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570" windowWidth="28830" windowHeight="6270" tabRatio="617"/>
  </bookViews>
  <sheets>
    <sheet name="Gross Plant" sheetId="1" r:id="rId1"/>
    <sheet name="Reserve" sheetId="2" r:id="rId2"/>
    <sheet name="Net Plant" sheetId="3" r:id="rId3"/>
    <sheet name="Capital Spending" sheetId="4" r:id="rId4"/>
    <sheet name="2016 Capital Budget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c">#REF!</definedName>
    <definedName name="\E">#REF!</definedName>
    <definedName name="\f">#REF!</definedName>
    <definedName name="\g">#REF!</definedName>
    <definedName name="\H">#REF!</definedName>
    <definedName name="\L">#REF!</definedName>
    <definedName name="\p">#REF!</definedName>
    <definedName name="\R">#REF!</definedName>
    <definedName name="\s">#REF!</definedName>
    <definedName name="\T">#REF!</definedName>
    <definedName name="\X">#REF!</definedName>
    <definedName name="\z">#REF!</definedName>
    <definedName name="____W.O.R.K.B.O.O.K..C.O.N.T.E.N.T.S____">#REF!</definedName>
    <definedName name="_1_2_qry_export_cwip">#REF!</definedName>
    <definedName name="_adj2">'[1]adjustment 1'!$F$8:$F$1901</definedName>
    <definedName name="_amt2">'[1]adjustment 1'!$BZ$8:$BZ$1901</definedName>
    <definedName name="_C1_R1_V_C_1YR">#REF!</definedName>
    <definedName name="_C1_R1_V_C_2YR">#REF!</definedName>
    <definedName name="_C1_R1_V_C_5YR">#REF!</definedName>
    <definedName name="_C2_R1_V_C_1YR">#REF!</definedName>
    <definedName name="_C2_R1_V_C_2YR">#REF!</definedName>
    <definedName name="_C2_R1_V_C_5YR">#REF!</definedName>
    <definedName name="_C2_R2_V_C_1YR">#REF!</definedName>
    <definedName name="_C2_R2_V_C_2YR">#REF!</definedName>
    <definedName name="_C2_R2_V_C_5YR">#REF!</definedName>
    <definedName name="_C2_R4_V_C_1YR">#REF!</definedName>
    <definedName name="_C2_R4_V_C_2YR">#REF!</definedName>
    <definedName name="_C2_R4_V_C_5YR">#REF!</definedName>
    <definedName name="_C3_R1_V_C_1YR">#REF!</definedName>
    <definedName name="_C3_R1_V_C_2YR">#REF!</definedName>
    <definedName name="_C3_R1_V_C_5YR">#REF!</definedName>
    <definedName name="_C3_R2_V_C_1YR">#REF!</definedName>
    <definedName name="_C3_R2_V_C_2YR">#REF!</definedName>
    <definedName name="_C3_R2_V_C_5YR">#REF!</definedName>
    <definedName name="_C3_R4_V_C_1YR">#REF!</definedName>
    <definedName name="_C3_R4_V_C_2YR">#REF!</definedName>
    <definedName name="_C3_R4_V_C_5YR">#REF!</definedName>
    <definedName name="_C3_R5_V_C_1YR">#REF!</definedName>
    <definedName name="_C3_R5_V_C_2YR">#REF!</definedName>
    <definedName name="_C3_R5_V_C_5YR">#REF!</definedName>
    <definedName name="_db2">#REF!</definedName>
    <definedName name="_Fill" hidden="1">#REF!</definedName>
    <definedName name="_Key1" hidden="1">#REF!</definedName>
    <definedName name="_LVS1">#REF!</definedName>
    <definedName name="_LVS2">#REF!</definedName>
    <definedName name="_Order1" hidden="1">255</definedName>
    <definedName name="_Order2" hidden="1">255</definedName>
    <definedName name="_pap05">#REF!</definedName>
    <definedName name="_pap06">#REF!</definedName>
    <definedName name="_PD1">#REF!</definedName>
    <definedName name="_PD2">#REF!</definedName>
    <definedName name="_PDM1">#REF!</definedName>
    <definedName name="_PDM2">#REF!</definedName>
    <definedName name="_Regression_Out" hidden="1">#REF!</definedName>
    <definedName name="_Regression_X" hidden="1">#REF!</definedName>
    <definedName name="_Regression_Y" hidden="1">#REF!</definedName>
    <definedName name="_S">#REF!</definedName>
    <definedName name="_Sort" hidden="1">#REF!</definedName>
    <definedName name="A_P">#REF!</definedName>
    <definedName name="A_P_GAS">#REF!</definedName>
    <definedName name="ABHDD_J1">#REF!</definedName>
    <definedName name="ABHDD_J1_03">#REF!</definedName>
    <definedName name="ABHDD_J2">#REF!</definedName>
    <definedName name="ABHDD_J2_03">#REF!</definedName>
    <definedName name="ABHDD_J3">#REF!</definedName>
    <definedName name="ABHDD_J3_03">#REF!</definedName>
    <definedName name="ABHDD_J4">#REF!</definedName>
    <definedName name="ABHDD_J4_03">#REF!</definedName>
    <definedName name="ABHDD_J5">#REF!</definedName>
    <definedName name="ABHDD_J5_03">#REF!</definedName>
    <definedName name="ABHDD_J6_03">#REF!</definedName>
    <definedName name="ABHDD_J7_03">#REF!</definedName>
    <definedName name="aBTUFactor">[2]assump!$G$46</definedName>
    <definedName name="aCapital_Distr_Distr">[2]assump!$G$69:$K$69</definedName>
    <definedName name="aCapital_Distr_Gath">[2]assump!$G$70:$K$70</definedName>
    <definedName name="aCapital_Distr_gen">[2]assump!$G$72:$K$72</definedName>
    <definedName name="aCapital_Distr_PL">[2]assump!$G$68:$K$68</definedName>
    <definedName name="aCapital_Distr_ungd">[2]assump!$G$71:$K$71</definedName>
    <definedName name="aCapital_PL_Distr">[2]assump!$G$80:$K$80</definedName>
    <definedName name="aCapital_PL_Gath">[2]assump!$G$81:$K$81</definedName>
    <definedName name="aCapital_PL_Gen">[2]assump!$G$83:$K$83</definedName>
    <definedName name="aCapital_PL_PL">[2]assump!$G$79:$K$79</definedName>
    <definedName name="aCapital_PL_Ungd">[2]assump!$G$82:$K$82</definedName>
    <definedName name="acct">#REF!</definedName>
    <definedName name="actual">[3]summary!$G$2:$G$3577</definedName>
    <definedName name="aDeprRate_Distr">[2]assump!$G$21</definedName>
    <definedName name="aDeprRate_Gath">[2]assump!$G$22</definedName>
    <definedName name="aDeprRate_Gen">[2]assump!$G$24</definedName>
    <definedName name="aDeprRate_PL">[2]assump!$G$20</definedName>
    <definedName name="aDeprRate_Ungd">[2]assump!$G$23</definedName>
    <definedName name="ADVal">#REF!</definedName>
    <definedName name="AEL_1080">#REF!</definedName>
    <definedName name="AEL_1110">#REF!</definedName>
    <definedName name="aFITRate">[2]assump!$G$143</definedName>
    <definedName name="aGasPrice">[2]assump!$G$45</definedName>
    <definedName name="ALL_CUST">#REF!</definedName>
    <definedName name="ALL_DEM">#REF!</definedName>
    <definedName name="ALLOC_02">#REF!</definedName>
    <definedName name="alloc_table">#REF!</definedName>
    <definedName name="aLUG">[2]assump!$G$43</definedName>
    <definedName name="amounts">#REF!</definedName>
    <definedName name="amt">'[4]Rpt 1033-Feb05-Deprec. Exp.'!$L$3:$L$1706</definedName>
    <definedName name="aRecoverRate_Distr">[2]assump!$G$37</definedName>
    <definedName name="aRecoverRate_Gath">[2]assump!$G$38</definedName>
    <definedName name="aRecoverRate_Gen">[2]assump!$G$40</definedName>
    <definedName name="aRecoverRate_PL">[2]assump!$G$36</definedName>
    <definedName name="aRecoverRate_Ungd">[2]assump!$G$39</definedName>
    <definedName name="aRetireRate_Distr">[2]assump!$G$30</definedName>
    <definedName name="aRetireRate_Gath">[2]assump!$G$31</definedName>
    <definedName name="aRetireRate_Gen">[2]assump!$G$33</definedName>
    <definedName name="aRetireRate_PL">[2]assump!$G$29</definedName>
    <definedName name="aRetireRate_Ungd">[2]assump!$G$32</definedName>
    <definedName name="aRevenueTaxRate">[2]assump!$G$44</definedName>
    <definedName name="ATMOS_1080">#REF!</definedName>
    <definedName name="ATMOS_1110">#REF!</definedName>
    <definedName name="aYear1">[2]assump!$G$52:$G$85</definedName>
    <definedName name="aYear2">[2]assump!$H$52:$H$85</definedName>
    <definedName name="aYear3">[2]assump!$I$52:$I$85</definedName>
    <definedName name="aYear4">[2]assump!$J$52:$J$85</definedName>
    <definedName name="aYear5">[2]assump!$K$52:$K$85</definedName>
    <definedName name="bal">#REF!</definedName>
    <definedName name="Base_Case">'[5]TXU model'!$B$3:$L$44,'[5]TXU model'!#REF!,'[5]TXU model'!$B$46:$L$100,'[5]TXU model'!$B$104:$L$113,'[5]TXU model'!$B$117:$L$169,'[5]TXU model'!$B$235:$L$252,'[5]TXU model'!$B$254:$L$300,'[5]TXU model'!$B$303:$L$341,'[5]TXU model'!$B$343:$L$381,'[5]TXU model'!$B$383:$L$409,'[5]TXU model'!$B$411:$L$443</definedName>
    <definedName name="Base_Volume">#REF!</definedName>
    <definedName name="Benefits">#REF!</definedName>
    <definedName name="Block_1">[2]assump!$I$92:$I$131</definedName>
    <definedName name="Block_2">[2]assump!$J$92:$J$131</definedName>
    <definedName name="Block_3">[2]assump!$K$92:$K$131</definedName>
    <definedName name="Block_4">[2]assump!$L$92:$L$131</definedName>
    <definedName name="BOB">#REF!</definedName>
    <definedName name="bu">[3]summary!$B$2:$B$3577</definedName>
    <definedName name="CapAct">[6]CapBud!$A$40:$EA$44</definedName>
    <definedName name="CapBud">[6]CapBud!$A$20:$EA$38</definedName>
    <definedName name="CaseName">[2]assump!$D$4</definedName>
    <definedName name="Category_Report">#REF!</definedName>
    <definedName name="CC_Spread">'[7]Tech Serv Mgr Data Entry'!$C$53:$I$133</definedName>
    <definedName name="chancom">[8]Columbus04!#REF!</definedName>
    <definedName name="chanpa">[8]Columbus04!#REF!</definedName>
    <definedName name="COMPARISON">#REF!</definedName>
    <definedName name="csAllowDetailBudgeting">1</definedName>
    <definedName name="csAllowLocalConsolidation">1</definedName>
    <definedName name="csAppName">"BudgetWeb"</definedName>
    <definedName name="csDE_MarginsWKGAnchor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_A">#REF!</definedName>
    <definedName name="CUST_B">#REF!</definedName>
    <definedName name="CUST_C">#REF!</definedName>
    <definedName name="CUST_D">#REF!</definedName>
    <definedName name="CUST_E">#REF!</definedName>
    <definedName name="CUST_F">#REF!</definedName>
    <definedName name="CUST_M">#REF!</definedName>
    <definedName name="Customer">[2]assump!$G$92:$G$131</definedName>
    <definedName name="Customer_Charge">#REF!</definedName>
    <definedName name="Customer_JurOne">#REF!</definedName>
    <definedName name="Customer_One">#REF!</definedName>
    <definedName name="CustomerData_JurFive">#REF!</definedName>
    <definedName name="CustomerData_JurFour">#REF!</definedName>
    <definedName name="CustomerData_JurOne">#REF!</definedName>
    <definedName name="CustomerData_JurSeven">#REF!</definedName>
    <definedName name="CustomerData_JurSix">#REF!</definedName>
    <definedName name="CustomerData_JurThree">#REF!</definedName>
    <definedName name="CustomerData_JurTwo">#REF!</definedName>
    <definedName name="cwip">#REF!</definedName>
    <definedName name="cy_act">#REF!</definedName>
    <definedName name="cy_bud">#REF!</definedName>
    <definedName name="cy_v_bud">#REF!</definedName>
    <definedName name="cy_v_py">#REF!</definedName>
    <definedName name="cyact">[9]Graph!#REF!</definedName>
    <definedName name="cybud">[9]Graph!#REF!</definedName>
    <definedName name="data">#REF!</definedName>
    <definedName name="data_16">#REF!</definedName>
    <definedName name="data2">#REF!</definedName>
    <definedName name="_xlnm.Database">#REF!</definedName>
    <definedName name="DATE">#REF!</definedName>
    <definedName name="Date_Range">#REF!</definedName>
    <definedName name="days">#REF!</definedName>
    <definedName name="DD_0__1YR_ACT">#REF!</definedName>
    <definedName name="DD_0__1YR_NORM">#REF!</definedName>
    <definedName name="DD_0__2YR_ACT">#REF!</definedName>
    <definedName name="DD_0__2YR_NORM">#REF!</definedName>
    <definedName name="DD_0__5YR_ACT">#REF!</definedName>
    <definedName name="DD_0__5YR_NORM">#REF!</definedName>
    <definedName name="DD_100__2YR_ACT">#REF!</definedName>
    <definedName name="DD_100__5YR_ACT">#REF!</definedName>
    <definedName name="DD_50__1YR_ACT">#REF!</definedName>
    <definedName name="DD_50__2YR_ACT">#REF!</definedName>
    <definedName name="DD_50__2YR_NORM">#REF!</definedName>
    <definedName name="DD_50__5YR">#REF!</definedName>
    <definedName name="DD_50__5YR_ACT">#REF!</definedName>
    <definedName name="DD_50__5YR_NORM">#REF!</definedName>
    <definedName name="DD_75__2YR_ACT">#REF!</definedName>
    <definedName name="DD_75__5YR_ACT">#REF!</definedName>
    <definedName name="Demand">[2]assump!$H$92:$H$131</definedName>
    <definedName name="DEPRECIATION">#REF!</definedName>
    <definedName name="DESIGN_A">#REF!</definedName>
    <definedName name="DESIGN_B">#REF!</definedName>
    <definedName name="Detail_Report">#REF!</definedName>
    <definedName name="eb">#REF!</definedName>
    <definedName name="ENERGAS_1080">#REF!</definedName>
    <definedName name="ENERGAS_1110">#REF!</definedName>
    <definedName name="EPSData">[10]EssEPS!$A$8:$CJ$45</definedName>
    <definedName name="EXH_1">#REF!</definedName>
    <definedName name="EXH_2">#REF!</definedName>
    <definedName name="EXH_3">#REF!</definedName>
    <definedName name="EXH_4">#REF!</definedName>
    <definedName name="EXH_5">#REF!</definedName>
    <definedName name="EXH_6">#REF!</definedName>
    <definedName name="EXH_7">#REF!</definedName>
    <definedName name="EXH_8">#REF!</definedName>
    <definedName name="EXH_9">#REF!</definedName>
    <definedName name="expense_allocator">[11]Scenarios!$H$31</definedName>
    <definedName name="Fedtaxrate">'[12]WP B9-1'!#REF!</definedName>
    <definedName name="FIND">#REF!</definedName>
    <definedName name="FIT_RATE">#REF!</definedName>
    <definedName name="FIVE">#REF!</definedName>
    <definedName name="flag">#REF!</definedName>
    <definedName name="flag_16">#REF!</definedName>
    <definedName name="FOUR">#REF!</definedName>
    <definedName name="G1S">#REF!</definedName>
    <definedName name="G1T">#REF!</definedName>
    <definedName name="G2S">#REF!</definedName>
    <definedName name="G2T">#REF!</definedName>
    <definedName name="Gas_Cost_Rate">#REF!</definedName>
    <definedName name="GASCOST">#REF!</definedName>
    <definedName name="GCA_G1">#REF!</definedName>
    <definedName name="GCA_G2">#REF!</definedName>
    <definedName name="GOEXP_MVG">[13]Input!$D$51</definedName>
    <definedName name="gPct_Bulk_Capacity">[2]assump!$G$62:$K$62</definedName>
    <definedName name="gPct_Bulk_Count">[2]assump!$G$58:$K$58</definedName>
    <definedName name="gPct_Bulk_Volume">[2]assump!$G$60:$K$60</definedName>
    <definedName name="gPct_Com_Count">[2]assump!$G$53:$K$53</definedName>
    <definedName name="gPct_Com_Volume">[2]assump!$G$56:$K$56</definedName>
    <definedName name="gPct_Ind_Count">[2]assump!$G$54:$K$54</definedName>
    <definedName name="gPct_Ind_Volume">[2]assump!$G$57:$K$57</definedName>
    <definedName name="gPct_Network_Capacity">[2]assump!$G$63:$K$63</definedName>
    <definedName name="gPct_Network_Count">[2]assump!$G$59:$K$59</definedName>
    <definedName name="gPct_Network_Volume">[2]assump!$G$61:$K$61</definedName>
    <definedName name="gPct_Res_Count">[2]assump!$G$52:$K$52</definedName>
    <definedName name="gPct_Res_Volume">[2]assump!$G$55:$K$55</definedName>
    <definedName name="GREELEY_1080">#REF!</definedName>
    <definedName name="GREELEY_1110">#REF!</definedName>
    <definedName name="GRSPLT_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'[14]080 - April 1080 activity'!#REF!</definedName>
    <definedName name="infl05">#REF!</definedName>
    <definedName name="infl06">#REF!</definedName>
    <definedName name="inrease_vols">#REF!,#REF!,#REF!,#REF!,#REF!,#REF!,#REF!</definedName>
    <definedName name="INTER_DEM">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jk">#REF!</definedName>
    <definedName name="labor05">#REF!</definedName>
    <definedName name="labor06">#REF!</definedName>
    <definedName name="LOAD_">#REF!</definedName>
    <definedName name="lookup">#REF!</definedName>
    <definedName name="lu">'[4]Rpt 1033-Feb05-Deprec. Exp.'!$J$3:$J$1706</definedName>
    <definedName name="lu_bu">#REF!</definedName>
    <definedName name="lut">'[1]adjustment 3'!$M$4:$M$371</definedName>
    <definedName name="LVS">#REF!</definedName>
    <definedName name="LVS_NC_FIRM">#REF!</definedName>
    <definedName name="LVS_NC_INTER">#REF!</definedName>
    <definedName name="LVS_WACOG">#REF!</definedName>
    <definedName name="MACROS">#REF!</definedName>
    <definedName name="Main_menu">#REF!</definedName>
    <definedName name="MAINS">#REF!</definedName>
    <definedName name="Margin_Rates">#REF!</definedName>
    <definedName name="medinfl05">#REF!</definedName>
    <definedName name="medinfl06">#REF!</definedName>
    <definedName name="METERS">#REF!</definedName>
    <definedName name="misc">#REF!</definedName>
    <definedName name="mo">[3]summary!$A$2:$A$3577</definedName>
    <definedName name="MTX">#REF!</definedName>
    <definedName name="NBHDD_J1">#REF!</definedName>
    <definedName name="NBHDD_J2">#REF!</definedName>
    <definedName name="NBHDD_J3">#REF!</definedName>
    <definedName name="NBHDD_J4">#REF!</definedName>
    <definedName name="NBHDD_J5">#REF!</definedName>
    <definedName name="NBHDD_J6">#REF!</definedName>
    <definedName name="NBHDD_J7">#REF!</definedName>
    <definedName name="nBulk_Trans">[2]assump!$G$130:$L$130</definedName>
    <definedName name="NC_FIRM">#REF!</definedName>
    <definedName name="NC_INTER">#REF!</definedName>
    <definedName name="NC_T3">#REF!</definedName>
    <definedName name="nCommercial">[2]assump!$G$115:$L$115</definedName>
    <definedName name="nConnect">[2]assump!$G$117:$L$117</definedName>
    <definedName name="nIndustrial">[2]assump!$G$116:$L$116</definedName>
    <definedName name="nIndustrial_PL">[2]assump!$G$129:$L$129</definedName>
    <definedName name="nNetwork_Trans">[2]assump!$G$131:$L$131</definedName>
    <definedName name="Normal_Degree_Days">#REF!</definedName>
    <definedName name="nReadMeter">[2]assump!$G$120:$L$120</definedName>
    <definedName name="nResidential">[2]assump!$G$114:$L$114</definedName>
    <definedName name="nReturnCheck">[2]assump!$G$119:$L$119</definedName>
    <definedName name="nServiceCall">[2]assump!$G$118:$L$118</definedName>
    <definedName name="nTampering">[2]assump!$G$121:$L$121</definedName>
    <definedName name="NvsElapsedTime">0.00166666667064419</definedName>
    <definedName name="NvsEndTime">37210.4481587963</definedName>
    <definedName name="O_C1_R1_0__1Y">#REF!</definedName>
    <definedName name="O_C1_R1_0__2Y">#REF!</definedName>
    <definedName name="O_C1_R1_0__5Y">#REF!</definedName>
    <definedName name="O_C1_R1_50__1Y">#REF!</definedName>
    <definedName name="O_C1_R1_50__2Y">#REF!</definedName>
    <definedName name="O_C1_R1_50__5">#REF!</definedName>
    <definedName name="O_C1_R1_50__5Y">#REF!</definedName>
    <definedName name="O_C2_R1_0__1Y">#REF!</definedName>
    <definedName name="O_C2_R1_0__2Y">#REF!</definedName>
    <definedName name="O_C2_R1_0__5Y">#REF!</definedName>
    <definedName name="O_C2_R1_50__1Y">#REF!</definedName>
    <definedName name="O_C2_R1_50__2Y">#REF!</definedName>
    <definedName name="O_C2_R1_50__5Y">#REF!</definedName>
    <definedName name="O_C2_R2_0__1Y">#REF!</definedName>
    <definedName name="O_C2_R2_0__2Y">#REF!</definedName>
    <definedName name="O_C2_R2_0__5Y">#REF!</definedName>
    <definedName name="O_C2_R2_50__1Y">#REF!</definedName>
    <definedName name="O_C2_R2_50__2Y">#REF!</definedName>
    <definedName name="O_C2_R2_50__5Y">#REF!</definedName>
    <definedName name="O_C2_R4_0__1Y">#REF!</definedName>
    <definedName name="O_C2_R4_0__2Y">#REF!</definedName>
    <definedName name="O_C2_R4_0__5Y">#REF!</definedName>
    <definedName name="O_C2_R4_50__1Y">#REF!</definedName>
    <definedName name="O_C2_R4_50__2Y">#REF!</definedName>
    <definedName name="O_C2_R4_50__5Y">#REF!</definedName>
    <definedName name="O_C3_R1_0__1Y">#REF!</definedName>
    <definedName name="O_C3_R1_0__2Y">#REF!</definedName>
    <definedName name="O_C3_R1_0__5Y">#REF!</definedName>
    <definedName name="O_C3_R1_50__1Y">#REF!</definedName>
    <definedName name="O_C3_R1_50__2Y">#REF!</definedName>
    <definedName name="O_C3_R1_50__5Y">#REF!</definedName>
    <definedName name="O_C3_R2_0__1Y">#REF!</definedName>
    <definedName name="O_C3_R2_0__2Y">#REF!</definedName>
    <definedName name="O_C3_R2_0__5Y">#REF!</definedName>
    <definedName name="O_C3_R2_50__1Y">#REF!</definedName>
    <definedName name="O_C3_R2_50__2Y">#REF!</definedName>
    <definedName name="O_C3_R2_50__5Y">#REF!</definedName>
    <definedName name="O_C3_R4_0__1Y">#REF!</definedName>
    <definedName name="O_C3_R4_0__2Y">#REF!</definedName>
    <definedName name="O_C3_R4_0__5Y">#REF!</definedName>
    <definedName name="O_C3_R4_50__1Y">#REF!</definedName>
    <definedName name="O_C3_R4_50__2Y">#REF!</definedName>
    <definedName name="O_C3_R4_50__5Y">#REF!</definedName>
    <definedName name="O_C3_R5_0__1Y">#REF!</definedName>
    <definedName name="O_C3_R5_0__2Y">#REF!</definedName>
    <definedName name="O_C3_R5_0__5Y">#REF!</definedName>
    <definedName name="O_C3_R5_50__1Y">#REF!</definedName>
    <definedName name="O_C3_R5_50__2Y">#REF!</definedName>
    <definedName name="O_C3_R5_50__5Y">#REF!</definedName>
    <definedName name="O_M">#REF!</definedName>
    <definedName name="O_M_">#REF!</definedName>
    <definedName name="ONE">#REF!</definedName>
    <definedName name="OpCo_Factor">[11]Scenarios!#REF!</definedName>
    <definedName name="OPEB05">#REF!</definedName>
    <definedName name="OPEB06">#REF!</definedName>
    <definedName name="OUT_C1_R1_0__5Y">#REF!</definedName>
    <definedName name="OVER">#REF!</definedName>
    <definedName name="pa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A">#REF!</definedName>
    <definedName name="PAGE_2">#REF!</definedName>
    <definedName name="PAGE_20">#REF!</definedName>
    <definedName name="PAGE_20A">#REF!</definedName>
    <definedName name="PAGE_20B">#REF!</definedName>
    <definedName name="PAGE_21">#REF!</definedName>
    <definedName name="PAGE_2A">#REF!</definedName>
    <definedName name="PAGE_3">#REF!</definedName>
    <definedName name="PAGE_4">#REF!</definedName>
    <definedName name="PAGE_5">#REF!</definedName>
    <definedName name="PAGE_5_1">[15]P05ratebase3!#REF!</definedName>
    <definedName name="PAGE_6">#REF!</definedName>
    <definedName name="PAGE_6_1">[15]P06gascost!#REF!</definedName>
    <definedName name="PAGE_7">#REF!</definedName>
    <definedName name="PAGE_7_1">[15]P07gascost2!#REF!</definedName>
    <definedName name="PAGE_8">#REF!</definedName>
    <definedName name="PAGE_8_1">[15]P08storage!#REF!</definedName>
    <definedName name="PAGE_9">#REF!</definedName>
    <definedName name="PAGE_9_1">[15]P09storage2!#REF!</definedName>
    <definedName name="PD">#REF!</definedName>
    <definedName name="PDB">#REF!</definedName>
    <definedName name="PDR">#REF!</definedName>
    <definedName name="PDW">#REF!</definedName>
    <definedName name="Planit_Data_Entry">#REF!</definedName>
    <definedName name="PRIME">#REF!</definedName>
    <definedName name="PRINT">#REF!</definedName>
    <definedName name="_xlnm.Print_Area" localSheetId="3">'Capital Spending'!$B$1:$X$14</definedName>
    <definedName name="Print_Area_MI">'[16]Short Summary'!$A$7:$E$64</definedName>
    <definedName name="_xlnm.Print_Titles" localSheetId="0">'Gross Plant'!$A:$B,'Gross Plant'!$4:$5</definedName>
    <definedName name="_xlnm.Print_Titles" localSheetId="2">'Net Plant'!$A:$B,'Net Plant'!$4:$5</definedName>
    <definedName name="_xlnm.Print_Titles" localSheetId="1">Reserve!$A:$B,Reserve!$4:$5</definedName>
    <definedName name="Print_Titles_MI">#REF!</definedName>
    <definedName name="PROPERTY">#REF!</definedName>
    <definedName name="py_act">#REF!</definedName>
    <definedName name="pyact">[9]Graph!#REF!</definedName>
    <definedName name="RATECLASSES">#REF!</definedName>
    <definedName name="RATECOMP">#REF!</definedName>
    <definedName name="RB_COM">#REF!</definedName>
    <definedName name="RB_CUS">#REF!</definedName>
    <definedName name="RB_DEM">#REF!</definedName>
    <definedName name="RB_DIR">#REF!</definedName>
    <definedName name="RB_TOTAL">#REF!</definedName>
    <definedName name="REGRESSION">#REF!</definedName>
    <definedName name="rpt_all">'[5]TXU model'!$B$3:$L$44,'[5]TXU model'!#REF!,'[5]TXU model'!$B$46:$L$100,'[5]TXU model'!$B$104:$L$113,'[5]TXU model'!#REF!,'[5]TXU model'!$N$3:$X$44,'[5]TXU model'!#REF!,'[5]TXU model'!$N$46:$X$100,'[5]TXU model'!$N$104:$X$113,'[5]TXU model'!#REF!,'[5]TXU model'!$Z$3:$AH$44</definedName>
    <definedName name="rpt_CorePipeline">[2]consol!$T$3:$AA$44,[2]consol!#REF!,[2]consol!$T$46:$AA$100,[2]consol!$T$103:$AA$114</definedName>
    <definedName name="rpt_DistributionSystems">[2]consol!$K$3:$R$44,[2]consol!#REF!,[2]consol!$K$46:$R$100,[2]consol!$K$103:$R$114</definedName>
    <definedName name="rpt_Network">'[5]TXU model'!$Z$3:$AH$44,'[5]TXU model'!#REF!,'[5]TXU model'!$Z$46:$AH$100</definedName>
    <definedName name="rpt_Property_Additions">'[5]TXU model'!$G$383:$L$409,'[5]TXU model'!#REF!,'[5]TXU model'!#REF!</definedName>
    <definedName name="rpt_Rev">'[5]TXU model'!$G$117:$L$164,'[5]TXU model'!#REF!,'[5]TXU model'!#REF!</definedName>
    <definedName name="rpt_TXUDistribution">'[5]TXU model'!$B$3:$L$44,'[5]TXU model'!#REF!,'[5]TXU model'!$B$46:$L$100,'[5]TXU model'!$B$104:$L$113,'[5]TXU model'!$B$117:$L$169,'[5]TXU model'!$B$235:$L$252,'[5]TXU model'!$B$254:$L$300,'[5]TXU model'!$B$303:$L$341,'[5]TXU model'!$B$343:$L$381,'[5]TXU model'!$B$383:$L$409</definedName>
    <definedName name="rpt_TXUGAS">[2]consol!$B$3:$I$44,[2]consol!#REF!,[2]consol!$B$46:$I$100,[2]consol!$B$103:$I$114</definedName>
    <definedName name="rpt_TXUPipeline">'[5]TXU model'!$N$3:$X$44,'[5]TXU model'!#REF!,'[5]TXU model'!$N$46:$X$100,'[5]TXU model'!$N$104:$X$113,'[5]TXU model'!$N$117:$X$135,'[5]TXU model'!$N$171:$X$214,'[5]TXU model'!$N$254:$X$300,'[5]TXU model'!$N$303:$X$341,'[5]TXU model'!$N$343:$X$381,'[5]TXU model'!$N$383:$X$409</definedName>
    <definedName name="RR_10">#REF!</definedName>
    <definedName name="RR_12">#REF!</definedName>
    <definedName name="RR_14">#REF!</definedName>
    <definedName name="RR_6">#REF!</definedName>
    <definedName name="RR_8">#REF!</definedName>
    <definedName name="sal_table">#REF!</definedName>
    <definedName name="SALES">#REF!</definedName>
    <definedName name="SEBP05">#REF!</definedName>
    <definedName name="SEBP06">#REF!</definedName>
    <definedName name="segment">[17]Macro!$M$1:$N$15</definedName>
    <definedName name="Seven">#REF!</definedName>
    <definedName name="SHEET_1">#REF!</definedName>
    <definedName name="SHEET_10">#REF!</definedName>
    <definedName name="SHEET_2">#REF!</definedName>
    <definedName name="SHEET_3">#REF!</definedName>
    <definedName name="SHEET_4">#REF!</definedName>
    <definedName name="SHEET_5">#REF!</definedName>
    <definedName name="SHEET_6">#REF!</definedName>
    <definedName name="SHEET_7">#REF!</definedName>
    <definedName name="Six">#REF!</definedName>
    <definedName name="Spread_Method">'[7]Tech Serv Mgr Data Entry'!$E$34:$Q$40</definedName>
    <definedName name="SS2005INFL">'[12]WP B9-1'!#REF!</definedName>
    <definedName name="SS2006INFL">'[12]WP B9-1'!#REF!</definedName>
    <definedName name="SSEXP_MVG">[13]Input!$D$43</definedName>
    <definedName name="SSEXP_PROFORMA">'[18]DATA INPUT'!$D$45</definedName>
    <definedName name="Statetax">'[12]WP B9-1'!#REF!</definedName>
    <definedName name="Summary">#REF!</definedName>
    <definedName name="T3T">#REF!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[2]assump!$G$107:$L$107</definedName>
    <definedName name="Tariff_C">[2]assump!$G$93:$L$93</definedName>
    <definedName name="Tariff_Call">[2]assump!$G$96:$L$96</definedName>
    <definedName name="Tariff_Check">[2]assump!$G$97:$L$97</definedName>
    <definedName name="Tariff_Connect">[2]assump!$G$95:$L$95</definedName>
    <definedName name="Tariff_Ind">[2]assump!$G$94:$L$94</definedName>
    <definedName name="Tariff_Ind_PL">[2]assump!$G$106:$L$106</definedName>
    <definedName name="Tariff_Network_Trans">[2]assump!$G$108:$L$108</definedName>
    <definedName name="Tariff_R">[2]assump!$G$92:$L$92</definedName>
    <definedName name="Tariff_Read">[2]assump!$G$98:$L$98</definedName>
    <definedName name="Tariff_Tamper">[2]assump!$G$99:$L$99</definedName>
    <definedName name="task">#REF!</definedName>
    <definedName name="TAX_FED">#REF!</definedName>
    <definedName name="TAX_STATE">#REF!</definedName>
    <definedName name="TAX_WKG">#REF!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'[19]Jurisdiction Input'!$B$7</definedName>
    <definedName name="TLIG_1080">#REF!</definedName>
    <definedName name="Total_Customers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'[1]adjustment 3'!$O$4:$O$371</definedName>
    <definedName name="TWO">#REF!</definedName>
    <definedName name="UCG_1080">#REF!</definedName>
    <definedName name="UCG_1110">#REF!</definedName>
    <definedName name="Update_Base_Case">[11]Scenarios!#REF!</definedName>
    <definedName name="usethisone">#REF!</definedName>
    <definedName name="V">#REF!</definedName>
    <definedName name="VOL_A">#REF!</definedName>
    <definedName name="W_GAS">#REF!</definedName>
    <definedName name="WINTER">#REF!</definedName>
    <definedName name="WKG_1080">#REF!</definedName>
    <definedName name="WKG_1110">#REF!</definedName>
    <definedName name="WP_2_10">#REF!</definedName>
    <definedName name="WP_2_10_1">#REF!</definedName>
    <definedName name="WP_2_10_1_HEAD">#REF!</definedName>
    <definedName name="WP_2_11">#REF!</definedName>
    <definedName name="WP_2_11_LEFT">#REF!</definedName>
    <definedName name="WP_2_3">#REF!</definedName>
    <definedName name="WP_2_4">#REF!</definedName>
    <definedName name="WP_2_4_1">#REF!</definedName>
    <definedName name="WP_2_4_3">#REF!</definedName>
    <definedName name="WP_2_5">#REF!</definedName>
    <definedName name="WP_2_5_HEAD">#REF!</definedName>
    <definedName name="WP_2_6">#REF!</definedName>
    <definedName name="WP_2_6_HEAD">#REF!</definedName>
    <definedName name="WP_2_7">#REF!</definedName>
    <definedName name="WP_2_8">#REF!</definedName>
    <definedName name="WP_2_8_1">#REF!</definedName>
    <definedName name="WP_2_8_HEAD">#REF!</definedName>
    <definedName name="WP_2_9">#REF!</definedName>
    <definedName name="WP_2_9_1">#REF!</definedName>
    <definedName name="WP_2_9_1_HEAD">#REF!</definedName>
    <definedName name="WP_3_1">#REF!</definedName>
    <definedName name="WP_4_1">#REF!</definedName>
    <definedName name="WP_4_1_1">#REF!</definedName>
    <definedName name="WP_4_2">#REF!</definedName>
    <definedName name="WP_4_2_1">#REF!</definedName>
    <definedName name="WP_4_2_2">#REF!</definedName>
    <definedName name="WP_4_3">#REF!</definedName>
    <definedName name="WP_4_4">#REF!</definedName>
    <definedName name="WP_4_5">#REF!</definedName>
    <definedName name="WP_4_5_1">#REF!</definedName>
    <definedName name="WP_5_1">#REF!</definedName>
    <definedName name="WP_5_2">#REF!</definedName>
    <definedName name="WP_6_1">#REF!</definedName>
    <definedName name="WP_6_2">#REF!</definedName>
    <definedName name="WP_6_3">#REF!</definedName>
    <definedName name="WP_7_1">#REF!</definedName>
    <definedName name="WP_7_2">#REF!</definedName>
    <definedName name="WP_7_3">#REF!</definedName>
    <definedName name="WP_7_3_1">#REF!</definedName>
    <definedName name="WP_7_4">#REF!</definedName>
    <definedName name="WP_7_5">#REF!</definedName>
    <definedName name="WP_7_6">#REF!</definedName>
    <definedName name="WP_8_1">#REF!</definedName>
    <definedName name="WP_8_2">#REF!</definedName>
    <definedName name="WP_9_1">#REF!</definedName>
    <definedName name="WP_9_1_1">#REF!</definedName>
    <definedName name="WP_9_2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0FC12605_5CAB_4F55_B5E4_F7C77A9DA198_.wvu.PrintArea" localSheetId="2" hidden="1">'Net Plant'!$A$1:$AD$159</definedName>
    <definedName name="Z_0FC12605_5CAB_4F55_B5E4_F7C77A9DA198_.wvu.PrintTitles" localSheetId="0" hidden="1">'Gross Plant'!$A:$B,'Gross Plant'!$1:$5</definedName>
    <definedName name="Z_0FC12605_5CAB_4F55_B5E4_F7C77A9DA198_.wvu.PrintTitles" localSheetId="2" hidden="1">'Net Plant'!$A:$B,'Net Plant'!$1:$5</definedName>
    <definedName name="Z_0FC12605_5CAB_4F55_B5E4_F7C77A9DA198_.wvu.PrintTitles" localSheetId="1" hidden="1">Reserve!$A:$B,Reserve!$1:$5</definedName>
    <definedName name="Z_23F18827_7997_11D6_8750_00508BD3B3BA_.wvu.Cols" hidden="1">#REF!,#REF!</definedName>
    <definedName name="Z_23F18827_7997_11D6_8750_00508BD3B3BA_.wvu.PrintArea" hidden="1">#REF!</definedName>
  </definedNames>
  <calcPr calcId="145621"/>
</workbook>
</file>

<file path=xl/calcChain.xml><?xml version="1.0" encoding="utf-8"?>
<calcChain xmlns="http://schemas.openxmlformats.org/spreadsheetml/2006/main">
  <c r="D156" i="3" l="1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C156" i="3"/>
  <c r="BL162" i="2"/>
  <c r="CN162" i="2"/>
  <c r="DP162" i="2"/>
  <c r="BL163" i="2"/>
  <c r="BL166" i="2" s="1"/>
  <c r="CN163" i="2"/>
  <c r="DP163" i="2"/>
  <c r="BL164" i="2"/>
  <c r="CN164" i="2"/>
  <c r="DP164" i="2"/>
  <c r="BL165" i="2"/>
  <c r="CN165" i="2"/>
  <c r="DP165" i="2"/>
  <c r="AG165" i="1"/>
  <c r="AG166" i="1" s="1"/>
  <c r="BI165" i="1"/>
  <c r="BI166" i="1" s="1"/>
  <c r="BJ165" i="1"/>
  <c r="CL165" i="1"/>
  <c r="AG164" i="1"/>
  <c r="BI164" i="1"/>
  <c r="BJ164" i="1"/>
  <c r="CL164" i="1"/>
  <c r="AG163" i="1"/>
  <c r="BI163" i="1"/>
  <c r="BJ163" i="1"/>
  <c r="CL163" i="1"/>
  <c r="AG162" i="1"/>
  <c r="BI162" i="1"/>
  <c r="BJ162" i="1"/>
  <c r="BJ166" i="1" s="1"/>
  <c r="CL162" i="1"/>
  <c r="CL166" i="1" s="1"/>
  <c r="DP166" i="2" l="1"/>
  <c r="CN166" i="2"/>
  <c r="L156" i="2"/>
  <c r="DW157" i="2" l="1"/>
  <c r="DW165" i="2" s="1"/>
  <c r="DW80" i="2"/>
  <c r="DW164" i="2" s="1"/>
  <c r="DW57" i="2"/>
  <c r="DW163" i="2" s="1"/>
  <c r="DW32" i="2"/>
  <c r="DW162" i="2" s="1"/>
  <c r="AN157" i="1"/>
  <c r="AN165" i="1" s="1"/>
  <c r="AN80" i="1"/>
  <c r="AN164" i="1" s="1"/>
  <c r="AN57" i="1"/>
  <c r="AN163" i="1" s="1"/>
  <c r="AN32" i="1"/>
  <c r="AN162" i="1" s="1"/>
  <c r="DW166" i="2" l="1"/>
  <c r="AN166" i="1"/>
  <c r="E12" i="4"/>
  <c r="E14" i="4" s="1"/>
  <c r="Q12" i="4" s="1"/>
  <c r="F12" i="4"/>
  <c r="F14" i="4" s="1"/>
  <c r="R12" i="4" s="1"/>
  <c r="G12" i="4"/>
  <c r="G14" i="4" s="1"/>
  <c r="S12" i="4" s="1"/>
  <c r="H12" i="4"/>
  <c r="H14" i="4" s="1"/>
  <c r="T12" i="4" s="1"/>
  <c r="I12" i="4"/>
  <c r="I14" i="4" s="1"/>
  <c r="U12" i="4" s="1"/>
  <c r="J12" i="4"/>
  <c r="J14" i="4" s="1"/>
  <c r="V12" i="4" s="1"/>
  <c r="K12" i="4"/>
  <c r="K14" i="4" s="1"/>
  <c r="W12" i="4" s="1"/>
  <c r="L12" i="4"/>
  <c r="L14" i="4" s="1"/>
  <c r="M12" i="4"/>
  <c r="M14" i="4" s="1"/>
  <c r="N12" i="4"/>
  <c r="N14" i="4" s="1"/>
  <c r="O12" i="4"/>
  <c r="O14" i="4" s="1"/>
  <c r="D12" i="4"/>
  <c r="D14" i="4" s="1"/>
  <c r="P12" i="4" s="1"/>
  <c r="E16" i="4"/>
  <c r="F16" i="4"/>
  <c r="G16" i="4"/>
  <c r="H16" i="4"/>
  <c r="I16" i="4"/>
  <c r="J16" i="4"/>
  <c r="K16" i="4"/>
  <c r="L16" i="4"/>
  <c r="M16" i="4"/>
  <c r="N16" i="4"/>
  <c r="O16" i="4"/>
  <c r="D16" i="4"/>
  <c r="E10" i="4"/>
  <c r="F10" i="4"/>
  <c r="G10" i="4"/>
  <c r="H10" i="4"/>
  <c r="I10" i="4"/>
  <c r="J10" i="4"/>
  <c r="K10" i="4"/>
  <c r="L10" i="4"/>
  <c r="M10" i="4"/>
  <c r="N10" i="4"/>
  <c r="O10" i="4"/>
  <c r="D10" i="4"/>
  <c r="E8" i="4"/>
  <c r="F8" i="4"/>
  <c r="G8" i="4"/>
  <c r="H8" i="4"/>
  <c r="I8" i="4"/>
  <c r="J8" i="4"/>
  <c r="K8" i="4"/>
  <c r="L8" i="4"/>
  <c r="M8" i="4"/>
  <c r="N8" i="4"/>
  <c r="O8" i="4"/>
  <c r="D8" i="4"/>
  <c r="E6" i="4"/>
  <c r="F6" i="4"/>
  <c r="G6" i="4"/>
  <c r="H6" i="4"/>
  <c r="I6" i="4"/>
  <c r="J6" i="4"/>
  <c r="K6" i="4"/>
  <c r="L6" i="4"/>
  <c r="M6" i="4"/>
  <c r="N6" i="4"/>
  <c r="O6" i="4"/>
  <c r="D6" i="4"/>
  <c r="CO37" i="2" l="1"/>
  <c r="CP37" i="2"/>
  <c r="CQ37" i="2"/>
  <c r="CR37" i="2"/>
  <c r="CS37" i="2"/>
  <c r="CT37" i="2"/>
  <c r="CO38" i="2"/>
  <c r="CP38" i="2"/>
  <c r="CQ38" i="2"/>
  <c r="CR38" i="2"/>
  <c r="CS38" i="2"/>
  <c r="CT38" i="2"/>
  <c r="CO39" i="2"/>
  <c r="CP39" i="2"/>
  <c r="CQ39" i="2"/>
  <c r="CR39" i="2"/>
  <c r="CS39" i="2"/>
  <c r="CT39" i="2"/>
  <c r="CO40" i="2"/>
  <c r="CP40" i="2"/>
  <c r="CQ40" i="2"/>
  <c r="CR40" i="2"/>
  <c r="CS40" i="2"/>
  <c r="CT40" i="2"/>
  <c r="CO41" i="2"/>
  <c r="CP41" i="2"/>
  <c r="CQ41" i="2"/>
  <c r="CR41" i="2"/>
  <c r="CS41" i="2"/>
  <c r="CT41" i="2"/>
  <c r="CO42" i="2"/>
  <c r="CP42" i="2"/>
  <c r="CQ42" i="2"/>
  <c r="CR42" i="2"/>
  <c r="CS42" i="2"/>
  <c r="CT42" i="2"/>
  <c r="CO43" i="2"/>
  <c r="CP43" i="2"/>
  <c r="CQ43" i="2"/>
  <c r="CR43" i="2"/>
  <c r="CS43" i="2"/>
  <c r="CT43" i="2"/>
  <c r="CO44" i="2"/>
  <c r="CP44" i="2"/>
  <c r="CQ44" i="2"/>
  <c r="CR44" i="2"/>
  <c r="CS44" i="2"/>
  <c r="CT44" i="2"/>
  <c r="CO45" i="2"/>
  <c r="CP45" i="2"/>
  <c r="CQ45" i="2"/>
  <c r="CR45" i="2"/>
  <c r="CS45" i="2"/>
  <c r="CT45" i="2"/>
  <c r="CO46" i="2"/>
  <c r="CP46" i="2"/>
  <c r="CQ46" i="2"/>
  <c r="CR46" i="2"/>
  <c r="CS46" i="2"/>
  <c r="CT46" i="2"/>
  <c r="CO47" i="2"/>
  <c r="CP47" i="2"/>
  <c r="CQ47" i="2"/>
  <c r="CR47" i="2"/>
  <c r="CS47" i="2"/>
  <c r="CT47" i="2"/>
  <c r="CO48" i="2"/>
  <c r="CP48" i="2"/>
  <c r="CQ48" i="2"/>
  <c r="CR48" i="2"/>
  <c r="CS48" i="2"/>
  <c r="CT48" i="2"/>
  <c r="CO49" i="2"/>
  <c r="CP49" i="2"/>
  <c r="CQ49" i="2"/>
  <c r="CR49" i="2"/>
  <c r="CS49" i="2"/>
  <c r="CT49" i="2"/>
  <c r="CO50" i="2"/>
  <c r="CP50" i="2"/>
  <c r="CQ50" i="2"/>
  <c r="CR50" i="2"/>
  <c r="CS50" i="2"/>
  <c r="CT50" i="2"/>
  <c r="CO51" i="2"/>
  <c r="CP51" i="2"/>
  <c r="CQ51" i="2"/>
  <c r="CR51" i="2"/>
  <c r="CS51" i="2"/>
  <c r="CT51" i="2"/>
  <c r="CO52" i="2"/>
  <c r="CP52" i="2"/>
  <c r="CQ52" i="2"/>
  <c r="CR52" i="2"/>
  <c r="CS52" i="2"/>
  <c r="CT52" i="2"/>
  <c r="CO53" i="2"/>
  <c r="CP53" i="2"/>
  <c r="CQ53" i="2"/>
  <c r="CR53" i="2"/>
  <c r="CS53" i="2"/>
  <c r="CT53" i="2"/>
  <c r="CO54" i="2"/>
  <c r="CP54" i="2"/>
  <c r="CQ54" i="2"/>
  <c r="CR54" i="2"/>
  <c r="CS54" i="2"/>
  <c r="CT54" i="2"/>
  <c r="CO55" i="2"/>
  <c r="CP55" i="2"/>
  <c r="CQ55" i="2"/>
  <c r="CR55" i="2"/>
  <c r="CS55" i="2"/>
  <c r="CT55" i="2"/>
  <c r="CP36" i="2"/>
  <c r="CQ36" i="2"/>
  <c r="CR36" i="2"/>
  <c r="CS36" i="2"/>
  <c r="CT36" i="2"/>
  <c r="CO36" i="2"/>
  <c r="BS154" i="2" l="1"/>
  <c r="BS155" i="2"/>
  <c r="AP155" i="2" l="1"/>
  <c r="AP30" i="2"/>
  <c r="AP31" i="2"/>
  <c r="AM21" i="1" l="1"/>
  <c r="DQ155" i="2" l="1"/>
  <c r="DR155" i="2"/>
  <c r="DS155" i="2"/>
  <c r="DT155" i="2"/>
  <c r="DU155" i="2"/>
  <c r="DV155" i="2"/>
  <c r="DQ154" i="2"/>
  <c r="DR154" i="2"/>
  <c r="DS154" i="2"/>
  <c r="DT154" i="2"/>
  <c r="DU154" i="2"/>
  <c r="DV154" i="2"/>
  <c r="CO154" i="2"/>
  <c r="CP154" i="2"/>
  <c r="CQ154" i="2"/>
  <c r="CR154" i="2"/>
  <c r="CS154" i="2"/>
  <c r="CT154" i="2"/>
  <c r="CO155" i="2"/>
  <c r="CP155" i="2"/>
  <c r="CQ155" i="2"/>
  <c r="CR155" i="2"/>
  <c r="CS155" i="2"/>
  <c r="CT155" i="2"/>
  <c r="BM154" i="2"/>
  <c r="BN154" i="2"/>
  <c r="BO154" i="2"/>
  <c r="BP154" i="2"/>
  <c r="BQ154" i="2"/>
  <c r="BR154" i="2"/>
  <c r="BM155" i="2"/>
  <c r="BN155" i="2"/>
  <c r="BO155" i="2"/>
  <c r="BP155" i="2"/>
  <c r="BQ155" i="2"/>
  <c r="BR155" i="2"/>
  <c r="AJ155" i="2"/>
  <c r="AK155" i="2"/>
  <c r="AL155" i="2"/>
  <c r="AM155" i="2"/>
  <c r="AN155" i="2"/>
  <c r="AO155" i="2"/>
  <c r="E155" i="2"/>
  <c r="C155" i="3" s="1"/>
  <c r="DQ85" i="2"/>
  <c r="DR85" i="2"/>
  <c r="DS85" i="2"/>
  <c r="DT85" i="2"/>
  <c r="DU85" i="2"/>
  <c r="DV85" i="2"/>
  <c r="DQ86" i="2"/>
  <c r="DR86" i="2"/>
  <c r="DS86" i="2"/>
  <c r="DT86" i="2"/>
  <c r="DU86" i="2"/>
  <c r="DV86" i="2"/>
  <c r="DQ87" i="2"/>
  <c r="DR87" i="2"/>
  <c r="DS87" i="2"/>
  <c r="DT87" i="2"/>
  <c r="DU87" i="2"/>
  <c r="DV87" i="2"/>
  <c r="DQ88" i="2"/>
  <c r="DR88" i="2"/>
  <c r="DS88" i="2"/>
  <c r="DT88" i="2"/>
  <c r="DU88" i="2"/>
  <c r="DV88" i="2"/>
  <c r="DQ89" i="2"/>
  <c r="DR89" i="2"/>
  <c r="DS89" i="2"/>
  <c r="DT89" i="2"/>
  <c r="DU89" i="2"/>
  <c r="DV89" i="2"/>
  <c r="DQ90" i="2"/>
  <c r="DR90" i="2"/>
  <c r="DS90" i="2"/>
  <c r="DT90" i="2"/>
  <c r="DU90" i="2"/>
  <c r="DV90" i="2"/>
  <c r="DQ91" i="2"/>
  <c r="DR91" i="2"/>
  <c r="DS91" i="2"/>
  <c r="DT91" i="2"/>
  <c r="DU91" i="2"/>
  <c r="DV91" i="2"/>
  <c r="DQ92" i="2"/>
  <c r="DR92" i="2"/>
  <c r="DS92" i="2"/>
  <c r="DT92" i="2"/>
  <c r="DU92" i="2"/>
  <c r="DV92" i="2"/>
  <c r="DQ93" i="2"/>
  <c r="DR93" i="2"/>
  <c r="DS93" i="2"/>
  <c r="DT93" i="2"/>
  <c r="DU93" i="2"/>
  <c r="DV93" i="2"/>
  <c r="DQ94" i="2"/>
  <c r="DR94" i="2"/>
  <c r="DS94" i="2"/>
  <c r="DT94" i="2"/>
  <c r="DU94" i="2"/>
  <c r="DV94" i="2"/>
  <c r="DQ95" i="2"/>
  <c r="DR95" i="2"/>
  <c r="DS95" i="2"/>
  <c r="DT95" i="2"/>
  <c r="DU95" i="2"/>
  <c r="DV95" i="2"/>
  <c r="DQ96" i="2"/>
  <c r="DR96" i="2"/>
  <c r="DS96" i="2"/>
  <c r="DT96" i="2"/>
  <c r="DU96" i="2"/>
  <c r="DV96" i="2"/>
  <c r="DQ97" i="2"/>
  <c r="DR97" i="2"/>
  <c r="DS97" i="2"/>
  <c r="DT97" i="2"/>
  <c r="DU97" i="2"/>
  <c r="DV97" i="2"/>
  <c r="DQ98" i="2"/>
  <c r="DR98" i="2"/>
  <c r="DS98" i="2"/>
  <c r="DT98" i="2"/>
  <c r="DU98" i="2"/>
  <c r="DV98" i="2"/>
  <c r="DQ99" i="2"/>
  <c r="DR99" i="2"/>
  <c r="DS99" i="2"/>
  <c r="DT99" i="2"/>
  <c r="DU99" i="2"/>
  <c r="DV99" i="2"/>
  <c r="DQ100" i="2"/>
  <c r="DR100" i="2"/>
  <c r="DS100" i="2"/>
  <c r="DT100" i="2"/>
  <c r="DU100" i="2"/>
  <c r="DV100" i="2"/>
  <c r="DQ101" i="2"/>
  <c r="DR101" i="2"/>
  <c r="DS101" i="2"/>
  <c r="DT101" i="2"/>
  <c r="DU101" i="2"/>
  <c r="DV101" i="2"/>
  <c r="DQ102" i="2"/>
  <c r="DR102" i="2"/>
  <c r="DS102" i="2"/>
  <c r="DT102" i="2"/>
  <c r="DU102" i="2"/>
  <c r="DV102" i="2"/>
  <c r="DQ103" i="2"/>
  <c r="DR103" i="2"/>
  <c r="DS103" i="2"/>
  <c r="DT103" i="2"/>
  <c r="DU103" i="2"/>
  <c r="DV103" i="2"/>
  <c r="DQ104" i="2"/>
  <c r="DR104" i="2"/>
  <c r="DS104" i="2"/>
  <c r="DT104" i="2"/>
  <c r="DU104" i="2"/>
  <c r="DV104" i="2"/>
  <c r="DQ105" i="2"/>
  <c r="DR105" i="2"/>
  <c r="DS105" i="2"/>
  <c r="DT105" i="2"/>
  <c r="DU105" i="2"/>
  <c r="DV105" i="2"/>
  <c r="DQ106" i="2"/>
  <c r="DR106" i="2"/>
  <c r="DS106" i="2"/>
  <c r="DT106" i="2"/>
  <c r="DU106" i="2"/>
  <c r="DV106" i="2"/>
  <c r="DQ107" i="2"/>
  <c r="DR107" i="2"/>
  <c r="DS107" i="2"/>
  <c r="DT107" i="2"/>
  <c r="DU107" i="2"/>
  <c r="DV107" i="2"/>
  <c r="DQ108" i="2"/>
  <c r="DR108" i="2"/>
  <c r="DS108" i="2"/>
  <c r="DT108" i="2"/>
  <c r="DU108" i="2"/>
  <c r="DV108" i="2"/>
  <c r="DQ109" i="2"/>
  <c r="DR109" i="2"/>
  <c r="DS109" i="2"/>
  <c r="DT109" i="2"/>
  <c r="DU109" i="2"/>
  <c r="DV109" i="2"/>
  <c r="DQ110" i="2"/>
  <c r="DR110" i="2"/>
  <c r="DS110" i="2"/>
  <c r="DT110" i="2"/>
  <c r="DU110" i="2"/>
  <c r="DV110" i="2"/>
  <c r="DQ111" i="2"/>
  <c r="DR111" i="2"/>
  <c r="DS111" i="2"/>
  <c r="DT111" i="2"/>
  <c r="DU111" i="2"/>
  <c r="DV111" i="2"/>
  <c r="DQ112" i="2"/>
  <c r="DR112" i="2"/>
  <c r="DS112" i="2"/>
  <c r="DT112" i="2"/>
  <c r="DU112" i="2"/>
  <c r="DV112" i="2"/>
  <c r="DQ113" i="2"/>
  <c r="DR113" i="2"/>
  <c r="DS113" i="2"/>
  <c r="DT113" i="2"/>
  <c r="DU113" i="2"/>
  <c r="DV113" i="2"/>
  <c r="DQ114" i="2"/>
  <c r="DR114" i="2"/>
  <c r="DS114" i="2"/>
  <c r="DT114" i="2"/>
  <c r="DU114" i="2"/>
  <c r="DV114" i="2"/>
  <c r="DQ115" i="2"/>
  <c r="DR115" i="2"/>
  <c r="DS115" i="2"/>
  <c r="DT115" i="2"/>
  <c r="DU115" i="2"/>
  <c r="DV115" i="2"/>
  <c r="DQ116" i="2"/>
  <c r="DR116" i="2"/>
  <c r="DS116" i="2"/>
  <c r="DT116" i="2"/>
  <c r="DU116" i="2"/>
  <c r="DV116" i="2"/>
  <c r="DQ117" i="2"/>
  <c r="DR117" i="2"/>
  <c r="DS117" i="2"/>
  <c r="DT117" i="2"/>
  <c r="DU117" i="2"/>
  <c r="DV117" i="2"/>
  <c r="DQ118" i="2"/>
  <c r="DR118" i="2"/>
  <c r="DS118" i="2"/>
  <c r="DT118" i="2"/>
  <c r="DU118" i="2"/>
  <c r="DV118" i="2"/>
  <c r="DQ119" i="2"/>
  <c r="DR119" i="2"/>
  <c r="DS119" i="2"/>
  <c r="DT119" i="2"/>
  <c r="DU119" i="2"/>
  <c r="DV119" i="2"/>
  <c r="DQ120" i="2"/>
  <c r="DR120" i="2"/>
  <c r="DS120" i="2"/>
  <c r="DT120" i="2"/>
  <c r="DU120" i="2"/>
  <c r="DV120" i="2"/>
  <c r="DQ121" i="2"/>
  <c r="DR121" i="2"/>
  <c r="DS121" i="2"/>
  <c r="DT121" i="2"/>
  <c r="DU121" i="2"/>
  <c r="DV121" i="2"/>
  <c r="DQ122" i="2"/>
  <c r="DR122" i="2"/>
  <c r="DS122" i="2"/>
  <c r="DT122" i="2"/>
  <c r="DU122" i="2"/>
  <c r="DV122" i="2"/>
  <c r="DQ123" i="2"/>
  <c r="DR123" i="2"/>
  <c r="DS123" i="2"/>
  <c r="DT123" i="2"/>
  <c r="DU123" i="2"/>
  <c r="DV123" i="2"/>
  <c r="DQ124" i="2"/>
  <c r="DR124" i="2"/>
  <c r="DS124" i="2"/>
  <c r="DT124" i="2"/>
  <c r="DU124" i="2"/>
  <c r="DV124" i="2"/>
  <c r="DQ125" i="2"/>
  <c r="DR125" i="2"/>
  <c r="DS125" i="2"/>
  <c r="DT125" i="2"/>
  <c r="DU125" i="2"/>
  <c r="DV125" i="2"/>
  <c r="DQ126" i="2"/>
  <c r="DR126" i="2"/>
  <c r="DS126" i="2"/>
  <c r="DT126" i="2"/>
  <c r="DU126" i="2"/>
  <c r="DV126" i="2"/>
  <c r="DQ127" i="2"/>
  <c r="DR127" i="2"/>
  <c r="DS127" i="2"/>
  <c r="DT127" i="2"/>
  <c r="DU127" i="2"/>
  <c r="DV127" i="2"/>
  <c r="DQ128" i="2"/>
  <c r="DR128" i="2"/>
  <c r="DS128" i="2"/>
  <c r="DT128" i="2"/>
  <c r="DU128" i="2"/>
  <c r="DV128" i="2"/>
  <c r="DQ129" i="2"/>
  <c r="DR129" i="2"/>
  <c r="DS129" i="2"/>
  <c r="DT129" i="2"/>
  <c r="DU129" i="2"/>
  <c r="DV129" i="2"/>
  <c r="DQ130" i="2"/>
  <c r="DR130" i="2"/>
  <c r="DS130" i="2"/>
  <c r="DT130" i="2"/>
  <c r="DU130" i="2"/>
  <c r="DV130" i="2"/>
  <c r="DQ131" i="2"/>
  <c r="DR131" i="2"/>
  <c r="DS131" i="2"/>
  <c r="DT131" i="2"/>
  <c r="DU131" i="2"/>
  <c r="DV131" i="2"/>
  <c r="DQ132" i="2"/>
  <c r="DR132" i="2"/>
  <c r="DS132" i="2"/>
  <c r="DT132" i="2"/>
  <c r="DU132" i="2"/>
  <c r="DV132" i="2"/>
  <c r="DQ133" i="2"/>
  <c r="DR133" i="2"/>
  <c r="DS133" i="2"/>
  <c r="DT133" i="2"/>
  <c r="DU133" i="2"/>
  <c r="DV133" i="2"/>
  <c r="DQ134" i="2"/>
  <c r="DR134" i="2"/>
  <c r="DS134" i="2"/>
  <c r="DT134" i="2"/>
  <c r="DU134" i="2"/>
  <c r="DV134" i="2"/>
  <c r="DQ135" i="2"/>
  <c r="DR135" i="2"/>
  <c r="DS135" i="2"/>
  <c r="DT135" i="2"/>
  <c r="DU135" i="2"/>
  <c r="DV135" i="2"/>
  <c r="DQ136" i="2"/>
  <c r="DR136" i="2"/>
  <c r="DS136" i="2"/>
  <c r="DT136" i="2"/>
  <c r="DU136" i="2"/>
  <c r="DV136" i="2"/>
  <c r="DQ137" i="2"/>
  <c r="DR137" i="2"/>
  <c r="DS137" i="2"/>
  <c r="DT137" i="2"/>
  <c r="DU137" i="2"/>
  <c r="DV137" i="2"/>
  <c r="DQ138" i="2"/>
  <c r="DR138" i="2"/>
  <c r="DS138" i="2"/>
  <c r="DT138" i="2"/>
  <c r="DU138" i="2"/>
  <c r="DV138" i="2"/>
  <c r="DQ139" i="2"/>
  <c r="DR139" i="2"/>
  <c r="DS139" i="2"/>
  <c r="DT139" i="2"/>
  <c r="DU139" i="2"/>
  <c r="DV139" i="2"/>
  <c r="DQ140" i="2"/>
  <c r="DR140" i="2"/>
  <c r="DS140" i="2"/>
  <c r="DT140" i="2"/>
  <c r="DU140" i="2"/>
  <c r="DV140" i="2"/>
  <c r="DQ141" i="2"/>
  <c r="DR141" i="2"/>
  <c r="DS141" i="2"/>
  <c r="DT141" i="2"/>
  <c r="DU141" i="2"/>
  <c r="DV141" i="2"/>
  <c r="DQ142" i="2"/>
  <c r="DR142" i="2"/>
  <c r="DS142" i="2"/>
  <c r="DT142" i="2"/>
  <c r="DU142" i="2"/>
  <c r="DV142" i="2"/>
  <c r="DQ143" i="2"/>
  <c r="DR143" i="2"/>
  <c r="DS143" i="2"/>
  <c r="DT143" i="2"/>
  <c r="DU143" i="2"/>
  <c r="DV143" i="2"/>
  <c r="DQ144" i="2"/>
  <c r="DR144" i="2"/>
  <c r="DS144" i="2"/>
  <c r="DT144" i="2"/>
  <c r="DU144" i="2"/>
  <c r="DV144" i="2"/>
  <c r="DQ145" i="2"/>
  <c r="DR145" i="2"/>
  <c r="DS145" i="2"/>
  <c r="DT145" i="2"/>
  <c r="DU145" i="2"/>
  <c r="DV145" i="2"/>
  <c r="DQ146" i="2"/>
  <c r="DR146" i="2"/>
  <c r="DS146" i="2"/>
  <c r="DT146" i="2"/>
  <c r="DU146" i="2"/>
  <c r="DV146" i="2"/>
  <c r="DQ147" i="2"/>
  <c r="DR147" i="2"/>
  <c r="DS147" i="2"/>
  <c r="DT147" i="2"/>
  <c r="DU147" i="2"/>
  <c r="DV147" i="2"/>
  <c r="DQ148" i="2"/>
  <c r="DR148" i="2"/>
  <c r="DS148" i="2"/>
  <c r="DT148" i="2"/>
  <c r="DU148" i="2"/>
  <c r="DV148" i="2"/>
  <c r="DQ149" i="2"/>
  <c r="DR149" i="2"/>
  <c r="DS149" i="2"/>
  <c r="DT149" i="2"/>
  <c r="DU149" i="2"/>
  <c r="DV149" i="2"/>
  <c r="DQ150" i="2"/>
  <c r="DR150" i="2"/>
  <c r="DS150" i="2"/>
  <c r="DT150" i="2"/>
  <c r="DU150" i="2"/>
  <c r="DV150" i="2"/>
  <c r="DQ151" i="2"/>
  <c r="DR151" i="2"/>
  <c r="DS151" i="2"/>
  <c r="DT151" i="2"/>
  <c r="DU151" i="2"/>
  <c r="DV151" i="2"/>
  <c r="DQ152" i="2"/>
  <c r="DR152" i="2"/>
  <c r="DS152" i="2"/>
  <c r="DT152" i="2"/>
  <c r="DU152" i="2"/>
  <c r="DV152" i="2"/>
  <c r="DQ153" i="2"/>
  <c r="DR153" i="2"/>
  <c r="DS153" i="2"/>
  <c r="DT153" i="2"/>
  <c r="DU153" i="2"/>
  <c r="DV153" i="2"/>
  <c r="DR84" i="2"/>
  <c r="DS84" i="2"/>
  <c r="DT84" i="2"/>
  <c r="DU84" i="2"/>
  <c r="DV84" i="2"/>
  <c r="DQ84" i="2"/>
  <c r="AJ154" i="2"/>
  <c r="AK154" i="2"/>
  <c r="AL154" i="2"/>
  <c r="AM154" i="2"/>
  <c r="AN154" i="2"/>
  <c r="AO154" i="2"/>
  <c r="F79" i="2"/>
  <c r="G79" i="2"/>
  <c r="H79" i="2"/>
  <c r="I79" i="2"/>
  <c r="J79" i="2"/>
  <c r="F31" i="2"/>
  <c r="G31" i="2"/>
  <c r="H31" i="2"/>
  <c r="I31" i="2"/>
  <c r="J31" i="2"/>
  <c r="E3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F158" i="2"/>
  <c r="G158" i="2"/>
  <c r="H158" i="2"/>
  <c r="I158" i="2"/>
  <c r="J158" i="2"/>
  <c r="K158" i="2"/>
  <c r="E158" i="2"/>
  <c r="F81" i="2"/>
  <c r="G81" i="2"/>
  <c r="H81" i="2"/>
  <c r="I81" i="2"/>
  <c r="J81" i="2"/>
  <c r="K81" i="2"/>
  <c r="E81" i="2"/>
  <c r="F58" i="2"/>
  <c r="G58" i="2"/>
  <c r="H58" i="2"/>
  <c r="I58" i="2"/>
  <c r="J58" i="2"/>
  <c r="K58" i="2"/>
  <c r="E58" i="2"/>
  <c r="F33" i="2"/>
  <c r="G33" i="2"/>
  <c r="H33" i="2"/>
  <c r="I33" i="2"/>
  <c r="J33" i="2"/>
  <c r="K33" i="2"/>
  <c r="E33" i="2"/>
  <c r="F158" i="1"/>
  <c r="G158" i="1"/>
  <c r="H158" i="1"/>
  <c r="I158" i="1"/>
  <c r="J158" i="1"/>
  <c r="K158" i="1"/>
  <c r="E158" i="1"/>
  <c r="F81" i="1"/>
  <c r="G81" i="1"/>
  <c r="H81" i="1"/>
  <c r="I81" i="1"/>
  <c r="J81" i="1"/>
  <c r="K81" i="1"/>
  <c r="E81" i="1"/>
  <c r="F58" i="1"/>
  <c r="G58" i="1"/>
  <c r="H58" i="1"/>
  <c r="I58" i="1"/>
  <c r="J58" i="1"/>
  <c r="K58" i="1"/>
  <c r="E58" i="1"/>
  <c r="F33" i="1"/>
  <c r="G33" i="1"/>
  <c r="H33" i="1"/>
  <c r="I33" i="1"/>
  <c r="J33" i="1"/>
  <c r="K33" i="1"/>
  <c r="E33" i="1"/>
  <c r="F155" i="2" l="1"/>
  <c r="F182" i="1"/>
  <c r="G182" i="1"/>
  <c r="H182" i="1"/>
  <c r="I182" i="1"/>
  <c r="J182" i="1"/>
  <c r="K182" i="1"/>
  <c r="L182" i="1" s="1"/>
  <c r="F183" i="1"/>
  <c r="G183" i="1"/>
  <c r="H183" i="1"/>
  <c r="I183" i="1"/>
  <c r="J183" i="1"/>
  <c r="K183" i="1"/>
  <c r="L183" i="1" s="1"/>
  <c r="E183" i="1"/>
  <c r="E182" i="1"/>
  <c r="F174" i="1"/>
  <c r="G174" i="1"/>
  <c r="H174" i="1"/>
  <c r="I174" i="1"/>
  <c r="J174" i="1"/>
  <c r="K174" i="1"/>
  <c r="L174" i="1" s="1"/>
  <c r="E174" i="1"/>
  <c r="F170" i="1"/>
  <c r="G170" i="1"/>
  <c r="H170" i="1"/>
  <c r="I170" i="1"/>
  <c r="J170" i="1"/>
  <c r="K170" i="1"/>
  <c r="L170" i="1" s="1"/>
  <c r="E170" i="1"/>
  <c r="F178" i="1"/>
  <c r="G178" i="1"/>
  <c r="H178" i="1"/>
  <c r="I178" i="1"/>
  <c r="J178" i="1"/>
  <c r="K178" i="1"/>
  <c r="L178" i="1" s="1"/>
  <c r="E178" i="1"/>
  <c r="F179" i="1"/>
  <c r="G179" i="1"/>
  <c r="H179" i="1"/>
  <c r="I179" i="1"/>
  <c r="J179" i="1"/>
  <c r="K179" i="1"/>
  <c r="L179" i="1" s="1"/>
  <c r="E179" i="1"/>
  <c r="F175" i="1"/>
  <c r="G175" i="1"/>
  <c r="H175" i="1"/>
  <c r="I175" i="1"/>
  <c r="J175" i="1"/>
  <c r="K175" i="1"/>
  <c r="L175" i="1" s="1"/>
  <c r="E175" i="1"/>
  <c r="F171" i="1"/>
  <c r="G171" i="1"/>
  <c r="H171" i="1"/>
  <c r="I171" i="1"/>
  <c r="J171" i="1"/>
  <c r="K171" i="1"/>
  <c r="L171" i="1" s="1"/>
  <c r="E171" i="1"/>
  <c r="G155" i="2" l="1"/>
  <c r="D155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CM85" i="1"/>
  <c r="CN85" i="1"/>
  <c r="CO85" i="1"/>
  <c r="CP85" i="1"/>
  <c r="CQ85" i="1"/>
  <c r="CR85" i="1"/>
  <c r="CM86" i="1"/>
  <c r="CN86" i="1"/>
  <c r="CO86" i="1"/>
  <c r="CP86" i="1"/>
  <c r="CQ86" i="1"/>
  <c r="CR86" i="1"/>
  <c r="CM87" i="1"/>
  <c r="CN87" i="1"/>
  <c r="CO87" i="1"/>
  <c r="CP87" i="1"/>
  <c r="CQ87" i="1"/>
  <c r="CR87" i="1"/>
  <c r="CM88" i="1"/>
  <c r="CN88" i="1"/>
  <c r="CO88" i="1"/>
  <c r="CP88" i="1"/>
  <c r="CQ88" i="1"/>
  <c r="CR88" i="1"/>
  <c r="CM89" i="1"/>
  <c r="CN89" i="1"/>
  <c r="CO89" i="1"/>
  <c r="CP89" i="1"/>
  <c r="CQ89" i="1"/>
  <c r="CR89" i="1"/>
  <c r="CM90" i="1"/>
  <c r="CN90" i="1"/>
  <c r="CO90" i="1"/>
  <c r="CP90" i="1"/>
  <c r="CQ90" i="1"/>
  <c r="CR90" i="1"/>
  <c r="CM91" i="1"/>
  <c r="CN91" i="1"/>
  <c r="CO91" i="1"/>
  <c r="CP91" i="1"/>
  <c r="CQ91" i="1"/>
  <c r="CR91" i="1"/>
  <c r="CM92" i="1"/>
  <c r="CN92" i="1"/>
  <c r="CO92" i="1"/>
  <c r="CP92" i="1"/>
  <c r="CQ92" i="1"/>
  <c r="CR92" i="1"/>
  <c r="CM93" i="1"/>
  <c r="CN93" i="1"/>
  <c r="CO93" i="1"/>
  <c r="CP93" i="1"/>
  <c r="CQ93" i="1"/>
  <c r="CR93" i="1"/>
  <c r="CM94" i="1"/>
  <c r="CN94" i="1"/>
  <c r="CO94" i="1"/>
  <c r="CP94" i="1"/>
  <c r="CQ94" i="1"/>
  <c r="CR94" i="1"/>
  <c r="CM95" i="1"/>
  <c r="CN95" i="1"/>
  <c r="CO95" i="1"/>
  <c r="CP95" i="1"/>
  <c r="CQ95" i="1"/>
  <c r="CR95" i="1"/>
  <c r="CM96" i="1"/>
  <c r="CN96" i="1"/>
  <c r="CO96" i="1"/>
  <c r="CP96" i="1"/>
  <c r="CQ96" i="1"/>
  <c r="CR96" i="1"/>
  <c r="CM97" i="1"/>
  <c r="CN97" i="1"/>
  <c r="CO97" i="1"/>
  <c r="CP97" i="1"/>
  <c r="CQ97" i="1"/>
  <c r="CR97" i="1"/>
  <c r="CM98" i="1"/>
  <c r="CN98" i="1"/>
  <c r="CO98" i="1"/>
  <c r="CP98" i="1"/>
  <c r="CQ98" i="1"/>
  <c r="CR98" i="1"/>
  <c r="CM99" i="1"/>
  <c r="CN99" i="1"/>
  <c r="CO99" i="1"/>
  <c r="CP99" i="1"/>
  <c r="CQ99" i="1"/>
  <c r="CR99" i="1"/>
  <c r="CM100" i="1"/>
  <c r="CN100" i="1"/>
  <c r="CO100" i="1"/>
  <c r="CP100" i="1"/>
  <c r="CQ100" i="1"/>
  <c r="CR100" i="1"/>
  <c r="CM101" i="1"/>
  <c r="CN101" i="1"/>
  <c r="CO101" i="1"/>
  <c r="CP101" i="1"/>
  <c r="CQ101" i="1"/>
  <c r="CR101" i="1"/>
  <c r="CM102" i="1"/>
  <c r="CN102" i="1"/>
  <c r="CO102" i="1"/>
  <c r="CP102" i="1"/>
  <c r="CQ102" i="1"/>
  <c r="CR102" i="1"/>
  <c r="CM103" i="1"/>
  <c r="CN103" i="1"/>
  <c r="CO103" i="1"/>
  <c r="CP103" i="1"/>
  <c r="CQ103" i="1"/>
  <c r="CR103" i="1"/>
  <c r="CM104" i="1"/>
  <c r="CN104" i="1"/>
  <c r="CO104" i="1"/>
  <c r="CP104" i="1"/>
  <c r="CQ104" i="1"/>
  <c r="CR104" i="1"/>
  <c r="CM105" i="1"/>
  <c r="CN105" i="1"/>
  <c r="CO105" i="1"/>
  <c r="CP105" i="1"/>
  <c r="CQ105" i="1"/>
  <c r="CR105" i="1"/>
  <c r="CM106" i="1"/>
  <c r="CN106" i="1"/>
  <c r="CO106" i="1"/>
  <c r="CP106" i="1"/>
  <c r="CQ106" i="1"/>
  <c r="CR106" i="1"/>
  <c r="CM107" i="1"/>
  <c r="CN107" i="1"/>
  <c r="CO107" i="1"/>
  <c r="CP107" i="1"/>
  <c r="CQ107" i="1"/>
  <c r="CR107" i="1"/>
  <c r="CM108" i="1"/>
  <c r="CN108" i="1"/>
  <c r="CO108" i="1"/>
  <c r="CP108" i="1"/>
  <c r="CQ108" i="1"/>
  <c r="CR108" i="1"/>
  <c r="CM109" i="1"/>
  <c r="CN109" i="1"/>
  <c r="CO109" i="1"/>
  <c r="CP109" i="1"/>
  <c r="CQ109" i="1"/>
  <c r="CR109" i="1"/>
  <c r="CM110" i="1"/>
  <c r="CN110" i="1"/>
  <c r="CO110" i="1"/>
  <c r="CP110" i="1"/>
  <c r="CQ110" i="1"/>
  <c r="CR110" i="1"/>
  <c r="CM111" i="1"/>
  <c r="CN111" i="1"/>
  <c r="CO111" i="1"/>
  <c r="CP111" i="1"/>
  <c r="CQ111" i="1"/>
  <c r="CR111" i="1"/>
  <c r="CM112" i="1"/>
  <c r="CN112" i="1"/>
  <c r="CO112" i="1"/>
  <c r="CP112" i="1"/>
  <c r="CQ112" i="1"/>
  <c r="CR112" i="1"/>
  <c r="CM113" i="1"/>
  <c r="CN113" i="1"/>
  <c r="CO113" i="1"/>
  <c r="CP113" i="1"/>
  <c r="CQ113" i="1"/>
  <c r="CR113" i="1"/>
  <c r="CM114" i="1"/>
  <c r="CN114" i="1"/>
  <c r="CO114" i="1"/>
  <c r="CP114" i="1"/>
  <c r="CQ114" i="1"/>
  <c r="CR114" i="1"/>
  <c r="CM115" i="1"/>
  <c r="CN115" i="1"/>
  <c r="CO115" i="1"/>
  <c r="CP115" i="1"/>
  <c r="CQ115" i="1"/>
  <c r="CR115" i="1"/>
  <c r="CM116" i="1"/>
  <c r="CN116" i="1"/>
  <c r="CO116" i="1"/>
  <c r="CP116" i="1"/>
  <c r="CQ116" i="1"/>
  <c r="CR116" i="1"/>
  <c r="CM117" i="1"/>
  <c r="CN117" i="1"/>
  <c r="CO117" i="1"/>
  <c r="CP117" i="1"/>
  <c r="CQ117" i="1"/>
  <c r="CR117" i="1"/>
  <c r="CM118" i="1"/>
  <c r="CN118" i="1"/>
  <c r="CO118" i="1"/>
  <c r="CP118" i="1"/>
  <c r="CQ118" i="1"/>
  <c r="CR118" i="1"/>
  <c r="CM119" i="1"/>
  <c r="CN119" i="1"/>
  <c r="CO119" i="1"/>
  <c r="CP119" i="1"/>
  <c r="CQ119" i="1"/>
  <c r="CR119" i="1"/>
  <c r="CM120" i="1"/>
  <c r="CN120" i="1"/>
  <c r="CO120" i="1"/>
  <c r="CP120" i="1"/>
  <c r="CQ120" i="1"/>
  <c r="CR120" i="1"/>
  <c r="CM121" i="1"/>
  <c r="CN121" i="1"/>
  <c r="CO121" i="1"/>
  <c r="CP121" i="1"/>
  <c r="CQ121" i="1"/>
  <c r="CR121" i="1"/>
  <c r="CM122" i="1"/>
  <c r="CN122" i="1"/>
  <c r="CO122" i="1"/>
  <c r="CP122" i="1"/>
  <c r="CQ122" i="1"/>
  <c r="CR122" i="1"/>
  <c r="CM123" i="1"/>
  <c r="CN123" i="1"/>
  <c r="CO123" i="1"/>
  <c r="CP123" i="1"/>
  <c r="CQ123" i="1"/>
  <c r="CR123" i="1"/>
  <c r="CM124" i="1"/>
  <c r="CN124" i="1"/>
  <c r="CO124" i="1"/>
  <c r="CP124" i="1"/>
  <c r="CQ124" i="1"/>
  <c r="CR124" i="1"/>
  <c r="CM125" i="1"/>
  <c r="CN125" i="1"/>
  <c r="CO125" i="1"/>
  <c r="CP125" i="1"/>
  <c r="CQ125" i="1"/>
  <c r="CR125" i="1"/>
  <c r="CM126" i="1"/>
  <c r="CN126" i="1"/>
  <c r="CO126" i="1"/>
  <c r="CP126" i="1"/>
  <c r="CQ126" i="1"/>
  <c r="CR126" i="1"/>
  <c r="CM127" i="1"/>
  <c r="CN127" i="1"/>
  <c r="CO127" i="1"/>
  <c r="CP127" i="1"/>
  <c r="CQ127" i="1"/>
  <c r="CR127" i="1"/>
  <c r="CM128" i="1"/>
  <c r="CN128" i="1"/>
  <c r="CO128" i="1"/>
  <c r="CP128" i="1"/>
  <c r="CQ128" i="1"/>
  <c r="CR128" i="1"/>
  <c r="CM129" i="1"/>
  <c r="CN129" i="1"/>
  <c r="CO129" i="1"/>
  <c r="CP129" i="1"/>
  <c r="CQ129" i="1"/>
  <c r="CR129" i="1"/>
  <c r="CM130" i="1"/>
  <c r="CN130" i="1"/>
  <c r="CO130" i="1"/>
  <c r="CP130" i="1"/>
  <c r="CQ130" i="1"/>
  <c r="CR130" i="1"/>
  <c r="CM131" i="1"/>
  <c r="CN131" i="1"/>
  <c r="CO131" i="1"/>
  <c r="CP131" i="1"/>
  <c r="CQ131" i="1"/>
  <c r="CR131" i="1"/>
  <c r="CM132" i="1"/>
  <c r="CN132" i="1"/>
  <c r="CO132" i="1"/>
  <c r="CP132" i="1"/>
  <c r="CQ132" i="1"/>
  <c r="CR132" i="1"/>
  <c r="CM133" i="1"/>
  <c r="CN133" i="1"/>
  <c r="CO133" i="1"/>
  <c r="CP133" i="1"/>
  <c r="CQ133" i="1"/>
  <c r="CR133" i="1"/>
  <c r="CM134" i="1"/>
  <c r="CN134" i="1"/>
  <c r="CO134" i="1"/>
  <c r="CP134" i="1"/>
  <c r="CQ134" i="1"/>
  <c r="CR134" i="1"/>
  <c r="CM135" i="1"/>
  <c r="CN135" i="1"/>
  <c r="CO135" i="1"/>
  <c r="CP135" i="1"/>
  <c r="CQ135" i="1"/>
  <c r="CR135" i="1"/>
  <c r="CM136" i="1"/>
  <c r="CN136" i="1"/>
  <c r="CO136" i="1"/>
  <c r="CP136" i="1"/>
  <c r="CQ136" i="1"/>
  <c r="CR136" i="1"/>
  <c r="CM137" i="1"/>
  <c r="CN137" i="1"/>
  <c r="CO137" i="1"/>
  <c r="CP137" i="1"/>
  <c r="CQ137" i="1"/>
  <c r="CR137" i="1"/>
  <c r="CM138" i="1"/>
  <c r="CN138" i="1"/>
  <c r="CO138" i="1"/>
  <c r="CP138" i="1"/>
  <c r="CQ138" i="1"/>
  <c r="CR138" i="1"/>
  <c r="CM139" i="1"/>
  <c r="CN139" i="1"/>
  <c r="CO139" i="1"/>
  <c r="CP139" i="1"/>
  <c r="CQ139" i="1"/>
  <c r="CR139" i="1"/>
  <c r="CM140" i="1"/>
  <c r="CN140" i="1"/>
  <c r="CO140" i="1"/>
  <c r="CP140" i="1"/>
  <c r="CQ140" i="1"/>
  <c r="CR140" i="1"/>
  <c r="CM141" i="1"/>
  <c r="CN141" i="1"/>
  <c r="CO141" i="1"/>
  <c r="CP141" i="1"/>
  <c r="CQ141" i="1"/>
  <c r="CR141" i="1"/>
  <c r="CM142" i="1"/>
  <c r="CN142" i="1"/>
  <c r="CO142" i="1"/>
  <c r="CP142" i="1"/>
  <c r="CQ142" i="1"/>
  <c r="CR142" i="1"/>
  <c r="CM143" i="1"/>
  <c r="CN143" i="1"/>
  <c r="CO143" i="1"/>
  <c r="CP143" i="1"/>
  <c r="CQ143" i="1"/>
  <c r="CR143" i="1"/>
  <c r="CM144" i="1"/>
  <c r="CN144" i="1"/>
  <c r="CO144" i="1"/>
  <c r="CP144" i="1"/>
  <c r="CQ144" i="1"/>
  <c r="CR144" i="1"/>
  <c r="CM145" i="1"/>
  <c r="CN145" i="1"/>
  <c r="CO145" i="1"/>
  <c r="CP145" i="1"/>
  <c r="CQ145" i="1"/>
  <c r="CR145" i="1"/>
  <c r="CM146" i="1"/>
  <c r="CN146" i="1"/>
  <c r="CO146" i="1"/>
  <c r="CP146" i="1"/>
  <c r="CQ146" i="1"/>
  <c r="CR146" i="1"/>
  <c r="CM147" i="1"/>
  <c r="CN147" i="1"/>
  <c r="CO147" i="1"/>
  <c r="CP147" i="1"/>
  <c r="CQ147" i="1"/>
  <c r="CR147" i="1"/>
  <c r="CM148" i="1"/>
  <c r="CN148" i="1"/>
  <c r="CO148" i="1"/>
  <c r="CP148" i="1"/>
  <c r="CQ148" i="1"/>
  <c r="CR148" i="1"/>
  <c r="CM149" i="1"/>
  <c r="CN149" i="1"/>
  <c r="CO149" i="1"/>
  <c r="CP149" i="1"/>
  <c r="CQ149" i="1"/>
  <c r="CR149" i="1"/>
  <c r="CM150" i="1"/>
  <c r="CN150" i="1"/>
  <c r="CO150" i="1"/>
  <c r="CP150" i="1"/>
  <c r="CQ150" i="1"/>
  <c r="CR150" i="1"/>
  <c r="CM151" i="1"/>
  <c r="CN151" i="1"/>
  <c r="CO151" i="1"/>
  <c r="CP151" i="1"/>
  <c r="CQ151" i="1"/>
  <c r="CR151" i="1"/>
  <c r="CM152" i="1"/>
  <c r="CN152" i="1"/>
  <c r="CO152" i="1"/>
  <c r="CP152" i="1"/>
  <c r="CQ152" i="1"/>
  <c r="CR152" i="1"/>
  <c r="CM153" i="1"/>
  <c r="CN153" i="1"/>
  <c r="CO153" i="1"/>
  <c r="CP153" i="1"/>
  <c r="CQ153" i="1"/>
  <c r="CR153" i="1"/>
  <c r="CN84" i="1"/>
  <c r="CO84" i="1"/>
  <c r="CP84" i="1"/>
  <c r="CQ84" i="1"/>
  <c r="CR84" i="1"/>
  <c r="CM84" i="1"/>
  <c r="BK85" i="1"/>
  <c r="BL85" i="1"/>
  <c r="BM85" i="1"/>
  <c r="BN85" i="1"/>
  <c r="BO85" i="1"/>
  <c r="BP85" i="1"/>
  <c r="BK86" i="1"/>
  <c r="BL86" i="1"/>
  <c r="BM86" i="1"/>
  <c r="BN86" i="1"/>
  <c r="BO86" i="1"/>
  <c r="BP86" i="1"/>
  <c r="BK87" i="1"/>
  <c r="BL87" i="1"/>
  <c r="BM87" i="1"/>
  <c r="BN87" i="1"/>
  <c r="BO87" i="1"/>
  <c r="BP87" i="1"/>
  <c r="BK88" i="1"/>
  <c r="BL88" i="1"/>
  <c r="BM88" i="1"/>
  <c r="BN88" i="1"/>
  <c r="BO88" i="1"/>
  <c r="BP88" i="1"/>
  <c r="BK89" i="1"/>
  <c r="BL89" i="1"/>
  <c r="BM89" i="1"/>
  <c r="BN89" i="1"/>
  <c r="BO89" i="1"/>
  <c r="BP89" i="1"/>
  <c r="BK90" i="1"/>
  <c r="BL90" i="1"/>
  <c r="BM90" i="1"/>
  <c r="BN90" i="1"/>
  <c r="BO90" i="1"/>
  <c r="BP90" i="1"/>
  <c r="BK91" i="1"/>
  <c r="BL91" i="1"/>
  <c r="BM91" i="1"/>
  <c r="BN91" i="1"/>
  <c r="BO91" i="1"/>
  <c r="BP91" i="1"/>
  <c r="BK92" i="1"/>
  <c r="BL92" i="1"/>
  <c r="BM92" i="1"/>
  <c r="BN92" i="1"/>
  <c r="BO92" i="1"/>
  <c r="BP92" i="1"/>
  <c r="BK93" i="1"/>
  <c r="BL93" i="1"/>
  <c r="BM93" i="1"/>
  <c r="BN93" i="1"/>
  <c r="BO93" i="1"/>
  <c r="BP93" i="1"/>
  <c r="BK94" i="1"/>
  <c r="BL94" i="1"/>
  <c r="BM94" i="1"/>
  <c r="BN94" i="1"/>
  <c r="BO94" i="1"/>
  <c r="BP94" i="1"/>
  <c r="BK95" i="1"/>
  <c r="BL95" i="1"/>
  <c r="BM95" i="1"/>
  <c r="BN95" i="1"/>
  <c r="BO95" i="1"/>
  <c r="BP95" i="1"/>
  <c r="BK96" i="1"/>
  <c r="BL96" i="1"/>
  <c r="BM96" i="1"/>
  <c r="BN96" i="1"/>
  <c r="BO96" i="1"/>
  <c r="BP96" i="1"/>
  <c r="BK97" i="1"/>
  <c r="BL97" i="1"/>
  <c r="BM97" i="1"/>
  <c r="BN97" i="1"/>
  <c r="BO97" i="1"/>
  <c r="BP97" i="1"/>
  <c r="BK98" i="1"/>
  <c r="BL98" i="1"/>
  <c r="BM98" i="1"/>
  <c r="BN98" i="1"/>
  <c r="BO98" i="1"/>
  <c r="BP98" i="1"/>
  <c r="BK99" i="1"/>
  <c r="BL99" i="1"/>
  <c r="BM99" i="1"/>
  <c r="BN99" i="1"/>
  <c r="BO99" i="1"/>
  <c r="BP99" i="1"/>
  <c r="BK100" i="1"/>
  <c r="BL100" i="1"/>
  <c r="BM100" i="1"/>
  <c r="BN100" i="1"/>
  <c r="BO100" i="1"/>
  <c r="BP100" i="1"/>
  <c r="BK101" i="1"/>
  <c r="BL101" i="1"/>
  <c r="BM101" i="1"/>
  <c r="BN101" i="1"/>
  <c r="BO101" i="1"/>
  <c r="BP101" i="1"/>
  <c r="BK102" i="1"/>
  <c r="BL102" i="1"/>
  <c r="BM102" i="1"/>
  <c r="BN102" i="1"/>
  <c r="BO102" i="1"/>
  <c r="BP102" i="1"/>
  <c r="BK103" i="1"/>
  <c r="BL103" i="1"/>
  <c r="BM103" i="1"/>
  <c r="BN103" i="1"/>
  <c r="BO103" i="1"/>
  <c r="BP103" i="1"/>
  <c r="BK104" i="1"/>
  <c r="BL104" i="1"/>
  <c r="BM104" i="1"/>
  <c r="BN104" i="1"/>
  <c r="BO104" i="1"/>
  <c r="BP104" i="1"/>
  <c r="BK105" i="1"/>
  <c r="BL105" i="1"/>
  <c r="BM105" i="1"/>
  <c r="BN105" i="1"/>
  <c r="BO105" i="1"/>
  <c r="BP105" i="1"/>
  <c r="BK106" i="1"/>
  <c r="BL106" i="1"/>
  <c r="BM106" i="1"/>
  <c r="BN106" i="1"/>
  <c r="BO106" i="1"/>
  <c r="BP106" i="1"/>
  <c r="BK107" i="1"/>
  <c r="BL107" i="1"/>
  <c r="BM107" i="1"/>
  <c r="BN107" i="1"/>
  <c r="BO107" i="1"/>
  <c r="BP107" i="1"/>
  <c r="BK108" i="1"/>
  <c r="BL108" i="1"/>
  <c r="BM108" i="1"/>
  <c r="BN108" i="1"/>
  <c r="BO108" i="1"/>
  <c r="BP108" i="1"/>
  <c r="BK109" i="1"/>
  <c r="BL109" i="1"/>
  <c r="BM109" i="1"/>
  <c r="BN109" i="1"/>
  <c r="BO109" i="1"/>
  <c r="BP109" i="1"/>
  <c r="BK110" i="1"/>
  <c r="BL110" i="1"/>
  <c r="BM110" i="1"/>
  <c r="BN110" i="1"/>
  <c r="BO110" i="1"/>
  <c r="BP110" i="1"/>
  <c r="BK111" i="1"/>
  <c r="BL111" i="1"/>
  <c r="BM111" i="1"/>
  <c r="BN111" i="1"/>
  <c r="BO111" i="1"/>
  <c r="BP111" i="1"/>
  <c r="BK112" i="1"/>
  <c r="BL112" i="1"/>
  <c r="BM112" i="1"/>
  <c r="BN112" i="1"/>
  <c r="BO112" i="1"/>
  <c r="BP112" i="1"/>
  <c r="BK113" i="1"/>
  <c r="BL113" i="1"/>
  <c r="BM113" i="1"/>
  <c r="BN113" i="1"/>
  <c r="BO113" i="1"/>
  <c r="BP113" i="1"/>
  <c r="BK114" i="1"/>
  <c r="BL114" i="1"/>
  <c r="BM114" i="1"/>
  <c r="BN114" i="1"/>
  <c r="BO114" i="1"/>
  <c r="BP114" i="1"/>
  <c r="BK115" i="1"/>
  <c r="BL115" i="1"/>
  <c r="BM115" i="1"/>
  <c r="BN115" i="1"/>
  <c r="BO115" i="1"/>
  <c r="BP115" i="1"/>
  <c r="BK116" i="1"/>
  <c r="BL116" i="1"/>
  <c r="BM116" i="1"/>
  <c r="BN116" i="1"/>
  <c r="BO116" i="1"/>
  <c r="BP116" i="1"/>
  <c r="BK117" i="1"/>
  <c r="BL117" i="1"/>
  <c r="BM117" i="1"/>
  <c r="BN117" i="1"/>
  <c r="BO117" i="1"/>
  <c r="BP117" i="1"/>
  <c r="BK118" i="1"/>
  <c r="BL118" i="1"/>
  <c r="BM118" i="1"/>
  <c r="BN118" i="1"/>
  <c r="BO118" i="1"/>
  <c r="BP118" i="1"/>
  <c r="BK119" i="1"/>
  <c r="BL119" i="1"/>
  <c r="BM119" i="1"/>
  <c r="BN119" i="1"/>
  <c r="BO119" i="1"/>
  <c r="BP119" i="1"/>
  <c r="BK120" i="1"/>
  <c r="BL120" i="1"/>
  <c r="BM120" i="1"/>
  <c r="BN120" i="1"/>
  <c r="BO120" i="1"/>
  <c r="BP120" i="1"/>
  <c r="BK121" i="1"/>
  <c r="BL121" i="1"/>
  <c r="BM121" i="1"/>
  <c r="BN121" i="1"/>
  <c r="BO121" i="1"/>
  <c r="BP121" i="1"/>
  <c r="BK122" i="1"/>
  <c r="BL122" i="1"/>
  <c r="BM122" i="1"/>
  <c r="BN122" i="1"/>
  <c r="BO122" i="1"/>
  <c r="BP122" i="1"/>
  <c r="BK123" i="1"/>
  <c r="BL123" i="1"/>
  <c r="BM123" i="1"/>
  <c r="BN123" i="1"/>
  <c r="BO123" i="1"/>
  <c r="BP123" i="1"/>
  <c r="BK124" i="1"/>
  <c r="BL124" i="1"/>
  <c r="BM124" i="1"/>
  <c r="BN124" i="1"/>
  <c r="BO124" i="1"/>
  <c r="BP124" i="1"/>
  <c r="BK125" i="1"/>
  <c r="BL125" i="1"/>
  <c r="BM125" i="1"/>
  <c r="BN125" i="1"/>
  <c r="BO125" i="1"/>
  <c r="BP125" i="1"/>
  <c r="BK126" i="1"/>
  <c r="BL126" i="1"/>
  <c r="BM126" i="1"/>
  <c r="BN126" i="1"/>
  <c r="BO126" i="1"/>
  <c r="BP126" i="1"/>
  <c r="BK127" i="1"/>
  <c r="BL127" i="1"/>
  <c r="BM127" i="1"/>
  <c r="BN127" i="1"/>
  <c r="BO127" i="1"/>
  <c r="BP127" i="1"/>
  <c r="BK128" i="1"/>
  <c r="BL128" i="1"/>
  <c r="BM128" i="1"/>
  <c r="BN128" i="1"/>
  <c r="BO128" i="1"/>
  <c r="BP128" i="1"/>
  <c r="BK129" i="1"/>
  <c r="BL129" i="1"/>
  <c r="BM129" i="1"/>
  <c r="BN129" i="1"/>
  <c r="BO129" i="1"/>
  <c r="BP129" i="1"/>
  <c r="BK130" i="1"/>
  <c r="BL130" i="1"/>
  <c r="BM130" i="1"/>
  <c r="BN130" i="1"/>
  <c r="BO130" i="1"/>
  <c r="BP130" i="1"/>
  <c r="BK131" i="1"/>
  <c r="BL131" i="1"/>
  <c r="BM131" i="1"/>
  <c r="BN131" i="1"/>
  <c r="BO131" i="1"/>
  <c r="BP131" i="1"/>
  <c r="BK132" i="1"/>
  <c r="BL132" i="1"/>
  <c r="BM132" i="1"/>
  <c r="BN132" i="1"/>
  <c r="BO132" i="1"/>
  <c r="BP132" i="1"/>
  <c r="BK133" i="1"/>
  <c r="BL133" i="1"/>
  <c r="BM133" i="1"/>
  <c r="BN133" i="1"/>
  <c r="BO133" i="1"/>
  <c r="BP133" i="1"/>
  <c r="BK134" i="1"/>
  <c r="BL134" i="1"/>
  <c r="BM134" i="1"/>
  <c r="BN134" i="1"/>
  <c r="BO134" i="1"/>
  <c r="BP134" i="1"/>
  <c r="BK135" i="1"/>
  <c r="BL135" i="1"/>
  <c r="BM135" i="1"/>
  <c r="BN135" i="1"/>
  <c r="BO135" i="1"/>
  <c r="BP135" i="1"/>
  <c r="BK136" i="1"/>
  <c r="BL136" i="1"/>
  <c r="BM136" i="1"/>
  <c r="BN136" i="1"/>
  <c r="BO136" i="1"/>
  <c r="BP136" i="1"/>
  <c r="BK137" i="1"/>
  <c r="BL137" i="1"/>
  <c r="BM137" i="1"/>
  <c r="BN137" i="1"/>
  <c r="BO137" i="1"/>
  <c r="BP137" i="1"/>
  <c r="BK138" i="1"/>
  <c r="BL138" i="1"/>
  <c r="BM138" i="1"/>
  <c r="BN138" i="1"/>
  <c r="BO138" i="1"/>
  <c r="BP138" i="1"/>
  <c r="BK139" i="1"/>
  <c r="BL139" i="1"/>
  <c r="BM139" i="1"/>
  <c r="BN139" i="1"/>
  <c r="BO139" i="1"/>
  <c r="BP139" i="1"/>
  <c r="BK140" i="1"/>
  <c r="BL140" i="1"/>
  <c r="BM140" i="1"/>
  <c r="BN140" i="1"/>
  <c r="BO140" i="1"/>
  <c r="BP140" i="1"/>
  <c r="BK141" i="1"/>
  <c r="BL141" i="1"/>
  <c r="BM141" i="1"/>
  <c r="BN141" i="1"/>
  <c r="BO141" i="1"/>
  <c r="BP141" i="1"/>
  <c r="BK142" i="1"/>
  <c r="BL142" i="1"/>
  <c r="BM142" i="1"/>
  <c r="BN142" i="1"/>
  <c r="BO142" i="1"/>
  <c r="BP142" i="1"/>
  <c r="BK143" i="1"/>
  <c r="BL143" i="1"/>
  <c r="BM143" i="1"/>
  <c r="BN143" i="1"/>
  <c r="BO143" i="1"/>
  <c r="BP143" i="1"/>
  <c r="BK144" i="1"/>
  <c r="BL144" i="1"/>
  <c r="BM144" i="1"/>
  <c r="BN144" i="1"/>
  <c r="BO144" i="1"/>
  <c r="BP144" i="1"/>
  <c r="BK145" i="1"/>
  <c r="BL145" i="1"/>
  <c r="BM145" i="1"/>
  <c r="BN145" i="1"/>
  <c r="BO145" i="1"/>
  <c r="BP145" i="1"/>
  <c r="BK146" i="1"/>
  <c r="BL146" i="1"/>
  <c r="BM146" i="1"/>
  <c r="BN146" i="1"/>
  <c r="BO146" i="1"/>
  <c r="BP146" i="1"/>
  <c r="BK147" i="1"/>
  <c r="BL147" i="1"/>
  <c r="BM147" i="1"/>
  <c r="BN147" i="1"/>
  <c r="BO147" i="1"/>
  <c r="BP147" i="1"/>
  <c r="BK148" i="1"/>
  <c r="BL148" i="1"/>
  <c r="BM148" i="1"/>
  <c r="BN148" i="1"/>
  <c r="BO148" i="1"/>
  <c r="BP148" i="1"/>
  <c r="BK149" i="1"/>
  <c r="BL149" i="1"/>
  <c r="BM149" i="1"/>
  <c r="BN149" i="1"/>
  <c r="BO149" i="1"/>
  <c r="BP149" i="1"/>
  <c r="BK150" i="1"/>
  <c r="BL150" i="1"/>
  <c r="BM150" i="1"/>
  <c r="BN150" i="1"/>
  <c r="BO150" i="1"/>
  <c r="BP150" i="1"/>
  <c r="BK151" i="1"/>
  <c r="BL151" i="1"/>
  <c r="BM151" i="1"/>
  <c r="BN151" i="1"/>
  <c r="BO151" i="1"/>
  <c r="BP151" i="1"/>
  <c r="BK152" i="1"/>
  <c r="BL152" i="1"/>
  <c r="BM152" i="1"/>
  <c r="BN152" i="1"/>
  <c r="BO152" i="1"/>
  <c r="BP152" i="1"/>
  <c r="BK153" i="1"/>
  <c r="BL153" i="1"/>
  <c r="BM153" i="1"/>
  <c r="BN153" i="1"/>
  <c r="BO153" i="1"/>
  <c r="BP153" i="1"/>
  <c r="BL84" i="1"/>
  <c r="BM84" i="1"/>
  <c r="BN84" i="1"/>
  <c r="BO84" i="1"/>
  <c r="BP84" i="1"/>
  <c r="BK84" i="1"/>
  <c r="AH85" i="1"/>
  <c r="AI85" i="1"/>
  <c r="AJ85" i="1"/>
  <c r="AK85" i="1"/>
  <c r="AL85" i="1"/>
  <c r="AM85" i="1"/>
  <c r="AH86" i="1"/>
  <c r="AI86" i="1"/>
  <c r="AJ86" i="1"/>
  <c r="AK86" i="1"/>
  <c r="AL86" i="1"/>
  <c r="AM86" i="1"/>
  <c r="AH87" i="1"/>
  <c r="AI87" i="1"/>
  <c r="AJ87" i="1"/>
  <c r="AK87" i="1"/>
  <c r="AL87" i="1"/>
  <c r="AM87" i="1"/>
  <c r="AH88" i="1"/>
  <c r="AI88" i="1"/>
  <c r="AJ88" i="1"/>
  <c r="AK88" i="1"/>
  <c r="AL88" i="1"/>
  <c r="AM88" i="1"/>
  <c r="AH89" i="1"/>
  <c r="AI89" i="1"/>
  <c r="AJ89" i="1"/>
  <c r="AK89" i="1"/>
  <c r="AL89" i="1"/>
  <c r="AM89" i="1"/>
  <c r="AH90" i="1"/>
  <c r="AI90" i="1"/>
  <c r="AJ90" i="1"/>
  <c r="AK90" i="1"/>
  <c r="AL90" i="1"/>
  <c r="AM90" i="1"/>
  <c r="AH91" i="1"/>
  <c r="AI91" i="1"/>
  <c r="AJ91" i="1"/>
  <c r="AK91" i="1"/>
  <c r="AL91" i="1"/>
  <c r="AM91" i="1"/>
  <c r="AH92" i="1"/>
  <c r="AI92" i="1"/>
  <c r="AJ92" i="1"/>
  <c r="AK92" i="1"/>
  <c r="AL92" i="1"/>
  <c r="AM92" i="1"/>
  <c r="AH93" i="1"/>
  <c r="AI93" i="1"/>
  <c r="AJ93" i="1"/>
  <c r="AK93" i="1"/>
  <c r="AL93" i="1"/>
  <c r="AM93" i="1"/>
  <c r="AH94" i="1"/>
  <c r="AI94" i="1"/>
  <c r="AJ94" i="1"/>
  <c r="AK94" i="1"/>
  <c r="AL94" i="1"/>
  <c r="AM94" i="1"/>
  <c r="AH95" i="1"/>
  <c r="AI95" i="1"/>
  <c r="AJ95" i="1"/>
  <c r="AK95" i="1"/>
  <c r="AL95" i="1"/>
  <c r="AM95" i="1"/>
  <c r="AH96" i="1"/>
  <c r="AI96" i="1"/>
  <c r="AJ96" i="1"/>
  <c r="AK96" i="1"/>
  <c r="AL96" i="1"/>
  <c r="AM96" i="1"/>
  <c r="AH97" i="1"/>
  <c r="AI97" i="1"/>
  <c r="AJ97" i="1"/>
  <c r="AK97" i="1"/>
  <c r="AL97" i="1"/>
  <c r="AM97" i="1"/>
  <c r="AH98" i="1"/>
  <c r="AI98" i="1"/>
  <c r="AJ98" i="1"/>
  <c r="AK98" i="1"/>
  <c r="AL98" i="1"/>
  <c r="AM98" i="1"/>
  <c r="AH99" i="1"/>
  <c r="AI99" i="1"/>
  <c r="AJ99" i="1"/>
  <c r="AK99" i="1"/>
  <c r="AL99" i="1"/>
  <c r="AM99" i="1"/>
  <c r="AH100" i="1"/>
  <c r="AI100" i="1"/>
  <c r="AJ100" i="1"/>
  <c r="AK100" i="1"/>
  <c r="AL100" i="1"/>
  <c r="AM100" i="1"/>
  <c r="AH101" i="1"/>
  <c r="AI101" i="1"/>
  <c r="AJ101" i="1"/>
  <c r="AK101" i="1"/>
  <c r="AL101" i="1"/>
  <c r="AM101" i="1"/>
  <c r="AH102" i="1"/>
  <c r="AI102" i="1"/>
  <c r="AJ102" i="1"/>
  <c r="AK102" i="1"/>
  <c r="AL102" i="1"/>
  <c r="AM102" i="1"/>
  <c r="AH103" i="1"/>
  <c r="AI103" i="1"/>
  <c r="AJ103" i="1"/>
  <c r="AK103" i="1"/>
  <c r="AL103" i="1"/>
  <c r="AM103" i="1"/>
  <c r="AH104" i="1"/>
  <c r="AI104" i="1"/>
  <c r="AJ104" i="1"/>
  <c r="AK104" i="1"/>
  <c r="AL104" i="1"/>
  <c r="AM104" i="1"/>
  <c r="AH105" i="1"/>
  <c r="AI105" i="1"/>
  <c r="AJ105" i="1"/>
  <c r="AK105" i="1"/>
  <c r="AL105" i="1"/>
  <c r="AM105" i="1"/>
  <c r="AH106" i="1"/>
  <c r="AI106" i="1"/>
  <c r="AJ106" i="1"/>
  <c r="AK106" i="1"/>
  <c r="AL106" i="1"/>
  <c r="AM106" i="1"/>
  <c r="AH107" i="1"/>
  <c r="AI107" i="1"/>
  <c r="AJ107" i="1"/>
  <c r="AK107" i="1"/>
  <c r="AL107" i="1"/>
  <c r="AM107" i="1"/>
  <c r="AH108" i="1"/>
  <c r="AI108" i="1"/>
  <c r="AJ108" i="1"/>
  <c r="AK108" i="1"/>
  <c r="AL108" i="1"/>
  <c r="AM108" i="1"/>
  <c r="AH109" i="1"/>
  <c r="AI109" i="1"/>
  <c r="AJ109" i="1"/>
  <c r="AK109" i="1"/>
  <c r="AL109" i="1"/>
  <c r="AM109" i="1"/>
  <c r="AH110" i="1"/>
  <c r="AI110" i="1"/>
  <c r="AJ110" i="1"/>
  <c r="AK110" i="1"/>
  <c r="AL110" i="1"/>
  <c r="AM110" i="1"/>
  <c r="AH111" i="1"/>
  <c r="AI111" i="1"/>
  <c r="AJ111" i="1"/>
  <c r="AK111" i="1"/>
  <c r="AL111" i="1"/>
  <c r="AM111" i="1"/>
  <c r="AH112" i="1"/>
  <c r="AI112" i="1"/>
  <c r="AJ112" i="1"/>
  <c r="AK112" i="1"/>
  <c r="AL112" i="1"/>
  <c r="AM112" i="1"/>
  <c r="AH113" i="1"/>
  <c r="AI113" i="1"/>
  <c r="AJ113" i="1"/>
  <c r="AK113" i="1"/>
  <c r="AL113" i="1"/>
  <c r="AM113" i="1"/>
  <c r="AH114" i="1"/>
  <c r="AI114" i="1"/>
  <c r="AJ114" i="1"/>
  <c r="AK114" i="1"/>
  <c r="AL114" i="1"/>
  <c r="AM114" i="1"/>
  <c r="AH115" i="1"/>
  <c r="AI115" i="1"/>
  <c r="AJ115" i="1"/>
  <c r="AK115" i="1"/>
  <c r="AL115" i="1"/>
  <c r="AM115" i="1"/>
  <c r="AH116" i="1"/>
  <c r="AI116" i="1"/>
  <c r="AJ116" i="1"/>
  <c r="AK116" i="1"/>
  <c r="AL116" i="1"/>
  <c r="AM116" i="1"/>
  <c r="AH117" i="1"/>
  <c r="AI117" i="1"/>
  <c r="AJ117" i="1"/>
  <c r="AK117" i="1"/>
  <c r="AL117" i="1"/>
  <c r="AM117" i="1"/>
  <c r="AH118" i="1"/>
  <c r="AI118" i="1"/>
  <c r="AJ118" i="1"/>
  <c r="AK118" i="1"/>
  <c r="AL118" i="1"/>
  <c r="AM118" i="1"/>
  <c r="AH119" i="1"/>
  <c r="AI119" i="1"/>
  <c r="AJ119" i="1"/>
  <c r="AK119" i="1"/>
  <c r="AL119" i="1"/>
  <c r="AM119" i="1"/>
  <c r="AH120" i="1"/>
  <c r="AI120" i="1"/>
  <c r="AJ120" i="1"/>
  <c r="AK120" i="1"/>
  <c r="AL120" i="1"/>
  <c r="AM120" i="1"/>
  <c r="AH121" i="1"/>
  <c r="AI121" i="1"/>
  <c r="AJ121" i="1"/>
  <c r="AK121" i="1"/>
  <c r="AL121" i="1"/>
  <c r="AM121" i="1"/>
  <c r="AH122" i="1"/>
  <c r="AI122" i="1"/>
  <c r="AJ122" i="1"/>
  <c r="AK122" i="1"/>
  <c r="AL122" i="1"/>
  <c r="AM122" i="1"/>
  <c r="AH123" i="1"/>
  <c r="AI123" i="1"/>
  <c r="AJ123" i="1"/>
  <c r="AK123" i="1"/>
  <c r="AL123" i="1"/>
  <c r="AM123" i="1"/>
  <c r="AH124" i="1"/>
  <c r="AI124" i="1"/>
  <c r="AJ124" i="1"/>
  <c r="AK124" i="1"/>
  <c r="AL124" i="1"/>
  <c r="AM124" i="1"/>
  <c r="AH125" i="1"/>
  <c r="AI125" i="1"/>
  <c r="AJ125" i="1"/>
  <c r="AK125" i="1"/>
  <c r="AL125" i="1"/>
  <c r="AM125" i="1"/>
  <c r="AH126" i="1"/>
  <c r="AI126" i="1"/>
  <c r="AJ126" i="1"/>
  <c r="AK126" i="1"/>
  <c r="AL126" i="1"/>
  <c r="AM126" i="1"/>
  <c r="AH127" i="1"/>
  <c r="AI127" i="1"/>
  <c r="AJ127" i="1"/>
  <c r="AK127" i="1"/>
  <c r="AL127" i="1"/>
  <c r="AM127" i="1"/>
  <c r="AH128" i="1"/>
  <c r="AI128" i="1"/>
  <c r="AJ128" i="1"/>
  <c r="AK128" i="1"/>
  <c r="AL128" i="1"/>
  <c r="AM128" i="1"/>
  <c r="AH129" i="1"/>
  <c r="AI129" i="1"/>
  <c r="AJ129" i="1"/>
  <c r="AK129" i="1"/>
  <c r="AL129" i="1"/>
  <c r="AM129" i="1"/>
  <c r="AH130" i="1"/>
  <c r="AI130" i="1"/>
  <c r="AJ130" i="1"/>
  <c r="AK130" i="1"/>
  <c r="AL130" i="1"/>
  <c r="AM130" i="1"/>
  <c r="AH131" i="1"/>
  <c r="AI131" i="1"/>
  <c r="AJ131" i="1"/>
  <c r="AK131" i="1"/>
  <c r="AL131" i="1"/>
  <c r="AM131" i="1"/>
  <c r="AH132" i="1"/>
  <c r="AI132" i="1"/>
  <c r="AJ132" i="1"/>
  <c r="AK132" i="1"/>
  <c r="AL132" i="1"/>
  <c r="AM132" i="1"/>
  <c r="AH133" i="1"/>
  <c r="AI133" i="1"/>
  <c r="AJ133" i="1"/>
  <c r="AK133" i="1"/>
  <c r="AL133" i="1"/>
  <c r="AM133" i="1"/>
  <c r="AH134" i="1"/>
  <c r="AI134" i="1"/>
  <c r="AJ134" i="1"/>
  <c r="AK134" i="1"/>
  <c r="AL134" i="1"/>
  <c r="AM134" i="1"/>
  <c r="AH135" i="1"/>
  <c r="AI135" i="1"/>
  <c r="AJ135" i="1"/>
  <c r="AK135" i="1"/>
  <c r="AL135" i="1"/>
  <c r="AM135" i="1"/>
  <c r="AH136" i="1"/>
  <c r="AI136" i="1"/>
  <c r="AJ136" i="1"/>
  <c r="AK136" i="1"/>
  <c r="AL136" i="1"/>
  <c r="AM136" i="1"/>
  <c r="AH137" i="1"/>
  <c r="AI137" i="1"/>
  <c r="AJ137" i="1"/>
  <c r="AK137" i="1"/>
  <c r="AL137" i="1"/>
  <c r="AM137" i="1"/>
  <c r="AH138" i="1"/>
  <c r="AI138" i="1"/>
  <c r="AJ138" i="1"/>
  <c r="AK138" i="1"/>
  <c r="AL138" i="1"/>
  <c r="AM138" i="1"/>
  <c r="AH139" i="1"/>
  <c r="AI139" i="1"/>
  <c r="AJ139" i="1"/>
  <c r="AK139" i="1"/>
  <c r="AL139" i="1"/>
  <c r="AM139" i="1"/>
  <c r="AH140" i="1"/>
  <c r="AI140" i="1"/>
  <c r="AJ140" i="1"/>
  <c r="AK140" i="1"/>
  <c r="AL140" i="1"/>
  <c r="AM140" i="1"/>
  <c r="AH141" i="1"/>
  <c r="AI141" i="1"/>
  <c r="AJ141" i="1"/>
  <c r="AK141" i="1"/>
  <c r="AL141" i="1"/>
  <c r="AM141" i="1"/>
  <c r="AH142" i="1"/>
  <c r="AI142" i="1"/>
  <c r="AJ142" i="1"/>
  <c r="AK142" i="1"/>
  <c r="AL142" i="1"/>
  <c r="AM142" i="1"/>
  <c r="AH143" i="1"/>
  <c r="AI143" i="1"/>
  <c r="AJ143" i="1"/>
  <c r="AK143" i="1"/>
  <c r="AL143" i="1"/>
  <c r="AM143" i="1"/>
  <c r="AH144" i="1"/>
  <c r="AI144" i="1"/>
  <c r="AJ144" i="1"/>
  <c r="AK144" i="1"/>
  <c r="AL144" i="1"/>
  <c r="AM144" i="1"/>
  <c r="AH145" i="1"/>
  <c r="AI145" i="1"/>
  <c r="AJ145" i="1"/>
  <c r="AK145" i="1"/>
  <c r="AL145" i="1"/>
  <c r="AM145" i="1"/>
  <c r="AH146" i="1"/>
  <c r="AI146" i="1"/>
  <c r="AJ146" i="1"/>
  <c r="AK146" i="1"/>
  <c r="AL146" i="1"/>
  <c r="AM146" i="1"/>
  <c r="AH147" i="1"/>
  <c r="AI147" i="1"/>
  <c r="AJ147" i="1"/>
  <c r="AK147" i="1"/>
  <c r="AL147" i="1"/>
  <c r="AM147" i="1"/>
  <c r="AH148" i="1"/>
  <c r="AI148" i="1"/>
  <c r="AJ148" i="1"/>
  <c r="AK148" i="1"/>
  <c r="AL148" i="1"/>
  <c r="AM148" i="1"/>
  <c r="AH149" i="1"/>
  <c r="AI149" i="1"/>
  <c r="AJ149" i="1"/>
  <c r="AK149" i="1"/>
  <c r="AL149" i="1"/>
  <c r="AM149" i="1"/>
  <c r="AH150" i="1"/>
  <c r="AI150" i="1"/>
  <c r="AJ150" i="1"/>
  <c r="AK150" i="1"/>
  <c r="AL150" i="1"/>
  <c r="AM150" i="1"/>
  <c r="AH151" i="1"/>
  <c r="AI151" i="1"/>
  <c r="AJ151" i="1"/>
  <c r="AK151" i="1"/>
  <c r="AL151" i="1"/>
  <c r="AM151" i="1"/>
  <c r="AH152" i="1"/>
  <c r="AI152" i="1"/>
  <c r="AJ152" i="1"/>
  <c r="AK152" i="1"/>
  <c r="AL152" i="1"/>
  <c r="AM152" i="1"/>
  <c r="AH153" i="1"/>
  <c r="AI153" i="1"/>
  <c r="AJ153" i="1"/>
  <c r="AK153" i="1"/>
  <c r="AL153" i="1"/>
  <c r="AM153" i="1"/>
  <c r="AI84" i="1"/>
  <c r="AJ84" i="1"/>
  <c r="AK84" i="1"/>
  <c r="AL84" i="1"/>
  <c r="AM84" i="1"/>
  <c r="AH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84" i="1"/>
  <c r="CM62" i="1"/>
  <c r="CN62" i="1"/>
  <c r="CO62" i="1"/>
  <c r="CP62" i="1"/>
  <c r="CQ62" i="1"/>
  <c r="CR62" i="1"/>
  <c r="CM63" i="1"/>
  <c r="CN63" i="1"/>
  <c r="CO63" i="1"/>
  <c r="CP63" i="1"/>
  <c r="CQ63" i="1"/>
  <c r="CR63" i="1"/>
  <c r="CM64" i="1"/>
  <c r="CN64" i="1"/>
  <c r="CO64" i="1"/>
  <c r="CP64" i="1"/>
  <c r="CQ64" i="1"/>
  <c r="CR64" i="1"/>
  <c r="CM65" i="1"/>
  <c r="CN65" i="1"/>
  <c r="CO65" i="1"/>
  <c r="CP65" i="1"/>
  <c r="CQ65" i="1"/>
  <c r="CR65" i="1"/>
  <c r="CM66" i="1"/>
  <c r="CN66" i="1"/>
  <c r="CO66" i="1"/>
  <c r="CP66" i="1"/>
  <c r="CQ66" i="1"/>
  <c r="CR66" i="1"/>
  <c r="CM67" i="1"/>
  <c r="CN67" i="1"/>
  <c r="CO67" i="1"/>
  <c r="CP67" i="1"/>
  <c r="CQ67" i="1"/>
  <c r="CR67" i="1"/>
  <c r="CM68" i="1"/>
  <c r="CN68" i="1"/>
  <c r="CO68" i="1"/>
  <c r="CP68" i="1"/>
  <c r="CQ68" i="1"/>
  <c r="CR68" i="1"/>
  <c r="CM69" i="1"/>
  <c r="CN69" i="1"/>
  <c r="CO69" i="1"/>
  <c r="CP69" i="1"/>
  <c r="CQ69" i="1"/>
  <c r="CR69" i="1"/>
  <c r="CM70" i="1"/>
  <c r="CN70" i="1"/>
  <c r="CO70" i="1"/>
  <c r="CP70" i="1"/>
  <c r="CQ70" i="1"/>
  <c r="CR70" i="1"/>
  <c r="CM71" i="1"/>
  <c r="CN71" i="1"/>
  <c r="CO71" i="1"/>
  <c r="CP71" i="1"/>
  <c r="CQ71" i="1"/>
  <c r="CR71" i="1"/>
  <c r="CM72" i="1"/>
  <c r="CN72" i="1"/>
  <c r="CO72" i="1"/>
  <c r="CP72" i="1"/>
  <c r="CQ72" i="1"/>
  <c r="CR72" i="1"/>
  <c r="CM73" i="1"/>
  <c r="CN73" i="1"/>
  <c r="CO73" i="1"/>
  <c r="CP73" i="1"/>
  <c r="CQ73" i="1"/>
  <c r="CR73" i="1"/>
  <c r="CM74" i="1"/>
  <c r="CN74" i="1"/>
  <c r="CO74" i="1"/>
  <c r="CP74" i="1"/>
  <c r="CQ74" i="1"/>
  <c r="CR74" i="1"/>
  <c r="CM75" i="1"/>
  <c r="CN75" i="1"/>
  <c r="CO75" i="1"/>
  <c r="CP75" i="1"/>
  <c r="CQ75" i="1"/>
  <c r="CR75" i="1"/>
  <c r="CM76" i="1"/>
  <c r="CN76" i="1"/>
  <c r="CO76" i="1"/>
  <c r="CP76" i="1"/>
  <c r="CQ76" i="1"/>
  <c r="CR76" i="1"/>
  <c r="CM77" i="1"/>
  <c r="CN77" i="1"/>
  <c r="CO77" i="1"/>
  <c r="CP77" i="1"/>
  <c r="CQ77" i="1"/>
  <c r="CR77" i="1"/>
  <c r="CM78" i="1"/>
  <c r="CN78" i="1"/>
  <c r="CO78" i="1"/>
  <c r="CP78" i="1"/>
  <c r="CQ78" i="1"/>
  <c r="CR78" i="1"/>
  <c r="CN61" i="1"/>
  <c r="CO61" i="1"/>
  <c r="CP61" i="1"/>
  <c r="CQ61" i="1"/>
  <c r="CR61" i="1"/>
  <c r="CM61" i="1"/>
  <c r="BK62" i="1"/>
  <c r="BL62" i="1"/>
  <c r="BM62" i="1"/>
  <c r="BN62" i="1"/>
  <c r="BO62" i="1"/>
  <c r="BP62" i="1"/>
  <c r="BK63" i="1"/>
  <c r="BL63" i="1"/>
  <c r="BM63" i="1"/>
  <c r="BN63" i="1"/>
  <c r="BO63" i="1"/>
  <c r="BP63" i="1"/>
  <c r="BK64" i="1"/>
  <c r="BL64" i="1"/>
  <c r="BM64" i="1"/>
  <c r="BN64" i="1"/>
  <c r="BO64" i="1"/>
  <c r="BP64" i="1"/>
  <c r="BK65" i="1"/>
  <c r="BL65" i="1"/>
  <c r="BM65" i="1"/>
  <c r="BN65" i="1"/>
  <c r="BO65" i="1"/>
  <c r="BP65" i="1"/>
  <c r="BK66" i="1"/>
  <c r="BL66" i="1"/>
  <c r="BM66" i="1"/>
  <c r="BN66" i="1"/>
  <c r="BO66" i="1"/>
  <c r="BP66" i="1"/>
  <c r="BK67" i="1"/>
  <c r="BL67" i="1"/>
  <c r="BM67" i="1"/>
  <c r="BN67" i="1"/>
  <c r="BO67" i="1"/>
  <c r="BP67" i="1"/>
  <c r="BK68" i="1"/>
  <c r="BL68" i="1"/>
  <c r="BM68" i="1"/>
  <c r="BN68" i="1"/>
  <c r="BO68" i="1"/>
  <c r="BP68" i="1"/>
  <c r="BK69" i="1"/>
  <c r="BL69" i="1"/>
  <c r="BM69" i="1"/>
  <c r="BN69" i="1"/>
  <c r="BO69" i="1"/>
  <c r="BP69" i="1"/>
  <c r="BK70" i="1"/>
  <c r="BL70" i="1"/>
  <c r="BM70" i="1"/>
  <c r="BN70" i="1"/>
  <c r="BO70" i="1"/>
  <c r="BP70" i="1"/>
  <c r="BK71" i="1"/>
  <c r="BL71" i="1"/>
  <c r="BM71" i="1"/>
  <c r="BN71" i="1"/>
  <c r="BO71" i="1"/>
  <c r="BP71" i="1"/>
  <c r="BK72" i="1"/>
  <c r="BL72" i="1"/>
  <c r="BM72" i="1"/>
  <c r="BN72" i="1"/>
  <c r="BO72" i="1"/>
  <c r="BP72" i="1"/>
  <c r="BK73" i="1"/>
  <c r="BL73" i="1"/>
  <c r="BM73" i="1"/>
  <c r="BN73" i="1"/>
  <c r="BO73" i="1"/>
  <c r="BP73" i="1"/>
  <c r="BK74" i="1"/>
  <c r="BL74" i="1"/>
  <c r="BM74" i="1"/>
  <c r="BN74" i="1"/>
  <c r="BO74" i="1"/>
  <c r="BP74" i="1"/>
  <c r="BK75" i="1"/>
  <c r="BL75" i="1"/>
  <c r="BM75" i="1"/>
  <c r="BN75" i="1"/>
  <c r="BO75" i="1"/>
  <c r="BP75" i="1"/>
  <c r="BK76" i="1"/>
  <c r="BL76" i="1"/>
  <c r="BM76" i="1"/>
  <c r="BN76" i="1"/>
  <c r="BO76" i="1"/>
  <c r="BP76" i="1"/>
  <c r="BK77" i="1"/>
  <c r="BL77" i="1"/>
  <c r="BM77" i="1"/>
  <c r="BN77" i="1"/>
  <c r="BO77" i="1"/>
  <c r="BP77" i="1"/>
  <c r="BK78" i="1"/>
  <c r="BL78" i="1"/>
  <c r="BM78" i="1"/>
  <c r="BN78" i="1"/>
  <c r="BO78" i="1"/>
  <c r="BP78" i="1"/>
  <c r="BL61" i="1"/>
  <c r="BM61" i="1"/>
  <c r="BN61" i="1"/>
  <c r="BO61" i="1"/>
  <c r="BP61" i="1"/>
  <c r="BK61" i="1"/>
  <c r="AH62" i="1"/>
  <c r="AI62" i="1"/>
  <c r="AJ62" i="1"/>
  <c r="AK62" i="1"/>
  <c r="AL62" i="1"/>
  <c r="AM62" i="1"/>
  <c r="AH63" i="1"/>
  <c r="AI63" i="1"/>
  <c r="AJ63" i="1"/>
  <c r="AK63" i="1"/>
  <c r="AL63" i="1"/>
  <c r="AM63" i="1"/>
  <c r="AH64" i="1"/>
  <c r="AI64" i="1"/>
  <c r="AJ64" i="1"/>
  <c r="AK64" i="1"/>
  <c r="AL64" i="1"/>
  <c r="AM64" i="1"/>
  <c r="AH65" i="1"/>
  <c r="AI65" i="1"/>
  <c r="AJ65" i="1"/>
  <c r="AK65" i="1"/>
  <c r="AL65" i="1"/>
  <c r="AM65" i="1"/>
  <c r="AH66" i="1"/>
  <c r="AI66" i="1"/>
  <c r="AJ66" i="1"/>
  <c r="AK66" i="1"/>
  <c r="AL66" i="1"/>
  <c r="AM66" i="1"/>
  <c r="AH67" i="1"/>
  <c r="AI67" i="1"/>
  <c r="AJ67" i="1"/>
  <c r="AK67" i="1"/>
  <c r="AL67" i="1"/>
  <c r="AM67" i="1"/>
  <c r="AH68" i="1"/>
  <c r="AI68" i="1"/>
  <c r="AJ68" i="1"/>
  <c r="AK68" i="1"/>
  <c r="AL68" i="1"/>
  <c r="AM68" i="1"/>
  <c r="AH69" i="1"/>
  <c r="AI69" i="1"/>
  <c r="AJ69" i="1"/>
  <c r="AK69" i="1"/>
  <c r="AL69" i="1"/>
  <c r="AM69" i="1"/>
  <c r="AH70" i="1"/>
  <c r="AI70" i="1"/>
  <c r="AJ70" i="1"/>
  <c r="AK70" i="1"/>
  <c r="AL70" i="1"/>
  <c r="AM70" i="1"/>
  <c r="AH71" i="1"/>
  <c r="AI71" i="1"/>
  <c r="AJ71" i="1"/>
  <c r="AK71" i="1"/>
  <c r="AL71" i="1"/>
  <c r="AM71" i="1"/>
  <c r="AH72" i="1"/>
  <c r="AI72" i="1"/>
  <c r="AJ72" i="1"/>
  <c r="AK72" i="1"/>
  <c r="AL72" i="1"/>
  <c r="AM72" i="1"/>
  <c r="AH73" i="1"/>
  <c r="AI73" i="1"/>
  <c r="AJ73" i="1"/>
  <c r="AK73" i="1"/>
  <c r="AL73" i="1"/>
  <c r="AM73" i="1"/>
  <c r="AH74" i="1"/>
  <c r="AI74" i="1"/>
  <c r="AJ74" i="1"/>
  <c r="AK74" i="1"/>
  <c r="AL74" i="1"/>
  <c r="AM74" i="1"/>
  <c r="AH75" i="1"/>
  <c r="AI75" i="1"/>
  <c r="AJ75" i="1"/>
  <c r="AK75" i="1"/>
  <c r="AL75" i="1"/>
  <c r="AM75" i="1"/>
  <c r="AH76" i="1"/>
  <c r="AI76" i="1"/>
  <c r="AJ76" i="1"/>
  <c r="AK76" i="1"/>
  <c r="AL76" i="1"/>
  <c r="AM76" i="1"/>
  <c r="AH77" i="1"/>
  <c r="AI77" i="1"/>
  <c r="AJ77" i="1"/>
  <c r="AK77" i="1"/>
  <c r="AL77" i="1"/>
  <c r="AM77" i="1"/>
  <c r="AH78" i="1"/>
  <c r="AI78" i="1"/>
  <c r="AJ78" i="1"/>
  <c r="AK78" i="1"/>
  <c r="AL78" i="1"/>
  <c r="AM78" i="1"/>
  <c r="AI61" i="1"/>
  <c r="AJ61" i="1"/>
  <c r="AK61" i="1"/>
  <c r="AL61" i="1"/>
  <c r="AM61" i="1"/>
  <c r="AH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61" i="1"/>
  <c r="CM37" i="1"/>
  <c r="CN37" i="1"/>
  <c r="CO37" i="1"/>
  <c r="CP37" i="1"/>
  <c r="CQ37" i="1"/>
  <c r="CR37" i="1"/>
  <c r="CM38" i="1"/>
  <c r="CN38" i="1"/>
  <c r="CO38" i="1"/>
  <c r="CP38" i="1"/>
  <c r="CQ38" i="1"/>
  <c r="CR38" i="1"/>
  <c r="CM39" i="1"/>
  <c r="CN39" i="1"/>
  <c r="CO39" i="1"/>
  <c r="CP39" i="1"/>
  <c r="CQ39" i="1"/>
  <c r="CR39" i="1"/>
  <c r="CM40" i="1"/>
  <c r="CN40" i="1"/>
  <c r="CO40" i="1"/>
  <c r="CP40" i="1"/>
  <c r="CQ40" i="1"/>
  <c r="CR40" i="1"/>
  <c r="CM41" i="1"/>
  <c r="CN41" i="1"/>
  <c r="CO41" i="1"/>
  <c r="CP41" i="1"/>
  <c r="CQ41" i="1"/>
  <c r="CR41" i="1"/>
  <c r="CM42" i="1"/>
  <c r="CN42" i="1"/>
  <c r="CO42" i="1"/>
  <c r="CP42" i="1"/>
  <c r="CQ42" i="1"/>
  <c r="CR42" i="1"/>
  <c r="CM43" i="1"/>
  <c r="CN43" i="1"/>
  <c r="CO43" i="1"/>
  <c r="CP43" i="1"/>
  <c r="CQ43" i="1"/>
  <c r="CR43" i="1"/>
  <c r="CM44" i="1"/>
  <c r="CN44" i="1"/>
  <c r="CO44" i="1"/>
  <c r="CP44" i="1"/>
  <c r="CQ44" i="1"/>
  <c r="CR44" i="1"/>
  <c r="CM45" i="1"/>
  <c r="CN45" i="1"/>
  <c r="CO45" i="1"/>
  <c r="CP45" i="1"/>
  <c r="CQ45" i="1"/>
  <c r="CR45" i="1"/>
  <c r="CM46" i="1"/>
  <c r="CN46" i="1"/>
  <c r="CO46" i="1"/>
  <c r="CP46" i="1"/>
  <c r="CQ46" i="1"/>
  <c r="CR46" i="1"/>
  <c r="CM47" i="1"/>
  <c r="CN47" i="1"/>
  <c r="CO47" i="1"/>
  <c r="CP47" i="1"/>
  <c r="CQ47" i="1"/>
  <c r="CR47" i="1"/>
  <c r="CM48" i="1"/>
  <c r="CN48" i="1"/>
  <c r="CO48" i="1"/>
  <c r="CP48" i="1"/>
  <c r="CQ48" i="1"/>
  <c r="CR48" i="1"/>
  <c r="CM49" i="1"/>
  <c r="CN49" i="1"/>
  <c r="CO49" i="1"/>
  <c r="CP49" i="1"/>
  <c r="CQ49" i="1"/>
  <c r="CR49" i="1"/>
  <c r="CM50" i="1"/>
  <c r="CN50" i="1"/>
  <c r="CO50" i="1"/>
  <c r="CP50" i="1"/>
  <c r="CQ50" i="1"/>
  <c r="CR50" i="1"/>
  <c r="CM51" i="1"/>
  <c r="CN51" i="1"/>
  <c r="CO51" i="1"/>
  <c r="CP51" i="1"/>
  <c r="CQ51" i="1"/>
  <c r="CR51" i="1"/>
  <c r="CM52" i="1"/>
  <c r="CN52" i="1"/>
  <c r="CO52" i="1"/>
  <c r="CP52" i="1"/>
  <c r="CQ52" i="1"/>
  <c r="CR52" i="1"/>
  <c r="CM53" i="1"/>
  <c r="CN53" i="1"/>
  <c r="CO53" i="1"/>
  <c r="CP53" i="1"/>
  <c r="CQ53" i="1"/>
  <c r="CR53" i="1"/>
  <c r="CM54" i="1"/>
  <c r="CN54" i="1"/>
  <c r="CO54" i="1"/>
  <c r="CP54" i="1"/>
  <c r="CQ54" i="1"/>
  <c r="CR54" i="1"/>
  <c r="CM55" i="1"/>
  <c r="CN55" i="1"/>
  <c r="CO55" i="1"/>
  <c r="CP55" i="1"/>
  <c r="CQ55" i="1"/>
  <c r="CR55" i="1"/>
  <c r="CN36" i="1"/>
  <c r="CO36" i="1"/>
  <c r="CP36" i="1"/>
  <c r="CQ36" i="1"/>
  <c r="CR36" i="1"/>
  <c r="CS36" i="1"/>
  <c r="CM36" i="1"/>
  <c r="BK37" i="1"/>
  <c r="BL37" i="1"/>
  <c r="BM37" i="1"/>
  <c r="BN37" i="1"/>
  <c r="BO37" i="1"/>
  <c r="BP37" i="1"/>
  <c r="BK38" i="1"/>
  <c r="BL38" i="1"/>
  <c r="BM38" i="1"/>
  <c r="BN38" i="1"/>
  <c r="BO38" i="1"/>
  <c r="BP38" i="1"/>
  <c r="BK39" i="1"/>
  <c r="BL39" i="1"/>
  <c r="BM39" i="1"/>
  <c r="BN39" i="1"/>
  <c r="BO39" i="1"/>
  <c r="BP39" i="1"/>
  <c r="BK40" i="1"/>
  <c r="BL40" i="1"/>
  <c r="BM40" i="1"/>
  <c r="BN40" i="1"/>
  <c r="BO40" i="1"/>
  <c r="BP40" i="1"/>
  <c r="BK41" i="1"/>
  <c r="BL41" i="1"/>
  <c r="BM41" i="1"/>
  <c r="BN41" i="1"/>
  <c r="BO41" i="1"/>
  <c r="BP41" i="1"/>
  <c r="BK42" i="1"/>
  <c r="BL42" i="1"/>
  <c r="BM42" i="1"/>
  <c r="BN42" i="1"/>
  <c r="BO42" i="1"/>
  <c r="BP42" i="1"/>
  <c r="BK43" i="1"/>
  <c r="BL43" i="1"/>
  <c r="BM43" i="1"/>
  <c r="BN43" i="1"/>
  <c r="BO43" i="1"/>
  <c r="BP43" i="1"/>
  <c r="BK44" i="1"/>
  <c r="BL44" i="1"/>
  <c r="BM44" i="1"/>
  <c r="BN44" i="1"/>
  <c r="BO44" i="1"/>
  <c r="BP44" i="1"/>
  <c r="BK45" i="1"/>
  <c r="BL45" i="1"/>
  <c r="BM45" i="1"/>
  <c r="BN45" i="1"/>
  <c r="BO45" i="1"/>
  <c r="BP45" i="1"/>
  <c r="BK46" i="1"/>
  <c r="BL46" i="1"/>
  <c r="BM46" i="1"/>
  <c r="BN46" i="1"/>
  <c r="BO46" i="1"/>
  <c r="BP46" i="1"/>
  <c r="BK47" i="1"/>
  <c r="BL47" i="1"/>
  <c r="BM47" i="1"/>
  <c r="BN47" i="1"/>
  <c r="BO47" i="1"/>
  <c r="BP47" i="1"/>
  <c r="BK48" i="1"/>
  <c r="BL48" i="1"/>
  <c r="BM48" i="1"/>
  <c r="BN48" i="1"/>
  <c r="BO48" i="1"/>
  <c r="BP48" i="1"/>
  <c r="BK49" i="1"/>
  <c r="BL49" i="1"/>
  <c r="BM49" i="1"/>
  <c r="BN49" i="1"/>
  <c r="BO49" i="1"/>
  <c r="BP49" i="1"/>
  <c r="BK50" i="1"/>
  <c r="BL50" i="1"/>
  <c r="BM50" i="1"/>
  <c r="BN50" i="1"/>
  <c r="BO50" i="1"/>
  <c r="BP50" i="1"/>
  <c r="BK51" i="1"/>
  <c r="BL51" i="1"/>
  <c r="BM51" i="1"/>
  <c r="BN51" i="1"/>
  <c r="BO51" i="1"/>
  <c r="BP51" i="1"/>
  <c r="BK52" i="1"/>
  <c r="BL52" i="1"/>
  <c r="BM52" i="1"/>
  <c r="BN52" i="1"/>
  <c r="BO52" i="1"/>
  <c r="BP52" i="1"/>
  <c r="BK53" i="1"/>
  <c r="BL53" i="1"/>
  <c r="BM53" i="1"/>
  <c r="BN53" i="1"/>
  <c r="BO53" i="1"/>
  <c r="BP53" i="1"/>
  <c r="BK54" i="1"/>
  <c r="BL54" i="1"/>
  <c r="BM54" i="1"/>
  <c r="BN54" i="1"/>
  <c r="BO54" i="1"/>
  <c r="BP54" i="1"/>
  <c r="BK55" i="1"/>
  <c r="BL55" i="1"/>
  <c r="BM55" i="1"/>
  <c r="BN55" i="1"/>
  <c r="BO55" i="1"/>
  <c r="BP55" i="1"/>
  <c r="BL36" i="1"/>
  <c r="BM36" i="1"/>
  <c r="BN36" i="1"/>
  <c r="BO36" i="1"/>
  <c r="BP36" i="1"/>
  <c r="BK36" i="1"/>
  <c r="AH37" i="1"/>
  <c r="AI37" i="1"/>
  <c r="AJ37" i="1"/>
  <c r="AK37" i="1"/>
  <c r="AL37" i="1"/>
  <c r="AM37" i="1"/>
  <c r="AH38" i="1"/>
  <c r="AI38" i="1"/>
  <c r="AJ38" i="1"/>
  <c r="AK38" i="1"/>
  <c r="AL38" i="1"/>
  <c r="AM38" i="1"/>
  <c r="AH39" i="1"/>
  <c r="AI39" i="1"/>
  <c r="AJ39" i="1"/>
  <c r="AK39" i="1"/>
  <c r="AL39" i="1"/>
  <c r="AM39" i="1"/>
  <c r="AH40" i="1"/>
  <c r="AI40" i="1"/>
  <c r="AJ40" i="1"/>
  <c r="AK40" i="1"/>
  <c r="AL40" i="1"/>
  <c r="AM40" i="1"/>
  <c r="AH41" i="1"/>
  <c r="AI41" i="1"/>
  <c r="AJ41" i="1"/>
  <c r="AK41" i="1"/>
  <c r="AL41" i="1"/>
  <c r="AM41" i="1"/>
  <c r="AH42" i="1"/>
  <c r="AI42" i="1"/>
  <c r="AJ42" i="1"/>
  <c r="AK42" i="1"/>
  <c r="AL42" i="1"/>
  <c r="AM42" i="1"/>
  <c r="AH43" i="1"/>
  <c r="AI43" i="1"/>
  <c r="AJ43" i="1"/>
  <c r="AK43" i="1"/>
  <c r="AL43" i="1"/>
  <c r="AM43" i="1"/>
  <c r="AH44" i="1"/>
  <c r="AI44" i="1"/>
  <c r="AJ44" i="1"/>
  <c r="AK44" i="1"/>
  <c r="AL44" i="1"/>
  <c r="AM44" i="1"/>
  <c r="AH45" i="1"/>
  <c r="AI45" i="1"/>
  <c r="AJ45" i="1"/>
  <c r="AK45" i="1"/>
  <c r="AL45" i="1"/>
  <c r="AM45" i="1"/>
  <c r="AH46" i="1"/>
  <c r="AI46" i="1"/>
  <c r="AJ46" i="1"/>
  <c r="AK46" i="1"/>
  <c r="AL46" i="1"/>
  <c r="AM46" i="1"/>
  <c r="AH47" i="1"/>
  <c r="AI47" i="1"/>
  <c r="AJ47" i="1"/>
  <c r="AK47" i="1"/>
  <c r="AL47" i="1"/>
  <c r="AM47" i="1"/>
  <c r="AH48" i="1"/>
  <c r="AI48" i="1"/>
  <c r="AJ48" i="1"/>
  <c r="AK48" i="1"/>
  <c r="AL48" i="1"/>
  <c r="AM48" i="1"/>
  <c r="AH49" i="1"/>
  <c r="AI49" i="1"/>
  <c r="AJ49" i="1"/>
  <c r="AK49" i="1"/>
  <c r="AL49" i="1"/>
  <c r="AM49" i="1"/>
  <c r="AH50" i="1"/>
  <c r="AI50" i="1"/>
  <c r="AJ50" i="1"/>
  <c r="AK50" i="1"/>
  <c r="AL50" i="1"/>
  <c r="AM50" i="1"/>
  <c r="AH51" i="1"/>
  <c r="AI51" i="1"/>
  <c r="AJ51" i="1"/>
  <c r="AK51" i="1"/>
  <c r="AL51" i="1"/>
  <c r="AM51" i="1"/>
  <c r="AH52" i="1"/>
  <c r="AI52" i="1"/>
  <c r="AJ52" i="1"/>
  <c r="AK52" i="1"/>
  <c r="AL52" i="1"/>
  <c r="AM52" i="1"/>
  <c r="AH53" i="1"/>
  <c r="AI53" i="1"/>
  <c r="AJ53" i="1"/>
  <c r="AK53" i="1"/>
  <c r="AL53" i="1"/>
  <c r="AM53" i="1"/>
  <c r="AH54" i="1"/>
  <c r="AI54" i="1"/>
  <c r="AJ54" i="1"/>
  <c r="AK54" i="1"/>
  <c r="AL54" i="1"/>
  <c r="AM54" i="1"/>
  <c r="AH55" i="1"/>
  <c r="AI55" i="1"/>
  <c r="AJ55" i="1"/>
  <c r="AK55" i="1"/>
  <c r="AL55" i="1"/>
  <c r="AM55" i="1"/>
  <c r="AI36" i="1"/>
  <c r="AJ36" i="1"/>
  <c r="AK36" i="1"/>
  <c r="AL36" i="1"/>
  <c r="AM36" i="1"/>
  <c r="AH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6" i="1"/>
  <c r="CM8" i="1"/>
  <c r="CN8" i="1"/>
  <c r="CO8" i="1"/>
  <c r="CP8" i="1"/>
  <c r="CQ8" i="1"/>
  <c r="CR8" i="1"/>
  <c r="CM9" i="1"/>
  <c r="CN9" i="1"/>
  <c r="CO9" i="1"/>
  <c r="CP9" i="1"/>
  <c r="CQ9" i="1"/>
  <c r="CR9" i="1"/>
  <c r="CM10" i="1"/>
  <c r="CN10" i="1"/>
  <c r="CO10" i="1"/>
  <c r="CP10" i="1"/>
  <c r="CQ10" i="1"/>
  <c r="CR10" i="1"/>
  <c r="CM11" i="1"/>
  <c r="CN11" i="1"/>
  <c r="CO11" i="1"/>
  <c r="CP11" i="1"/>
  <c r="CQ11" i="1"/>
  <c r="CR11" i="1"/>
  <c r="CM12" i="1"/>
  <c r="CN12" i="1"/>
  <c r="CO12" i="1"/>
  <c r="CP12" i="1"/>
  <c r="CQ12" i="1"/>
  <c r="CR12" i="1"/>
  <c r="CM13" i="1"/>
  <c r="CN13" i="1"/>
  <c r="CO13" i="1"/>
  <c r="CP13" i="1"/>
  <c r="CQ13" i="1"/>
  <c r="CR13" i="1"/>
  <c r="CM14" i="1"/>
  <c r="CN14" i="1"/>
  <c r="CO14" i="1"/>
  <c r="CP14" i="1"/>
  <c r="CQ14" i="1"/>
  <c r="CR14" i="1"/>
  <c r="CM15" i="1"/>
  <c r="CN15" i="1"/>
  <c r="CO15" i="1"/>
  <c r="CP15" i="1"/>
  <c r="CQ15" i="1"/>
  <c r="CR15" i="1"/>
  <c r="CM16" i="1"/>
  <c r="CN16" i="1"/>
  <c r="CO16" i="1"/>
  <c r="CP16" i="1"/>
  <c r="CQ16" i="1"/>
  <c r="CR16" i="1"/>
  <c r="CM17" i="1"/>
  <c r="CN17" i="1"/>
  <c r="CO17" i="1"/>
  <c r="CP17" i="1"/>
  <c r="CQ17" i="1"/>
  <c r="CR17" i="1"/>
  <c r="CM18" i="1"/>
  <c r="CN18" i="1"/>
  <c r="CO18" i="1"/>
  <c r="CP18" i="1"/>
  <c r="CQ18" i="1"/>
  <c r="CR18" i="1"/>
  <c r="CM19" i="1"/>
  <c r="CN19" i="1"/>
  <c r="CO19" i="1"/>
  <c r="CP19" i="1"/>
  <c r="CQ19" i="1"/>
  <c r="CR19" i="1"/>
  <c r="CM20" i="1"/>
  <c r="CN20" i="1"/>
  <c r="CO20" i="1"/>
  <c r="CP20" i="1"/>
  <c r="CQ20" i="1"/>
  <c r="CR20" i="1"/>
  <c r="CM21" i="1"/>
  <c r="CN21" i="1"/>
  <c r="CO21" i="1"/>
  <c r="CP21" i="1"/>
  <c r="CQ21" i="1"/>
  <c r="CR21" i="1"/>
  <c r="CM22" i="1"/>
  <c r="CN22" i="1"/>
  <c r="CO22" i="1"/>
  <c r="CP22" i="1"/>
  <c r="CQ22" i="1"/>
  <c r="CR22" i="1"/>
  <c r="CM23" i="1"/>
  <c r="CN23" i="1"/>
  <c r="CO23" i="1"/>
  <c r="CP23" i="1"/>
  <c r="CQ23" i="1"/>
  <c r="CR23" i="1"/>
  <c r="CM24" i="1"/>
  <c r="CN24" i="1"/>
  <c r="CO24" i="1"/>
  <c r="CP24" i="1"/>
  <c r="CQ24" i="1"/>
  <c r="CR24" i="1"/>
  <c r="CM25" i="1"/>
  <c r="CN25" i="1"/>
  <c r="CO25" i="1"/>
  <c r="CP25" i="1"/>
  <c r="CQ25" i="1"/>
  <c r="CR25" i="1"/>
  <c r="CM26" i="1"/>
  <c r="CN26" i="1"/>
  <c r="CO26" i="1"/>
  <c r="CP26" i="1"/>
  <c r="CQ26" i="1"/>
  <c r="CR26" i="1"/>
  <c r="CM27" i="1"/>
  <c r="CN27" i="1"/>
  <c r="CO27" i="1"/>
  <c r="CP27" i="1"/>
  <c r="CQ27" i="1"/>
  <c r="CR27" i="1"/>
  <c r="CM28" i="1"/>
  <c r="CN28" i="1"/>
  <c r="CO28" i="1"/>
  <c r="CP28" i="1"/>
  <c r="CQ28" i="1"/>
  <c r="CR28" i="1"/>
  <c r="CM29" i="1"/>
  <c r="CN29" i="1"/>
  <c r="CO29" i="1"/>
  <c r="CP29" i="1"/>
  <c r="CQ29" i="1"/>
  <c r="CR29" i="1"/>
  <c r="CM30" i="1"/>
  <c r="CN30" i="1"/>
  <c r="CO30" i="1"/>
  <c r="CP30" i="1"/>
  <c r="CQ30" i="1"/>
  <c r="CR30" i="1"/>
  <c r="CN7" i="1"/>
  <c r="CO7" i="1"/>
  <c r="CP7" i="1"/>
  <c r="CQ7" i="1"/>
  <c r="CR7" i="1"/>
  <c r="CM7" i="1"/>
  <c r="BK8" i="1"/>
  <c r="BL8" i="1"/>
  <c r="BM8" i="1"/>
  <c r="BN8" i="1"/>
  <c r="BO8" i="1"/>
  <c r="BP8" i="1"/>
  <c r="BK9" i="1"/>
  <c r="BL9" i="1"/>
  <c r="BM9" i="1"/>
  <c r="BN9" i="1"/>
  <c r="BO9" i="1"/>
  <c r="BP9" i="1"/>
  <c r="BK10" i="1"/>
  <c r="BL10" i="1"/>
  <c r="BM10" i="1"/>
  <c r="BN10" i="1"/>
  <c r="BO10" i="1"/>
  <c r="BP10" i="1"/>
  <c r="BK11" i="1"/>
  <c r="BL11" i="1"/>
  <c r="BM11" i="1"/>
  <c r="BN11" i="1"/>
  <c r="BO11" i="1"/>
  <c r="BP11" i="1"/>
  <c r="BK12" i="1"/>
  <c r="BL12" i="1"/>
  <c r="BM12" i="1"/>
  <c r="BN12" i="1"/>
  <c r="BO12" i="1"/>
  <c r="BP12" i="1"/>
  <c r="BK13" i="1"/>
  <c r="BL13" i="1"/>
  <c r="BM13" i="1"/>
  <c r="BN13" i="1"/>
  <c r="BO13" i="1"/>
  <c r="BP13" i="1"/>
  <c r="BK14" i="1"/>
  <c r="BL14" i="1"/>
  <c r="BM14" i="1"/>
  <c r="BN14" i="1"/>
  <c r="BO14" i="1"/>
  <c r="BP14" i="1"/>
  <c r="BK15" i="1"/>
  <c r="BL15" i="1"/>
  <c r="BM15" i="1"/>
  <c r="BN15" i="1"/>
  <c r="BO15" i="1"/>
  <c r="BP15" i="1"/>
  <c r="BK16" i="1"/>
  <c r="BL16" i="1"/>
  <c r="BM16" i="1"/>
  <c r="BN16" i="1"/>
  <c r="BO16" i="1"/>
  <c r="BP16" i="1"/>
  <c r="BK17" i="1"/>
  <c r="BL17" i="1"/>
  <c r="BM17" i="1"/>
  <c r="BN17" i="1"/>
  <c r="BO17" i="1"/>
  <c r="BP17" i="1"/>
  <c r="BK18" i="1"/>
  <c r="BL18" i="1"/>
  <c r="BM18" i="1"/>
  <c r="BN18" i="1"/>
  <c r="BO18" i="1"/>
  <c r="BP18" i="1"/>
  <c r="BK19" i="1"/>
  <c r="BL19" i="1"/>
  <c r="BM19" i="1"/>
  <c r="BN19" i="1"/>
  <c r="BO19" i="1"/>
  <c r="BP19" i="1"/>
  <c r="BK20" i="1"/>
  <c r="BL20" i="1"/>
  <c r="BM20" i="1"/>
  <c r="BN20" i="1"/>
  <c r="BO20" i="1"/>
  <c r="BP20" i="1"/>
  <c r="BK21" i="1"/>
  <c r="BL21" i="1"/>
  <c r="BM21" i="1"/>
  <c r="BN21" i="1"/>
  <c r="BO21" i="1"/>
  <c r="BP21" i="1"/>
  <c r="BK22" i="1"/>
  <c r="BL22" i="1"/>
  <c r="BM22" i="1"/>
  <c r="BN22" i="1"/>
  <c r="BO22" i="1"/>
  <c r="BP22" i="1"/>
  <c r="BK23" i="1"/>
  <c r="BL23" i="1"/>
  <c r="BM23" i="1"/>
  <c r="BN23" i="1"/>
  <c r="BO23" i="1"/>
  <c r="BP23" i="1"/>
  <c r="BK24" i="1"/>
  <c r="BL24" i="1"/>
  <c r="BM24" i="1"/>
  <c r="BN24" i="1"/>
  <c r="BO24" i="1"/>
  <c r="BP24" i="1"/>
  <c r="BK25" i="1"/>
  <c r="BL25" i="1"/>
  <c r="BM25" i="1"/>
  <c r="BN25" i="1"/>
  <c r="BO25" i="1"/>
  <c r="BP25" i="1"/>
  <c r="BK26" i="1"/>
  <c r="BL26" i="1"/>
  <c r="BM26" i="1"/>
  <c r="BN26" i="1"/>
  <c r="BO26" i="1"/>
  <c r="BP26" i="1"/>
  <c r="BK27" i="1"/>
  <c r="BL27" i="1"/>
  <c r="BM27" i="1"/>
  <c r="BN27" i="1"/>
  <c r="BO27" i="1"/>
  <c r="BP27" i="1"/>
  <c r="BK28" i="1"/>
  <c r="BL28" i="1"/>
  <c r="BM28" i="1"/>
  <c r="BN28" i="1"/>
  <c r="BO28" i="1"/>
  <c r="BP28" i="1"/>
  <c r="BK29" i="1"/>
  <c r="BL29" i="1"/>
  <c r="BM29" i="1"/>
  <c r="BN29" i="1"/>
  <c r="BO29" i="1"/>
  <c r="BP29" i="1"/>
  <c r="BL7" i="1"/>
  <c r="BM7" i="1"/>
  <c r="BN7" i="1"/>
  <c r="BO7" i="1"/>
  <c r="BP7" i="1"/>
  <c r="BK7" i="1"/>
  <c r="AH8" i="1"/>
  <c r="AI8" i="1"/>
  <c r="AJ8" i="1"/>
  <c r="AK8" i="1"/>
  <c r="AL8" i="1"/>
  <c r="AM8" i="1"/>
  <c r="AH9" i="1"/>
  <c r="AI9" i="1"/>
  <c r="AJ9" i="1"/>
  <c r="AK9" i="1"/>
  <c r="AL9" i="1"/>
  <c r="AM9" i="1"/>
  <c r="AH10" i="1"/>
  <c r="AI10" i="1"/>
  <c r="AJ10" i="1"/>
  <c r="AK10" i="1"/>
  <c r="AL10" i="1"/>
  <c r="AM10" i="1"/>
  <c r="AH11" i="1"/>
  <c r="AI11" i="1"/>
  <c r="AJ11" i="1"/>
  <c r="AK11" i="1"/>
  <c r="AL11" i="1"/>
  <c r="AM11" i="1"/>
  <c r="AH12" i="1"/>
  <c r="AI12" i="1"/>
  <c r="AJ12" i="1"/>
  <c r="AK12" i="1"/>
  <c r="AL12" i="1"/>
  <c r="AM12" i="1"/>
  <c r="AH13" i="1"/>
  <c r="AI13" i="1"/>
  <c r="AJ13" i="1"/>
  <c r="AK13" i="1"/>
  <c r="AL13" i="1"/>
  <c r="AM13" i="1"/>
  <c r="AH14" i="1"/>
  <c r="AI14" i="1"/>
  <c r="AJ14" i="1"/>
  <c r="AK14" i="1"/>
  <c r="AL14" i="1"/>
  <c r="AM14" i="1"/>
  <c r="AH15" i="1"/>
  <c r="AI15" i="1"/>
  <c r="AJ15" i="1"/>
  <c r="AK15" i="1"/>
  <c r="AL15" i="1"/>
  <c r="AM15" i="1"/>
  <c r="AH16" i="1"/>
  <c r="AI16" i="1"/>
  <c r="AJ16" i="1"/>
  <c r="AK16" i="1"/>
  <c r="AL16" i="1"/>
  <c r="AM16" i="1"/>
  <c r="AH17" i="1"/>
  <c r="AI17" i="1"/>
  <c r="AJ17" i="1"/>
  <c r="AK17" i="1"/>
  <c r="AL17" i="1"/>
  <c r="AM17" i="1"/>
  <c r="AH18" i="1"/>
  <c r="AI18" i="1"/>
  <c r="AJ18" i="1"/>
  <c r="AK18" i="1"/>
  <c r="AL18" i="1"/>
  <c r="AM18" i="1"/>
  <c r="AH19" i="1"/>
  <c r="AI19" i="1"/>
  <c r="AJ19" i="1"/>
  <c r="AK19" i="1"/>
  <c r="AL19" i="1"/>
  <c r="AM19" i="1"/>
  <c r="AH20" i="1"/>
  <c r="AI20" i="1"/>
  <c r="AJ20" i="1"/>
  <c r="AK20" i="1"/>
  <c r="AL20" i="1"/>
  <c r="AM20" i="1"/>
  <c r="AH21" i="1"/>
  <c r="AI21" i="1"/>
  <c r="AJ21" i="1"/>
  <c r="AK21" i="1"/>
  <c r="AL21" i="1"/>
  <c r="AH22" i="1"/>
  <c r="AI22" i="1"/>
  <c r="AJ22" i="1"/>
  <c r="AK22" i="1"/>
  <c r="AL22" i="1"/>
  <c r="AM22" i="1"/>
  <c r="AH23" i="1"/>
  <c r="AI23" i="1"/>
  <c r="AJ23" i="1"/>
  <c r="AK23" i="1"/>
  <c r="AL23" i="1"/>
  <c r="AM23" i="1"/>
  <c r="AH24" i="1"/>
  <c r="AI24" i="1"/>
  <c r="AJ24" i="1"/>
  <c r="AK24" i="1"/>
  <c r="AL24" i="1"/>
  <c r="AM24" i="1"/>
  <c r="AH25" i="1"/>
  <c r="AI25" i="1"/>
  <c r="AJ25" i="1"/>
  <c r="AK25" i="1"/>
  <c r="AL25" i="1"/>
  <c r="AM25" i="1"/>
  <c r="AH26" i="1"/>
  <c r="AI26" i="1"/>
  <c r="AJ26" i="1"/>
  <c r="AK26" i="1"/>
  <c r="AL26" i="1"/>
  <c r="AM26" i="1"/>
  <c r="AH27" i="1"/>
  <c r="AI27" i="1"/>
  <c r="AJ27" i="1"/>
  <c r="AK27" i="1"/>
  <c r="AL27" i="1"/>
  <c r="AM27" i="1"/>
  <c r="AH28" i="1"/>
  <c r="AI28" i="1"/>
  <c r="AJ28" i="1"/>
  <c r="AK28" i="1"/>
  <c r="AL28" i="1"/>
  <c r="AM28" i="1"/>
  <c r="AH29" i="1"/>
  <c r="AI29" i="1"/>
  <c r="AJ29" i="1"/>
  <c r="AK29" i="1"/>
  <c r="AL29" i="1"/>
  <c r="AM29" i="1"/>
  <c r="AI7" i="1"/>
  <c r="AJ7" i="1"/>
  <c r="AK7" i="1"/>
  <c r="AL7" i="1"/>
  <c r="AM7" i="1"/>
  <c r="A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C30" i="3" s="1"/>
  <c r="E7" i="1"/>
  <c r="H155" i="2" l="1"/>
  <c r="E155" i="3"/>
  <c r="BJ84" i="1"/>
  <c r="BJ76" i="1"/>
  <c r="BJ74" i="1"/>
  <c r="BJ70" i="1"/>
  <c r="BJ61" i="1"/>
  <c r="BJ77" i="1"/>
  <c r="BJ75" i="1"/>
  <c r="BJ73" i="1"/>
  <c r="BJ71" i="1"/>
  <c r="BJ69" i="1"/>
  <c r="BJ67" i="1"/>
  <c r="BJ65" i="1"/>
  <c r="BJ63" i="1"/>
  <c r="BJ153" i="1"/>
  <c r="BJ151" i="1"/>
  <c r="BJ149" i="1"/>
  <c r="BJ147" i="1"/>
  <c r="BJ145" i="1"/>
  <c r="BJ143" i="1"/>
  <c r="BJ141" i="1"/>
  <c r="BJ139" i="1"/>
  <c r="BJ137" i="1"/>
  <c r="BJ135" i="1"/>
  <c r="BJ133" i="1"/>
  <c r="BJ131" i="1"/>
  <c r="BJ129" i="1"/>
  <c r="BJ127" i="1"/>
  <c r="BJ125" i="1"/>
  <c r="BJ123" i="1"/>
  <c r="BJ121" i="1"/>
  <c r="BJ119" i="1"/>
  <c r="BJ117" i="1"/>
  <c r="BJ115" i="1"/>
  <c r="BJ113" i="1"/>
  <c r="BJ111" i="1"/>
  <c r="BJ109" i="1"/>
  <c r="BJ107" i="1"/>
  <c r="BJ105" i="1"/>
  <c r="BJ103" i="1"/>
  <c r="BJ101" i="1"/>
  <c r="BJ99" i="1"/>
  <c r="BJ97" i="1"/>
  <c r="BJ95" i="1"/>
  <c r="BJ93" i="1"/>
  <c r="BJ91" i="1"/>
  <c r="BJ89" i="1"/>
  <c r="BJ87" i="1"/>
  <c r="BJ85" i="1"/>
  <c r="BJ78" i="1"/>
  <c r="BJ72" i="1"/>
  <c r="BJ68" i="1"/>
  <c r="BJ66" i="1"/>
  <c r="BJ64" i="1"/>
  <c r="BJ62" i="1"/>
  <c r="BJ152" i="1"/>
  <c r="BJ150" i="1"/>
  <c r="BJ148" i="1"/>
  <c r="BJ146" i="1"/>
  <c r="BJ144" i="1"/>
  <c r="BJ142" i="1"/>
  <c r="BJ140" i="1"/>
  <c r="BJ138" i="1"/>
  <c r="BJ136" i="1"/>
  <c r="BJ134" i="1"/>
  <c r="BJ132" i="1"/>
  <c r="BJ130" i="1"/>
  <c r="BJ128" i="1"/>
  <c r="BJ126" i="1"/>
  <c r="BJ124" i="1"/>
  <c r="BJ122" i="1"/>
  <c r="BJ120" i="1"/>
  <c r="BJ118" i="1"/>
  <c r="BJ116" i="1"/>
  <c r="BJ114" i="1"/>
  <c r="BJ112" i="1"/>
  <c r="BJ110" i="1"/>
  <c r="BJ108" i="1"/>
  <c r="BJ106" i="1"/>
  <c r="BJ104" i="1"/>
  <c r="BJ102" i="1"/>
  <c r="BJ100" i="1"/>
  <c r="BJ98" i="1"/>
  <c r="BJ96" i="1"/>
  <c r="BJ94" i="1"/>
  <c r="BJ92" i="1"/>
  <c r="BJ90" i="1"/>
  <c r="BJ88" i="1"/>
  <c r="BJ86" i="1"/>
  <c r="CO85" i="2"/>
  <c r="CP85" i="2"/>
  <c r="CQ85" i="2"/>
  <c r="CR85" i="2"/>
  <c r="CS85" i="2"/>
  <c r="CT85" i="2"/>
  <c r="CO86" i="2"/>
  <c r="CP86" i="2"/>
  <c r="CQ86" i="2"/>
  <c r="CR86" i="2"/>
  <c r="CS86" i="2"/>
  <c r="CT86" i="2"/>
  <c r="CO87" i="2"/>
  <c r="CP87" i="2"/>
  <c r="CQ87" i="2"/>
  <c r="CR87" i="2"/>
  <c r="CS87" i="2"/>
  <c r="CT87" i="2"/>
  <c r="CO88" i="2"/>
  <c r="CP88" i="2"/>
  <c r="CQ88" i="2"/>
  <c r="CR88" i="2"/>
  <c r="CS88" i="2"/>
  <c r="CT88" i="2"/>
  <c r="CO89" i="2"/>
  <c r="CP89" i="2"/>
  <c r="CQ89" i="2"/>
  <c r="CR89" i="2"/>
  <c r="CS89" i="2"/>
  <c r="CT89" i="2"/>
  <c r="CO90" i="2"/>
  <c r="CP90" i="2"/>
  <c r="CQ90" i="2"/>
  <c r="CR90" i="2"/>
  <c r="CS90" i="2"/>
  <c r="CT90" i="2"/>
  <c r="CO91" i="2"/>
  <c r="CP91" i="2"/>
  <c r="CQ91" i="2"/>
  <c r="CR91" i="2"/>
  <c r="CS91" i="2"/>
  <c r="CT91" i="2"/>
  <c r="CO92" i="2"/>
  <c r="CP92" i="2"/>
  <c r="CQ92" i="2"/>
  <c r="CR92" i="2"/>
  <c r="CS92" i="2"/>
  <c r="CT92" i="2"/>
  <c r="CO93" i="2"/>
  <c r="CP93" i="2"/>
  <c r="CQ93" i="2"/>
  <c r="CR93" i="2"/>
  <c r="CS93" i="2"/>
  <c r="CT93" i="2"/>
  <c r="CO94" i="2"/>
  <c r="CP94" i="2"/>
  <c r="CQ94" i="2"/>
  <c r="CR94" i="2"/>
  <c r="CS94" i="2"/>
  <c r="CT94" i="2"/>
  <c r="CO95" i="2"/>
  <c r="CP95" i="2"/>
  <c r="CQ95" i="2"/>
  <c r="CR95" i="2"/>
  <c r="CS95" i="2"/>
  <c r="CT95" i="2"/>
  <c r="CO96" i="2"/>
  <c r="CP96" i="2"/>
  <c r="CQ96" i="2"/>
  <c r="CR96" i="2"/>
  <c r="CS96" i="2"/>
  <c r="CT96" i="2"/>
  <c r="CO97" i="2"/>
  <c r="CP97" i="2"/>
  <c r="CQ97" i="2"/>
  <c r="CR97" i="2"/>
  <c r="CS97" i="2"/>
  <c r="CT97" i="2"/>
  <c r="CO98" i="2"/>
  <c r="CP98" i="2"/>
  <c r="CQ98" i="2"/>
  <c r="CR98" i="2"/>
  <c r="CS98" i="2"/>
  <c r="CT98" i="2"/>
  <c r="CO99" i="2"/>
  <c r="CP99" i="2"/>
  <c r="CQ99" i="2"/>
  <c r="CR99" i="2"/>
  <c r="CS99" i="2"/>
  <c r="CT99" i="2"/>
  <c r="CO100" i="2"/>
  <c r="CP100" i="2"/>
  <c r="CQ100" i="2"/>
  <c r="CR100" i="2"/>
  <c r="CS100" i="2"/>
  <c r="CT100" i="2"/>
  <c r="CO101" i="2"/>
  <c r="CP101" i="2"/>
  <c r="CQ101" i="2"/>
  <c r="CR101" i="2"/>
  <c r="CS101" i="2"/>
  <c r="CT101" i="2"/>
  <c r="CO102" i="2"/>
  <c r="CP102" i="2"/>
  <c r="CQ102" i="2"/>
  <c r="CR102" i="2"/>
  <c r="CS102" i="2"/>
  <c r="CT102" i="2"/>
  <c r="CO103" i="2"/>
  <c r="CP103" i="2"/>
  <c r="CQ103" i="2"/>
  <c r="CR103" i="2"/>
  <c r="CS103" i="2"/>
  <c r="CT103" i="2"/>
  <c r="CO104" i="2"/>
  <c r="CP104" i="2"/>
  <c r="CQ104" i="2"/>
  <c r="CR104" i="2"/>
  <c r="CS104" i="2"/>
  <c r="CT104" i="2"/>
  <c r="CO105" i="2"/>
  <c r="CP105" i="2"/>
  <c r="CQ105" i="2"/>
  <c r="CR105" i="2"/>
  <c r="CS105" i="2"/>
  <c r="CT105" i="2"/>
  <c r="CO106" i="2"/>
  <c r="CP106" i="2"/>
  <c r="CQ106" i="2"/>
  <c r="CR106" i="2"/>
  <c r="CS106" i="2"/>
  <c r="CT106" i="2"/>
  <c r="CO107" i="2"/>
  <c r="CP107" i="2"/>
  <c r="CQ107" i="2"/>
  <c r="CR107" i="2"/>
  <c r="CS107" i="2"/>
  <c r="CT107" i="2"/>
  <c r="CO108" i="2"/>
  <c r="CP108" i="2"/>
  <c r="CQ108" i="2"/>
  <c r="CR108" i="2"/>
  <c r="CS108" i="2"/>
  <c r="CT108" i="2"/>
  <c r="CO109" i="2"/>
  <c r="CP109" i="2"/>
  <c r="CQ109" i="2"/>
  <c r="CR109" i="2"/>
  <c r="CS109" i="2"/>
  <c r="CT109" i="2"/>
  <c r="CO110" i="2"/>
  <c r="CP110" i="2"/>
  <c r="CQ110" i="2"/>
  <c r="CR110" i="2"/>
  <c r="CS110" i="2"/>
  <c r="CT110" i="2"/>
  <c r="CO111" i="2"/>
  <c r="CP111" i="2"/>
  <c r="CQ111" i="2"/>
  <c r="CR111" i="2"/>
  <c r="CS111" i="2"/>
  <c r="CT111" i="2"/>
  <c r="CO112" i="2"/>
  <c r="CP112" i="2"/>
  <c r="CQ112" i="2"/>
  <c r="CR112" i="2"/>
  <c r="CS112" i="2"/>
  <c r="CT112" i="2"/>
  <c r="CO113" i="2"/>
  <c r="CP113" i="2"/>
  <c r="CQ113" i="2"/>
  <c r="CR113" i="2"/>
  <c r="CS113" i="2"/>
  <c r="CT113" i="2"/>
  <c r="CO114" i="2"/>
  <c r="CP114" i="2"/>
  <c r="CQ114" i="2"/>
  <c r="CR114" i="2"/>
  <c r="CS114" i="2"/>
  <c r="CT114" i="2"/>
  <c r="CO115" i="2"/>
  <c r="CP115" i="2"/>
  <c r="CQ115" i="2"/>
  <c r="CR115" i="2"/>
  <c r="CS115" i="2"/>
  <c r="CT115" i="2"/>
  <c r="CO116" i="2"/>
  <c r="CP116" i="2"/>
  <c r="CQ116" i="2"/>
  <c r="CR116" i="2"/>
  <c r="CS116" i="2"/>
  <c r="CT116" i="2"/>
  <c r="CO117" i="2"/>
  <c r="CP117" i="2"/>
  <c r="CQ117" i="2"/>
  <c r="CR117" i="2"/>
  <c r="CS117" i="2"/>
  <c r="CT117" i="2"/>
  <c r="CO118" i="2"/>
  <c r="CP118" i="2"/>
  <c r="CQ118" i="2"/>
  <c r="CR118" i="2"/>
  <c r="CS118" i="2"/>
  <c r="CT118" i="2"/>
  <c r="CO119" i="2"/>
  <c r="CP119" i="2"/>
  <c r="CQ119" i="2"/>
  <c r="CR119" i="2"/>
  <c r="CS119" i="2"/>
  <c r="CT119" i="2"/>
  <c r="CO120" i="2"/>
  <c r="CP120" i="2"/>
  <c r="CQ120" i="2"/>
  <c r="CR120" i="2"/>
  <c r="CS120" i="2"/>
  <c r="CT120" i="2"/>
  <c r="CO121" i="2"/>
  <c r="CP121" i="2"/>
  <c r="CQ121" i="2"/>
  <c r="CR121" i="2"/>
  <c r="CS121" i="2"/>
  <c r="CT121" i="2"/>
  <c r="CO122" i="2"/>
  <c r="CP122" i="2"/>
  <c r="CQ122" i="2"/>
  <c r="CR122" i="2"/>
  <c r="CS122" i="2"/>
  <c r="CT122" i="2"/>
  <c r="CO123" i="2"/>
  <c r="CP123" i="2"/>
  <c r="CQ123" i="2"/>
  <c r="CR123" i="2"/>
  <c r="CS123" i="2"/>
  <c r="CT123" i="2"/>
  <c r="CO124" i="2"/>
  <c r="CP124" i="2"/>
  <c r="CQ124" i="2"/>
  <c r="CR124" i="2"/>
  <c r="CS124" i="2"/>
  <c r="CT124" i="2"/>
  <c r="CO125" i="2"/>
  <c r="CP125" i="2"/>
  <c r="CQ125" i="2"/>
  <c r="CR125" i="2"/>
  <c r="CS125" i="2"/>
  <c r="CT125" i="2"/>
  <c r="CO126" i="2"/>
  <c r="CP126" i="2"/>
  <c r="CQ126" i="2"/>
  <c r="CR126" i="2"/>
  <c r="CS126" i="2"/>
  <c r="CT126" i="2"/>
  <c r="CO127" i="2"/>
  <c r="CP127" i="2"/>
  <c r="CQ127" i="2"/>
  <c r="CR127" i="2"/>
  <c r="CS127" i="2"/>
  <c r="CT127" i="2"/>
  <c r="CO128" i="2"/>
  <c r="CP128" i="2"/>
  <c r="CQ128" i="2"/>
  <c r="CR128" i="2"/>
  <c r="CS128" i="2"/>
  <c r="CT128" i="2"/>
  <c r="CO129" i="2"/>
  <c r="CP129" i="2"/>
  <c r="CQ129" i="2"/>
  <c r="CR129" i="2"/>
  <c r="CS129" i="2"/>
  <c r="CT129" i="2"/>
  <c r="CO130" i="2"/>
  <c r="CP130" i="2"/>
  <c r="CQ130" i="2"/>
  <c r="CR130" i="2"/>
  <c r="CS130" i="2"/>
  <c r="CT130" i="2"/>
  <c r="CO131" i="2"/>
  <c r="CP131" i="2"/>
  <c r="CQ131" i="2"/>
  <c r="CR131" i="2"/>
  <c r="CS131" i="2"/>
  <c r="CT131" i="2"/>
  <c r="CO132" i="2"/>
  <c r="CP132" i="2"/>
  <c r="CQ132" i="2"/>
  <c r="CR132" i="2"/>
  <c r="CS132" i="2"/>
  <c r="CT132" i="2"/>
  <c r="CO133" i="2"/>
  <c r="CP133" i="2"/>
  <c r="CQ133" i="2"/>
  <c r="CR133" i="2"/>
  <c r="CS133" i="2"/>
  <c r="CT133" i="2"/>
  <c r="CO134" i="2"/>
  <c r="CP134" i="2"/>
  <c r="CQ134" i="2"/>
  <c r="CR134" i="2"/>
  <c r="CS134" i="2"/>
  <c r="CT134" i="2"/>
  <c r="CO135" i="2"/>
  <c r="CP135" i="2"/>
  <c r="CQ135" i="2"/>
  <c r="CR135" i="2"/>
  <c r="CS135" i="2"/>
  <c r="CT135" i="2"/>
  <c r="CO136" i="2"/>
  <c r="CP136" i="2"/>
  <c r="CQ136" i="2"/>
  <c r="CR136" i="2"/>
  <c r="CS136" i="2"/>
  <c r="CT136" i="2"/>
  <c r="CO137" i="2"/>
  <c r="CP137" i="2"/>
  <c r="CQ137" i="2"/>
  <c r="CR137" i="2"/>
  <c r="CS137" i="2"/>
  <c r="CT137" i="2"/>
  <c r="CO138" i="2"/>
  <c r="CP138" i="2"/>
  <c r="CQ138" i="2"/>
  <c r="CR138" i="2"/>
  <c r="CS138" i="2"/>
  <c r="CT138" i="2"/>
  <c r="CO139" i="2"/>
  <c r="CP139" i="2"/>
  <c r="CQ139" i="2"/>
  <c r="CR139" i="2"/>
  <c r="CS139" i="2"/>
  <c r="CT139" i="2"/>
  <c r="CO140" i="2"/>
  <c r="CP140" i="2"/>
  <c r="CQ140" i="2"/>
  <c r="CR140" i="2"/>
  <c r="CS140" i="2"/>
  <c r="CT140" i="2"/>
  <c r="CO141" i="2"/>
  <c r="CP141" i="2"/>
  <c r="CQ141" i="2"/>
  <c r="CR141" i="2"/>
  <c r="CS141" i="2"/>
  <c r="CT141" i="2"/>
  <c r="CO142" i="2"/>
  <c r="CP142" i="2"/>
  <c r="CQ142" i="2"/>
  <c r="CR142" i="2"/>
  <c r="CS142" i="2"/>
  <c r="CT142" i="2"/>
  <c r="CO143" i="2"/>
  <c r="CP143" i="2"/>
  <c r="CQ143" i="2"/>
  <c r="CR143" i="2"/>
  <c r="CS143" i="2"/>
  <c r="CT143" i="2"/>
  <c r="CO144" i="2"/>
  <c r="CP144" i="2"/>
  <c r="CQ144" i="2"/>
  <c r="CR144" i="2"/>
  <c r="CS144" i="2"/>
  <c r="CT144" i="2"/>
  <c r="CO145" i="2"/>
  <c r="CP145" i="2"/>
  <c r="CQ145" i="2"/>
  <c r="CR145" i="2"/>
  <c r="CS145" i="2"/>
  <c r="CT145" i="2"/>
  <c r="CO146" i="2"/>
  <c r="CP146" i="2"/>
  <c r="CQ146" i="2"/>
  <c r="CR146" i="2"/>
  <c r="CS146" i="2"/>
  <c r="CT146" i="2"/>
  <c r="CO147" i="2"/>
  <c r="CP147" i="2"/>
  <c r="CQ147" i="2"/>
  <c r="CR147" i="2"/>
  <c r="CS147" i="2"/>
  <c r="CT147" i="2"/>
  <c r="CO148" i="2"/>
  <c r="CP148" i="2"/>
  <c r="CQ148" i="2"/>
  <c r="CR148" i="2"/>
  <c r="CS148" i="2"/>
  <c r="CT148" i="2"/>
  <c r="CO149" i="2"/>
  <c r="CP149" i="2"/>
  <c r="CQ149" i="2"/>
  <c r="CR149" i="2"/>
  <c r="CS149" i="2"/>
  <c r="CT149" i="2"/>
  <c r="CO150" i="2"/>
  <c r="CP150" i="2"/>
  <c r="CQ150" i="2"/>
  <c r="CR150" i="2"/>
  <c r="CS150" i="2"/>
  <c r="CT150" i="2"/>
  <c r="CO151" i="2"/>
  <c r="CP151" i="2"/>
  <c r="CQ151" i="2"/>
  <c r="CR151" i="2"/>
  <c r="CS151" i="2"/>
  <c r="CT151" i="2"/>
  <c r="CO152" i="2"/>
  <c r="CP152" i="2"/>
  <c r="CQ152" i="2"/>
  <c r="CR152" i="2"/>
  <c r="CS152" i="2"/>
  <c r="CT152" i="2"/>
  <c r="CO153" i="2"/>
  <c r="CP153" i="2"/>
  <c r="CQ153" i="2"/>
  <c r="CR153" i="2"/>
  <c r="CS153" i="2"/>
  <c r="CT153" i="2"/>
  <c r="CP84" i="2"/>
  <c r="CQ84" i="2"/>
  <c r="CR84" i="2"/>
  <c r="CS84" i="2"/>
  <c r="CT84" i="2"/>
  <c r="CO84" i="2"/>
  <c r="BM85" i="2"/>
  <c r="BN85" i="2"/>
  <c r="BO85" i="2"/>
  <c r="BP85" i="2"/>
  <c r="BQ85" i="2"/>
  <c r="BR85" i="2"/>
  <c r="BM86" i="2"/>
  <c r="BN86" i="2"/>
  <c r="BO86" i="2"/>
  <c r="BP86" i="2"/>
  <c r="BQ86" i="2"/>
  <c r="BR86" i="2"/>
  <c r="BM87" i="2"/>
  <c r="BN87" i="2"/>
  <c r="BO87" i="2"/>
  <c r="BP87" i="2"/>
  <c r="BQ87" i="2"/>
  <c r="BR87" i="2"/>
  <c r="BM88" i="2"/>
  <c r="BN88" i="2"/>
  <c r="BO88" i="2"/>
  <c r="BP88" i="2"/>
  <c r="BQ88" i="2"/>
  <c r="BR88" i="2"/>
  <c r="BM89" i="2"/>
  <c r="BN89" i="2"/>
  <c r="BO89" i="2"/>
  <c r="BP89" i="2"/>
  <c r="BQ89" i="2"/>
  <c r="BR89" i="2"/>
  <c r="BM90" i="2"/>
  <c r="BN90" i="2"/>
  <c r="BO90" i="2"/>
  <c r="BP90" i="2"/>
  <c r="BQ90" i="2"/>
  <c r="BR90" i="2"/>
  <c r="BM91" i="2"/>
  <c r="BN91" i="2"/>
  <c r="BO91" i="2"/>
  <c r="BP91" i="2"/>
  <c r="BQ91" i="2"/>
  <c r="BR91" i="2"/>
  <c r="BM92" i="2"/>
  <c r="BN92" i="2"/>
  <c r="BO92" i="2"/>
  <c r="BP92" i="2"/>
  <c r="BQ92" i="2"/>
  <c r="BR92" i="2"/>
  <c r="BM93" i="2"/>
  <c r="BN93" i="2"/>
  <c r="BO93" i="2"/>
  <c r="BP93" i="2"/>
  <c r="BQ93" i="2"/>
  <c r="BR93" i="2"/>
  <c r="BM94" i="2"/>
  <c r="BN94" i="2"/>
  <c r="BO94" i="2"/>
  <c r="BP94" i="2"/>
  <c r="BQ94" i="2"/>
  <c r="BR94" i="2"/>
  <c r="BM95" i="2"/>
  <c r="BN95" i="2"/>
  <c r="BO95" i="2"/>
  <c r="BP95" i="2"/>
  <c r="BQ95" i="2"/>
  <c r="BR95" i="2"/>
  <c r="BM96" i="2"/>
  <c r="BN96" i="2"/>
  <c r="BO96" i="2"/>
  <c r="BP96" i="2"/>
  <c r="BQ96" i="2"/>
  <c r="BR96" i="2"/>
  <c r="BM97" i="2"/>
  <c r="BN97" i="2"/>
  <c r="BO97" i="2"/>
  <c r="BP97" i="2"/>
  <c r="BQ97" i="2"/>
  <c r="BR97" i="2"/>
  <c r="BM98" i="2"/>
  <c r="BN98" i="2"/>
  <c r="BO98" i="2"/>
  <c r="BP98" i="2"/>
  <c r="BQ98" i="2"/>
  <c r="BR98" i="2"/>
  <c r="BM99" i="2"/>
  <c r="BN99" i="2"/>
  <c r="BO99" i="2"/>
  <c r="BP99" i="2"/>
  <c r="BQ99" i="2"/>
  <c r="BR99" i="2"/>
  <c r="BM100" i="2"/>
  <c r="BN100" i="2"/>
  <c r="BO100" i="2"/>
  <c r="BP100" i="2"/>
  <c r="BQ100" i="2"/>
  <c r="BR100" i="2"/>
  <c r="BM101" i="2"/>
  <c r="BN101" i="2"/>
  <c r="BO101" i="2"/>
  <c r="BP101" i="2"/>
  <c r="BQ101" i="2"/>
  <c r="BR101" i="2"/>
  <c r="BM102" i="2"/>
  <c r="BN102" i="2"/>
  <c r="BO102" i="2"/>
  <c r="BP102" i="2"/>
  <c r="BQ102" i="2"/>
  <c r="BR102" i="2"/>
  <c r="BM103" i="2"/>
  <c r="BN103" i="2"/>
  <c r="BO103" i="2"/>
  <c r="BP103" i="2"/>
  <c r="BQ103" i="2"/>
  <c r="BR103" i="2"/>
  <c r="BM104" i="2"/>
  <c r="BN104" i="2"/>
  <c r="BO104" i="2"/>
  <c r="BP104" i="2"/>
  <c r="BQ104" i="2"/>
  <c r="BR104" i="2"/>
  <c r="BM105" i="2"/>
  <c r="BN105" i="2"/>
  <c r="BO105" i="2"/>
  <c r="BP105" i="2"/>
  <c r="BQ105" i="2"/>
  <c r="BR105" i="2"/>
  <c r="BM106" i="2"/>
  <c r="BN106" i="2"/>
  <c r="BO106" i="2"/>
  <c r="BP106" i="2"/>
  <c r="BQ106" i="2"/>
  <c r="BR106" i="2"/>
  <c r="BM107" i="2"/>
  <c r="BN107" i="2"/>
  <c r="BO107" i="2"/>
  <c r="BP107" i="2"/>
  <c r="BQ107" i="2"/>
  <c r="BR107" i="2"/>
  <c r="BM108" i="2"/>
  <c r="BN108" i="2"/>
  <c r="BO108" i="2"/>
  <c r="BP108" i="2"/>
  <c r="BQ108" i="2"/>
  <c r="BR108" i="2"/>
  <c r="BM109" i="2"/>
  <c r="BN109" i="2"/>
  <c r="BO109" i="2"/>
  <c r="BP109" i="2"/>
  <c r="BQ109" i="2"/>
  <c r="BR109" i="2"/>
  <c r="BM110" i="2"/>
  <c r="BN110" i="2"/>
  <c r="BO110" i="2"/>
  <c r="BP110" i="2"/>
  <c r="BQ110" i="2"/>
  <c r="BR110" i="2"/>
  <c r="BM111" i="2"/>
  <c r="BN111" i="2"/>
  <c r="BO111" i="2"/>
  <c r="BP111" i="2"/>
  <c r="BQ111" i="2"/>
  <c r="BR111" i="2"/>
  <c r="BM112" i="2"/>
  <c r="BN112" i="2"/>
  <c r="BO112" i="2"/>
  <c r="BP112" i="2"/>
  <c r="BQ112" i="2"/>
  <c r="BR112" i="2"/>
  <c r="BM113" i="2"/>
  <c r="BN113" i="2"/>
  <c r="BO113" i="2"/>
  <c r="BP113" i="2"/>
  <c r="BQ113" i="2"/>
  <c r="BR113" i="2"/>
  <c r="BM114" i="2"/>
  <c r="BN114" i="2"/>
  <c r="BO114" i="2"/>
  <c r="BP114" i="2"/>
  <c r="BQ114" i="2"/>
  <c r="BR114" i="2"/>
  <c r="BM115" i="2"/>
  <c r="BN115" i="2"/>
  <c r="BO115" i="2"/>
  <c r="BP115" i="2"/>
  <c r="BQ115" i="2"/>
  <c r="BR115" i="2"/>
  <c r="BM116" i="2"/>
  <c r="BN116" i="2"/>
  <c r="BO116" i="2"/>
  <c r="BP116" i="2"/>
  <c r="BQ116" i="2"/>
  <c r="BR116" i="2"/>
  <c r="BM117" i="2"/>
  <c r="BN117" i="2"/>
  <c r="BO117" i="2"/>
  <c r="BP117" i="2"/>
  <c r="BQ117" i="2"/>
  <c r="BR117" i="2"/>
  <c r="BM118" i="2"/>
  <c r="BN118" i="2"/>
  <c r="BO118" i="2"/>
  <c r="BP118" i="2"/>
  <c r="BQ118" i="2"/>
  <c r="BR118" i="2"/>
  <c r="BM119" i="2"/>
  <c r="BN119" i="2"/>
  <c r="BO119" i="2"/>
  <c r="BP119" i="2"/>
  <c r="BQ119" i="2"/>
  <c r="BR119" i="2"/>
  <c r="BM120" i="2"/>
  <c r="BN120" i="2"/>
  <c r="BO120" i="2"/>
  <c r="BP120" i="2"/>
  <c r="BQ120" i="2"/>
  <c r="BR120" i="2"/>
  <c r="BM121" i="2"/>
  <c r="BN121" i="2"/>
  <c r="BO121" i="2"/>
  <c r="BP121" i="2"/>
  <c r="BQ121" i="2"/>
  <c r="BR121" i="2"/>
  <c r="BM122" i="2"/>
  <c r="BN122" i="2"/>
  <c r="BO122" i="2"/>
  <c r="BP122" i="2"/>
  <c r="BQ122" i="2"/>
  <c r="BR122" i="2"/>
  <c r="BM123" i="2"/>
  <c r="BN123" i="2"/>
  <c r="BO123" i="2"/>
  <c r="BP123" i="2"/>
  <c r="BQ123" i="2"/>
  <c r="BR123" i="2"/>
  <c r="BM124" i="2"/>
  <c r="BN124" i="2"/>
  <c r="BO124" i="2"/>
  <c r="BP124" i="2"/>
  <c r="BQ124" i="2"/>
  <c r="BR124" i="2"/>
  <c r="BM125" i="2"/>
  <c r="BN125" i="2"/>
  <c r="BO125" i="2"/>
  <c r="BP125" i="2"/>
  <c r="BQ125" i="2"/>
  <c r="BR125" i="2"/>
  <c r="BM126" i="2"/>
  <c r="BN126" i="2"/>
  <c r="BO126" i="2"/>
  <c r="BP126" i="2"/>
  <c r="BQ126" i="2"/>
  <c r="BR126" i="2"/>
  <c r="BM127" i="2"/>
  <c r="BN127" i="2"/>
  <c r="BO127" i="2"/>
  <c r="BP127" i="2"/>
  <c r="BQ127" i="2"/>
  <c r="BR127" i="2"/>
  <c r="BM128" i="2"/>
  <c r="BN128" i="2"/>
  <c r="BO128" i="2"/>
  <c r="BP128" i="2"/>
  <c r="BQ128" i="2"/>
  <c r="BR128" i="2"/>
  <c r="BM129" i="2"/>
  <c r="BN129" i="2"/>
  <c r="BO129" i="2"/>
  <c r="BP129" i="2"/>
  <c r="BQ129" i="2"/>
  <c r="BR129" i="2"/>
  <c r="BM130" i="2"/>
  <c r="BN130" i="2"/>
  <c r="BO130" i="2"/>
  <c r="BP130" i="2"/>
  <c r="BQ130" i="2"/>
  <c r="BR130" i="2"/>
  <c r="BM131" i="2"/>
  <c r="BN131" i="2"/>
  <c r="BO131" i="2"/>
  <c r="BP131" i="2"/>
  <c r="BQ131" i="2"/>
  <c r="BR131" i="2"/>
  <c r="BM132" i="2"/>
  <c r="BN132" i="2"/>
  <c r="BO132" i="2"/>
  <c r="BP132" i="2"/>
  <c r="BQ132" i="2"/>
  <c r="BR132" i="2"/>
  <c r="BM133" i="2"/>
  <c r="BN133" i="2"/>
  <c r="BO133" i="2"/>
  <c r="BP133" i="2"/>
  <c r="BQ133" i="2"/>
  <c r="BR133" i="2"/>
  <c r="BM134" i="2"/>
  <c r="BN134" i="2"/>
  <c r="BO134" i="2"/>
  <c r="BP134" i="2"/>
  <c r="BQ134" i="2"/>
  <c r="BR134" i="2"/>
  <c r="BM135" i="2"/>
  <c r="BN135" i="2"/>
  <c r="BO135" i="2"/>
  <c r="BP135" i="2"/>
  <c r="BQ135" i="2"/>
  <c r="BR135" i="2"/>
  <c r="BM136" i="2"/>
  <c r="BN136" i="2"/>
  <c r="BO136" i="2"/>
  <c r="BP136" i="2"/>
  <c r="BQ136" i="2"/>
  <c r="BR136" i="2"/>
  <c r="BM137" i="2"/>
  <c r="BN137" i="2"/>
  <c r="BO137" i="2"/>
  <c r="BP137" i="2"/>
  <c r="BQ137" i="2"/>
  <c r="BR137" i="2"/>
  <c r="BM138" i="2"/>
  <c r="BN138" i="2"/>
  <c r="BO138" i="2"/>
  <c r="BP138" i="2"/>
  <c r="BQ138" i="2"/>
  <c r="BR138" i="2"/>
  <c r="BM139" i="2"/>
  <c r="BN139" i="2"/>
  <c r="BO139" i="2"/>
  <c r="BP139" i="2"/>
  <c r="BQ139" i="2"/>
  <c r="BR139" i="2"/>
  <c r="BM140" i="2"/>
  <c r="BN140" i="2"/>
  <c r="BO140" i="2"/>
  <c r="BP140" i="2"/>
  <c r="BQ140" i="2"/>
  <c r="BR140" i="2"/>
  <c r="BM141" i="2"/>
  <c r="BN141" i="2"/>
  <c r="BO141" i="2"/>
  <c r="BP141" i="2"/>
  <c r="BQ141" i="2"/>
  <c r="BR141" i="2"/>
  <c r="BM142" i="2"/>
  <c r="BN142" i="2"/>
  <c r="BO142" i="2"/>
  <c r="BP142" i="2"/>
  <c r="BQ142" i="2"/>
  <c r="BR142" i="2"/>
  <c r="BM143" i="2"/>
  <c r="BN143" i="2"/>
  <c r="BO143" i="2"/>
  <c r="BP143" i="2"/>
  <c r="BQ143" i="2"/>
  <c r="BR143" i="2"/>
  <c r="BM144" i="2"/>
  <c r="BN144" i="2"/>
  <c r="BO144" i="2"/>
  <c r="BP144" i="2"/>
  <c r="BQ144" i="2"/>
  <c r="BR144" i="2"/>
  <c r="BM145" i="2"/>
  <c r="BN145" i="2"/>
  <c r="BO145" i="2"/>
  <c r="BP145" i="2"/>
  <c r="BQ145" i="2"/>
  <c r="BR145" i="2"/>
  <c r="BM146" i="2"/>
  <c r="BN146" i="2"/>
  <c r="BO146" i="2"/>
  <c r="BP146" i="2"/>
  <c r="BQ146" i="2"/>
  <c r="BR146" i="2"/>
  <c r="BM147" i="2"/>
  <c r="BN147" i="2"/>
  <c r="BO147" i="2"/>
  <c r="BP147" i="2"/>
  <c r="BQ147" i="2"/>
  <c r="BR147" i="2"/>
  <c r="BM148" i="2"/>
  <c r="BN148" i="2"/>
  <c r="BO148" i="2"/>
  <c r="BP148" i="2"/>
  <c r="BQ148" i="2"/>
  <c r="BR148" i="2"/>
  <c r="BM149" i="2"/>
  <c r="BN149" i="2"/>
  <c r="BO149" i="2"/>
  <c r="BP149" i="2"/>
  <c r="BQ149" i="2"/>
  <c r="BR149" i="2"/>
  <c r="BM150" i="2"/>
  <c r="BN150" i="2"/>
  <c r="BO150" i="2"/>
  <c r="BP150" i="2"/>
  <c r="BQ150" i="2"/>
  <c r="BR150" i="2"/>
  <c r="BM151" i="2"/>
  <c r="BN151" i="2"/>
  <c r="BO151" i="2"/>
  <c r="BP151" i="2"/>
  <c r="BQ151" i="2"/>
  <c r="BR151" i="2"/>
  <c r="BM152" i="2"/>
  <c r="BN152" i="2"/>
  <c r="BO152" i="2"/>
  <c r="BP152" i="2"/>
  <c r="BQ152" i="2"/>
  <c r="BR152" i="2"/>
  <c r="BM153" i="2"/>
  <c r="BN153" i="2"/>
  <c r="BO153" i="2"/>
  <c r="BP153" i="2"/>
  <c r="BQ153" i="2"/>
  <c r="BR153" i="2"/>
  <c r="BN84" i="2"/>
  <c r="BO84" i="2"/>
  <c r="BP84" i="2"/>
  <c r="BQ84" i="2"/>
  <c r="BR84" i="2"/>
  <c r="BM84" i="2"/>
  <c r="AJ85" i="2"/>
  <c r="AK85" i="2"/>
  <c r="AL85" i="2"/>
  <c r="AM85" i="2"/>
  <c r="AN85" i="2"/>
  <c r="AO85" i="2"/>
  <c r="AJ86" i="2"/>
  <c r="AK86" i="2"/>
  <c r="AL86" i="2"/>
  <c r="AM86" i="2"/>
  <c r="AN86" i="2"/>
  <c r="AO86" i="2"/>
  <c r="AJ87" i="2"/>
  <c r="AK87" i="2"/>
  <c r="AL87" i="2"/>
  <c r="AM87" i="2"/>
  <c r="AN87" i="2"/>
  <c r="AO87" i="2"/>
  <c r="AJ88" i="2"/>
  <c r="AK88" i="2"/>
  <c r="AL88" i="2"/>
  <c r="AM88" i="2"/>
  <c r="AN88" i="2"/>
  <c r="AO88" i="2"/>
  <c r="AJ89" i="2"/>
  <c r="AK89" i="2"/>
  <c r="AL89" i="2"/>
  <c r="AM89" i="2"/>
  <c r="AN89" i="2"/>
  <c r="AO89" i="2"/>
  <c r="AJ90" i="2"/>
  <c r="AK90" i="2"/>
  <c r="AL90" i="2"/>
  <c r="AM90" i="2"/>
  <c r="AN90" i="2"/>
  <c r="AO90" i="2"/>
  <c r="AJ91" i="2"/>
  <c r="AK91" i="2"/>
  <c r="AL91" i="2"/>
  <c r="AM91" i="2"/>
  <c r="AN91" i="2"/>
  <c r="AO91" i="2"/>
  <c r="AJ92" i="2"/>
  <c r="AK92" i="2"/>
  <c r="AL92" i="2"/>
  <c r="AM92" i="2"/>
  <c r="AN92" i="2"/>
  <c r="AO92" i="2"/>
  <c r="AJ93" i="2"/>
  <c r="AK93" i="2"/>
  <c r="AL93" i="2"/>
  <c r="AM93" i="2"/>
  <c r="AN93" i="2"/>
  <c r="AO93" i="2"/>
  <c r="AJ94" i="2"/>
  <c r="AK94" i="2"/>
  <c r="AL94" i="2"/>
  <c r="AM94" i="2"/>
  <c r="AN94" i="2"/>
  <c r="AO94" i="2"/>
  <c r="AJ95" i="2"/>
  <c r="AK95" i="2"/>
  <c r="AL95" i="2"/>
  <c r="AM95" i="2"/>
  <c r="AN95" i="2"/>
  <c r="AO95" i="2"/>
  <c r="AJ96" i="2"/>
  <c r="AK96" i="2"/>
  <c r="AL96" i="2"/>
  <c r="AM96" i="2"/>
  <c r="AN96" i="2"/>
  <c r="AO96" i="2"/>
  <c r="AJ97" i="2"/>
  <c r="AK97" i="2"/>
  <c r="AL97" i="2"/>
  <c r="AM97" i="2"/>
  <c r="AN97" i="2"/>
  <c r="AO97" i="2"/>
  <c r="AJ98" i="2"/>
  <c r="AK98" i="2"/>
  <c r="AL98" i="2"/>
  <c r="AM98" i="2"/>
  <c r="AN98" i="2"/>
  <c r="AO98" i="2"/>
  <c r="AJ99" i="2"/>
  <c r="AK99" i="2"/>
  <c r="AL99" i="2"/>
  <c r="AM99" i="2"/>
  <c r="AN99" i="2"/>
  <c r="AO99" i="2"/>
  <c r="AJ100" i="2"/>
  <c r="AK100" i="2"/>
  <c r="AL100" i="2"/>
  <c r="AM100" i="2"/>
  <c r="AN100" i="2"/>
  <c r="AO100" i="2"/>
  <c r="AJ101" i="2"/>
  <c r="AK101" i="2"/>
  <c r="AL101" i="2"/>
  <c r="AM101" i="2"/>
  <c r="AN101" i="2"/>
  <c r="AO101" i="2"/>
  <c r="AJ102" i="2"/>
  <c r="AK102" i="2"/>
  <c r="AL102" i="2"/>
  <c r="AM102" i="2"/>
  <c r="AN102" i="2"/>
  <c r="AO102" i="2"/>
  <c r="AJ103" i="2"/>
  <c r="AK103" i="2"/>
  <c r="AL103" i="2"/>
  <c r="AM103" i="2"/>
  <c r="AN103" i="2"/>
  <c r="AO103" i="2"/>
  <c r="AJ104" i="2"/>
  <c r="AK104" i="2"/>
  <c r="AL104" i="2"/>
  <c r="AM104" i="2"/>
  <c r="AN104" i="2"/>
  <c r="AO104" i="2"/>
  <c r="AJ105" i="2"/>
  <c r="AK105" i="2"/>
  <c r="AL105" i="2"/>
  <c r="AM105" i="2"/>
  <c r="AN105" i="2"/>
  <c r="AO105" i="2"/>
  <c r="AJ106" i="2"/>
  <c r="AK106" i="2"/>
  <c r="AL106" i="2"/>
  <c r="AM106" i="2"/>
  <c r="AN106" i="2"/>
  <c r="AO106" i="2"/>
  <c r="AJ107" i="2"/>
  <c r="AK107" i="2"/>
  <c r="AL107" i="2"/>
  <c r="AM107" i="2"/>
  <c r="AN107" i="2"/>
  <c r="AO107" i="2"/>
  <c r="AJ108" i="2"/>
  <c r="AK108" i="2"/>
  <c r="AL108" i="2"/>
  <c r="AM108" i="2"/>
  <c r="AN108" i="2"/>
  <c r="AO108" i="2"/>
  <c r="AJ109" i="2"/>
  <c r="AK109" i="2"/>
  <c r="AL109" i="2"/>
  <c r="AM109" i="2"/>
  <c r="AN109" i="2"/>
  <c r="AO109" i="2"/>
  <c r="AJ110" i="2"/>
  <c r="AK110" i="2"/>
  <c r="AL110" i="2"/>
  <c r="AM110" i="2"/>
  <c r="AN110" i="2"/>
  <c r="AO110" i="2"/>
  <c r="AJ111" i="2"/>
  <c r="AK111" i="2"/>
  <c r="AL111" i="2"/>
  <c r="AM111" i="2"/>
  <c r="AN111" i="2"/>
  <c r="AO111" i="2"/>
  <c r="AJ112" i="2"/>
  <c r="AK112" i="2"/>
  <c r="AL112" i="2"/>
  <c r="AM112" i="2"/>
  <c r="AN112" i="2"/>
  <c r="AO112" i="2"/>
  <c r="AJ113" i="2"/>
  <c r="AK113" i="2"/>
  <c r="AL113" i="2"/>
  <c r="AM113" i="2"/>
  <c r="AN113" i="2"/>
  <c r="AO113" i="2"/>
  <c r="AJ114" i="2"/>
  <c r="AK114" i="2"/>
  <c r="AL114" i="2"/>
  <c r="AM114" i="2"/>
  <c r="AN114" i="2"/>
  <c r="AO114" i="2"/>
  <c r="AJ115" i="2"/>
  <c r="AK115" i="2"/>
  <c r="AL115" i="2"/>
  <c r="AM115" i="2"/>
  <c r="AN115" i="2"/>
  <c r="AO115" i="2"/>
  <c r="AJ116" i="2"/>
  <c r="AK116" i="2"/>
  <c r="AL116" i="2"/>
  <c r="AM116" i="2"/>
  <c r="AN116" i="2"/>
  <c r="AO116" i="2"/>
  <c r="AJ117" i="2"/>
  <c r="AK117" i="2"/>
  <c r="AL117" i="2"/>
  <c r="AM117" i="2"/>
  <c r="AN117" i="2"/>
  <c r="AO117" i="2"/>
  <c r="AJ118" i="2"/>
  <c r="AK118" i="2"/>
  <c r="AL118" i="2"/>
  <c r="AM118" i="2"/>
  <c r="AN118" i="2"/>
  <c r="AO118" i="2"/>
  <c r="AJ119" i="2"/>
  <c r="AK119" i="2"/>
  <c r="AL119" i="2"/>
  <c r="AM119" i="2"/>
  <c r="AN119" i="2"/>
  <c r="AO119" i="2"/>
  <c r="AJ120" i="2"/>
  <c r="AK120" i="2"/>
  <c r="AL120" i="2"/>
  <c r="AM120" i="2"/>
  <c r="AN120" i="2"/>
  <c r="AO120" i="2"/>
  <c r="AJ121" i="2"/>
  <c r="AK121" i="2"/>
  <c r="AL121" i="2"/>
  <c r="AM121" i="2"/>
  <c r="AN121" i="2"/>
  <c r="AO121" i="2"/>
  <c r="AJ122" i="2"/>
  <c r="AK122" i="2"/>
  <c r="AL122" i="2"/>
  <c r="AM122" i="2"/>
  <c r="AN122" i="2"/>
  <c r="AO122" i="2"/>
  <c r="AJ123" i="2"/>
  <c r="AK123" i="2"/>
  <c r="AL123" i="2"/>
  <c r="AM123" i="2"/>
  <c r="AN123" i="2"/>
  <c r="AO123" i="2"/>
  <c r="AJ124" i="2"/>
  <c r="AK124" i="2"/>
  <c r="AL124" i="2"/>
  <c r="AM124" i="2"/>
  <c r="AN124" i="2"/>
  <c r="AO124" i="2"/>
  <c r="AJ125" i="2"/>
  <c r="AK125" i="2"/>
  <c r="AL125" i="2"/>
  <c r="AM125" i="2"/>
  <c r="AN125" i="2"/>
  <c r="AO125" i="2"/>
  <c r="AJ126" i="2"/>
  <c r="AK126" i="2"/>
  <c r="AL126" i="2"/>
  <c r="AM126" i="2"/>
  <c r="AN126" i="2"/>
  <c r="AO126" i="2"/>
  <c r="AJ127" i="2"/>
  <c r="AK127" i="2"/>
  <c r="AL127" i="2"/>
  <c r="AM127" i="2"/>
  <c r="AN127" i="2"/>
  <c r="AO127" i="2"/>
  <c r="AJ128" i="2"/>
  <c r="AK128" i="2"/>
  <c r="AL128" i="2"/>
  <c r="AM128" i="2"/>
  <c r="AN128" i="2"/>
  <c r="AO128" i="2"/>
  <c r="AJ129" i="2"/>
  <c r="AK129" i="2"/>
  <c r="AL129" i="2"/>
  <c r="AM129" i="2"/>
  <c r="AN129" i="2"/>
  <c r="AO129" i="2"/>
  <c r="AJ130" i="2"/>
  <c r="AK130" i="2"/>
  <c r="AL130" i="2"/>
  <c r="AM130" i="2"/>
  <c r="AN130" i="2"/>
  <c r="AO130" i="2"/>
  <c r="AJ131" i="2"/>
  <c r="AK131" i="2"/>
  <c r="AL131" i="2"/>
  <c r="AM131" i="2"/>
  <c r="AN131" i="2"/>
  <c r="AO131" i="2"/>
  <c r="AJ132" i="2"/>
  <c r="AK132" i="2"/>
  <c r="AL132" i="2"/>
  <c r="AM132" i="2"/>
  <c r="AN132" i="2"/>
  <c r="AO132" i="2"/>
  <c r="AJ133" i="2"/>
  <c r="AK133" i="2"/>
  <c r="AL133" i="2"/>
  <c r="AM133" i="2"/>
  <c r="AN133" i="2"/>
  <c r="AO133" i="2"/>
  <c r="AJ134" i="2"/>
  <c r="AK134" i="2"/>
  <c r="AL134" i="2"/>
  <c r="AM134" i="2"/>
  <c r="AN134" i="2"/>
  <c r="AO134" i="2"/>
  <c r="AJ135" i="2"/>
  <c r="AK135" i="2"/>
  <c r="AL135" i="2"/>
  <c r="AM135" i="2"/>
  <c r="AN135" i="2"/>
  <c r="AO135" i="2"/>
  <c r="AJ136" i="2"/>
  <c r="AK136" i="2"/>
  <c r="AL136" i="2"/>
  <c r="AM136" i="2"/>
  <c r="AN136" i="2"/>
  <c r="AO136" i="2"/>
  <c r="AJ137" i="2"/>
  <c r="AK137" i="2"/>
  <c r="AL137" i="2"/>
  <c r="AM137" i="2"/>
  <c r="AN137" i="2"/>
  <c r="AO137" i="2"/>
  <c r="AJ138" i="2"/>
  <c r="AK138" i="2"/>
  <c r="AL138" i="2"/>
  <c r="AM138" i="2"/>
  <c r="AN138" i="2"/>
  <c r="AO138" i="2"/>
  <c r="AJ139" i="2"/>
  <c r="AK139" i="2"/>
  <c r="AL139" i="2"/>
  <c r="AM139" i="2"/>
  <c r="AN139" i="2"/>
  <c r="AO139" i="2"/>
  <c r="AJ140" i="2"/>
  <c r="AK140" i="2"/>
  <c r="AL140" i="2"/>
  <c r="AM140" i="2"/>
  <c r="AN140" i="2"/>
  <c r="AO140" i="2"/>
  <c r="AJ141" i="2"/>
  <c r="AK141" i="2"/>
  <c r="AL141" i="2"/>
  <c r="AM141" i="2"/>
  <c r="AN141" i="2"/>
  <c r="AO141" i="2"/>
  <c r="AJ142" i="2"/>
  <c r="AK142" i="2"/>
  <c r="AL142" i="2"/>
  <c r="AM142" i="2"/>
  <c r="AN142" i="2"/>
  <c r="AO142" i="2"/>
  <c r="AJ143" i="2"/>
  <c r="AK143" i="2"/>
  <c r="AL143" i="2"/>
  <c r="AM143" i="2"/>
  <c r="AN143" i="2"/>
  <c r="AO143" i="2"/>
  <c r="AJ144" i="2"/>
  <c r="AK144" i="2"/>
  <c r="AL144" i="2"/>
  <c r="AM144" i="2"/>
  <c r="AN144" i="2"/>
  <c r="AO144" i="2"/>
  <c r="AJ145" i="2"/>
  <c r="AK145" i="2"/>
  <c r="AL145" i="2"/>
  <c r="AM145" i="2"/>
  <c r="AN145" i="2"/>
  <c r="AO145" i="2"/>
  <c r="AJ146" i="2"/>
  <c r="AK146" i="2"/>
  <c r="AL146" i="2"/>
  <c r="AM146" i="2"/>
  <c r="AN146" i="2"/>
  <c r="AO146" i="2"/>
  <c r="AJ147" i="2"/>
  <c r="AK147" i="2"/>
  <c r="AL147" i="2"/>
  <c r="AM147" i="2"/>
  <c r="AN147" i="2"/>
  <c r="AO147" i="2"/>
  <c r="AJ148" i="2"/>
  <c r="AK148" i="2"/>
  <c r="AL148" i="2"/>
  <c r="AM148" i="2"/>
  <c r="AN148" i="2"/>
  <c r="AO148" i="2"/>
  <c r="AJ149" i="2"/>
  <c r="AK149" i="2"/>
  <c r="AL149" i="2"/>
  <c r="AM149" i="2"/>
  <c r="AN149" i="2"/>
  <c r="AO149" i="2"/>
  <c r="AJ150" i="2"/>
  <c r="AK150" i="2"/>
  <c r="AL150" i="2"/>
  <c r="AM150" i="2"/>
  <c r="AN150" i="2"/>
  <c r="AO150" i="2"/>
  <c r="AJ151" i="2"/>
  <c r="AK151" i="2"/>
  <c r="AL151" i="2"/>
  <c r="AM151" i="2"/>
  <c r="AN151" i="2"/>
  <c r="AO151" i="2"/>
  <c r="AJ152" i="2"/>
  <c r="AK152" i="2"/>
  <c r="AL152" i="2"/>
  <c r="AM152" i="2"/>
  <c r="AN152" i="2"/>
  <c r="AO152" i="2"/>
  <c r="AJ153" i="2"/>
  <c r="AK153" i="2"/>
  <c r="AL153" i="2"/>
  <c r="AM153" i="2"/>
  <c r="AN153" i="2"/>
  <c r="AO153" i="2"/>
  <c r="AK84" i="2"/>
  <c r="AL84" i="2"/>
  <c r="AM84" i="2"/>
  <c r="AN84" i="2"/>
  <c r="AO84" i="2"/>
  <c r="AJ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C154" i="3" s="1"/>
  <c r="E84" i="2"/>
  <c r="DQ62" i="2"/>
  <c r="DR62" i="2"/>
  <c r="DS62" i="2"/>
  <c r="DT62" i="2"/>
  <c r="DU62" i="2"/>
  <c r="DV62" i="2"/>
  <c r="DQ63" i="2"/>
  <c r="DR63" i="2"/>
  <c r="DS63" i="2"/>
  <c r="DT63" i="2"/>
  <c r="DU63" i="2"/>
  <c r="DV63" i="2"/>
  <c r="DQ64" i="2"/>
  <c r="DR64" i="2"/>
  <c r="DS64" i="2"/>
  <c r="DT64" i="2"/>
  <c r="DU64" i="2"/>
  <c r="DV64" i="2"/>
  <c r="DQ65" i="2"/>
  <c r="DR65" i="2"/>
  <c r="DS65" i="2"/>
  <c r="DT65" i="2"/>
  <c r="DU65" i="2"/>
  <c r="DV65" i="2"/>
  <c r="DQ66" i="2"/>
  <c r="DR66" i="2"/>
  <c r="DS66" i="2"/>
  <c r="DT66" i="2"/>
  <c r="DU66" i="2"/>
  <c r="DV66" i="2"/>
  <c r="DQ67" i="2"/>
  <c r="DR67" i="2"/>
  <c r="DS67" i="2"/>
  <c r="DT67" i="2"/>
  <c r="DU67" i="2"/>
  <c r="DV67" i="2"/>
  <c r="DQ68" i="2"/>
  <c r="DR68" i="2"/>
  <c r="DS68" i="2"/>
  <c r="DT68" i="2"/>
  <c r="DU68" i="2"/>
  <c r="DV68" i="2"/>
  <c r="DQ69" i="2"/>
  <c r="DR69" i="2"/>
  <c r="DS69" i="2"/>
  <c r="DT69" i="2"/>
  <c r="DU69" i="2"/>
  <c r="DV69" i="2"/>
  <c r="DQ70" i="2"/>
  <c r="DR70" i="2"/>
  <c r="DS70" i="2"/>
  <c r="DT70" i="2"/>
  <c r="DU70" i="2"/>
  <c r="DV70" i="2"/>
  <c r="DQ71" i="2"/>
  <c r="DR71" i="2"/>
  <c r="DS71" i="2"/>
  <c r="DT71" i="2"/>
  <c r="DU71" i="2"/>
  <c r="DV71" i="2"/>
  <c r="DQ72" i="2"/>
  <c r="DR72" i="2"/>
  <c r="DS72" i="2"/>
  <c r="DT72" i="2"/>
  <c r="DU72" i="2"/>
  <c r="DV72" i="2"/>
  <c r="DQ73" i="2"/>
  <c r="DR73" i="2"/>
  <c r="DS73" i="2"/>
  <c r="DT73" i="2"/>
  <c r="DU73" i="2"/>
  <c r="DV73" i="2"/>
  <c r="DQ74" i="2"/>
  <c r="DR74" i="2"/>
  <c r="DS74" i="2"/>
  <c r="DT74" i="2"/>
  <c r="DU74" i="2"/>
  <c r="DV74" i="2"/>
  <c r="DQ75" i="2"/>
  <c r="DR75" i="2"/>
  <c r="DS75" i="2"/>
  <c r="DT75" i="2"/>
  <c r="DU75" i="2"/>
  <c r="DV75" i="2"/>
  <c r="DQ76" i="2"/>
  <c r="DR76" i="2"/>
  <c r="DS76" i="2"/>
  <c r="DT76" i="2"/>
  <c r="DU76" i="2"/>
  <c r="DV76" i="2"/>
  <c r="DQ77" i="2"/>
  <c r="DR77" i="2"/>
  <c r="DS77" i="2"/>
  <c r="DT77" i="2"/>
  <c r="DU77" i="2"/>
  <c r="DV77" i="2"/>
  <c r="DQ78" i="2"/>
  <c r="DR78" i="2"/>
  <c r="DS78" i="2"/>
  <c r="DT78" i="2"/>
  <c r="DU78" i="2"/>
  <c r="DV78" i="2"/>
  <c r="DQ79" i="2"/>
  <c r="DR79" i="2"/>
  <c r="DS79" i="2"/>
  <c r="DT79" i="2"/>
  <c r="DU79" i="2"/>
  <c r="DV79" i="2"/>
  <c r="DR61" i="2"/>
  <c r="DS61" i="2"/>
  <c r="DT61" i="2"/>
  <c r="DU61" i="2"/>
  <c r="DV61" i="2"/>
  <c r="DQ61" i="2"/>
  <c r="CO62" i="2"/>
  <c r="CP62" i="2"/>
  <c r="CQ62" i="2"/>
  <c r="CR62" i="2"/>
  <c r="CS62" i="2"/>
  <c r="CT62" i="2"/>
  <c r="CO63" i="2"/>
  <c r="CP63" i="2"/>
  <c r="CQ63" i="2"/>
  <c r="CR63" i="2"/>
  <c r="CS63" i="2"/>
  <c r="CT63" i="2"/>
  <c r="CO64" i="2"/>
  <c r="CP64" i="2"/>
  <c r="CQ64" i="2"/>
  <c r="CR64" i="2"/>
  <c r="CS64" i="2"/>
  <c r="CT64" i="2"/>
  <c r="CO65" i="2"/>
  <c r="CP65" i="2"/>
  <c r="CQ65" i="2"/>
  <c r="CR65" i="2"/>
  <c r="CS65" i="2"/>
  <c r="CT65" i="2"/>
  <c r="CO66" i="2"/>
  <c r="CP66" i="2"/>
  <c r="CQ66" i="2"/>
  <c r="CR66" i="2"/>
  <c r="CS66" i="2"/>
  <c r="CT66" i="2"/>
  <c r="CO67" i="2"/>
  <c r="CP67" i="2"/>
  <c r="CQ67" i="2"/>
  <c r="CR67" i="2"/>
  <c r="CS67" i="2"/>
  <c r="CT67" i="2"/>
  <c r="CO68" i="2"/>
  <c r="CP68" i="2"/>
  <c r="CQ68" i="2"/>
  <c r="CR68" i="2"/>
  <c r="CS68" i="2"/>
  <c r="CT68" i="2"/>
  <c r="CO69" i="2"/>
  <c r="CP69" i="2"/>
  <c r="CQ69" i="2"/>
  <c r="CR69" i="2"/>
  <c r="CS69" i="2"/>
  <c r="CT69" i="2"/>
  <c r="CO70" i="2"/>
  <c r="CP70" i="2"/>
  <c r="CQ70" i="2"/>
  <c r="CR70" i="2"/>
  <c r="CS70" i="2"/>
  <c r="CT70" i="2"/>
  <c r="CO71" i="2"/>
  <c r="CP71" i="2"/>
  <c r="CQ71" i="2"/>
  <c r="CR71" i="2"/>
  <c r="CS71" i="2"/>
  <c r="CT71" i="2"/>
  <c r="CO72" i="2"/>
  <c r="CP72" i="2"/>
  <c r="CQ72" i="2"/>
  <c r="CR72" i="2"/>
  <c r="CS72" i="2"/>
  <c r="CT72" i="2"/>
  <c r="CO73" i="2"/>
  <c r="CP73" i="2"/>
  <c r="CQ73" i="2"/>
  <c r="CR73" i="2"/>
  <c r="CS73" i="2"/>
  <c r="CT73" i="2"/>
  <c r="CO74" i="2"/>
  <c r="CP74" i="2"/>
  <c r="CQ74" i="2"/>
  <c r="CR74" i="2"/>
  <c r="CS74" i="2"/>
  <c r="CT74" i="2"/>
  <c r="CO75" i="2"/>
  <c r="CP75" i="2"/>
  <c r="CQ75" i="2"/>
  <c r="CR75" i="2"/>
  <c r="CS75" i="2"/>
  <c r="CT75" i="2"/>
  <c r="CO76" i="2"/>
  <c r="CP76" i="2"/>
  <c r="CQ76" i="2"/>
  <c r="CR76" i="2"/>
  <c r="CS76" i="2"/>
  <c r="CT76" i="2"/>
  <c r="CO77" i="2"/>
  <c r="CP77" i="2"/>
  <c r="CQ77" i="2"/>
  <c r="CR77" i="2"/>
  <c r="CS77" i="2"/>
  <c r="CT77" i="2"/>
  <c r="CO78" i="2"/>
  <c r="CP78" i="2"/>
  <c r="CQ78" i="2"/>
  <c r="CR78" i="2"/>
  <c r="CS78" i="2"/>
  <c r="CT78" i="2"/>
  <c r="CO79" i="2"/>
  <c r="CP79" i="2"/>
  <c r="CQ79" i="2"/>
  <c r="CR79" i="2"/>
  <c r="CS79" i="2"/>
  <c r="CT79" i="2"/>
  <c r="CP61" i="2"/>
  <c r="CQ61" i="2"/>
  <c r="CR61" i="2"/>
  <c r="CS61" i="2"/>
  <c r="CT61" i="2"/>
  <c r="CO61" i="2"/>
  <c r="BM62" i="2"/>
  <c r="BN62" i="2"/>
  <c r="BO62" i="2"/>
  <c r="BP62" i="2"/>
  <c r="BQ62" i="2"/>
  <c r="BR62" i="2"/>
  <c r="BM63" i="2"/>
  <c r="BN63" i="2"/>
  <c r="BO63" i="2"/>
  <c r="BP63" i="2"/>
  <c r="BQ63" i="2"/>
  <c r="BR63" i="2"/>
  <c r="BM64" i="2"/>
  <c r="BN64" i="2"/>
  <c r="BO64" i="2"/>
  <c r="BP64" i="2"/>
  <c r="BQ64" i="2"/>
  <c r="BR64" i="2"/>
  <c r="BM65" i="2"/>
  <c r="BN65" i="2"/>
  <c r="BO65" i="2"/>
  <c r="BP65" i="2"/>
  <c r="BQ65" i="2"/>
  <c r="BR65" i="2"/>
  <c r="BM66" i="2"/>
  <c r="BN66" i="2"/>
  <c r="BO66" i="2"/>
  <c r="BP66" i="2"/>
  <c r="BQ66" i="2"/>
  <c r="BR66" i="2"/>
  <c r="BM67" i="2"/>
  <c r="BN67" i="2"/>
  <c r="BO67" i="2"/>
  <c r="BP67" i="2"/>
  <c r="BQ67" i="2"/>
  <c r="BR67" i="2"/>
  <c r="BM68" i="2"/>
  <c r="BN68" i="2"/>
  <c r="BO68" i="2"/>
  <c r="BP68" i="2"/>
  <c r="BQ68" i="2"/>
  <c r="BR68" i="2"/>
  <c r="BM69" i="2"/>
  <c r="BN69" i="2"/>
  <c r="BO69" i="2"/>
  <c r="BP69" i="2"/>
  <c r="BQ69" i="2"/>
  <c r="BR69" i="2"/>
  <c r="BM70" i="2"/>
  <c r="BN70" i="2"/>
  <c r="BO70" i="2"/>
  <c r="BP70" i="2"/>
  <c r="BQ70" i="2"/>
  <c r="BR70" i="2"/>
  <c r="BM71" i="2"/>
  <c r="BN71" i="2"/>
  <c r="BO71" i="2"/>
  <c r="BP71" i="2"/>
  <c r="BQ71" i="2"/>
  <c r="BR71" i="2"/>
  <c r="BM72" i="2"/>
  <c r="BN72" i="2"/>
  <c r="BO72" i="2"/>
  <c r="BP72" i="2"/>
  <c r="BQ72" i="2"/>
  <c r="BR72" i="2"/>
  <c r="BM73" i="2"/>
  <c r="BN73" i="2"/>
  <c r="BO73" i="2"/>
  <c r="BP73" i="2"/>
  <c r="BQ73" i="2"/>
  <c r="BR73" i="2"/>
  <c r="BM74" i="2"/>
  <c r="BN74" i="2"/>
  <c r="BO74" i="2"/>
  <c r="BP74" i="2"/>
  <c r="BQ74" i="2"/>
  <c r="BR74" i="2"/>
  <c r="BM75" i="2"/>
  <c r="BN75" i="2"/>
  <c r="BO75" i="2"/>
  <c r="BP75" i="2"/>
  <c r="BQ75" i="2"/>
  <c r="BR75" i="2"/>
  <c r="BM76" i="2"/>
  <c r="BN76" i="2"/>
  <c r="BO76" i="2"/>
  <c r="BP76" i="2"/>
  <c r="BQ76" i="2"/>
  <c r="BR76" i="2"/>
  <c r="BM77" i="2"/>
  <c r="BN77" i="2"/>
  <c r="BO77" i="2"/>
  <c r="BP77" i="2"/>
  <c r="BQ77" i="2"/>
  <c r="BR77" i="2"/>
  <c r="BM78" i="2"/>
  <c r="BN78" i="2"/>
  <c r="BO78" i="2"/>
  <c r="BP78" i="2"/>
  <c r="BQ78" i="2"/>
  <c r="BR78" i="2"/>
  <c r="BM79" i="2"/>
  <c r="BN79" i="2"/>
  <c r="BO79" i="2"/>
  <c r="BP79" i="2"/>
  <c r="BQ79" i="2"/>
  <c r="BR79" i="2"/>
  <c r="BN61" i="2"/>
  <c r="BO61" i="2"/>
  <c r="BP61" i="2"/>
  <c r="BQ61" i="2"/>
  <c r="BR61" i="2"/>
  <c r="BM61" i="2"/>
  <c r="AJ62" i="2"/>
  <c r="AK62" i="2"/>
  <c r="AL62" i="2"/>
  <c r="AM62" i="2"/>
  <c r="AN62" i="2"/>
  <c r="AO62" i="2"/>
  <c r="AJ63" i="2"/>
  <c r="AK63" i="2"/>
  <c r="AL63" i="2"/>
  <c r="AM63" i="2"/>
  <c r="AN63" i="2"/>
  <c r="AO63" i="2"/>
  <c r="AJ64" i="2"/>
  <c r="AK64" i="2"/>
  <c r="AL64" i="2"/>
  <c r="AM64" i="2"/>
  <c r="AN64" i="2"/>
  <c r="AO64" i="2"/>
  <c r="AJ65" i="2"/>
  <c r="AK65" i="2"/>
  <c r="AL65" i="2"/>
  <c r="AM65" i="2"/>
  <c r="AN65" i="2"/>
  <c r="AO65" i="2"/>
  <c r="AJ66" i="2"/>
  <c r="AK66" i="2"/>
  <c r="AL66" i="2"/>
  <c r="AM66" i="2"/>
  <c r="AN66" i="2"/>
  <c r="AO66" i="2"/>
  <c r="AJ67" i="2"/>
  <c r="AK67" i="2"/>
  <c r="AL67" i="2"/>
  <c r="AM67" i="2"/>
  <c r="AN67" i="2"/>
  <c r="AO67" i="2"/>
  <c r="AJ68" i="2"/>
  <c r="AK68" i="2"/>
  <c r="AL68" i="2"/>
  <c r="AM68" i="2"/>
  <c r="AN68" i="2"/>
  <c r="AO68" i="2"/>
  <c r="AJ69" i="2"/>
  <c r="AK69" i="2"/>
  <c r="AL69" i="2"/>
  <c r="AM69" i="2"/>
  <c r="AN69" i="2"/>
  <c r="AO69" i="2"/>
  <c r="AJ70" i="2"/>
  <c r="AK70" i="2"/>
  <c r="AL70" i="2"/>
  <c r="AM70" i="2"/>
  <c r="AN70" i="2"/>
  <c r="AO70" i="2"/>
  <c r="AJ71" i="2"/>
  <c r="AK71" i="2"/>
  <c r="AL71" i="2"/>
  <c r="AM71" i="2"/>
  <c r="AN71" i="2"/>
  <c r="AO71" i="2"/>
  <c r="AJ72" i="2"/>
  <c r="AK72" i="2"/>
  <c r="AL72" i="2"/>
  <c r="AM72" i="2"/>
  <c r="AN72" i="2"/>
  <c r="AO72" i="2"/>
  <c r="AJ73" i="2"/>
  <c r="AK73" i="2"/>
  <c r="AL73" i="2"/>
  <c r="AM73" i="2"/>
  <c r="AN73" i="2"/>
  <c r="AO73" i="2"/>
  <c r="AJ74" i="2"/>
  <c r="AK74" i="2"/>
  <c r="AL74" i="2"/>
  <c r="AM74" i="2"/>
  <c r="AN74" i="2"/>
  <c r="AO74" i="2"/>
  <c r="AJ75" i="2"/>
  <c r="AK75" i="2"/>
  <c r="AL75" i="2"/>
  <c r="AM75" i="2"/>
  <c r="AN75" i="2"/>
  <c r="AO75" i="2"/>
  <c r="AJ76" i="2"/>
  <c r="AK76" i="2"/>
  <c r="AL76" i="2"/>
  <c r="AM76" i="2"/>
  <c r="AN76" i="2"/>
  <c r="AO76" i="2"/>
  <c r="AJ77" i="2"/>
  <c r="AK77" i="2"/>
  <c r="AL77" i="2"/>
  <c r="AM77" i="2"/>
  <c r="AN77" i="2"/>
  <c r="AO77" i="2"/>
  <c r="AJ78" i="2"/>
  <c r="AK78" i="2"/>
  <c r="AL78" i="2"/>
  <c r="AM78" i="2"/>
  <c r="AN78" i="2"/>
  <c r="AO78" i="2"/>
  <c r="AJ79" i="2"/>
  <c r="AK79" i="2"/>
  <c r="AL79" i="2"/>
  <c r="AM79" i="2"/>
  <c r="AN79" i="2"/>
  <c r="AO79" i="2"/>
  <c r="AK61" i="2"/>
  <c r="AL61" i="2"/>
  <c r="AM61" i="2"/>
  <c r="AN61" i="2"/>
  <c r="AO61" i="2"/>
  <c r="AJ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61" i="2"/>
  <c r="DQ37" i="2"/>
  <c r="DR37" i="2"/>
  <c r="DS37" i="2"/>
  <c r="DT37" i="2"/>
  <c r="DU37" i="2"/>
  <c r="DV37" i="2"/>
  <c r="DQ38" i="2"/>
  <c r="DR38" i="2"/>
  <c r="DS38" i="2"/>
  <c r="DT38" i="2"/>
  <c r="DU38" i="2"/>
  <c r="DV38" i="2"/>
  <c r="DQ39" i="2"/>
  <c r="DR39" i="2"/>
  <c r="DS39" i="2"/>
  <c r="DT39" i="2"/>
  <c r="DU39" i="2"/>
  <c r="DV39" i="2"/>
  <c r="DQ40" i="2"/>
  <c r="DR40" i="2"/>
  <c r="DS40" i="2"/>
  <c r="DT40" i="2"/>
  <c r="DU40" i="2"/>
  <c r="DV40" i="2"/>
  <c r="DQ41" i="2"/>
  <c r="DR41" i="2"/>
  <c r="DS41" i="2"/>
  <c r="DT41" i="2"/>
  <c r="DU41" i="2"/>
  <c r="DV41" i="2"/>
  <c r="DQ42" i="2"/>
  <c r="DR42" i="2"/>
  <c r="DS42" i="2"/>
  <c r="DT42" i="2"/>
  <c r="DU42" i="2"/>
  <c r="DV42" i="2"/>
  <c r="DQ43" i="2"/>
  <c r="DR43" i="2"/>
  <c r="DS43" i="2"/>
  <c r="DT43" i="2"/>
  <c r="DU43" i="2"/>
  <c r="DV43" i="2"/>
  <c r="DQ44" i="2"/>
  <c r="DR44" i="2"/>
  <c r="DS44" i="2"/>
  <c r="DT44" i="2"/>
  <c r="DU44" i="2"/>
  <c r="DV44" i="2"/>
  <c r="DQ45" i="2"/>
  <c r="DR45" i="2"/>
  <c r="DS45" i="2"/>
  <c r="DT45" i="2"/>
  <c r="DU45" i="2"/>
  <c r="DV45" i="2"/>
  <c r="DQ46" i="2"/>
  <c r="DR46" i="2"/>
  <c r="DS46" i="2"/>
  <c r="DT46" i="2"/>
  <c r="DU46" i="2"/>
  <c r="DV46" i="2"/>
  <c r="DQ47" i="2"/>
  <c r="DR47" i="2"/>
  <c r="DS47" i="2"/>
  <c r="DT47" i="2"/>
  <c r="DU47" i="2"/>
  <c r="DV47" i="2"/>
  <c r="DQ48" i="2"/>
  <c r="DR48" i="2"/>
  <c r="DS48" i="2"/>
  <c r="DT48" i="2"/>
  <c r="DU48" i="2"/>
  <c r="DV48" i="2"/>
  <c r="DQ49" i="2"/>
  <c r="DR49" i="2"/>
  <c r="DS49" i="2"/>
  <c r="DT49" i="2"/>
  <c r="DU49" i="2"/>
  <c r="DV49" i="2"/>
  <c r="DQ50" i="2"/>
  <c r="DR50" i="2"/>
  <c r="DS50" i="2"/>
  <c r="DT50" i="2"/>
  <c r="DU50" i="2"/>
  <c r="DV50" i="2"/>
  <c r="DQ51" i="2"/>
  <c r="DR51" i="2"/>
  <c r="DS51" i="2"/>
  <c r="DT51" i="2"/>
  <c r="DU51" i="2"/>
  <c r="DV51" i="2"/>
  <c r="DQ52" i="2"/>
  <c r="DR52" i="2"/>
  <c r="DS52" i="2"/>
  <c r="DT52" i="2"/>
  <c r="DU52" i="2"/>
  <c r="DV52" i="2"/>
  <c r="DQ53" i="2"/>
  <c r="DR53" i="2"/>
  <c r="DS53" i="2"/>
  <c r="DT53" i="2"/>
  <c r="DU53" i="2"/>
  <c r="DV53" i="2"/>
  <c r="DQ54" i="2"/>
  <c r="DR54" i="2"/>
  <c r="DS54" i="2"/>
  <c r="DT54" i="2"/>
  <c r="DU54" i="2"/>
  <c r="DV54" i="2"/>
  <c r="DQ55" i="2"/>
  <c r="DR55" i="2"/>
  <c r="DS55" i="2"/>
  <c r="DT55" i="2"/>
  <c r="DU55" i="2"/>
  <c r="DV55" i="2"/>
  <c r="DR36" i="2"/>
  <c r="DS36" i="2"/>
  <c r="DT36" i="2"/>
  <c r="DU36" i="2"/>
  <c r="DV36" i="2"/>
  <c r="DQ36" i="2"/>
  <c r="DQ8" i="2"/>
  <c r="DR8" i="2"/>
  <c r="DS8" i="2"/>
  <c r="DT8" i="2"/>
  <c r="DU8" i="2"/>
  <c r="DV8" i="2"/>
  <c r="DQ9" i="2"/>
  <c r="DR9" i="2"/>
  <c r="DS9" i="2"/>
  <c r="DT9" i="2"/>
  <c r="DU9" i="2"/>
  <c r="DV9" i="2"/>
  <c r="DQ10" i="2"/>
  <c r="DR10" i="2"/>
  <c r="DS10" i="2"/>
  <c r="DT10" i="2"/>
  <c r="DU10" i="2"/>
  <c r="DV10" i="2"/>
  <c r="DQ11" i="2"/>
  <c r="DR11" i="2"/>
  <c r="DS11" i="2"/>
  <c r="DT11" i="2"/>
  <c r="DU11" i="2"/>
  <c r="DV11" i="2"/>
  <c r="DQ12" i="2"/>
  <c r="DR12" i="2"/>
  <c r="DS12" i="2"/>
  <c r="DT12" i="2"/>
  <c r="DU12" i="2"/>
  <c r="DV12" i="2"/>
  <c r="DQ13" i="2"/>
  <c r="DR13" i="2"/>
  <c r="DS13" i="2"/>
  <c r="DT13" i="2"/>
  <c r="DU13" i="2"/>
  <c r="DV13" i="2"/>
  <c r="DQ14" i="2"/>
  <c r="DR14" i="2"/>
  <c r="DS14" i="2"/>
  <c r="DT14" i="2"/>
  <c r="DU14" i="2"/>
  <c r="DV14" i="2"/>
  <c r="DQ15" i="2"/>
  <c r="DR15" i="2"/>
  <c r="DS15" i="2"/>
  <c r="DT15" i="2"/>
  <c r="DU15" i="2"/>
  <c r="DV15" i="2"/>
  <c r="DQ16" i="2"/>
  <c r="DR16" i="2"/>
  <c r="DS16" i="2"/>
  <c r="DT16" i="2"/>
  <c r="DU16" i="2"/>
  <c r="DV16" i="2"/>
  <c r="DQ17" i="2"/>
  <c r="DR17" i="2"/>
  <c r="DS17" i="2"/>
  <c r="DT17" i="2"/>
  <c r="DU17" i="2"/>
  <c r="DV17" i="2"/>
  <c r="DQ18" i="2"/>
  <c r="DR18" i="2"/>
  <c r="DS18" i="2"/>
  <c r="DT18" i="2"/>
  <c r="DU18" i="2"/>
  <c r="DV18" i="2"/>
  <c r="DQ19" i="2"/>
  <c r="DR19" i="2"/>
  <c r="DS19" i="2"/>
  <c r="DT19" i="2"/>
  <c r="DU19" i="2"/>
  <c r="DV19" i="2"/>
  <c r="DQ20" i="2"/>
  <c r="DR20" i="2"/>
  <c r="DS20" i="2"/>
  <c r="DT20" i="2"/>
  <c r="DU20" i="2"/>
  <c r="DV20" i="2"/>
  <c r="DQ21" i="2"/>
  <c r="DR21" i="2"/>
  <c r="DS21" i="2"/>
  <c r="DT21" i="2"/>
  <c r="DU21" i="2"/>
  <c r="DV21" i="2"/>
  <c r="DQ22" i="2"/>
  <c r="DR22" i="2"/>
  <c r="DS22" i="2"/>
  <c r="DT22" i="2"/>
  <c r="DU22" i="2"/>
  <c r="DV22" i="2"/>
  <c r="DQ23" i="2"/>
  <c r="DR23" i="2"/>
  <c r="DS23" i="2"/>
  <c r="DT23" i="2"/>
  <c r="DU23" i="2"/>
  <c r="DV23" i="2"/>
  <c r="DQ24" i="2"/>
  <c r="DR24" i="2"/>
  <c r="DS24" i="2"/>
  <c r="DT24" i="2"/>
  <c r="DU24" i="2"/>
  <c r="DV24" i="2"/>
  <c r="DQ25" i="2"/>
  <c r="DR25" i="2"/>
  <c r="DS25" i="2"/>
  <c r="DT25" i="2"/>
  <c r="DU25" i="2"/>
  <c r="DV25" i="2"/>
  <c r="DQ26" i="2"/>
  <c r="DR26" i="2"/>
  <c r="DS26" i="2"/>
  <c r="DT26" i="2"/>
  <c r="DU26" i="2"/>
  <c r="DV26" i="2"/>
  <c r="DQ27" i="2"/>
  <c r="DR27" i="2"/>
  <c r="DS27" i="2"/>
  <c r="DT27" i="2"/>
  <c r="DU27" i="2"/>
  <c r="DV27" i="2"/>
  <c r="DQ28" i="2"/>
  <c r="DR28" i="2"/>
  <c r="DS28" i="2"/>
  <c r="DT28" i="2"/>
  <c r="DU28" i="2"/>
  <c r="DV28" i="2"/>
  <c r="DQ29" i="2"/>
  <c r="DR29" i="2"/>
  <c r="DS29" i="2"/>
  <c r="DT29" i="2"/>
  <c r="DU29" i="2"/>
  <c r="DV29" i="2"/>
  <c r="DQ30" i="2"/>
  <c r="DR30" i="2"/>
  <c r="DS30" i="2"/>
  <c r="DT30" i="2"/>
  <c r="DU30" i="2"/>
  <c r="DV30" i="2"/>
  <c r="DQ31" i="2"/>
  <c r="DR31" i="2"/>
  <c r="DS31" i="2"/>
  <c r="DT31" i="2"/>
  <c r="DU31" i="2"/>
  <c r="DV31" i="2"/>
  <c r="DR7" i="2"/>
  <c r="DS7" i="2"/>
  <c r="DT7" i="2"/>
  <c r="DU7" i="2"/>
  <c r="DV7" i="2"/>
  <c r="DQ7" i="2"/>
  <c r="BM37" i="2"/>
  <c r="BN37" i="2"/>
  <c r="BO37" i="2"/>
  <c r="BP37" i="2"/>
  <c r="BQ37" i="2"/>
  <c r="BR37" i="2"/>
  <c r="BM38" i="2"/>
  <c r="BN38" i="2"/>
  <c r="BO38" i="2"/>
  <c r="BP38" i="2"/>
  <c r="BQ38" i="2"/>
  <c r="BR38" i="2"/>
  <c r="BM39" i="2"/>
  <c r="BN39" i="2"/>
  <c r="BO39" i="2"/>
  <c r="BP39" i="2"/>
  <c r="BQ39" i="2"/>
  <c r="BR39" i="2"/>
  <c r="BM40" i="2"/>
  <c r="BN40" i="2"/>
  <c r="BO40" i="2"/>
  <c r="BP40" i="2"/>
  <c r="BQ40" i="2"/>
  <c r="BR40" i="2"/>
  <c r="BM41" i="2"/>
  <c r="BN41" i="2"/>
  <c r="BO41" i="2"/>
  <c r="BP41" i="2"/>
  <c r="BQ41" i="2"/>
  <c r="BR41" i="2"/>
  <c r="BM42" i="2"/>
  <c r="BN42" i="2"/>
  <c r="BO42" i="2"/>
  <c r="BP42" i="2"/>
  <c r="BQ42" i="2"/>
  <c r="BR42" i="2"/>
  <c r="BM43" i="2"/>
  <c r="BN43" i="2"/>
  <c r="BO43" i="2"/>
  <c r="BP43" i="2"/>
  <c r="BQ43" i="2"/>
  <c r="BR43" i="2"/>
  <c r="BM44" i="2"/>
  <c r="BN44" i="2"/>
  <c r="BO44" i="2"/>
  <c r="BP44" i="2"/>
  <c r="BQ44" i="2"/>
  <c r="BR44" i="2"/>
  <c r="BM45" i="2"/>
  <c r="BN45" i="2"/>
  <c r="BO45" i="2"/>
  <c r="BP45" i="2"/>
  <c r="BQ45" i="2"/>
  <c r="BR45" i="2"/>
  <c r="BM46" i="2"/>
  <c r="BN46" i="2"/>
  <c r="BO46" i="2"/>
  <c r="BP46" i="2"/>
  <c r="BQ46" i="2"/>
  <c r="BR46" i="2"/>
  <c r="BM47" i="2"/>
  <c r="BN47" i="2"/>
  <c r="BO47" i="2"/>
  <c r="BP47" i="2"/>
  <c r="BQ47" i="2"/>
  <c r="BR47" i="2"/>
  <c r="BM48" i="2"/>
  <c r="BN48" i="2"/>
  <c r="BO48" i="2"/>
  <c r="BP48" i="2"/>
  <c r="BQ48" i="2"/>
  <c r="BR48" i="2"/>
  <c r="BM49" i="2"/>
  <c r="BN49" i="2"/>
  <c r="BO49" i="2"/>
  <c r="BP49" i="2"/>
  <c r="BQ49" i="2"/>
  <c r="BR49" i="2"/>
  <c r="BM50" i="2"/>
  <c r="BN50" i="2"/>
  <c r="BO50" i="2"/>
  <c r="BP50" i="2"/>
  <c r="BQ50" i="2"/>
  <c r="BR50" i="2"/>
  <c r="BM51" i="2"/>
  <c r="BN51" i="2"/>
  <c r="BO51" i="2"/>
  <c r="BP51" i="2"/>
  <c r="BQ51" i="2"/>
  <c r="BR51" i="2"/>
  <c r="BM52" i="2"/>
  <c r="BN52" i="2"/>
  <c r="BO52" i="2"/>
  <c r="BP52" i="2"/>
  <c r="BQ52" i="2"/>
  <c r="BR52" i="2"/>
  <c r="BM53" i="2"/>
  <c r="BN53" i="2"/>
  <c r="BO53" i="2"/>
  <c r="BP53" i="2"/>
  <c r="BQ53" i="2"/>
  <c r="BR53" i="2"/>
  <c r="BM54" i="2"/>
  <c r="BN54" i="2"/>
  <c r="BO54" i="2"/>
  <c r="BP54" i="2"/>
  <c r="BQ54" i="2"/>
  <c r="BR54" i="2"/>
  <c r="BM55" i="2"/>
  <c r="BN55" i="2"/>
  <c r="BO55" i="2"/>
  <c r="BP55" i="2"/>
  <c r="BQ55" i="2"/>
  <c r="BR55" i="2"/>
  <c r="BN36" i="2"/>
  <c r="BO36" i="2"/>
  <c r="BP36" i="2"/>
  <c r="BQ36" i="2"/>
  <c r="BR36" i="2"/>
  <c r="BM36" i="2"/>
  <c r="AJ37" i="2"/>
  <c r="AK37" i="2"/>
  <c r="AL37" i="2"/>
  <c r="AM37" i="2"/>
  <c r="AN37" i="2"/>
  <c r="AO37" i="2"/>
  <c r="AJ38" i="2"/>
  <c r="AK38" i="2"/>
  <c r="AL38" i="2"/>
  <c r="AM38" i="2"/>
  <c r="AN38" i="2"/>
  <c r="AO38" i="2"/>
  <c r="AJ39" i="2"/>
  <c r="AK39" i="2"/>
  <c r="AL39" i="2"/>
  <c r="AM39" i="2"/>
  <c r="AN39" i="2"/>
  <c r="AO39" i="2"/>
  <c r="AJ40" i="2"/>
  <c r="AK40" i="2"/>
  <c r="AL40" i="2"/>
  <c r="AM40" i="2"/>
  <c r="AN40" i="2"/>
  <c r="AO40" i="2"/>
  <c r="AJ41" i="2"/>
  <c r="AK41" i="2"/>
  <c r="AL41" i="2"/>
  <c r="AM41" i="2"/>
  <c r="AN41" i="2"/>
  <c r="AO41" i="2"/>
  <c r="AJ42" i="2"/>
  <c r="AK42" i="2"/>
  <c r="AL42" i="2"/>
  <c r="AM42" i="2"/>
  <c r="AN42" i="2"/>
  <c r="AO42" i="2"/>
  <c r="AJ43" i="2"/>
  <c r="AK43" i="2"/>
  <c r="AL43" i="2"/>
  <c r="AM43" i="2"/>
  <c r="AN43" i="2"/>
  <c r="AO43" i="2"/>
  <c r="AJ44" i="2"/>
  <c r="AK44" i="2"/>
  <c r="AL44" i="2"/>
  <c r="AM44" i="2"/>
  <c r="AN44" i="2"/>
  <c r="AO44" i="2"/>
  <c r="AJ45" i="2"/>
  <c r="AK45" i="2"/>
  <c r="AL45" i="2"/>
  <c r="AM45" i="2"/>
  <c r="AN45" i="2"/>
  <c r="AO45" i="2"/>
  <c r="AJ46" i="2"/>
  <c r="AK46" i="2"/>
  <c r="AL46" i="2"/>
  <c r="AM46" i="2"/>
  <c r="AN46" i="2"/>
  <c r="AO46" i="2"/>
  <c r="AJ47" i="2"/>
  <c r="AK47" i="2"/>
  <c r="AL47" i="2"/>
  <c r="AM47" i="2"/>
  <c r="AN47" i="2"/>
  <c r="AO47" i="2"/>
  <c r="AJ48" i="2"/>
  <c r="AK48" i="2"/>
  <c r="AL48" i="2"/>
  <c r="AM48" i="2"/>
  <c r="AN48" i="2"/>
  <c r="AO48" i="2"/>
  <c r="AJ49" i="2"/>
  <c r="AK49" i="2"/>
  <c r="AL49" i="2"/>
  <c r="AM49" i="2"/>
  <c r="AN49" i="2"/>
  <c r="AO49" i="2"/>
  <c r="AJ50" i="2"/>
  <c r="AK50" i="2"/>
  <c r="AL50" i="2"/>
  <c r="AM50" i="2"/>
  <c r="AN50" i="2"/>
  <c r="AO50" i="2"/>
  <c r="AJ51" i="2"/>
  <c r="AK51" i="2"/>
  <c r="AL51" i="2"/>
  <c r="AM51" i="2"/>
  <c r="AN51" i="2"/>
  <c r="AO51" i="2"/>
  <c r="AJ52" i="2"/>
  <c r="AK52" i="2"/>
  <c r="AL52" i="2"/>
  <c r="AM52" i="2"/>
  <c r="AN52" i="2"/>
  <c r="AO52" i="2"/>
  <c r="AJ53" i="2"/>
  <c r="AK53" i="2"/>
  <c r="AL53" i="2"/>
  <c r="AM53" i="2"/>
  <c r="AN53" i="2"/>
  <c r="AO53" i="2"/>
  <c r="AJ54" i="2"/>
  <c r="AK54" i="2"/>
  <c r="AL54" i="2"/>
  <c r="AM54" i="2"/>
  <c r="AN54" i="2"/>
  <c r="AO54" i="2"/>
  <c r="AJ55" i="2"/>
  <c r="AK55" i="2"/>
  <c r="AL55" i="2"/>
  <c r="AM55" i="2"/>
  <c r="AN55" i="2"/>
  <c r="AO55" i="2"/>
  <c r="AK36" i="2"/>
  <c r="AL36" i="2"/>
  <c r="AM36" i="2"/>
  <c r="AN36" i="2"/>
  <c r="AO36" i="2"/>
  <c r="AJ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36" i="2"/>
  <c r="CO8" i="2"/>
  <c r="CP8" i="2"/>
  <c r="CQ8" i="2"/>
  <c r="CR8" i="2"/>
  <c r="CS8" i="2"/>
  <c r="CT8" i="2"/>
  <c r="CO9" i="2"/>
  <c r="CP9" i="2"/>
  <c r="CQ9" i="2"/>
  <c r="CR9" i="2"/>
  <c r="CS9" i="2"/>
  <c r="CT9" i="2"/>
  <c r="CO10" i="2"/>
  <c r="CP10" i="2"/>
  <c r="CQ10" i="2"/>
  <c r="CR10" i="2"/>
  <c r="CS10" i="2"/>
  <c r="CT10" i="2"/>
  <c r="CO11" i="2"/>
  <c r="CP11" i="2"/>
  <c r="CQ11" i="2"/>
  <c r="CR11" i="2"/>
  <c r="CS11" i="2"/>
  <c r="CT11" i="2"/>
  <c r="CO12" i="2"/>
  <c r="CP12" i="2"/>
  <c r="CQ12" i="2"/>
  <c r="CR12" i="2"/>
  <c r="CS12" i="2"/>
  <c r="CT12" i="2"/>
  <c r="CO13" i="2"/>
  <c r="CP13" i="2"/>
  <c r="CQ13" i="2"/>
  <c r="CR13" i="2"/>
  <c r="CS13" i="2"/>
  <c r="CT13" i="2"/>
  <c r="CO14" i="2"/>
  <c r="CP14" i="2"/>
  <c r="CQ14" i="2"/>
  <c r="CR14" i="2"/>
  <c r="CS14" i="2"/>
  <c r="CT14" i="2"/>
  <c r="CO15" i="2"/>
  <c r="CP15" i="2"/>
  <c r="CQ15" i="2"/>
  <c r="CR15" i="2"/>
  <c r="CS15" i="2"/>
  <c r="CT15" i="2"/>
  <c r="CO16" i="2"/>
  <c r="CP16" i="2"/>
  <c r="CQ16" i="2"/>
  <c r="CR16" i="2"/>
  <c r="CS16" i="2"/>
  <c r="CT16" i="2"/>
  <c r="CO17" i="2"/>
  <c r="CP17" i="2"/>
  <c r="CQ17" i="2"/>
  <c r="CR17" i="2"/>
  <c r="CS17" i="2"/>
  <c r="CT17" i="2"/>
  <c r="CO18" i="2"/>
  <c r="CP18" i="2"/>
  <c r="CQ18" i="2"/>
  <c r="CR18" i="2"/>
  <c r="CS18" i="2"/>
  <c r="CT18" i="2"/>
  <c r="CO19" i="2"/>
  <c r="CP19" i="2"/>
  <c r="CQ19" i="2"/>
  <c r="CR19" i="2"/>
  <c r="CS19" i="2"/>
  <c r="CT19" i="2"/>
  <c r="CO20" i="2"/>
  <c r="CP20" i="2"/>
  <c r="CQ20" i="2"/>
  <c r="CR20" i="2"/>
  <c r="CS20" i="2"/>
  <c r="CT20" i="2"/>
  <c r="CO21" i="2"/>
  <c r="CP21" i="2"/>
  <c r="CQ21" i="2"/>
  <c r="CR21" i="2"/>
  <c r="CS21" i="2"/>
  <c r="CT21" i="2"/>
  <c r="CO22" i="2"/>
  <c r="CP22" i="2"/>
  <c r="CQ22" i="2"/>
  <c r="CR22" i="2"/>
  <c r="CS22" i="2"/>
  <c r="CT22" i="2"/>
  <c r="CO23" i="2"/>
  <c r="CP23" i="2"/>
  <c r="CQ23" i="2"/>
  <c r="CR23" i="2"/>
  <c r="CS23" i="2"/>
  <c r="CT23" i="2"/>
  <c r="CO24" i="2"/>
  <c r="CP24" i="2"/>
  <c r="CQ24" i="2"/>
  <c r="CR24" i="2"/>
  <c r="CS24" i="2"/>
  <c r="CT24" i="2"/>
  <c r="CO25" i="2"/>
  <c r="CP25" i="2"/>
  <c r="CQ25" i="2"/>
  <c r="CR25" i="2"/>
  <c r="CS25" i="2"/>
  <c r="CT25" i="2"/>
  <c r="CO26" i="2"/>
  <c r="CP26" i="2"/>
  <c r="CQ26" i="2"/>
  <c r="CR26" i="2"/>
  <c r="CS26" i="2"/>
  <c r="CT26" i="2"/>
  <c r="CO27" i="2"/>
  <c r="CP27" i="2"/>
  <c r="CQ27" i="2"/>
  <c r="CR27" i="2"/>
  <c r="CS27" i="2"/>
  <c r="CT27" i="2"/>
  <c r="CO28" i="2"/>
  <c r="CP28" i="2"/>
  <c r="CQ28" i="2"/>
  <c r="CR28" i="2"/>
  <c r="CS28" i="2"/>
  <c r="CT28" i="2"/>
  <c r="CO29" i="2"/>
  <c r="CP29" i="2"/>
  <c r="CQ29" i="2"/>
  <c r="CR29" i="2"/>
  <c r="CS29" i="2"/>
  <c r="CT29" i="2"/>
  <c r="CO30" i="2"/>
  <c r="CP30" i="2"/>
  <c r="CQ30" i="2"/>
  <c r="CR30" i="2"/>
  <c r="CS30" i="2"/>
  <c r="CT30" i="2"/>
  <c r="CO31" i="2"/>
  <c r="CP31" i="2"/>
  <c r="CQ31" i="2"/>
  <c r="CR31" i="2"/>
  <c r="CS31" i="2"/>
  <c r="CT31" i="2"/>
  <c r="CP7" i="2"/>
  <c r="CQ7" i="2"/>
  <c r="CR7" i="2"/>
  <c r="CS7" i="2"/>
  <c r="CT7" i="2"/>
  <c r="CO7" i="2"/>
  <c r="BM8" i="2"/>
  <c r="BN8" i="2"/>
  <c r="BO8" i="2"/>
  <c r="BP8" i="2"/>
  <c r="BQ8" i="2"/>
  <c r="BR8" i="2"/>
  <c r="BM9" i="2"/>
  <c r="BN9" i="2"/>
  <c r="BO9" i="2"/>
  <c r="BP9" i="2"/>
  <c r="BQ9" i="2"/>
  <c r="BR9" i="2"/>
  <c r="BM10" i="2"/>
  <c r="BN10" i="2"/>
  <c r="BO10" i="2"/>
  <c r="BP10" i="2"/>
  <c r="BQ10" i="2"/>
  <c r="BR10" i="2"/>
  <c r="BM11" i="2"/>
  <c r="BN11" i="2"/>
  <c r="BO11" i="2"/>
  <c r="BP11" i="2"/>
  <c r="BQ11" i="2"/>
  <c r="BR11" i="2"/>
  <c r="BM12" i="2"/>
  <c r="BN12" i="2"/>
  <c r="BO12" i="2"/>
  <c r="BP12" i="2"/>
  <c r="BQ12" i="2"/>
  <c r="BR12" i="2"/>
  <c r="BM13" i="2"/>
  <c r="BN13" i="2"/>
  <c r="BO13" i="2"/>
  <c r="BP13" i="2"/>
  <c r="BQ13" i="2"/>
  <c r="BR13" i="2"/>
  <c r="BM14" i="2"/>
  <c r="BN14" i="2"/>
  <c r="BO14" i="2"/>
  <c r="BP14" i="2"/>
  <c r="BQ14" i="2"/>
  <c r="BR14" i="2"/>
  <c r="BM15" i="2"/>
  <c r="BN15" i="2"/>
  <c r="BO15" i="2"/>
  <c r="BP15" i="2"/>
  <c r="BQ15" i="2"/>
  <c r="BR15" i="2"/>
  <c r="BM16" i="2"/>
  <c r="BN16" i="2"/>
  <c r="BO16" i="2"/>
  <c r="BP16" i="2"/>
  <c r="BQ16" i="2"/>
  <c r="BR16" i="2"/>
  <c r="BM17" i="2"/>
  <c r="BN17" i="2"/>
  <c r="BO17" i="2"/>
  <c r="BP17" i="2"/>
  <c r="BQ17" i="2"/>
  <c r="BR17" i="2"/>
  <c r="BM18" i="2"/>
  <c r="BN18" i="2"/>
  <c r="BO18" i="2"/>
  <c r="BP18" i="2"/>
  <c r="BQ18" i="2"/>
  <c r="BR18" i="2"/>
  <c r="BM19" i="2"/>
  <c r="BN19" i="2"/>
  <c r="BO19" i="2"/>
  <c r="BP19" i="2"/>
  <c r="BQ19" i="2"/>
  <c r="BR19" i="2"/>
  <c r="BM20" i="2"/>
  <c r="BN20" i="2"/>
  <c r="BO20" i="2"/>
  <c r="BP20" i="2"/>
  <c r="BQ20" i="2"/>
  <c r="BR20" i="2"/>
  <c r="BM21" i="2"/>
  <c r="BN21" i="2"/>
  <c r="BO21" i="2"/>
  <c r="BP21" i="2"/>
  <c r="BQ21" i="2"/>
  <c r="BR21" i="2"/>
  <c r="BM22" i="2"/>
  <c r="BN22" i="2"/>
  <c r="BO22" i="2"/>
  <c r="BP22" i="2"/>
  <c r="BQ22" i="2"/>
  <c r="BR22" i="2"/>
  <c r="BM23" i="2"/>
  <c r="BN23" i="2"/>
  <c r="BO23" i="2"/>
  <c r="BP23" i="2"/>
  <c r="BQ23" i="2"/>
  <c r="BR23" i="2"/>
  <c r="BM24" i="2"/>
  <c r="BN24" i="2"/>
  <c r="BO24" i="2"/>
  <c r="BP24" i="2"/>
  <c r="BQ24" i="2"/>
  <c r="BR24" i="2"/>
  <c r="BM25" i="2"/>
  <c r="BN25" i="2"/>
  <c r="BO25" i="2"/>
  <c r="BP25" i="2"/>
  <c r="BQ25" i="2"/>
  <c r="BR25" i="2"/>
  <c r="BM26" i="2"/>
  <c r="BN26" i="2"/>
  <c r="BO26" i="2"/>
  <c r="BP26" i="2"/>
  <c r="BQ26" i="2"/>
  <c r="BR26" i="2"/>
  <c r="BM27" i="2"/>
  <c r="BN27" i="2"/>
  <c r="BO27" i="2"/>
  <c r="BP27" i="2"/>
  <c r="BQ27" i="2"/>
  <c r="BR27" i="2"/>
  <c r="BM28" i="2"/>
  <c r="BN28" i="2"/>
  <c r="BO28" i="2"/>
  <c r="BP28" i="2"/>
  <c r="BQ28" i="2"/>
  <c r="BR28" i="2"/>
  <c r="BM29" i="2"/>
  <c r="BN29" i="2"/>
  <c r="BO29" i="2"/>
  <c r="BP29" i="2"/>
  <c r="BQ29" i="2"/>
  <c r="BR29" i="2"/>
  <c r="BM30" i="2"/>
  <c r="BN30" i="2"/>
  <c r="BO30" i="2"/>
  <c r="BP30" i="2"/>
  <c r="BQ30" i="2"/>
  <c r="BR30" i="2"/>
  <c r="BM31" i="2"/>
  <c r="BN31" i="2"/>
  <c r="BO31" i="2"/>
  <c r="BP31" i="2"/>
  <c r="BQ31" i="2"/>
  <c r="BR31" i="2"/>
  <c r="BN7" i="2"/>
  <c r="BO7" i="2"/>
  <c r="BP7" i="2"/>
  <c r="BQ7" i="2"/>
  <c r="BR7" i="2"/>
  <c r="BM7" i="2"/>
  <c r="AJ8" i="2"/>
  <c r="AJ161" i="2" s="1"/>
  <c r="AK8" i="2"/>
  <c r="AL8" i="2"/>
  <c r="AM8" i="2"/>
  <c r="AN8" i="2"/>
  <c r="AO8" i="2"/>
  <c r="AJ9" i="2"/>
  <c r="AK9" i="2"/>
  <c r="AL9" i="2"/>
  <c r="AM9" i="2"/>
  <c r="AN9" i="2"/>
  <c r="AO9" i="2"/>
  <c r="AJ10" i="2"/>
  <c r="AK10" i="2"/>
  <c r="AL10" i="2"/>
  <c r="AM10" i="2"/>
  <c r="AN10" i="2"/>
  <c r="AO10" i="2"/>
  <c r="AJ11" i="2"/>
  <c r="AK11" i="2"/>
  <c r="AL11" i="2"/>
  <c r="AM11" i="2"/>
  <c r="AN11" i="2"/>
  <c r="AO11" i="2"/>
  <c r="AJ12" i="2"/>
  <c r="AK12" i="2"/>
  <c r="AL12" i="2"/>
  <c r="AM12" i="2"/>
  <c r="AN12" i="2"/>
  <c r="AO12" i="2"/>
  <c r="AJ13" i="2"/>
  <c r="AK13" i="2"/>
  <c r="AL13" i="2"/>
  <c r="AM13" i="2"/>
  <c r="AN13" i="2"/>
  <c r="AO13" i="2"/>
  <c r="AJ14" i="2"/>
  <c r="AK14" i="2"/>
  <c r="AL14" i="2"/>
  <c r="AM14" i="2"/>
  <c r="AN14" i="2"/>
  <c r="AO14" i="2"/>
  <c r="AJ15" i="2"/>
  <c r="AK15" i="2"/>
  <c r="AL15" i="2"/>
  <c r="AM15" i="2"/>
  <c r="AN15" i="2"/>
  <c r="AO15" i="2"/>
  <c r="AJ16" i="2"/>
  <c r="AK16" i="2"/>
  <c r="AL16" i="2"/>
  <c r="AM16" i="2"/>
  <c r="AN16" i="2"/>
  <c r="AO16" i="2"/>
  <c r="AJ17" i="2"/>
  <c r="AK17" i="2"/>
  <c r="AL17" i="2"/>
  <c r="AM17" i="2"/>
  <c r="AN17" i="2"/>
  <c r="AO17" i="2"/>
  <c r="AJ18" i="2"/>
  <c r="AK18" i="2"/>
  <c r="AL18" i="2"/>
  <c r="AM18" i="2"/>
  <c r="AN18" i="2"/>
  <c r="AO18" i="2"/>
  <c r="AJ19" i="2"/>
  <c r="AK19" i="2"/>
  <c r="AL19" i="2"/>
  <c r="AM19" i="2"/>
  <c r="AN19" i="2"/>
  <c r="AO19" i="2"/>
  <c r="AJ20" i="2"/>
  <c r="AK20" i="2"/>
  <c r="AL20" i="2"/>
  <c r="AM20" i="2"/>
  <c r="AN20" i="2"/>
  <c r="AO20" i="2"/>
  <c r="AJ21" i="2"/>
  <c r="AK21" i="2"/>
  <c r="AL21" i="2"/>
  <c r="AM21" i="2"/>
  <c r="AN21" i="2"/>
  <c r="AO21" i="2"/>
  <c r="AJ22" i="2"/>
  <c r="AK22" i="2"/>
  <c r="AL22" i="2"/>
  <c r="AM22" i="2"/>
  <c r="AN22" i="2"/>
  <c r="AO22" i="2"/>
  <c r="AJ23" i="2"/>
  <c r="AK23" i="2"/>
  <c r="AL23" i="2"/>
  <c r="AM23" i="2"/>
  <c r="AN23" i="2"/>
  <c r="AO23" i="2"/>
  <c r="AJ24" i="2"/>
  <c r="AK24" i="2"/>
  <c r="AL24" i="2"/>
  <c r="AM24" i="2"/>
  <c r="AN24" i="2"/>
  <c r="AO24" i="2"/>
  <c r="AJ25" i="2"/>
  <c r="AK25" i="2"/>
  <c r="AL25" i="2"/>
  <c r="AM25" i="2"/>
  <c r="AN25" i="2"/>
  <c r="AO25" i="2"/>
  <c r="AJ26" i="2"/>
  <c r="AK26" i="2"/>
  <c r="AL26" i="2"/>
  <c r="AM26" i="2"/>
  <c r="AN26" i="2"/>
  <c r="AO26" i="2"/>
  <c r="AJ27" i="2"/>
  <c r="AK27" i="2"/>
  <c r="AL27" i="2"/>
  <c r="AM27" i="2"/>
  <c r="AN27" i="2"/>
  <c r="AO27" i="2"/>
  <c r="AJ28" i="2"/>
  <c r="AK28" i="2"/>
  <c r="AL28" i="2"/>
  <c r="AM28" i="2"/>
  <c r="AN28" i="2"/>
  <c r="AO28" i="2"/>
  <c r="AJ29" i="2"/>
  <c r="AK29" i="2"/>
  <c r="AL29" i="2"/>
  <c r="AM29" i="2"/>
  <c r="AN29" i="2"/>
  <c r="AO29" i="2"/>
  <c r="AJ30" i="2"/>
  <c r="AK30" i="2"/>
  <c r="AL30" i="2"/>
  <c r="AM30" i="2"/>
  <c r="AN30" i="2"/>
  <c r="AO30" i="2"/>
  <c r="AJ31" i="2"/>
  <c r="AK31" i="2"/>
  <c r="AL31" i="2"/>
  <c r="AM31" i="2"/>
  <c r="AN31" i="2"/>
  <c r="AO31" i="2"/>
  <c r="AK7" i="2"/>
  <c r="AL7" i="2"/>
  <c r="AM7" i="2"/>
  <c r="AN7" i="2"/>
  <c r="AO7" i="2"/>
  <c r="AJ7" i="2"/>
  <c r="C30" i="2"/>
  <c r="E7" i="2"/>
  <c r="D30" i="2"/>
  <c r="AJ160" i="2" l="1"/>
  <c r="I155" i="2"/>
  <c r="F155" i="3"/>
  <c r="K79" i="2"/>
  <c r="AI151" i="2"/>
  <c r="AI152" i="2"/>
  <c r="AI153" i="2"/>
  <c r="AH151" i="2"/>
  <c r="AH152" i="2"/>
  <c r="AH153" i="2"/>
  <c r="AI150" i="2"/>
  <c r="AH150" i="2"/>
  <c r="AI149" i="2"/>
  <c r="AH149" i="2"/>
  <c r="AI142" i="2"/>
  <c r="AI143" i="2"/>
  <c r="AI144" i="2"/>
  <c r="AI145" i="2"/>
  <c r="AI146" i="2"/>
  <c r="AI147" i="2"/>
  <c r="AH142" i="2"/>
  <c r="AH143" i="2"/>
  <c r="AH144" i="2"/>
  <c r="AH145" i="2"/>
  <c r="AH146" i="2"/>
  <c r="AH147" i="2"/>
  <c r="AI141" i="2"/>
  <c r="AH141" i="2"/>
  <c r="AI135" i="2"/>
  <c r="AI136" i="2"/>
  <c r="AI137" i="2"/>
  <c r="AI138" i="2"/>
  <c r="AI139" i="2"/>
  <c r="AI140" i="2"/>
  <c r="AI134" i="2"/>
  <c r="AH135" i="2"/>
  <c r="AH136" i="2"/>
  <c r="AH137" i="2"/>
  <c r="AH138" i="2"/>
  <c r="AH139" i="2"/>
  <c r="AH140" i="2"/>
  <c r="AH134" i="2"/>
  <c r="AI125" i="2"/>
  <c r="AI126" i="2"/>
  <c r="AI127" i="2"/>
  <c r="AI128" i="2"/>
  <c r="AI129" i="2"/>
  <c r="AI130" i="2"/>
  <c r="AI131" i="2"/>
  <c r="AI132" i="2"/>
  <c r="AI133" i="2"/>
  <c r="AH125" i="2"/>
  <c r="AH126" i="2"/>
  <c r="AH127" i="2"/>
  <c r="AH128" i="2"/>
  <c r="AH129" i="2"/>
  <c r="AH130" i="2"/>
  <c r="AH131" i="2"/>
  <c r="AH132" i="2"/>
  <c r="AH133" i="2"/>
  <c r="AI115" i="2"/>
  <c r="AI116" i="2"/>
  <c r="AI117" i="2"/>
  <c r="AI118" i="2"/>
  <c r="AI119" i="2"/>
  <c r="AI120" i="2"/>
  <c r="AI121" i="2"/>
  <c r="AI122" i="2"/>
  <c r="AI123" i="2"/>
  <c r="AI124" i="2"/>
  <c r="AH115" i="2"/>
  <c r="AH116" i="2"/>
  <c r="AH117" i="2"/>
  <c r="AH118" i="2"/>
  <c r="AH119" i="2"/>
  <c r="AH120" i="2"/>
  <c r="AH121" i="2"/>
  <c r="AH122" i="2"/>
  <c r="AH123" i="2"/>
  <c r="AH124" i="2"/>
  <c r="AI114" i="2"/>
  <c r="AH114" i="2"/>
  <c r="AI107" i="2"/>
  <c r="AI108" i="2"/>
  <c r="AI109" i="2"/>
  <c r="AI110" i="2"/>
  <c r="AI111" i="2"/>
  <c r="AI112" i="2"/>
  <c r="AI113" i="2"/>
  <c r="AH107" i="2"/>
  <c r="AH108" i="2"/>
  <c r="AH109" i="2"/>
  <c r="AH110" i="2"/>
  <c r="AH111" i="2"/>
  <c r="AH112" i="2"/>
  <c r="AH113" i="2"/>
  <c r="AI106" i="2"/>
  <c r="AH106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I89" i="2"/>
  <c r="AH89" i="2"/>
  <c r="AI85" i="2"/>
  <c r="AH85" i="2"/>
  <c r="AI84" i="2"/>
  <c r="AH84" i="2"/>
  <c r="AI72" i="2"/>
  <c r="AI73" i="2"/>
  <c r="AI74" i="2"/>
  <c r="AI75" i="2"/>
  <c r="AI76" i="2"/>
  <c r="AI77" i="2"/>
  <c r="AI78" i="2"/>
  <c r="AH72" i="2"/>
  <c r="AH73" i="2"/>
  <c r="AH74" i="2"/>
  <c r="AH75" i="2"/>
  <c r="AH76" i="2"/>
  <c r="AH77" i="2"/>
  <c r="AH78" i="2"/>
  <c r="AI71" i="2"/>
  <c r="AH71" i="2"/>
  <c r="AI70" i="2"/>
  <c r="AH70" i="2"/>
  <c r="AI69" i="2"/>
  <c r="AH69" i="2"/>
  <c r="AI68" i="2"/>
  <c r="AH68" i="2"/>
  <c r="AI67" i="2"/>
  <c r="AH67" i="2"/>
  <c r="AI64" i="2"/>
  <c r="AI65" i="2"/>
  <c r="AI66" i="2"/>
  <c r="AH64" i="2"/>
  <c r="AH65" i="2"/>
  <c r="AH66" i="2"/>
  <c r="AI63" i="2"/>
  <c r="AH63" i="2"/>
  <c r="AI62" i="2"/>
  <c r="AH62" i="2"/>
  <c r="AI61" i="2"/>
  <c r="AH61" i="2"/>
  <c r="AI54" i="2"/>
  <c r="AI55" i="2"/>
  <c r="AH54" i="2"/>
  <c r="AH55" i="2"/>
  <c r="AI53" i="2"/>
  <c r="AH53" i="2"/>
  <c r="AI46" i="2"/>
  <c r="AI47" i="2"/>
  <c r="AI48" i="2"/>
  <c r="AI49" i="2"/>
  <c r="AI50" i="2"/>
  <c r="AI51" i="2"/>
  <c r="AI52" i="2"/>
  <c r="AH46" i="2"/>
  <c r="AH47" i="2"/>
  <c r="AH48" i="2"/>
  <c r="AH49" i="2"/>
  <c r="AH50" i="2"/>
  <c r="AH51" i="2"/>
  <c r="AH52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13" i="2"/>
  <c r="AH13" i="2"/>
  <c r="AI8" i="2"/>
  <c r="AH8" i="2"/>
  <c r="AI27" i="2"/>
  <c r="AI28" i="2"/>
  <c r="AH27" i="2"/>
  <c r="AH28" i="2"/>
  <c r="AI26" i="2"/>
  <c r="AH26" i="2"/>
  <c r="AI21" i="2"/>
  <c r="AI22" i="2"/>
  <c r="AI23" i="2"/>
  <c r="AI20" i="2"/>
  <c r="AH21" i="2"/>
  <c r="AH22" i="2"/>
  <c r="AH23" i="2"/>
  <c r="AH20" i="2"/>
  <c r="AI15" i="2"/>
  <c r="AI16" i="2"/>
  <c r="AI17" i="2"/>
  <c r="AI18" i="2"/>
  <c r="AI19" i="2"/>
  <c r="AI14" i="2"/>
  <c r="AH15" i="2"/>
  <c r="AH16" i="2"/>
  <c r="AH17" i="2"/>
  <c r="AH18" i="2"/>
  <c r="AH19" i="2"/>
  <c r="AH14" i="2"/>
  <c r="AI10" i="2"/>
  <c r="AI11" i="2"/>
  <c r="AI12" i="2"/>
  <c r="AH10" i="2"/>
  <c r="AH11" i="2"/>
  <c r="AH12" i="2"/>
  <c r="AI9" i="2"/>
  <c r="AH9" i="2"/>
  <c r="AI7" i="2"/>
  <c r="AH7" i="2"/>
  <c r="J155" i="2" l="1"/>
  <c r="G155" i="3"/>
  <c r="AY156" i="2"/>
  <c r="K155" i="2" l="1"/>
  <c r="I155" i="3" s="1"/>
  <c r="H155" i="3"/>
  <c r="M4" i="2" l="1"/>
  <c r="CS157" i="1" l="1"/>
  <c r="CS165" i="1" s="1"/>
  <c r="P16" i="4" l="1"/>
  <c r="Q6" i="4" l="1"/>
  <c r="R6" i="4"/>
  <c r="Q8" i="4"/>
  <c r="R8" i="4"/>
  <c r="P10" i="4"/>
  <c r="Q10" i="4"/>
  <c r="R10" i="4"/>
  <c r="P8" i="4" l="1"/>
  <c r="P6" i="4"/>
  <c r="CS4" i="1"/>
  <c r="AN4" i="1"/>
  <c r="BQ4" i="1"/>
  <c r="F128" i="1" l="1"/>
  <c r="F13" i="2"/>
  <c r="AM4" i="1"/>
  <c r="T10" i="4" l="1"/>
  <c r="U10" i="4"/>
  <c r="V10" i="4"/>
  <c r="W10" i="4"/>
  <c r="S10" i="4"/>
  <c r="T8" i="4"/>
  <c r="U8" i="4"/>
  <c r="V8" i="4"/>
  <c r="W8" i="4"/>
  <c r="T6" i="4"/>
  <c r="U6" i="4"/>
  <c r="V6" i="4"/>
  <c r="W6" i="4"/>
  <c r="S6" i="4" l="1"/>
  <c r="S8" i="4"/>
  <c r="F154" i="2"/>
  <c r="K31" i="2"/>
  <c r="L31" i="2" s="1"/>
  <c r="M31" i="2" s="1"/>
  <c r="BM157" i="2"/>
  <c r="BM165" i="2" s="1"/>
  <c r="F56" i="2"/>
  <c r="G56" i="2" s="1"/>
  <c r="H56" i="2" s="1"/>
  <c r="I56" i="2" s="1"/>
  <c r="J56" i="2" s="1"/>
  <c r="K56" i="2" s="1"/>
  <c r="L56" i="2" s="1"/>
  <c r="M56" i="2" s="1"/>
  <c r="N56" i="2" s="1"/>
  <c r="DV157" i="2"/>
  <c r="DV165" i="2" s="1"/>
  <c r="DU157" i="2"/>
  <c r="DU165" i="2" s="1"/>
  <c r="DT157" i="2"/>
  <c r="DT165" i="2" s="1"/>
  <c r="DR157" i="2"/>
  <c r="DR165" i="2" s="1"/>
  <c r="DQ157" i="2"/>
  <c r="DQ165" i="2" s="1"/>
  <c r="DE157" i="2"/>
  <c r="DE165" i="2" s="1"/>
  <c r="DD157" i="2"/>
  <c r="DD165" i="2" s="1"/>
  <c r="DC157" i="2"/>
  <c r="DC165" i="2" s="1"/>
  <c r="DB157" i="2"/>
  <c r="DB165" i="2" s="1"/>
  <c r="DA157" i="2"/>
  <c r="DA165" i="2" s="1"/>
  <c r="CZ157" i="2"/>
  <c r="CZ165" i="2" s="1"/>
  <c r="CY157" i="2"/>
  <c r="CY165" i="2" s="1"/>
  <c r="CX157" i="2"/>
  <c r="CX165" i="2" s="1"/>
  <c r="CW157" i="2"/>
  <c r="CW165" i="2" s="1"/>
  <c r="CV157" i="2"/>
  <c r="CV165" i="2" s="1"/>
  <c r="CU157" i="2"/>
  <c r="CU165" i="2" s="1"/>
  <c r="CT157" i="2"/>
  <c r="CT165" i="2" s="1"/>
  <c r="CS157" i="2"/>
  <c r="CS165" i="2" s="1"/>
  <c r="CR157" i="2"/>
  <c r="CR165" i="2" s="1"/>
  <c r="CQ157" i="2"/>
  <c r="CQ165" i="2" s="1"/>
  <c r="CP157" i="2"/>
  <c r="CP165" i="2" s="1"/>
  <c r="BP157" i="2"/>
  <c r="BP165" i="2" s="1"/>
  <c r="BO157" i="2"/>
  <c r="BO165" i="2" s="1"/>
  <c r="BN157" i="2"/>
  <c r="BN165" i="2" s="1"/>
  <c r="G154" i="2" l="1"/>
  <c r="D154" i="3"/>
  <c r="L79" i="2"/>
  <c r="M79" i="2" s="1"/>
  <c r="N79" i="2" s="1"/>
  <c r="O79" i="2" s="1"/>
  <c r="P79" i="2" s="1"/>
  <c r="Q79" i="2" s="1"/>
  <c r="R79" i="2" s="1"/>
  <c r="S79" i="2" s="1"/>
  <c r="T79" i="2" s="1"/>
  <c r="U79" i="2" s="1"/>
  <c r="V79" i="2" s="1"/>
  <c r="W79" i="2" s="1"/>
  <c r="X79" i="2" s="1"/>
  <c r="Y79" i="2" s="1"/>
  <c r="Z79" i="2" s="1"/>
  <c r="AA79" i="2" s="1"/>
  <c r="AB79" i="2" s="1"/>
  <c r="AC79" i="2" s="1"/>
  <c r="AD79" i="2" s="1"/>
  <c r="AE79" i="2" s="1"/>
  <c r="AF79" i="2" s="1"/>
  <c r="BQ157" i="2"/>
  <c r="BQ165" i="2" s="1"/>
  <c r="CO157" i="2"/>
  <c r="CO165" i="2" s="1"/>
  <c r="DS157" i="2"/>
  <c r="DS165" i="2" s="1"/>
  <c r="E157" i="2"/>
  <c r="E165" i="2" s="1"/>
  <c r="AK157" i="2"/>
  <c r="AK165" i="2" s="1"/>
  <c r="AJ157" i="2"/>
  <c r="AJ165" i="2" s="1"/>
  <c r="H154" i="2" l="1"/>
  <c r="E154" i="3"/>
  <c r="AH157" i="1"/>
  <c r="AH165" i="1" s="1"/>
  <c r="AK157" i="1"/>
  <c r="AJ157" i="1"/>
  <c r="AJ165" i="1" s="1"/>
  <c r="AI157" i="1"/>
  <c r="AI165" i="1" s="1"/>
  <c r="AL157" i="1"/>
  <c r="AL157" i="2"/>
  <c r="AL165" i="2" s="1"/>
  <c r="F42" i="2"/>
  <c r="G42" i="2" s="1"/>
  <c r="F42" i="1"/>
  <c r="G42" i="1" s="1"/>
  <c r="H42" i="1" s="1"/>
  <c r="I42" i="1" s="1"/>
  <c r="J42" i="1" s="1"/>
  <c r="C42" i="3"/>
  <c r="DO57" i="2"/>
  <c r="DO163" i="2" s="1"/>
  <c r="DN57" i="2"/>
  <c r="DN163" i="2" s="1"/>
  <c r="DM57" i="2"/>
  <c r="DM163" i="2" s="1"/>
  <c r="DL57" i="2"/>
  <c r="DL163" i="2" s="1"/>
  <c r="DK57" i="2"/>
  <c r="DK163" i="2" s="1"/>
  <c r="DJ57" i="2"/>
  <c r="DJ163" i="2" s="1"/>
  <c r="DI57" i="2"/>
  <c r="DI163" i="2" s="1"/>
  <c r="DH57" i="2"/>
  <c r="DH163" i="2" s="1"/>
  <c r="DG57" i="2"/>
  <c r="DG163" i="2" s="1"/>
  <c r="DF57" i="2"/>
  <c r="DF163" i="2" s="1"/>
  <c r="DE57" i="2"/>
  <c r="DE163" i="2" s="1"/>
  <c r="DD57" i="2"/>
  <c r="DD163" i="2" s="1"/>
  <c r="DC57" i="2"/>
  <c r="DC163" i="2" s="1"/>
  <c r="DB57" i="2"/>
  <c r="DB163" i="2" s="1"/>
  <c r="DA57" i="2"/>
  <c r="DA163" i="2" s="1"/>
  <c r="CZ57" i="2"/>
  <c r="CZ163" i="2" s="1"/>
  <c r="CY57" i="2"/>
  <c r="CY163" i="2" s="1"/>
  <c r="CX57" i="2"/>
  <c r="CX163" i="2" s="1"/>
  <c r="CW57" i="2"/>
  <c r="CW163" i="2" s="1"/>
  <c r="CV57" i="2"/>
  <c r="CV163" i="2" s="1"/>
  <c r="DO32" i="2"/>
  <c r="DO162" i="2" s="1"/>
  <c r="DN32" i="2"/>
  <c r="DN162" i="2" s="1"/>
  <c r="DM32" i="2"/>
  <c r="DM162" i="2" s="1"/>
  <c r="DL32" i="2"/>
  <c r="DL162" i="2" s="1"/>
  <c r="DK32" i="2"/>
  <c r="DK162" i="2" s="1"/>
  <c r="DJ32" i="2"/>
  <c r="DJ162" i="2" s="1"/>
  <c r="DI32" i="2"/>
  <c r="DI162" i="2" s="1"/>
  <c r="DH32" i="2"/>
  <c r="DH162" i="2" s="1"/>
  <c r="DG32" i="2"/>
  <c r="DG162" i="2" s="1"/>
  <c r="DF32" i="2"/>
  <c r="DF162" i="2" s="1"/>
  <c r="DE32" i="2"/>
  <c r="DE162" i="2" s="1"/>
  <c r="DD32" i="2"/>
  <c r="DD162" i="2" s="1"/>
  <c r="DC32" i="2"/>
  <c r="DC162" i="2" s="1"/>
  <c r="DB32" i="2"/>
  <c r="DB162" i="2" s="1"/>
  <c r="DA32" i="2"/>
  <c r="DA162" i="2" s="1"/>
  <c r="CZ32" i="2"/>
  <c r="CZ162" i="2" s="1"/>
  <c r="CY32" i="2"/>
  <c r="CY162" i="2" s="1"/>
  <c r="CX32" i="2"/>
  <c r="CX162" i="2" s="1"/>
  <c r="CW32" i="2"/>
  <c r="CW162" i="2" s="1"/>
  <c r="CV32" i="2"/>
  <c r="CV162" i="2" s="1"/>
  <c r="N31" i="2"/>
  <c r="O31" i="2" s="1"/>
  <c r="P31" i="2" s="1"/>
  <c r="Q31" i="2" s="1"/>
  <c r="R31" i="2" s="1"/>
  <c r="O56" i="2"/>
  <c r="P56" i="2" s="1"/>
  <c r="Q56" i="2" s="1"/>
  <c r="R56" i="2" s="1"/>
  <c r="DM32" i="1"/>
  <c r="DM162" i="1" s="1"/>
  <c r="DL32" i="1"/>
  <c r="DL162" i="1" s="1"/>
  <c r="DK32" i="1"/>
  <c r="DK162" i="1" s="1"/>
  <c r="DJ32" i="1"/>
  <c r="DJ162" i="1" s="1"/>
  <c r="DI32" i="1"/>
  <c r="DI162" i="1" s="1"/>
  <c r="DH32" i="1"/>
  <c r="DH162" i="1" s="1"/>
  <c r="DG32" i="1"/>
  <c r="DG162" i="1" s="1"/>
  <c r="DF32" i="1"/>
  <c r="DF162" i="1" s="1"/>
  <c r="DE32" i="1"/>
  <c r="DE162" i="1" s="1"/>
  <c r="DD32" i="1"/>
  <c r="DD162" i="1" s="1"/>
  <c r="DC32" i="1"/>
  <c r="DC162" i="1" s="1"/>
  <c r="DB32" i="1"/>
  <c r="DB162" i="1" s="1"/>
  <c r="DA32" i="1"/>
  <c r="DA162" i="1" s="1"/>
  <c r="CZ32" i="1"/>
  <c r="CZ162" i="1" s="1"/>
  <c r="CY32" i="1"/>
  <c r="CY162" i="1" s="1"/>
  <c r="CX32" i="1"/>
  <c r="CX162" i="1" s="1"/>
  <c r="CW32" i="1"/>
  <c r="CW162" i="1" s="1"/>
  <c r="CV32" i="1"/>
  <c r="CV162" i="1" s="1"/>
  <c r="CU32" i="1"/>
  <c r="CU162" i="1" s="1"/>
  <c r="CT32" i="1"/>
  <c r="CT162" i="1" s="1"/>
  <c r="DM57" i="1"/>
  <c r="DM163" i="1" s="1"/>
  <c r="DL57" i="1"/>
  <c r="DL163" i="1" s="1"/>
  <c r="DK57" i="1"/>
  <c r="DK163" i="1" s="1"/>
  <c r="DJ57" i="1"/>
  <c r="DJ163" i="1" s="1"/>
  <c r="DI57" i="1"/>
  <c r="DI163" i="1" s="1"/>
  <c r="DH57" i="1"/>
  <c r="DH163" i="1" s="1"/>
  <c r="DG57" i="1"/>
  <c r="DG163" i="1" s="1"/>
  <c r="DF57" i="1"/>
  <c r="DF163" i="1" s="1"/>
  <c r="DE57" i="1"/>
  <c r="DE163" i="1" s="1"/>
  <c r="DD57" i="1"/>
  <c r="DD163" i="1" s="1"/>
  <c r="DC57" i="1"/>
  <c r="DC163" i="1" s="1"/>
  <c r="DB57" i="1"/>
  <c r="DB163" i="1" s="1"/>
  <c r="DA57" i="1"/>
  <c r="DA163" i="1" s="1"/>
  <c r="CZ57" i="1"/>
  <c r="CZ163" i="1" s="1"/>
  <c r="CY57" i="1"/>
  <c r="CY163" i="1" s="1"/>
  <c r="CX57" i="1"/>
  <c r="CX163" i="1" s="1"/>
  <c r="CW57" i="1"/>
  <c r="CW163" i="1" s="1"/>
  <c r="CV57" i="1"/>
  <c r="CV163" i="1" s="1"/>
  <c r="CU57" i="1"/>
  <c r="CU163" i="1" s="1"/>
  <c r="CT57" i="1"/>
  <c r="CT163" i="1" s="1"/>
  <c r="DM80" i="1"/>
  <c r="DM164" i="1" s="1"/>
  <c r="DL80" i="1"/>
  <c r="DL164" i="1" s="1"/>
  <c r="DK80" i="1"/>
  <c r="DK164" i="1" s="1"/>
  <c r="DJ80" i="1"/>
  <c r="DJ164" i="1" s="1"/>
  <c r="DI80" i="1"/>
  <c r="DI164" i="1" s="1"/>
  <c r="DH80" i="1"/>
  <c r="DH164" i="1" s="1"/>
  <c r="DG80" i="1"/>
  <c r="DG164" i="1" s="1"/>
  <c r="DF80" i="1"/>
  <c r="DF164" i="1" s="1"/>
  <c r="DE80" i="1"/>
  <c r="DE164" i="1" s="1"/>
  <c r="DD80" i="1"/>
  <c r="DD164" i="1" s="1"/>
  <c r="DC80" i="1"/>
  <c r="DC164" i="1" s="1"/>
  <c r="DB80" i="1"/>
  <c r="DB164" i="1" s="1"/>
  <c r="DA80" i="1"/>
  <c r="DA164" i="1" s="1"/>
  <c r="CZ80" i="1"/>
  <c r="CZ164" i="1" s="1"/>
  <c r="CY80" i="1"/>
  <c r="CY164" i="1" s="1"/>
  <c r="CX80" i="1"/>
  <c r="CX164" i="1" s="1"/>
  <c r="CW80" i="1"/>
  <c r="CW164" i="1" s="1"/>
  <c r="CV80" i="1"/>
  <c r="CV164" i="1" s="1"/>
  <c r="CU80" i="1"/>
  <c r="CU164" i="1" s="1"/>
  <c r="CT80" i="1"/>
  <c r="CT164" i="1" s="1"/>
  <c r="CT157" i="1"/>
  <c r="CT165" i="1" s="1"/>
  <c r="CU157" i="1"/>
  <c r="CU165" i="1" s="1"/>
  <c r="CV157" i="1"/>
  <c r="CV165" i="1" s="1"/>
  <c r="CW157" i="1"/>
  <c r="CW165" i="1" s="1"/>
  <c r="CX157" i="1"/>
  <c r="CX165" i="1" s="1"/>
  <c r="CY157" i="1"/>
  <c r="CY165" i="1" s="1"/>
  <c r="CZ157" i="1"/>
  <c r="CZ165" i="1" s="1"/>
  <c r="DA157" i="1"/>
  <c r="DA165" i="1" s="1"/>
  <c r="DB157" i="1"/>
  <c r="DB165" i="1" s="1"/>
  <c r="DC157" i="1"/>
  <c r="DC165" i="1" s="1"/>
  <c r="DD157" i="1"/>
  <c r="DD165" i="1" s="1"/>
  <c r="DE157" i="1"/>
  <c r="DE165" i="1" s="1"/>
  <c r="DF157" i="1"/>
  <c r="DF165" i="1" s="1"/>
  <c r="DG157" i="1"/>
  <c r="DG165" i="1" s="1"/>
  <c r="DH157" i="1"/>
  <c r="DH165" i="1" s="1"/>
  <c r="DI157" i="1"/>
  <c r="DI165" i="1" s="1"/>
  <c r="DJ157" i="1"/>
  <c r="DJ165" i="1" s="1"/>
  <c r="DK157" i="1"/>
  <c r="DK165" i="1" s="1"/>
  <c r="DL157" i="1"/>
  <c r="DL165" i="1" s="1"/>
  <c r="DM157" i="1"/>
  <c r="DM165" i="1" s="1"/>
  <c r="I154" i="2" l="1"/>
  <c r="F154" i="3"/>
  <c r="CW166" i="1"/>
  <c r="DI166" i="1"/>
  <c r="CT166" i="1"/>
  <c r="CX166" i="1"/>
  <c r="DB166" i="1"/>
  <c r="DF166" i="1"/>
  <c r="DJ166" i="1"/>
  <c r="CU166" i="1"/>
  <c r="CY166" i="1"/>
  <c r="DC166" i="1"/>
  <c r="DG166" i="1"/>
  <c r="DK166" i="1"/>
  <c r="D30" i="4"/>
  <c r="D37" i="4" s="1"/>
  <c r="AK165" i="1"/>
  <c r="DA166" i="1"/>
  <c r="DE166" i="1"/>
  <c r="DM166" i="1"/>
  <c r="CV166" i="1"/>
  <c r="CZ166" i="1"/>
  <c r="DD166" i="1"/>
  <c r="DH166" i="1"/>
  <c r="DL166" i="1"/>
  <c r="E30" i="4"/>
  <c r="E37" i="4" s="1"/>
  <c r="AL165" i="1"/>
  <c r="AM157" i="2"/>
  <c r="AM165" i="2" s="1"/>
  <c r="D42" i="3"/>
  <c r="H42" i="2"/>
  <c r="E42" i="3"/>
  <c r="C79" i="2"/>
  <c r="C56" i="2"/>
  <c r="T31" i="2"/>
  <c r="S31" i="2"/>
  <c r="C31" i="2"/>
  <c r="T56" i="2"/>
  <c r="S56" i="2"/>
  <c r="J154" i="2" l="1"/>
  <c r="G154" i="3"/>
  <c r="U56" i="2"/>
  <c r="AQ156" i="2"/>
  <c r="M156" i="2" s="1"/>
  <c r="AN157" i="2"/>
  <c r="AN165" i="2" s="1"/>
  <c r="U31" i="2"/>
  <c r="V31" i="2" s="1"/>
  <c r="I42" i="2"/>
  <c r="F42" i="3"/>
  <c r="K154" i="2" l="1"/>
  <c r="I154" i="3" s="1"/>
  <c r="AP154" i="2" s="1"/>
  <c r="H154" i="3"/>
  <c r="AR156" i="2"/>
  <c r="AS156" i="2" s="1"/>
  <c r="AT156" i="2" s="1"/>
  <c r="AU156" i="2" s="1"/>
  <c r="AV156" i="2" s="1"/>
  <c r="AW156" i="2" s="1"/>
  <c r="AX156" i="2" s="1"/>
  <c r="AZ156" i="2" s="1"/>
  <c r="BA156" i="2" s="1"/>
  <c r="V56" i="2"/>
  <c r="J42" i="2"/>
  <c r="G42" i="3"/>
  <c r="W31" i="2"/>
  <c r="W56" i="2"/>
  <c r="X56" i="2" s="1"/>
  <c r="Y56" i="2" s="1"/>
  <c r="Z56" i="2" s="1"/>
  <c r="AA56" i="2" s="1"/>
  <c r="AB56" i="2" s="1"/>
  <c r="AC56" i="2" s="1"/>
  <c r="AD56" i="2" s="1"/>
  <c r="AE56" i="2" s="1"/>
  <c r="AF56" i="2" s="1"/>
  <c r="D56" i="2" l="1"/>
  <c r="AG56" i="2"/>
  <c r="H42" i="3"/>
  <c r="X31" i="2"/>
  <c r="Y31" i="2" l="1"/>
  <c r="Z31" i="2" l="1"/>
  <c r="AA31" i="2" s="1"/>
  <c r="AB31" i="2" s="1"/>
  <c r="AC31" i="2" s="1"/>
  <c r="AD31" i="2" s="1"/>
  <c r="AE31" i="2" s="1"/>
  <c r="AF31" i="2" s="1"/>
  <c r="D31" i="2" l="1"/>
  <c r="AG31" i="2"/>
  <c r="D79" i="2" l="1"/>
  <c r="AG79" i="2"/>
  <c r="CV80" i="2" l="1"/>
  <c r="CV164" i="2" s="1"/>
  <c r="CV166" i="2" s="1"/>
  <c r="CW80" i="2"/>
  <c r="CW164" i="2" s="1"/>
  <c r="CW166" i="2" s="1"/>
  <c r="CX80" i="2"/>
  <c r="CX164" i="2" s="1"/>
  <c r="CX166" i="2" s="1"/>
  <c r="CY80" i="2"/>
  <c r="CY164" i="2" s="1"/>
  <c r="CY166" i="2" s="1"/>
  <c r="CZ80" i="2"/>
  <c r="CZ164" i="2" s="1"/>
  <c r="CZ166" i="2" s="1"/>
  <c r="DA80" i="2"/>
  <c r="DA164" i="2" s="1"/>
  <c r="DA166" i="2" s="1"/>
  <c r="DB80" i="2"/>
  <c r="DB164" i="2" s="1"/>
  <c r="DB166" i="2" s="1"/>
  <c r="DC80" i="2"/>
  <c r="DC164" i="2" s="1"/>
  <c r="DC166" i="2" s="1"/>
  <c r="DD80" i="2"/>
  <c r="DD164" i="2" s="1"/>
  <c r="DD166" i="2" s="1"/>
  <c r="DE80" i="2"/>
  <c r="DE164" i="2" s="1"/>
  <c r="DE166" i="2" s="1"/>
  <c r="BB156" i="2" l="1"/>
  <c r="BC156" i="2" l="1"/>
  <c r="BD156" i="2" s="1"/>
  <c r="BE156" i="2" s="1"/>
  <c r="BF156" i="2" s="1"/>
  <c r="BG156" i="2" s="1"/>
  <c r="BH156" i="2" s="1"/>
  <c r="BI156" i="2" s="1"/>
  <c r="BJ156" i="2" s="1"/>
  <c r="J4" i="3"/>
  <c r="BK156" i="2" l="1"/>
  <c r="CU32" i="2"/>
  <c r="CU162" i="2" s="1"/>
  <c r="CU57" i="2"/>
  <c r="CU163" i="2" s="1"/>
  <c r="CU80" i="2"/>
  <c r="CU164" i="2" s="1"/>
  <c r="CU166" i="2" l="1"/>
  <c r="CS32" i="1"/>
  <c r="CS162" i="1" s="1"/>
  <c r="CS57" i="1"/>
  <c r="CS163" i="1" s="1"/>
  <c r="CS80" i="1"/>
  <c r="CS164" i="1" s="1"/>
  <c r="CS166" i="1" l="1"/>
  <c r="N156" i="2"/>
  <c r="O156" i="2" s="1"/>
  <c r="P156" i="2" s="1"/>
  <c r="Q156" i="2" s="1"/>
  <c r="R156" i="2" s="1"/>
  <c r="S156" i="2" s="1"/>
  <c r="T156" i="2" s="1"/>
  <c r="U156" i="2" l="1"/>
  <c r="V156" i="2" s="1"/>
  <c r="C156" i="2"/>
  <c r="DF156" i="2" l="1"/>
  <c r="DF157" i="2" s="1"/>
  <c r="DF165" i="2" s="1"/>
  <c r="DF78" i="2"/>
  <c r="W156" i="2" l="1"/>
  <c r="DG78" i="2"/>
  <c r="DF80" i="2"/>
  <c r="DF164" i="2" s="1"/>
  <c r="DF166" i="2" s="1"/>
  <c r="DG156" i="2"/>
  <c r="DG157" i="2" s="1"/>
  <c r="DG165" i="2" s="1"/>
  <c r="DH78" i="2" l="1"/>
  <c r="DG80" i="2"/>
  <c r="DG164" i="2" s="1"/>
  <c r="DG166" i="2" s="1"/>
  <c r="DH156" i="2"/>
  <c r="DH157" i="2" s="1"/>
  <c r="DH165" i="2" s="1"/>
  <c r="DI78" i="2" l="1"/>
  <c r="DH80" i="2"/>
  <c r="DH164" i="2" s="1"/>
  <c r="DH166" i="2" s="1"/>
  <c r="DI156" i="2"/>
  <c r="DI157" i="2" s="1"/>
  <c r="DI165" i="2" s="1"/>
  <c r="X156" i="2"/>
  <c r="Y156" i="2" l="1"/>
  <c r="Z156" i="2" s="1"/>
  <c r="DJ78" i="2"/>
  <c r="DI80" i="2"/>
  <c r="DI164" i="2" s="1"/>
  <c r="DI166" i="2" s="1"/>
  <c r="DJ156" i="2"/>
  <c r="DJ157" i="2" s="1"/>
  <c r="DJ165" i="2" s="1"/>
  <c r="DK78" i="2" l="1"/>
  <c r="DJ80" i="2"/>
  <c r="DJ164" i="2" s="1"/>
  <c r="DJ166" i="2" s="1"/>
  <c r="DK156" i="2"/>
  <c r="DK157" i="2" s="1"/>
  <c r="DK165" i="2" s="1"/>
  <c r="DL78" i="2" l="1"/>
  <c r="DK80" i="2"/>
  <c r="DK164" i="2" s="1"/>
  <c r="DK166" i="2" s="1"/>
  <c r="DL156" i="2"/>
  <c r="DL157" i="2" s="1"/>
  <c r="DL165" i="2" s="1"/>
  <c r="AA156" i="2"/>
  <c r="DM78" i="2" l="1"/>
  <c r="DL80" i="2"/>
  <c r="DL164" i="2" s="1"/>
  <c r="DL166" i="2" s="1"/>
  <c r="DM156" i="2"/>
  <c r="DM157" i="2" s="1"/>
  <c r="DM165" i="2" s="1"/>
  <c r="AB156" i="2"/>
  <c r="AC156" i="2" s="1"/>
  <c r="DN78" i="2" l="1"/>
  <c r="DM80" i="2"/>
  <c r="DM164" i="2" s="1"/>
  <c r="DM166" i="2" s="1"/>
  <c r="AD156" i="2"/>
  <c r="DN156" i="2"/>
  <c r="DN157" i="2" s="1"/>
  <c r="DN165" i="2" s="1"/>
  <c r="DO78" i="2" l="1"/>
  <c r="DN80" i="2"/>
  <c r="DN164" i="2" s="1"/>
  <c r="DN166" i="2" s="1"/>
  <c r="AE156" i="2"/>
  <c r="DO156" i="2"/>
  <c r="DO157" i="2" s="1"/>
  <c r="DO165" i="2" s="1"/>
  <c r="DO80" i="2" l="1"/>
  <c r="DO164" i="2" s="1"/>
  <c r="DO166" i="2" s="1"/>
  <c r="AF156" i="2"/>
  <c r="D156" i="2" l="1"/>
  <c r="AG156" i="2"/>
  <c r="M182" i="1"/>
  <c r="N182" i="1" s="1"/>
  <c r="O182" i="1" s="1"/>
  <c r="P182" i="1" s="1"/>
  <c r="Q182" i="1" s="1"/>
  <c r="R182" i="1" s="1"/>
  <c r="S182" i="1" s="1"/>
  <c r="T182" i="1" s="1"/>
  <c r="M183" i="1"/>
  <c r="N183" i="1" s="1"/>
  <c r="O183" i="1" s="1"/>
  <c r="P183" i="1" s="1"/>
  <c r="Q183" i="1" s="1"/>
  <c r="M179" i="1"/>
  <c r="N179" i="1" s="1"/>
  <c r="O179" i="1" s="1"/>
  <c r="P179" i="1" s="1"/>
  <c r="Q179" i="1" s="1"/>
  <c r="R179" i="1" s="1"/>
  <c r="S179" i="1" s="1"/>
  <c r="T179" i="1" s="1"/>
  <c r="U179" i="1" s="1"/>
  <c r="V179" i="1" s="1"/>
  <c r="W179" i="1" s="1"/>
  <c r="X179" i="1" s="1"/>
  <c r="Y179" i="1" s="1"/>
  <c r="Z179" i="1" s="1"/>
  <c r="AA179" i="1" s="1"/>
  <c r="AB179" i="1" s="1"/>
  <c r="AC179" i="1" s="1"/>
  <c r="AD179" i="1" s="1"/>
  <c r="AE179" i="1" s="1"/>
  <c r="AF179" i="1" s="1"/>
  <c r="U182" i="1" l="1"/>
  <c r="V182" i="1" s="1"/>
  <c r="W182" i="1" s="1"/>
  <c r="X182" i="1" s="1"/>
  <c r="Y182" i="1" s="1"/>
  <c r="Z182" i="1" s="1"/>
  <c r="AA182" i="1" s="1"/>
  <c r="AB182" i="1" s="1"/>
  <c r="AC182" i="1" s="1"/>
  <c r="AD182" i="1" s="1"/>
  <c r="AE182" i="1" s="1"/>
  <c r="AF182" i="1" s="1"/>
  <c r="R183" i="1"/>
  <c r="S183" i="1" s="1"/>
  <c r="T183" i="1" s="1"/>
  <c r="O184" i="1"/>
  <c r="M178" i="1"/>
  <c r="N178" i="1" s="1"/>
  <c r="O178" i="1" s="1"/>
  <c r="P178" i="1" s="1"/>
  <c r="Q178" i="1" s="1"/>
  <c r="R178" i="1" s="1"/>
  <c r="S178" i="1" s="1"/>
  <c r="T178" i="1" s="1"/>
  <c r="M175" i="1"/>
  <c r="N175" i="1" s="1"/>
  <c r="O175" i="1" s="1"/>
  <c r="P175" i="1" s="1"/>
  <c r="Q175" i="1" s="1"/>
  <c r="M171" i="1"/>
  <c r="N171" i="1" s="1"/>
  <c r="O171" i="1" s="1"/>
  <c r="P171" i="1" s="1"/>
  <c r="Q171" i="1" s="1"/>
  <c r="M170" i="1"/>
  <c r="N170" i="1" s="1"/>
  <c r="O170" i="1" s="1"/>
  <c r="P170" i="1" s="1"/>
  <c r="Q170" i="1" s="1"/>
  <c r="R170" i="1" s="1"/>
  <c r="S170" i="1" s="1"/>
  <c r="T170" i="1" s="1"/>
  <c r="D182" i="1" l="1"/>
  <c r="D179" i="1"/>
  <c r="U183" i="1"/>
  <c r="V183" i="1" s="1"/>
  <c r="W183" i="1" s="1"/>
  <c r="X183" i="1" s="1"/>
  <c r="Y183" i="1" s="1"/>
  <c r="Z183" i="1" s="1"/>
  <c r="AA183" i="1" s="1"/>
  <c r="AB183" i="1" s="1"/>
  <c r="AC183" i="1" s="1"/>
  <c r="AD183" i="1" s="1"/>
  <c r="AE183" i="1" s="1"/>
  <c r="AF183" i="1" s="1"/>
  <c r="U178" i="1"/>
  <c r="V178" i="1" s="1"/>
  <c r="W178" i="1" s="1"/>
  <c r="X178" i="1" s="1"/>
  <c r="Y178" i="1" s="1"/>
  <c r="Z178" i="1" s="1"/>
  <c r="AA178" i="1" s="1"/>
  <c r="AB178" i="1" s="1"/>
  <c r="AC178" i="1" s="1"/>
  <c r="AD178" i="1" s="1"/>
  <c r="AE178" i="1" s="1"/>
  <c r="AF178" i="1" s="1"/>
  <c r="U170" i="1"/>
  <c r="V170" i="1" s="1"/>
  <c r="W170" i="1" s="1"/>
  <c r="X170" i="1" s="1"/>
  <c r="Y170" i="1" s="1"/>
  <c r="Z170" i="1" s="1"/>
  <c r="AA170" i="1" s="1"/>
  <c r="AB170" i="1" s="1"/>
  <c r="AC170" i="1" s="1"/>
  <c r="AD170" i="1" s="1"/>
  <c r="AE170" i="1" s="1"/>
  <c r="AF170" i="1" s="1"/>
  <c r="R175" i="1"/>
  <c r="S175" i="1" s="1"/>
  <c r="T175" i="1" s="1"/>
  <c r="R171" i="1"/>
  <c r="S171" i="1" s="1"/>
  <c r="T171" i="1" s="1"/>
  <c r="M174" i="1"/>
  <c r="L176" i="1"/>
  <c r="O180" i="1"/>
  <c r="J176" i="1"/>
  <c r="K176" i="1"/>
  <c r="G176" i="1"/>
  <c r="H176" i="1"/>
  <c r="F176" i="1"/>
  <c r="I176" i="1"/>
  <c r="E176" i="1"/>
  <c r="D183" i="1" l="1"/>
  <c r="D170" i="1"/>
  <c r="U171" i="1"/>
  <c r="V171" i="1" s="1"/>
  <c r="W171" i="1" s="1"/>
  <c r="X171" i="1" s="1"/>
  <c r="Y171" i="1" s="1"/>
  <c r="Z171" i="1" s="1"/>
  <c r="AA171" i="1" s="1"/>
  <c r="AB171" i="1" s="1"/>
  <c r="AC171" i="1" s="1"/>
  <c r="AD171" i="1" s="1"/>
  <c r="AE171" i="1" s="1"/>
  <c r="AF171" i="1" s="1"/>
  <c r="D178" i="1"/>
  <c r="U175" i="1"/>
  <c r="V175" i="1" s="1"/>
  <c r="W175" i="1" s="1"/>
  <c r="X175" i="1" s="1"/>
  <c r="Y175" i="1" s="1"/>
  <c r="Z175" i="1" s="1"/>
  <c r="AA175" i="1" s="1"/>
  <c r="AB175" i="1" s="1"/>
  <c r="AC175" i="1" s="1"/>
  <c r="AD175" i="1" s="1"/>
  <c r="AE175" i="1" s="1"/>
  <c r="AF175" i="1" s="1"/>
  <c r="N174" i="1"/>
  <c r="O174" i="1" s="1"/>
  <c r="P174" i="1" s="1"/>
  <c r="Q174" i="1" s="1"/>
  <c r="R174" i="1" s="1"/>
  <c r="S174" i="1" s="1"/>
  <c r="T174" i="1" s="1"/>
  <c r="M176" i="1"/>
  <c r="Q184" i="1"/>
  <c r="P180" i="1"/>
  <c r="Q180" i="1"/>
  <c r="P184" i="1"/>
  <c r="S184" i="1"/>
  <c r="D175" i="1" l="1"/>
  <c r="D171" i="1"/>
  <c r="U174" i="1"/>
  <c r="V174" i="1" s="1"/>
  <c r="W174" i="1" s="1"/>
  <c r="X174" i="1" s="1"/>
  <c r="Y174" i="1" s="1"/>
  <c r="Z174" i="1" s="1"/>
  <c r="AA174" i="1" s="1"/>
  <c r="AB174" i="1" s="1"/>
  <c r="AC174" i="1" s="1"/>
  <c r="AD174" i="1" s="1"/>
  <c r="AE174" i="1" s="1"/>
  <c r="AF174" i="1" s="1"/>
  <c r="U180" i="1"/>
  <c r="T184" i="1"/>
  <c r="R184" i="1"/>
  <c r="R180" i="1"/>
  <c r="S180" i="1"/>
  <c r="D174" i="1" l="1"/>
  <c r="T180" i="1"/>
  <c r="W184" i="1"/>
  <c r="U184" i="1"/>
  <c r="V184" i="1"/>
  <c r="AA184" i="1" l="1"/>
  <c r="X184" i="1"/>
  <c r="Y180" i="1"/>
  <c r="X180" i="1"/>
  <c r="Y184" i="1"/>
  <c r="Z184" i="1"/>
  <c r="W180" i="1"/>
  <c r="V180" i="1"/>
  <c r="Z180" i="1" l="1"/>
  <c r="AB180" i="1"/>
  <c r="AC184" i="1"/>
  <c r="AA180" i="1" l="1"/>
  <c r="AD180" i="1"/>
  <c r="AC180" i="1"/>
  <c r="AD184" i="1"/>
  <c r="AB184" i="1"/>
  <c r="AE184" i="1"/>
  <c r="AF180" i="1" l="1"/>
  <c r="AF184" i="1"/>
  <c r="AE180" i="1"/>
  <c r="AJ80" i="2" l="1"/>
  <c r="AJ164" i="2" s="1"/>
  <c r="AL80" i="2"/>
  <c r="AL164" i="2" s="1"/>
  <c r="AK80" i="2"/>
  <c r="AK164" i="2" s="1"/>
  <c r="AN80" i="2"/>
  <c r="AN164" i="2" s="1"/>
  <c r="AM80" i="2"/>
  <c r="AM164" i="2" s="1"/>
  <c r="AJ57" i="2" l="1"/>
  <c r="AJ163" i="2" s="1"/>
  <c r="AN57" i="2"/>
  <c r="AN163" i="2" s="1"/>
  <c r="AM57" i="2"/>
  <c r="AM163" i="2" s="1"/>
  <c r="AL57" i="2"/>
  <c r="AL163" i="2" s="1"/>
  <c r="AK57" i="2"/>
  <c r="AK163" i="2" s="1"/>
  <c r="CM157" i="1" l="1"/>
  <c r="CM165" i="1" s="1"/>
  <c r="BK157" i="1" l="1"/>
  <c r="BK165" i="1" s="1"/>
  <c r="BK32" i="1"/>
  <c r="BK162" i="1" s="1"/>
  <c r="CM57" i="1"/>
  <c r="CM163" i="1" s="1"/>
  <c r="AH32" i="1"/>
  <c r="AH162" i="1" s="1"/>
  <c r="CM32" i="1"/>
  <c r="CM162" i="1" s="1"/>
  <c r="AH57" i="1"/>
  <c r="AH163" i="1" s="1"/>
  <c r="AH80" i="1"/>
  <c r="AH164" i="1" s="1"/>
  <c r="E80" i="1"/>
  <c r="E164" i="1" s="1"/>
  <c r="E157" i="1"/>
  <c r="AI32" i="1"/>
  <c r="AI162" i="1" s="1"/>
  <c r="BM32" i="1"/>
  <c r="BM162" i="1" s="1"/>
  <c r="BM57" i="1"/>
  <c r="BM163" i="1" s="1"/>
  <c r="BO80" i="1"/>
  <c r="BO164" i="1" s="1"/>
  <c r="BO157" i="1"/>
  <c r="BO165" i="1" s="1"/>
  <c r="CQ32" i="1"/>
  <c r="CQ162" i="1" s="1"/>
  <c r="CQ57" i="1"/>
  <c r="CQ163" i="1" s="1"/>
  <c r="CM80" i="1"/>
  <c r="CM164" i="1" s="1"/>
  <c r="CO80" i="1"/>
  <c r="CO164" i="1" s="1"/>
  <c r="CO157" i="1"/>
  <c r="CO165" i="1" s="1"/>
  <c r="AJ57" i="1"/>
  <c r="AJ163" i="1" s="1"/>
  <c r="AJ80" i="1"/>
  <c r="AJ164" i="1" s="1"/>
  <c r="AL32" i="1"/>
  <c r="BL32" i="1"/>
  <c r="BL162" i="1" s="1"/>
  <c r="BL57" i="1"/>
  <c r="BL163" i="1" s="1"/>
  <c r="BN80" i="1"/>
  <c r="BN164" i="1" s="1"/>
  <c r="BN157" i="1"/>
  <c r="BN165" i="1" s="1"/>
  <c r="CP32" i="1"/>
  <c r="CP162" i="1" s="1"/>
  <c r="CP57" i="1"/>
  <c r="CP163" i="1" s="1"/>
  <c r="CR80" i="1"/>
  <c r="CR164" i="1" s="1"/>
  <c r="CN80" i="1"/>
  <c r="CN164" i="1" s="1"/>
  <c r="CR157" i="1"/>
  <c r="CR165" i="1" s="1"/>
  <c r="CN157" i="1"/>
  <c r="CN165" i="1" s="1"/>
  <c r="AI57" i="1"/>
  <c r="AI163" i="1" s="1"/>
  <c r="AI80" i="1"/>
  <c r="AI164" i="1" s="1"/>
  <c r="E32" i="1"/>
  <c r="E162" i="1" s="1"/>
  <c r="AK32" i="1"/>
  <c r="BO32" i="1"/>
  <c r="BO162" i="1" s="1"/>
  <c r="BK57" i="1"/>
  <c r="BK163" i="1" s="1"/>
  <c r="BO57" i="1"/>
  <c r="BO163" i="1" s="1"/>
  <c r="BK80" i="1"/>
  <c r="BK164" i="1" s="1"/>
  <c r="BM80" i="1"/>
  <c r="BM164" i="1" s="1"/>
  <c r="BM157" i="1"/>
  <c r="BM165" i="1" s="1"/>
  <c r="CO32" i="1"/>
  <c r="CO162" i="1" s="1"/>
  <c r="CO57" i="1"/>
  <c r="CO163" i="1" s="1"/>
  <c r="CQ80" i="1"/>
  <c r="CQ164" i="1" s="1"/>
  <c r="CQ157" i="1"/>
  <c r="CQ165" i="1" s="1"/>
  <c r="AL57" i="1"/>
  <c r="AL80" i="1"/>
  <c r="E57" i="1"/>
  <c r="E163" i="1" s="1"/>
  <c r="AJ32" i="1"/>
  <c r="AJ162" i="1" s="1"/>
  <c r="BN32" i="1"/>
  <c r="BN162" i="1" s="1"/>
  <c r="BN57" i="1"/>
  <c r="BN163" i="1" s="1"/>
  <c r="BL80" i="1"/>
  <c r="BL164" i="1" s="1"/>
  <c r="BL157" i="1"/>
  <c r="BL165" i="1" s="1"/>
  <c r="CR32" i="1"/>
  <c r="CR162" i="1" s="1"/>
  <c r="CN32" i="1"/>
  <c r="CN162" i="1" s="1"/>
  <c r="CR57" i="1"/>
  <c r="CR163" i="1" s="1"/>
  <c r="CN57" i="1"/>
  <c r="CN163" i="1" s="1"/>
  <c r="CP80" i="1"/>
  <c r="CP164" i="1" s="1"/>
  <c r="CP157" i="1"/>
  <c r="CP165" i="1" s="1"/>
  <c r="AK57" i="1"/>
  <c r="AK80" i="1"/>
  <c r="F7" i="1"/>
  <c r="S172" i="1"/>
  <c r="S5" i="2"/>
  <c r="AW5" i="2" s="1"/>
  <c r="CZ5" i="1"/>
  <c r="CY5" i="1"/>
  <c r="BX5" i="1"/>
  <c r="BW5" i="1"/>
  <c r="AU5" i="1"/>
  <c r="AT5" i="1"/>
  <c r="R5" i="3"/>
  <c r="Q5" i="3"/>
  <c r="Q4" i="3"/>
  <c r="S4" i="2"/>
  <c r="CZ4" i="1"/>
  <c r="BX4" i="1"/>
  <c r="AU4" i="1"/>
  <c r="BH5" i="1"/>
  <c r="CK5" i="1"/>
  <c r="DM5" i="1"/>
  <c r="AH166" i="1" l="1"/>
  <c r="CN166" i="1"/>
  <c r="CR166" i="1"/>
  <c r="E165" i="1"/>
  <c r="E166" i="1" s="1"/>
  <c r="E29" i="4"/>
  <c r="E36" i="4" s="1"/>
  <c r="AL164" i="1"/>
  <c r="D27" i="4"/>
  <c r="D34" i="4" s="1"/>
  <c r="AK162" i="1"/>
  <c r="BN166" i="1"/>
  <c r="CO166" i="1"/>
  <c r="CP166" i="1"/>
  <c r="BL166" i="1"/>
  <c r="CQ166" i="1"/>
  <c r="D29" i="4"/>
  <c r="D36" i="4" s="1"/>
  <c r="AK164" i="1"/>
  <c r="AJ166" i="1"/>
  <c r="E27" i="4"/>
  <c r="E34" i="4" s="1"/>
  <c r="AL162" i="1"/>
  <c r="AI166" i="1"/>
  <c r="BK166" i="1"/>
  <c r="E28" i="4"/>
  <c r="E35" i="4" s="1"/>
  <c r="AL163" i="1"/>
  <c r="BM166" i="1"/>
  <c r="D28" i="4"/>
  <c r="D35" i="4" s="1"/>
  <c r="AK163" i="1"/>
  <c r="BO166" i="1"/>
  <c r="CM166" i="1"/>
  <c r="DB5" i="2"/>
  <c r="ED5" i="2"/>
  <c r="BZ5" i="2"/>
  <c r="AL166" i="1" l="1"/>
  <c r="AK166" i="1"/>
  <c r="E57" i="2"/>
  <c r="BO57" i="2"/>
  <c r="BO163" i="2" s="1"/>
  <c r="BQ57" i="2"/>
  <c r="BQ163" i="2" s="1"/>
  <c r="E32" i="2"/>
  <c r="AL32" i="2"/>
  <c r="AL162" i="2" s="1"/>
  <c r="AL166" i="2" s="1"/>
  <c r="BO32" i="2"/>
  <c r="BO162" i="2" s="1"/>
  <c r="BP57" i="2"/>
  <c r="BP163" i="2" s="1"/>
  <c r="CO32" i="2"/>
  <c r="CO162" i="2" s="1"/>
  <c r="CS32" i="2"/>
  <c r="CS162" i="2" s="1"/>
  <c r="CO57" i="2"/>
  <c r="CO163" i="2" s="1"/>
  <c r="CS57" i="2"/>
  <c r="CS163" i="2" s="1"/>
  <c r="DS32" i="2"/>
  <c r="DS162" i="2" s="1"/>
  <c r="DS57" i="2"/>
  <c r="DS163" i="2" s="1"/>
  <c r="AK32" i="2"/>
  <c r="AK162" i="2" s="1"/>
  <c r="AK166" i="2" s="1"/>
  <c r="BN32" i="2"/>
  <c r="BN162" i="2" s="1"/>
  <c r="CR32" i="2"/>
  <c r="CR162" i="2" s="1"/>
  <c r="CR57" i="2"/>
  <c r="CR163" i="2" s="1"/>
  <c r="DV32" i="2"/>
  <c r="DV162" i="2" s="1"/>
  <c r="DR32" i="2"/>
  <c r="DR162" i="2" s="1"/>
  <c r="DV57" i="2"/>
  <c r="DV163" i="2" s="1"/>
  <c r="DR57" i="2"/>
  <c r="DR163" i="2" s="1"/>
  <c r="E159" i="2"/>
  <c r="AJ32" i="2"/>
  <c r="AJ162" i="2" s="1"/>
  <c r="AJ166" i="2" s="1"/>
  <c r="AN32" i="2"/>
  <c r="AN162" i="2" s="1"/>
  <c r="AN166" i="2" s="1"/>
  <c r="BM32" i="2"/>
  <c r="BM162" i="2" s="1"/>
  <c r="BQ32" i="2"/>
  <c r="BQ162" i="2" s="1"/>
  <c r="BM57" i="2"/>
  <c r="BM163" i="2" s="1"/>
  <c r="BN57" i="2"/>
  <c r="BN163" i="2" s="1"/>
  <c r="CQ32" i="2"/>
  <c r="CQ162" i="2" s="1"/>
  <c r="CQ57" i="2"/>
  <c r="CQ163" i="2" s="1"/>
  <c r="DQ32" i="2"/>
  <c r="DQ162" i="2" s="1"/>
  <c r="DU32" i="2"/>
  <c r="DU162" i="2" s="1"/>
  <c r="DQ57" i="2"/>
  <c r="DQ163" i="2" s="1"/>
  <c r="DU57" i="2"/>
  <c r="DU163" i="2" s="1"/>
  <c r="AM32" i="2"/>
  <c r="AM162" i="2" s="1"/>
  <c r="AM166" i="2" s="1"/>
  <c r="BP32" i="2"/>
  <c r="BP162" i="2" s="1"/>
  <c r="CT32" i="2"/>
  <c r="CT162" i="2" s="1"/>
  <c r="CP32" i="2"/>
  <c r="CP162" i="2" s="1"/>
  <c r="CT57" i="2"/>
  <c r="CT163" i="2" s="1"/>
  <c r="CP57" i="2"/>
  <c r="CP163" i="2" s="1"/>
  <c r="DT32" i="2"/>
  <c r="DT162" i="2" s="1"/>
  <c r="DT57" i="2"/>
  <c r="DT163" i="2" s="1"/>
  <c r="E80" i="2"/>
  <c r="BQ80" i="2"/>
  <c r="BQ164" i="2" s="1"/>
  <c r="CO80" i="2"/>
  <c r="CO164" i="2" s="1"/>
  <c r="CQ80" i="2"/>
  <c r="CQ164" i="2" s="1"/>
  <c r="DU80" i="2"/>
  <c r="DU164" i="2" s="1"/>
  <c r="BP80" i="2"/>
  <c r="BP164" i="2" s="1"/>
  <c r="CT80" i="2"/>
  <c r="CT164" i="2" s="1"/>
  <c r="CP80" i="2"/>
  <c r="CP164" i="2" s="1"/>
  <c r="DT80" i="2"/>
  <c r="DT164" i="2" s="1"/>
  <c r="BM80" i="2"/>
  <c r="BM164" i="2" s="1"/>
  <c r="BO80" i="2"/>
  <c r="BO164" i="2" s="1"/>
  <c r="CS80" i="2"/>
  <c r="CS164" i="2" s="1"/>
  <c r="DQ80" i="2"/>
  <c r="DQ164" i="2" s="1"/>
  <c r="DS80" i="2"/>
  <c r="DS164" i="2" s="1"/>
  <c r="BN80" i="2"/>
  <c r="BN164" i="2" s="1"/>
  <c r="CR80" i="2"/>
  <c r="CR164" i="2" s="1"/>
  <c r="DV80" i="2"/>
  <c r="DV164" i="2" s="1"/>
  <c r="DR80" i="2"/>
  <c r="DR164" i="2" s="1"/>
  <c r="F84" i="2"/>
  <c r="DV166" i="2" l="1"/>
  <c r="BO166" i="2"/>
  <c r="BQ166" i="2"/>
  <c r="BM166" i="2"/>
  <c r="DT166" i="2"/>
  <c r="BP166" i="2"/>
  <c r="DU166" i="2"/>
  <c r="CR166" i="2"/>
  <c r="DS166" i="2"/>
  <c r="CO166" i="2"/>
  <c r="E34" i="2"/>
  <c r="E162" i="2"/>
  <c r="CP166" i="2"/>
  <c r="CT166" i="2"/>
  <c r="CQ166" i="2"/>
  <c r="CS166" i="2"/>
  <c r="E59" i="2"/>
  <c r="E163" i="2"/>
  <c r="E82" i="2"/>
  <c r="E164" i="2"/>
  <c r="DQ166" i="2"/>
  <c r="DR166" i="2"/>
  <c r="BN166" i="2"/>
  <c r="F61" i="2"/>
  <c r="F7" i="2"/>
  <c r="E166" i="2" l="1"/>
  <c r="F84" i="1"/>
  <c r="F61" i="1"/>
  <c r="F36" i="1"/>
  <c r="F85" i="1"/>
  <c r="G85" i="1" s="1"/>
  <c r="H85" i="1" s="1"/>
  <c r="I85" i="1" s="1"/>
  <c r="J85" i="1" s="1"/>
  <c r="F86" i="1"/>
  <c r="G86" i="1" s="1"/>
  <c r="H86" i="1" s="1"/>
  <c r="I86" i="1" s="1"/>
  <c r="J86" i="1" s="1"/>
  <c r="F87" i="1"/>
  <c r="G87" i="1" s="1"/>
  <c r="H87" i="1" s="1"/>
  <c r="I87" i="1" s="1"/>
  <c r="J87" i="1" s="1"/>
  <c r="F88" i="1"/>
  <c r="G88" i="1" s="1"/>
  <c r="H88" i="1" s="1"/>
  <c r="I88" i="1" s="1"/>
  <c r="J88" i="1" s="1"/>
  <c r="F89" i="1"/>
  <c r="G89" i="1" s="1"/>
  <c r="H89" i="1" s="1"/>
  <c r="I89" i="1" s="1"/>
  <c r="J89" i="1" s="1"/>
  <c r="F90" i="1"/>
  <c r="G90" i="1" s="1"/>
  <c r="H90" i="1" s="1"/>
  <c r="I90" i="1" s="1"/>
  <c r="J90" i="1" s="1"/>
  <c r="F91" i="1"/>
  <c r="G91" i="1" s="1"/>
  <c r="H91" i="1" s="1"/>
  <c r="I91" i="1" s="1"/>
  <c r="J91" i="1" s="1"/>
  <c r="F92" i="1"/>
  <c r="G92" i="1" s="1"/>
  <c r="H92" i="1" s="1"/>
  <c r="I92" i="1" s="1"/>
  <c r="J92" i="1" s="1"/>
  <c r="F93" i="1"/>
  <c r="G93" i="1" s="1"/>
  <c r="H93" i="1" s="1"/>
  <c r="I93" i="1" s="1"/>
  <c r="J93" i="1" s="1"/>
  <c r="F94" i="1"/>
  <c r="G94" i="1" s="1"/>
  <c r="H94" i="1" s="1"/>
  <c r="I94" i="1" s="1"/>
  <c r="J94" i="1" s="1"/>
  <c r="F95" i="1"/>
  <c r="G95" i="1" s="1"/>
  <c r="H95" i="1" s="1"/>
  <c r="I95" i="1" s="1"/>
  <c r="J95" i="1" s="1"/>
  <c r="F96" i="1"/>
  <c r="G96" i="1" s="1"/>
  <c r="H96" i="1" s="1"/>
  <c r="I96" i="1" s="1"/>
  <c r="J96" i="1" s="1"/>
  <c r="F97" i="1"/>
  <c r="G97" i="1" s="1"/>
  <c r="H97" i="1" s="1"/>
  <c r="I97" i="1" s="1"/>
  <c r="J97" i="1" s="1"/>
  <c r="F98" i="1"/>
  <c r="G98" i="1" s="1"/>
  <c r="H98" i="1" s="1"/>
  <c r="I98" i="1" s="1"/>
  <c r="J98" i="1" s="1"/>
  <c r="F99" i="1"/>
  <c r="G99" i="1" s="1"/>
  <c r="H99" i="1" s="1"/>
  <c r="I99" i="1" s="1"/>
  <c r="J99" i="1" s="1"/>
  <c r="F100" i="1"/>
  <c r="G100" i="1" s="1"/>
  <c r="H100" i="1" s="1"/>
  <c r="I100" i="1" s="1"/>
  <c r="J100" i="1" s="1"/>
  <c r="F101" i="1"/>
  <c r="G101" i="1" s="1"/>
  <c r="H101" i="1" s="1"/>
  <c r="I101" i="1" s="1"/>
  <c r="J101" i="1" s="1"/>
  <c r="F102" i="1"/>
  <c r="G102" i="1" s="1"/>
  <c r="H102" i="1" s="1"/>
  <c r="I102" i="1" s="1"/>
  <c r="J102" i="1" s="1"/>
  <c r="F103" i="1"/>
  <c r="G103" i="1" s="1"/>
  <c r="H103" i="1" s="1"/>
  <c r="I103" i="1" s="1"/>
  <c r="J103" i="1" s="1"/>
  <c r="F104" i="1"/>
  <c r="G104" i="1" s="1"/>
  <c r="H104" i="1" s="1"/>
  <c r="I104" i="1" s="1"/>
  <c r="J104" i="1" s="1"/>
  <c r="F105" i="1"/>
  <c r="G105" i="1" s="1"/>
  <c r="H105" i="1" s="1"/>
  <c r="I105" i="1" s="1"/>
  <c r="J105" i="1" s="1"/>
  <c r="F106" i="1"/>
  <c r="G106" i="1" s="1"/>
  <c r="H106" i="1" s="1"/>
  <c r="I106" i="1" s="1"/>
  <c r="J106" i="1" s="1"/>
  <c r="F107" i="1"/>
  <c r="G107" i="1" s="1"/>
  <c r="H107" i="1" s="1"/>
  <c r="I107" i="1" s="1"/>
  <c r="J107" i="1" s="1"/>
  <c r="F108" i="1"/>
  <c r="G108" i="1" s="1"/>
  <c r="H108" i="1" s="1"/>
  <c r="I108" i="1" s="1"/>
  <c r="J108" i="1" s="1"/>
  <c r="F109" i="1"/>
  <c r="G109" i="1" s="1"/>
  <c r="H109" i="1" s="1"/>
  <c r="I109" i="1" s="1"/>
  <c r="J109" i="1" s="1"/>
  <c r="F110" i="1"/>
  <c r="G110" i="1" s="1"/>
  <c r="H110" i="1" s="1"/>
  <c r="I110" i="1" s="1"/>
  <c r="J110" i="1" s="1"/>
  <c r="F111" i="1"/>
  <c r="F112" i="1"/>
  <c r="G112" i="1" s="1"/>
  <c r="H112" i="1" s="1"/>
  <c r="I112" i="1" s="1"/>
  <c r="J112" i="1" s="1"/>
  <c r="F113" i="1"/>
  <c r="G113" i="1" s="1"/>
  <c r="H113" i="1" s="1"/>
  <c r="I113" i="1" s="1"/>
  <c r="J113" i="1" s="1"/>
  <c r="F114" i="1"/>
  <c r="G114" i="1" s="1"/>
  <c r="H114" i="1" s="1"/>
  <c r="I114" i="1" s="1"/>
  <c r="J114" i="1" s="1"/>
  <c r="F115" i="1"/>
  <c r="G115" i="1" s="1"/>
  <c r="H115" i="1" s="1"/>
  <c r="I115" i="1" s="1"/>
  <c r="J115" i="1" s="1"/>
  <c r="F116" i="1"/>
  <c r="G116" i="1" s="1"/>
  <c r="H116" i="1" s="1"/>
  <c r="I116" i="1" s="1"/>
  <c r="J116" i="1" s="1"/>
  <c r="F117" i="1"/>
  <c r="G117" i="1" s="1"/>
  <c r="H117" i="1" s="1"/>
  <c r="I117" i="1" s="1"/>
  <c r="J117" i="1" s="1"/>
  <c r="F118" i="1"/>
  <c r="G118" i="1" s="1"/>
  <c r="H118" i="1" s="1"/>
  <c r="I118" i="1" s="1"/>
  <c r="J118" i="1" s="1"/>
  <c r="F119" i="1"/>
  <c r="G119" i="1" s="1"/>
  <c r="H119" i="1" s="1"/>
  <c r="I119" i="1" s="1"/>
  <c r="J119" i="1" s="1"/>
  <c r="F120" i="1"/>
  <c r="G120" i="1" s="1"/>
  <c r="H120" i="1" s="1"/>
  <c r="I120" i="1" s="1"/>
  <c r="J120" i="1" s="1"/>
  <c r="F121" i="1"/>
  <c r="G121" i="1" s="1"/>
  <c r="H121" i="1" s="1"/>
  <c r="I121" i="1" s="1"/>
  <c r="J121" i="1" s="1"/>
  <c r="F122" i="1"/>
  <c r="G122" i="1" s="1"/>
  <c r="H122" i="1" s="1"/>
  <c r="I122" i="1" s="1"/>
  <c r="J122" i="1" s="1"/>
  <c r="F123" i="1"/>
  <c r="G123" i="1" s="1"/>
  <c r="H123" i="1" s="1"/>
  <c r="I123" i="1" s="1"/>
  <c r="J123" i="1" s="1"/>
  <c r="F124" i="1"/>
  <c r="G124" i="1" s="1"/>
  <c r="H124" i="1" s="1"/>
  <c r="I124" i="1" s="1"/>
  <c r="J124" i="1" s="1"/>
  <c r="F125" i="1"/>
  <c r="G125" i="1" s="1"/>
  <c r="H125" i="1" s="1"/>
  <c r="I125" i="1" s="1"/>
  <c r="J125" i="1" s="1"/>
  <c r="F126" i="1"/>
  <c r="G126" i="1" s="1"/>
  <c r="H126" i="1" s="1"/>
  <c r="I126" i="1" s="1"/>
  <c r="J126" i="1" s="1"/>
  <c r="F127" i="1"/>
  <c r="G127" i="1" s="1"/>
  <c r="H127" i="1" s="1"/>
  <c r="I127" i="1" s="1"/>
  <c r="J127" i="1" s="1"/>
  <c r="G128" i="1"/>
  <c r="H128" i="1" s="1"/>
  <c r="I128" i="1" s="1"/>
  <c r="J128" i="1" s="1"/>
  <c r="F129" i="1"/>
  <c r="G129" i="1" s="1"/>
  <c r="H129" i="1" s="1"/>
  <c r="I129" i="1" s="1"/>
  <c r="J129" i="1" s="1"/>
  <c r="F130" i="1"/>
  <c r="G130" i="1" s="1"/>
  <c r="H130" i="1" s="1"/>
  <c r="I130" i="1" s="1"/>
  <c r="J130" i="1" s="1"/>
  <c r="F131" i="1"/>
  <c r="G131" i="1" s="1"/>
  <c r="H131" i="1" s="1"/>
  <c r="I131" i="1" s="1"/>
  <c r="J131" i="1" s="1"/>
  <c r="F132" i="1"/>
  <c r="G132" i="1" s="1"/>
  <c r="H132" i="1" s="1"/>
  <c r="I132" i="1" s="1"/>
  <c r="J132" i="1" s="1"/>
  <c r="F133" i="1"/>
  <c r="G133" i="1" s="1"/>
  <c r="H133" i="1" s="1"/>
  <c r="I133" i="1" s="1"/>
  <c r="J133" i="1" s="1"/>
  <c r="F134" i="1"/>
  <c r="G134" i="1" s="1"/>
  <c r="H134" i="1" s="1"/>
  <c r="I134" i="1" s="1"/>
  <c r="J134" i="1" s="1"/>
  <c r="F135" i="1"/>
  <c r="G135" i="1" s="1"/>
  <c r="H135" i="1" s="1"/>
  <c r="I135" i="1" s="1"/>
  <c r="J135" i="1" s="1"/>
  <c r="F136" i="1"/>
  <c r="G136" i="1" s="1"/>
  <c r="H136" i="1" s="1"/>
  <c r="I136" i="1" s="1"/>
  <c r="J136" i="1" s="1"/>
  <c r="F137" i="1"/>
  <c r="G137" i="1" s="1"/>
  <c r="H137" i="1" s="1"/>
  <c r="I137" i="1" s="1"/>
  <c r="J137" i="1" s="1"/>
  <c r="F138" i="1"/>
  <c r="G138" i="1" s="1"/>
  <c r="H138" i="1" s="1"/>
  <c r="I138" i="1" s="1"/>
  <c r="J138" i="1" s="1"/>
  <c r="F139" i="1"/>
  <c r="G139" i="1" s="1"/>
  <c r="H139" i="1" s="1"/>
  <c r="I139" i="1" s="1"/>
  <c r="J139" i="1" s="1"/>
  <c r="F140" i="1"/>
  <c r="G140" i="1" s="1"/>
  <c r="H140" i="1" s="1"/>
  <c r="I140" i="1" s="1"/>
  <c r="J140" i="1" s="1"/>
  <c r="F141" i="1"/>
  <c r="G141" i="1" s="1"/>
  <c r="H141" i="1" s="1"/>
  <c r="I141" i="1" s="1"/>
  <c r="J141" i="1" s="1"/>
  <c r="F142" i="1"/>
  <c r="G142" i="1" s="1"/>
  <c r="H142" i="1" s="1"/>
  <c r="I142" i="1" s="1"/>
  <c r="J142" i="1" s="1"/>
  <c r="F143" i="1"/>
  <c r="G143" i="1" s="1"/>
  <c r="H143" i="1" s="1"/>
  <c r="I143" i="1" s="1"/>
  <c r="J143" i="1" s="1"/>
  <c r="F144" i="1"/>
  <c r="G144" i="1" s="1"/>
  <c r="H144" i="1" s="1"/>
  <c r="I144" i="1" s="1"/>
  <c r="J144" i="1" s="1"/>
  <c r="F145" i="1"/>
  <c r="G145" i="1" s="1"/>
  <c r="H145" i="1" s="1"/>
  <c r="I145" i="1" s="1"/>
  <c r="J145" i="1" s="1"/>
  <c r="F146" i="1"/>
  <c r="G146" i="1" s="1"/>
  <c r="H146" i="1" s="1"/>
  <c r="I146" i="1" s="1"/>
  <c r="J146" i="1" s="1"/>
  <c r="F147" i="1"/>
  <c r="G147" i="1" s="1"/>
  <c r="H147" i="1" s="1"/>
  <c r="I147" i="1" s="1"/>
  <c r="J147" i="1" s="1"/>
  <c r="F148" i="1"/>
  <c r="G148" i="1" s="1"/>
  <c r="H148" i="1" s="1"/>
  <c r="I148" i="1" s="1"/>
  <c r="J148" i="1" s="1"/>
  <c r="F149" i="1"/>
  <c r="G149" i="1" s="1"/>
  <c r="H149" i="1" s="1"/>
  <c r="I149" i="1" s="1"/>
  <c r="J149" i="1" s="1"/>
  <c r="F150" i="1"/>
  <c r="G150" i="1" s="1"/>
  <c r="H150" i="1" s="1"/>
  <c r="I150" i="1" s="1"/>
  <c r="J150" i="1" s="1"/>
  <c r="F151" i="1"/>
  <c r="G151" i="1" s="1"/>
  <c r="H151" i="1" s="1"/>
  <c r="I151" i="1" s="1"/>
  <c r="J151" i="1" s="1"/>
  <c r="F152" i="1"/>
  <c r="G152" i="1" s="1"/>
  <c r="H152" i="1" s="1"/>
  <c r="I152" i="1" s="1"/>
  <c r="J152" i="1" s="1"/>
  <c r="F153" i="1"/>
  <c r="G153" i="1" s="1"/>
  <c r="H153" i="1" s="1"/>
  <c r="I153" i="1" s="1"/>
  <c r="J153" i="1" s="1"/>
  <c r="F62" i="1"/>
  <c r="G62" i="1" s="1"/>
  <c r="H62" i="1" s="1"/>
  <c r="I62" i="1" s="1"/>
  <c r="J62" i="1" s="1"/>
  <c r="F63" i="1"/>
  <c r="G63" i="1" s="1"/>
  <c r="H63" i="1" s="1"/>
  <c r="I63" i="1" s="1"/>
  <c r="J63" i="1" s="1"/>
  <c r="F64" i="1"/>
  <c r="G64" i="1" s="1"/>
  <c r="H64" i="1" s="1"/>
  <c r="I64" i="1" s="1"/>
  <c r="J64" i="1" s="1"/>
  <c r="F65" i="1"/>
  <c r="G65" i="1" s="1"/>
  <c r="H65" i="1" s="1"/>
  <c r="I65" i="1" s="1"/>
  <c r="J65" i="1" s="1"/>
  <c r="F66" i="1"/>
  <c r="G66" i="1" s="1"/>
  <c r="H66" i="1" s="1"/>
  <c r="I66" i="1" s="1"/>
  <c r="J66" i="1" s="1"/>
  <c r="F67" i="1"/>
  <c r="G67" i="1" s="1"/>
  <c r="H67" i="1" s="1"/>
  <c r="I67" i="1" s="1"/>
  <c r="J67" i="1" s="1"/>
  <c r="F68" i="1"/>
  <c r="G68" i="1" s="1"/>
  <c r="H68" i="1" s="1"/>
  <c r="I68" i="1" s="1"/>
  <c r="J68" i="1" s="1"/>
  <c r="F69" i="1"/>
  <c r="G69" i="1" s="1"/>
  <c r="H69" i="1" s="1"/>
  <c r="I69" i="1" s="1"/>
  <c r="J69" i="1" s="1"/>
  <c r="F70" i="1"/>
  <c r="G70" i="1" s="1"/>
  <c r="H70" i="1" s="1"/>
  <c r="I70" i="1" s="1"/>
  <c r="J70" i="1" s="1"/>
  <c r="F71" i="1"/>
  <c r="G71" i="1" s="1"/>
  <c r="H71" i="1" s="1"/>
  <c r="I71" i="1" s="1"/>
  <c r="J71" i="1" s="1"/>
  <c r="F72" i="1"/>
  <c r="G72" i="1" s="1"/>
  <c r="H72" i="1" s="1"/>
  <c r="I72" i="1" s="1"/>
  <c r="J72" i="1" s="1"/>
  <c r="F73" i="1"/>
  <c r="G73" i="1" s="1"/>
  <c r="H73" i="1" s="1"/>
  <c r="I73" i="1" s="1"/>
  <c r="J73" i="1" s="1"/>
  <c r="F74" i="1"/>
  <c r="G74" i="1" s="1"/>
  <c r="H74" i="1" s="1"/>
  <c r="I74" i="1" s="1"/>
  <c r="J74" i="1" s="1"/>
  <c r="F75" i="1"/>
  <c r="G75" i="1" s="1"/>
  <c r="H75" i="1" s="1"/>
  <c r="I75" i="1" s="1"/>
  <c r="J75" i="1" s="1"/>
  <c r="F76" i="1"/>
  <c r="G76" i="1" s="1"/>
  <c r="H76" i="1" s="1"/>
  <c r="I76" i="1" s="1"/>
  <c r="J76" i="1" s="1"/>
  <c r="F77" i="1"/>
  <c r="G77" i="1" s="1"/>
  <c r="H77" i="1" s="1"/>
  <c r="I77" i="1" s="1"/>
  <c r="J77" i="1" s="1"/>
  <c r="F78" i="1"/>
  <c r="G78" i="1" s="1"/>
  <c r="H78" i="1" s="1"/>
  <c r="I78" i="1" s="1"/>
  <c r="J78" i="1" s="1"/>
  <c r="F37" i="1"/>
  <c r="G37" i="1" s="1"/>
  <c r="H37" i="1" s="1"/>
  <c r="I37" i="1" s="1"/>
  <c r="J37" i="1" s="1"/>
  <c r="F38" i="1"/>
  <c r="G38" i="1" s="1"/>
  <c r="H38" i="1" s="1"/>
  <c r="I38" i="1" s="1"/>
  <c r="J38" i="1" s="1"/>
  <c r="F39" i="1"/>
  <c r="G39" i="1" s="1"/>
  <c r="H39" i="1" s="1"/>
  <c r="I39" i="1" s="1"/>
  <c r="J39" i="1" s="1"/>
  <c r="F40" i="1"/>
  <c r="G40" i="1" s="1"/>
  <c r="H40" i="1" s="1"/>
  <c r="I40" i="1" s="1"/>
  <c r="J40" i="1" s="1"/>
  <c r="F41" i="1"/>
  <c r="G41" i="1" s="1"/>
  <c r="H41" i="1" s="1"/>
  <c r="I41" i="1" s="1"/>
  <c r="J41" i="1" s="1"/>
  <c r="F43" i="1"/>
  <c r="G43" i="1" s="1"/>
  <c r="H43" i="1" s="1"/>
  <c r="I43" i="1" s="1"/>
  <c r="J43" i="1" s="1"/>
  <c r="F44" i="1"/>
  <c r="G44" i="1" s="1"/>
  <c r="H44" i="1" s="1"/>
  <c r="I44" i="1" s="1"/>
  <c r="J44" i="1" s="1"/>
  <c r="F45" i="1"/>
  <c r="G45" i="1" s="1"/>
  <c r="H45" i="1" s="1"/>
  <c r="I45" i="1" s="1"/>
  <c r="J45" i="1" s="1"/>
  <c r="F46" i="1"/>
  <c r="G46" i="1" s="1"/>
  <c r="H46" i="1" s="1"/>
  <c r="I46" i="1" s="1"/>
  <c r="J46" i="1" s="1"/>
  <c r="F47" i="1"/>
  <c r="G47" i="1" s="1"/>
  <c r="H47" i="1" s="1"/>
  <c r="I47" i="1" s="1"/>
  <c r="J47" i="1" s="1"/>
  <c r="F48" i="1"/>
  <c r="G48" i="1" s="1"/>
  <c r="H48" i="1" s="1"/>
  <c r="I48" i="1" s="1"/>
  <c r="J48" i="1" s="1"/>
  <c r="F49" i="1"/>
  <c r="G49" i="1" s="1"/>
  <c r="H49" i="1" s="1"/>
  <c r="I49" i="1" s="1"/>
  <c r="J49" i="1" s="1"/>
  <c r="F50" i="1"/>
  <c r="G50" i="1" s="1"/>
  <c r="H50" i="1" s="1"/>
  <c r="I50" i="1" s="1"/>
  <c r="J50" i="1" s="1"/>
  <c r="F51" i="1"/>
  <c r="G51" i="1" s="1"/>
  <c r="H51" i="1" s="1"/>
  <c r="I51" i="1" s="1"/>
  <c r="J51" i="1" s="1"/>
  <c r="F52" i="1"/>
  <c r="G52" i="1" s="1"/>
  <c r="H52" i="1" s="1"/>
  <c r="I52" i="1" s="1"/>
  <c r="J52" i="1" s="1"/>
  <c r="F53" i="1"/>
  <c r="G53" i="1" s="1"/>
  <c r="H53" i="1" s="1"/>
  <c r="I53" i="1" s="1"/>
  <c r="J53" i="1" s="1"/>
  <c r="F54" i="1"/>
  <c r="G54" i="1" s="1"/>
  <c r="H54" i="1" s="1"/>
  <c r="I54" i="1" s="1"/>
  <c r="J54" i="1" s="1"/>
  <c r="F55" i="1"/>
  <c r="G55" i="1" s="1"/>
  <c r="H55" i="1" s="1"/>
  <c r="I55" i="1" s="1"/>
  <c r="J55" i="1" s="1"/>
  <c r="F8" i="1"/>
  <c r="F9" i="1"/>
  <c r="G9" i="1" s="1"/>
  <c r="H9" i="1" s="1"/>
  <c r="I9" i="1" s="1"/>
  <c r="J9" i="1" s="1"/>
  <c r="F10" i="1"/>
  <c r="G10" i="1" s="1"/>
  <c r="H10" i="1" s="1"/>
  <c r="I10" i="1" s="1"/>
  <c r="J10" i="1" s="1"/>
  <c r="F11" i="1"/>
  <c r="G11" i="1" s="1"/>
  <c r="H11" i="1" s="1"/>
  <c r="I11" i="1" s="1"/>
  <c r="J11" i="1" s="1"/>
  <c r="F12" i="1"/>
  <c r="G12" i="1" s="1"/>
  <c r="H12" i="1" s="1"/>
  <c r="I12" i="1" s="1"/>
  <c r="J12" i="1" s="1"/>
  <c r="F13" i="1"/>
  <c r="G13" i="1" s="1"/>
  <c r="H13" i="1" s="1"/>
  <c r="I13" i="1" s="1"/>
  <c r="J13" i="1" s="1"/>
  <c r="F14" i="1"/>
  <c r="G14" i="1" s="1"/>
  <c r="H14" i="1" s="1"/>
  <c r="I14" i="1" s="1"/>
  <c r="J14" i="1" s="1"/>
  <c r="F15" i="1"/>
  <c r="G15" i="1" s="1"/>
  <c r="H15" i="1" s="1"/>
  <c r="I15" i="1" s="1"/>
  <c r="J15" i="1" s="1"/>
  <c r="F16" i="1"/>
  <c r="G16" i="1" s="1"/>
  <c r="H16" i="1" s="1"/>
  <c r="I16" i="1" s="1"/>
  <c r="J16" i="1" s="1"/>
  <c r="F17" i="1"/>
  <c r="G17" i="1" s="1"/>
  <c r="H17" i="1" s="1"/>
  <c r="I17" i="1" s="1"/>
  <c r="J17" i="1" s="1"/>
  <c r="F18" i="1"/>
  <c r="G18" i="1" s="1"/>
  <c r="H18" i="1" s="1"/>
  <c r="I18" i="1" s="1"/>
  <c r="J18" i="1" s="1"/>
  <c r="F19" i="1"/>
  <c r="G19" i="1" s="1"/>
  <c r="H19" i="1" s="1"/>
  <c r="I19" i="1" s="1"/>
  <c r="J19" i="1" s="1"/>
  <c r="F20" i="1"/>
  <c r="G20" i="1" s="1"/>
  <c r="H20" i="1" s="1"/>
  <c r="I20" i="1" s="1"/>
  <c r="J20" i="1" s="1"/>
  <c r="F21" i="1"/>
  <c r="G21" i="1" s="1"/>
  <c r="H21" i="1" s="1"/>
  <c r="I21" i="1" s="1"/>
  <c r="J21" i="1" s="1"/>
  <c r="F22" i="1"/>
  <c r="G22" i="1" s="1"/>
  <c r="H22" i="1" s="1"/>
  <c r="I22" i="1" s="1"/>
  <c r="J22" i="1" s="1"/>
  <c r="F23" i="1"/>
  <c r="G23" i="1" s="1"/>
  <c r="H23" i="1" s="1"/>
  <c r="I23" i="1" s="1"/>
  <c r="J23" i="1" s="1"/>
  <c r="F24" i="1"/>
  <c r="G24" i="1" s="1"/>
  <c r="H24" i="1" s="1"/>
  <c r="I24" i="1" s="1"/>
  <c r="J24" i="1" s="1"/>
  <c r="F25" i="1"/>
  <c r="G25" i="1" s="1"/>
  <c r="H25" i="1" s="1"/>
  <c r="I25" i="1" s="1"/>
  <c r="J25" i="1" s="1"/>
  <c r="F26" i="1"/>
  <c r="G26" i="1" s="1"/>
  <c r="H26" i="1" s="1"/>
  <c r="I26" i="1" s="1"/>
  <c r="J26" i="1" s="1"/>
  <c r="F27" i="1"/>
  <c r="G27" i="1" s="1"/>
  <c r="H27" i="1" s="1"/>
  <c r="I27" i="1" s="1"/>
  <c r="J27" i="1" s="1"/>
  <c r="F28" i="1"/>
  <c r="G28" i="1" s="1"/>
  <c r="H28" i="1" s="1"/>
  <c r="I28" i="1" s="1"/>
  <c r="J28" i="1" s="1"/>
  <c r="F29" i="1"/>
  <c r="G29" i="1" s="1"/>
  <c r="H29" i="1" s="1"/>
  <c r="I29" i="1" s="1"/>
  <c r="J29" i="1" s="1"/>
  <c r="G7" i="1"/>
  <c r="C53" i="3"/>
  <c r="C54" i="3"/>
  <c r="C55" i="3"/>
  <c r="C44" i="3"/>
  <c r="C37" i="3"/>
  <c r="C38" i="3"/>
  <c r="C39" i="3"/>
  <c r="C40" i="3"/>
  <c r="F53" i="2"/>
  <c r="G53" i="2" s="1"/>
  <c r="F54" i="2"/>
  <c r="G54" i="2" s="1"/>
  <c r="H54" i="2" s="1"/>
  <c r="I54" i="2" s="1"/>
  <c r="J54" i="2" s="1"/>
  <c r="F55" i="2"/>
  <c r="G55" i="2" s="1"/>
  <c r="F44" i="2"/>
  <c r="G44" i="2" s="1"/>
  <c r="F37" i="2"/>
  <c r="F38" i="2"/>
  <c r="G38" i="2" s="1"/>
  <c r="F39" i="2"/>
  <c r="F40" i="2"/>
  <c r="G40" i="2" s="1"/>
  <c r="C17" i="3"/>
  <c r="C13" i="3"/>
  <c r="C8" i="3"/>
  <c r="F17" i="2"/>
  <c r="F8" i="2"/>
  <c r="G8" i="2" s="1"/>
  <c r="G8" i="1" l="1"/>
  <c r="H8" i="1" s="1"/>
  <c r="I8" i="1" s="1"/>
  <c r="J8" i="1" s="1"/>
  <c r="F32" i="1"/>
  <c r="H7" i="1"/>
  <c r="G36" i="1"/>
  <c r="F57" i="1"/>
  <c r="F163" i="1" s="1"/>
  <c r="G61" i="1"/>
  <c r="F80" i="1"/>
  <c r="F164" i="1" s="1"/>
  <c r="G84" i="1"/>
  <c r="F157" i="1"/>
  <c r="G111" i="1"/>
  <c r="H111" i="1" s="1"/>
  <c r="I111" i="1" s="1"/>
  <c r="J111" i="1" s="1"/>
  <c r="D8" i="3"/>
  <c r="D17" i="3"/>
  <c r="E44" i="3"/>
  <c r="D38" i="3"/>
  <c r="D40" i="3"/>
  <c r="D53" i="3"/>
  <c r="D54" i="3"/>
  <c r="D39" i="3"/>
  <c r="D37" i="3"/>
  <c r="F54" i="3"/>
  <c r="E55" i="3"/>
  <c r="E54" i="3"/>
  <c r="D44" i="3"/>
  <c r="D55" i="3"/>
  <c r="H54" i="3"/>
  <c r="G54" i="3"/>
  <c r="H55" i="2"/>
  <c r="I55" i="2" s="1"/>
  <c r="J55" i="2" s="1"/>
  <c r="H53" i="2"/>
  <c r="I53" i="2" s="1"/>
  <c r="J53" i="2" s="1"/>
  <c r="H44" i="2"/>
  <c r="I44" i="2" s="1"/>
  <c r="J44" i="2" s="1"/>
  <c r="H40" i="2"/>
  <c r="I40" i="2" s="1"/>
  <c r="J40" i="2" s="1"/>
  <c r="H38" i="2"/>
  <c r="I38" i="2" s="1"/>
  <c r="J38" i="2" s="1"/>
  <c r="G39" i="2"/>
  <c r="H39" i="2" s="1"/>
  <c r="I39" i="2" s="1"/>
  <c r="J39" i="2" s="1"/>
  <c r="G37" i="2"/>
  <c r="H37" i="2" s="1"/>
  <c r="I37" i="2" s="1"/>
  <c r="J37" i="2" s="1"/>
  <c r="D13" i="3"/>
  <c r="G17" i="2"/>
  <c r="H17" i="2" s="1"/>
  <c r="I17" i="2" s="1"/>
  <c r="J17" i="2" s="1"/>
  <c r="G13" i="2"/>
  <c r="H13" i="2" s="1"/>
  <c r="I13" i="2" s="1"/>
  <c r="J13" i="2" s="1"/>
  <c r="H8" i="2"/>
  <c r="I8" i="2" s="1"/>
  <c r="J8" i="2" s="1"/>
  <c r="F34" i="1" l="1"/>
  <c r="F162" i="1"/>
  <c r="F159" i="1"/>
  <c r="F165" i="1"/>
  <c r="G32" i="1"/>
  <c r="H61" i="1"/>
  <c r="G80" i="1"/>
  <c r="G164" i="1" s="1"/>
  <c r="I7" i="1"/>
  <c r="H32" i="1"/>
  <c r="H84" i="1"/>
  <c r="G157" i="1"/>
  <c r="H36" i="1"/>
  <c r="G57" i="1"/>
  <c r="G163" i="1" s="1"/>
  <c r="F55" i="3"/>
  <c r="E13" i="3"/>
  <c r="G39" i="3"/>
  <c r="H39" i="3"/>
  <c r="E39" i="3"/>
  <c r="G55" i="3"/>
  <c r="H55" i="3"/>
  <c r="F39" i="3"/>
  <c r="E40" i="3"/>
  <c r="E38" i="3"/>
  <c r="E53" i="3"/>
  <c r="E37" i="3"/>
  <c r="F44" i="3"/>
  <c r="E17" i="3"/>
  <c r="F13" i="3"/>
  <c r="E8" i="3"/>
  <c r="F135" i="2"/>
  <c r="G135" i="2" s="1"/>
  <c r="M172" i="1"/>
  <c r="E187" i="1"/>
  <c r="F187" i="1"/>
  <c r="G187" i="1"/>
  <c r="H187" i="1"/>
  <c r="I187" i="1"/>
  <c r="J187" i="1"/>
  <c r="K187" i="1"/>
  <c r="L187" i="1"/>
  <c r="G84" i="2"/>
  <c r="F85" i="2"/>
  <c r="F86" i="2"/>
  <c r="G86" i="2" s="1"/>
  <c r="F87" i="2"/>
  <c r="G87" i="2" s="1"/>
  <c r="H87" i="2" s="1"/>
  <c r="I87" i="2" s="1"/>
  <c r="J87" i="2" s="1"/>
  <c r="F88" i="2"/>
  <c r="G88" i="2" s="1"/>
  <c r="F89" i="2"/>
  <c r="D89" i="3" s="1"/>
  <c r="F90" i="2"/>
  <c r="G90" i="2" s="1"/>
  <c r="H90" i="2" s="1"/>
  <c r="I90" i="2" s="1"/>
  <c r="J90" i="2" s="1"/>
  <c r="F91" i="2"/>
  <c r="G91" i="2" s="1"/>
  <c r="F92" i="2"/>
  <c r="G92" i="2" s="1"/>
  <c r="H92" i="2" s="1"/>
  <c r="I92" i="2" s="1"/>
  <c r="J92" i="2" s="1"/>
  <c r="F93" i="2"/>
  <c r="D93" i="3" s="1"/>
  <c r="F94" i="2"/>
  <c r="G94" i="2" s="1"/>
  <c r="H94" i="2" s="1"/>
  <c r="F95" i="2"/>
  <c r="G95" i="2" s="1"/>
  <c r="F96" i="2"/>
  <c r="G96" i="2" s="1"/>
  <c r="H96" i="2" s="1"/>
  <c r="I96" i="2" s="1"/>
  <c r="J96" i="2" s="1"/>
  <c r="F97" i="2"/>
  <c r="D97" i="3" s="1"/>
  <c r="F98" i="2"/>
  <c r="G98" i="2" s="1"/>
  <c r="H98" i="2" s="1"/>
  <c r="F99" i="2"/>
  <c r="G99" i="2" s="1"/>
  <c r="F100" i="2"/>
  <c r="G100" i="2" s="1"/>
  <c r="H100" i="2" s="1"/>
  <c r="I100" i="2" s="1"/>
  <c r="J100" i="2" s="1"/>
  <c r="F101" i="2"/>
  <c r="D101" i="3" s="1"/>
  <c r="F102" i="2"/>
  <c r="G102" i="2" s="1"/>
  <c r="H102" i="2" s="1"/>
  <c r="F103" i="2"/>
  <c r="D103" i="3" s="1"/>
  <c r="F104" i="2"/>
  <c r="G104" i="2" s="1"/>
  <c r="H104" i="2" s="1"/>
  <c r="I104" i="2" s="1"/>
  <c r="F105" i="2"/>
  <c r="G105" i="2" s="1"/>
  <c r="H105" i="2" s="1"/>
  <c r="I105" i="2" s="1"/>
  <c r="J105" i="2" s="1"/>
  <c r="F106" i="2"/>
  <c r="D106" i="3" s="1"/>
  <c r="F107" i="2"/>
  <c r="G107" i="2" s="1"/>
  <c r="H107" i="2" s="1"/>
  <c r="F108" i="2"/>
  <c r="G108" i="2" s="1"/>
  <c r="H108" i="2" s="1"/>
  <c r="I108" i="2" s="1"/>
  <c r="F109" i="2"/>
  <c r="G109" i="2" s="1"/>
  <c r="H109" i="2" s="1"/>
  <c r="I109" i="2" s="1"/>
  <c r="J109" i="2" s="1"/>
  <c r="F110" i="2"/>
  <c r="D110" i="3" s="1"/>
  <c r="F111" i="2"/>
  <c r="G111" i="2" s="1"/>
  <c r="H111" i="2" s="1"/>
  <c r="F112" i="2"/>
  <c r="G112" i="2" s="1"/>
  <c r="H112" i="2" s="1"/>
  <c r="I112" i="2" s="1"/>
  <c r="F113" i="2"/>
  <c r="G113" i="2" s="1"/>
  <c r="H113" i="2" s="1"/>
  <c r="I113" i="2" s="1"/>
  <c r="J113" i="2" s="1"/>
  <c r="F114" i="2"/>
  <c r="D114" i="3" s="1"/>
  <c r="F115" i="2"/>
  <c r="G115" i="2" s="1"/>
  <c r="H115" i="2" s="1"/>
  <c r="F116" i="2"/>
  <c r="G116" i="2" s="1"/>
  <c r="H116" i="2" s="1"/>
  <c r="I116" i="2" s="1"/>
  <c r="F117" i="2"/>
  <c r="G117" i="2" s="1"/>
  <c r="H117" i="2" s="1"/>
  <c r="I117" i="2" s="1"/>
  <c r="J117" i="2" s="1"/>
  <c r="F118" i="2"/>
  <c r="D118" i="3" s="1"/>
  <c r="F119" i="2"/>
  <c r="G119" i="2" s="1"/>
  <c r="H119" i="2" s="1"/>
  <c r="F120" i="2"/>
  <c r="G120" i="2" s="1"/>
  <c r="H120" i="2" s="1"/>
  <c r="I120" i="2" s="1"/>
  <c r="F121" i="2"/>
  <c r="G121" i="2" s="1"/>
  <c r="H121" i="2" s="1"/>
  <c r="I121" i="2" s="1"/>
  <c r="J121" i="2" s="1"/>
  <c r="F122" i="2"/>
  <c r="D122" i="3" s="1"/>
  <c r="F123" i="2"/>
  <c r="G123" i="2" s="1"/>
  <c r="H123" i="2" s="1"/>
  <c r="I123" i="2" s="1"/>
  <c r="J123" i="2" s="1"/>
  <c r="F124" i="2"/>
  <c r="G124" i="2" s="1"/>
  <c r="H124" i="2" s="1"/>
  <c r="I124" i="2" s="1"/>
  <c r="J124" i="2" s="1"/>
  <c r="F125" i="2"/>
  <c r="G125" i="2" s="1"/>
  <c r="H125" i="2" s="1"/>
  <c r="I125" i="2" s="1"/>
  <c r="J125" i="2" s="1"/>
  <c r="H125" i="3" s="1"/>
  <c r="F126" i="2"/>
  <c r="D126" i="3" s="1"/>
  <c r="F127" i="2"/>
  <c r="G127" i="2" s="1"/>
  <c r="H127" i="2" s="1"/>
  <c r="I127" i="2" s="1"/>
  <c r="J127" i="2" s="1"/>
  <c r="H127" i="3" s="1"/>
  <c r="F128" i="2"/>
  <c r="G128" i="2" s="1"/>
  <c r="H128" i="2" s="1"/>
  <c r="I128" i="2" s="1"/>
  <c r="J128" i="2" s="1"/>
  <c r="F129" i="2"/>
  <c r="G129" i="2" s="1"/>
  <c r="H129" i="2" s="1"/>
  <c r="I129" i="2" s="1"/>
  <c r="J129" i="2" s="1"/>
  <c r="H129" i="3" s="1"/>
  <c r="F130" i="2"/>
  <c r="D130" i="3" s="1"/>
  <c r="F131" i="2"/>
  <c r="D131" i="3" s="1"/>
  <c r="F132" i="2"/>
  <c r="G132" i="2" s="1"/>
  <c r="H132" i="2" s="1"/>
  <c r="I132" i="2" s="1"/>
  <c r="J132" i="2" s="1"/>
  <c r="F133" i="2"/>
  <c r="D133" i="3" s="1"/>
  <c r="F134" i="2"/>
  <c r="D134" i="3" s="1"/>
  <c r="F136" i="2"/>
  <c r="D136" i="3" s="1"/>
  <c r="F137" i="2"/>
  <c r="G137" i="2" s="1"/>
  <c r="F138" i="2"/>
  <c r="D138" i="3" s="1"/>
  <c r="F139" i="2"/>
  <c r="G139" i="2" s="1"/>
  <c r="F140" i="2"/>
  <c r="D140" i="3" s="1"/>
  <c r="F141" i="2"/>
  <c r="D141" i="3" s="1"/>
  <c r="F142" i="2"/>
  <c r="D142" i="3" s="1"/>
  <c r="F143" i="2"/>
  <c r="G143" i="2" s="1"/>
  <c r="F144" i="2"/>
  <c r="D144" i="3" s="1"/>
  <c r="F145" i="2"/>
  <c r="G145" i="2" s="1"/>
  <c r="F146" i="2"/>
  <c r="D146" i="3" s="1"/>
  <c r="F147" i="2"/>
  <c r="G147" i="2" s="1"/>
  <c r="F148" i="2"/>
  <c r="D148" i="3" s="1"/>
  <c r="F149" i="2"/>
  <c r="G149" i="2" s="1"/>
  <c r="H149" i="2" s="1"/>
  <c r="I149" i="2" s="1"/>
  <c r="J149" i="2" s="1"/>
  <c r="F150" i="2"/>
  <c r="G150" i="2" s="1"/>
  <c r="H150" i="2" s="1"/>
  <c r="I150" i="2" s="1"/>
  <c r="J150" i="2" s="1"/>
  <c r="F151" i="2"/>
  <c r="G151" i="2" s="1"/>
  <c r="H151" i="2" s="1"/>
  <c r="I151" i="2" s="1"/>
  <c r="J151" i="2" s="1"/>
  <c r="F152" i="2"/>
  <c r="D152" i="3" s="1"/>
  <c r="F153" i="2"/>
  <c r="G153" i="2" s="1"/>
  <c r="H153" i="2" s="1"/>
  <c r="I153" i="2" s="1"/>
  <c r="J153" i="2" s="1"/>
  <c r="G61" i="2"/>
  <c r="F62" i="2"/>
  <c r="D62" i="3" s="1"/>
  <c r="F63" i="2"/>
  <c r="D63" i="3" s="1"/>
  <c r="F64" i="2"/>
  <c r="D64" i="3" s="1"/>
  <c r="F65" i="2"/>
  <c r="G65" i="2" s="1"/>
  <c r="H65" i="2" s="1"/>
  <c r="I65" i="2" s="1"/>
  <c r="J65" i="2" s="1"/>
  <c r="F66" i="2"/>
  <c r="D66" i="3" s="1"/>
  <c r="F67" i="2"/>
  <c r="D67" i="3" s="1"/>
  <c r="F68" i="2"/>
  <c r="D68" i="3" s="1"/>
  <c r="F69" i="2"/>
  <c r="G69" i="2" s="1"/>
  <c r="F70" i="2"/>
  <c r="D70" i="3" s="1"/>
  <c r="F71" i="2"/>
  <c r="G71" i="2" s="1"/>
  <c r="F72" i="2"/>
  <c r="G72" i="2" s="1"/>
  <c r="F73" i="2"/>
  <c r="D73" i="3" s="1"/>
  <c r="F74" i="2"/>
  <c r="G74" i="2" s="1"/>
  <c r="H74" i="2" s="1"/>
  <c r="I74" i="2" s="1"/>
  <c r="J74" i="2" s="1"/>
  <c r="F75" i="2"/>
  <c r="G75" i="2" s="1"/>
  <c r="H75" i="2" s="1"/>
  <c r="I75" i="2" s="1"/>
  <c r="J75" i="2" s="1"/>
  <c r="F76" i="2"/>
  <c r="G76" i="2" s="1"/>
  <c r="F77" i="2"/>
  <c r="D77" i="3" s="1"/>
  <c r="F78" i="2"/>
  <c r="D78" i="3" s="1"/>
  <c r="F9" i="2"/>
  <c r="F10" i="2"/>
  <c r="F11" i="2"/>
  <c r="F12" i="2"/>
  <c r="G12" i="2" s="1"/>
  <c r="H12" i="2" s="1"/>
  <c r="F14" i="2"/>
  <c r="G14" i="2" s="1"/>
  <c r="H14" i="2" s="1"/>
  <c r="I14" i="2" s="1"/>
  <c r="J14" i="2" s="1"/>
  <c r="F15" i="2"/>
  <c r="D15" i="3" s="1"/>
  <c r="F16" i="2"/>
  <c r="F18" i="2"/>
  <c r="G18" i="2" s="1"/>
  <c r="F19" i="2"/>
  <c r="G19" i="2" s="1"/>
  <c r="H19" i="2" s="1"/>
  <c r="I19" i="2" s="1"/>
  <c r="J19" i="2" s="1"/>
  <c r="F20" i="2"/>
  <c r="D20" i="3" s="1"/>
  <c r="F21" i="2"/>
  <c r="F22" i="2"/>
  <c r="G22" i="2" s="1"/>
  <c r="H22" i="2" s="1"/>
  <c r="F23" i="2"/>
  <c r="G23" i="2" s="1"/>
  <c r="H23" i="2" s="1"/>
  <c r="I23" i="2" s="1"/>
  <c r="J23" i="2" s="1"/>
  <c r="F24" i="2"/>
  <c r="D24" i="3" s="1"/>
  <c r="F25" i="2"/>
  <c r="D25" i="3" s="1"/>
  <c r="F26" i="2"/>
  <c r="G26" i="2" s="1"/>
  <c r="F27" i="2"/>
  <c r="G27" i="2" s="1"/>
  <c r="H27" i="2" s="1"/>
  <c r="I27" i="2" s="1"/>
  <c r="J27" i="2" s="1"/>
  <c r="F28" i="2"/>
  <c r="D28" i="3" s="1"/>
  <c r="F29" i="2"/>
  <c r="D29" i="3" s="1"/>
  <c r="F36" i="2"/>
  <c r="F41" i="2"/>
  <c r="G41" i="2" s="1"/>
  <c r="F43" i="2"/>
  <c r="D43" i="3" s="1"/>
  <c r="F45" i="2"/>
  <c r="D45" i="3" s="1"/>
  <c r="F46" i="2"/>
  <c r="G46" i="2" s="1"/>
  <c r="H46" i="2" s="1"/>
  <c r="I46" i="2" s="1"/>
  <c r="J46" i="2" s="1"/>
  <c r="F47" i="2"/>
  <c r="G47" i="2" s="1"/>
  <c r="H47" i="2" s="1"/>
  <c r="F48" i="2"/>
  <c r="D48" i="3" s="1"/>
  <c r="F49" i="2"/>
  <c r="F50" i="2"/>
  <c r="G50" i="2" s="1"/>
  <c r="H50" i="2" s="1"/>
  <c r="I50" i="2" s="1"/>
  <c r="J50" i="2" s="1"/>
  <c r="F51" i="2"/>
  <c r="G51" i="2" s="1"/>
  <c r="F52" i="2"/>
  <c r="D52" i="3" s="1"/>
  <c r="C135" i="3"/>
  <c r="C7" i="3"/>
  <c r="C9" i="3"/>
  <c r="C10" i="3"/>
  <c r="C11" i="3"/>
  <c r="C12" i="3"/>
  <c r="C1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29" i="3"/>
  <c r="F184" i="1"/>
  <c r="G184" i="1"/>
  <c r="H184" i="1"/>
  <c r="I184" i="1"/>
  <c r="J184" i="1"/>
  <c r="K184" i="1"/>
  <c r="E184" i="1"/>
  <c r="F180" i="1"/>
  <c r="G180" i="1"/>
  <c r="H180" i="1"/>
  <c r="I180" i="1"/>
  <c r="J180" i="1"/>
  <c r="K180" i="1"/>
  <c r="L180" i="1"/>
  <c r="E180" i="1"/>
  <c r="G172" i="1"/>
  <c r="H172" i="1"/>
  <c r="I172" i="1"/>
  <c r="J172" i="1"/>
  <c r="K172" i="1"/>
  <c r="L172" i="1"/>
  <c r="E172" i="1"/>
  <c r="F172" i="1"/>
  <c r="E34" i="1"/>
  <c r="E159" i="1"/>
  <c r="AD5" i="3"/>
  <c r="AC5" i="3"/>
  <c r="AB5" i="3"/>
  <c r="AA5" i="3"/>
  <c r="Z5" i="3"/>
  <c r="Y5" i="3"/>
  <c r="X5" i="3"/>
  <c r="W5" i="3"/>
  <c r="V5" i="3"/>
  <c r="U5" i="3"/>
  <c r="T5" i="3"/>
  <c r="S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P4" i="3"/>
  <c r="O4" i="3"/>
  <c r="N4" i="3"/>
  <c r="M4" i="3"/>
  <c r="L4" i="3"/>
  <c r="K4" i="3"/>
  <c r="I4" i="3"/>
  <c r="H4" i="3"/>
  <c r="G4" i="3"/>
  <c r="F4" i="3"/>
  <c r="E4" i="3"/>
  <c r="D4" i="3"/>
  <c r="C4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AF5" i="2"/>
  <c r="EQ5" i="2" s="1"/>
  <c r="AE5" i="2"/>
  <c r="EP5" i="2" s="1"/>
  <c r="AD5" i="2"/>
  <c r="EO5" i="2" s="1"/>
  <c r="AC5" i="2"/>
  <c r="EN5" i="2" s="1"/>
  <c r="AB5" i="2"/>
  <c r="EM5" i="2" s="1"/>
  <c r="AA5" i="2"/>
  <c r="EL5" i="2" s="1"/>
  <c r="Z5" i="2"/>
  <c r="EK5" i="2" s="1"/>
  <c r="Y5" i="2"/>
  <c r="EJ5" i="2" s="1"/>
  <c r="X5" i="2"/>
  <c r="EI5" i="2" s="1"/>
  <c r="W5" i="2"/>
  <c r="EH5" i="2" s="1"/>
  <c r="V5" i="2"/>
  <c r="AZ5" i="2" s="1"/>
  <c r="U5" i="2"/>
  <c r="DD5" i="2" s="1"/>
  <c r="T5" i="2"/>
  <c r="EE5" i="2" s="1"/>
  <c r="R5" i="2"/>
  <c r="EC5" i="2" s="1"/>
  <c r="Q5" i="2"/>
  <c r="EB5" i="2" s="1"/>
  <c r="P5" i="2"/>
  <c r="EA5" i="2" s="1"/>
  <c r="O5" i="2"/>
  <c r="DZ5" i="2" s="1"/>
  <c r="N5" i="2"/>
  <c r="DY5" i="2" s="1"/>
  <c r="M5" i="2"/>
  <c r="AQ5" i="2" s="1"/>
  <c r="L5" i="2"/>
  <c r="CU5" i="2" s="1"/>
  <c r="K5" i="2"/>
  <c r="DV5" i="2" s="1"/>
  <c r="J5" i="2"/>
  <c r="DU5" i="2" s="1"/>
  <c r="I5" i="2"/>
  <c r="DT5" i="2" s="1"/>
  <c r="H5" i="2"/>
  <c r="DS5" i="2" s="1"/>
  <c r="G5" i="2"/>
  <c r="DR5" i="2" s="1"/>
  <c r="F5" i="2"/>
  <c r="DQ5" i="2" s="1"/>
  <c r="E5" i="2"/>
  <c r="AF4" i="2"/>
  <c r="BJ4" i="2" s="1"/>
  <c r="AE4" i="2"/>
  <c r="EP4" i="2" s="1"/>
  <c r="AD4" i="2"/>
  <c r="EO4" i="2" s="1"/>
  <c r="AC4" i="2"/>
  <c r="DL4" i="2" s="1"/>
  <c r="AB4" i="2"/>
  <c r="BF4" i="2" s="1"/>
  <c r="AA4" i="2"/>
  <c r="EL4" i="2" s="1"/>
  <c r="Z4" i="2"/>
  <c r="EK4" i="2" s="1"/>
  <c r="Y4" i="2"/>
  <c r="BC4" i="2" s="1"/>
  <c r="X4" i="2"/>
  <c r="BB4" i="2" s="1"/>
  <c r="W4" i="2"/>
  <c r="EH4" i="2" s="1"/>
  <c r="V4" i="2"/>
  <c r="EG4" i="2" s="1"/>
  <c r="U4" i="2"/>
  <c r="CB4" i="2" s="1"/>
  <c r="T4" i="2"/>
  <c r="AX4" i="2" s="1"/>
  <c r="R4" i="2"/>
  <c r="Q4" i="2"/>
  <c r="CZ4" i="2" s="1"/>
  <c r="P4" i="2"/>
  <c r="EA4" i="2" s="1"/>
  <c r="O4" i="2"/>
  <c r="AS4" i="2" s="1"/>
  <c r="N4" i="2"/>
  <c r="DY4" i="2" s="1"/>
  <c r="DX4" i="2"/>
  <c r="L4" i="2"/>
  <c r="K4" i="2"/>
  <c r="J4" i="2"/>
  <c r="DU4" i="2" s="1"/>
  <c r="I4" i="2"/>
  <c r="CR4" i="2" s="1"/>
  <c r="H4" i="2"/>
  <c r="DS4" i="2" s="1"/>
  <c r="G4" i="2"/>
  <c r="AK4" i="2" s="1"/>
  <c r="F4" i="2"/>
  <c r="DQ4" i="2" s="1"/>
  <c r="E3" i="2"/>
  <c r="E4" i="2"/>
  <c r="AH4" i="1"/>
  <c r="AI4" i="1"/>
  <c r="AJ4" i="1"/>
  <c r="AK4" i="1"/>
  <c r="AL4" i="1"/>
  <c r="AO4" i="1"/>
  <c r="AP4" i="1"/>
  <c r="AQ4" i="1"/>
  <c r="AR4" i="1"/>
  <c r="AS4" i="1"/>
  <c r="AT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K4" i="1"/>
  <c r="BL4" i="1"/>
  <c r="BM4" i="1"/>
  <c r="BN4" i="1"/>
  <c r="BO4" i="1"/>
  <c r="BP4" i="1"/>
  <c r="BR4" i="1"/>
  <c r="BS4" i="1"/>
  <c r="BT4" i="1"/>
  <c r="BU4" i="1"/>
  <c r="BV4" i="1"/>
  <c r="BW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M4" i="1"/>
  <c r="CN4" i="1"/>
  <c r="CO4" i="1"/>
  <c r="CP4" i="1"/>
  <c r="CQ4" i="1"/>
  <c r="CR4" i="1"/>
  <c r="CT4" i="1"/>
  <c r="CU4" i="1"/>
  <c r="CV4" i="1"/>
  <c r="CW4" i="1"/>
  <c r="CX4" i="1"/>
  <c r="CY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AH5" i="1"/>
  <c r="AI5" i="1"/>
  <c r="AJ5" i="1"/>
  <c r="AK5" i="1"/>
  <c r="AL5" i="1"/>
  <c r="AM5" i="1"/>
  <c r="AN5" i="1"/>
  <c r="AO5" i="1"/>
  <c r="AP5" i="1"/>
  <c r="AQ5" i="1"/>
  <c r="AR5" i="1"/>
  <c r="AS5" i="1"/>
  <c r="AV5" i="1"/>
  <c r="AW5" i="1"/>
  <c r="AX5" i="1"/>
  <c r="AY5" i="1"/>
  <c r="AZ5" i="1"/>
  <c r="BA5" i="1"/>
  <c r="BB5" i="1"/>
  <c r="BC5" i="1"/>
  <c r="BD5" i="1"/>
  <c r="BE5" i="1"/>
  <c r="BF5" i="1"/>
  <c r="BG5" i="1"/>
  <c r="BK5" i="1"/>
  <c r="BL5" i="1"/>
  <c r="BM5" i="1"/>
  <c r="BN5" i="1"/>
  <c r="BO5" i="1"/>
  <c r="BP5" i="1"/>
  <c r="BQ5" i="1"/>
  <c r="BR5" i="1"/>
  <c r="BS5" i="1"/>
  <c r="BT5" i="1"/>
  <c r="BU5" i="1"/>
  <c r="BV5" i="1"/>
  <c r="BY5" i="1"/>
  <c r="BZ5" i="1"/>
  <c r="CA5" i="1"/>
  <c r="CB5" i="1"/>
  <c r="CC5" i="1"/>
  <c r="CD5" i="1"/>
  <c r="CE5" i="1"/>
  <c r="CF5" i="1"/>
  <c r="CG5" i="1"/>
  <c r="CH5" i="1"/>
  <c r="CI5" i="1"/>
  <c r="CJ5" i="1"/>
  <c r="CM5" i="1"/>
  <c r="CN5" i="1"/>
  <c r="CO5" i="1"/>
  <c r="CP5" i="1"/>
  <c r="CQ5" i="1"/>
  <c r="CR5" i="1"/>
  <c r="CS5" i="1"/>
  <c r="CT5" i="1"/>
  <c r="CU5" i="1"/>
  <c r="CV5" i="1"/>
  <c r="CW5" i="1"/>
  <c r="CX5" i="1"/>
  <c r="DA5" i="1"/>
  <c r="DB5" i="1"/>
  <c r="DC5" i="1"/>
  <c r="DD5" i="1"/>
  <c r="DE5" i="1"/>
  <c r="DF5" i="1"/>
  <c r="DG5" i="1"/>
  <c r="DH5" i="1"/>
  <c r="DI5" i="1"/>
  <c r="DJ5" i="1"/>
  <c r="DK5" i="1"/>
  <c r="DL5" i="1"/>
  <c r="E59" i="1"/>
  <c r="F59" i="1"/>
  <c r="E82" i="1"/>
  <c r="F82" i="1"/>
  <c r="C36" i="3"/>
  <c r="C41" i="3"/>
  <c r="C43" i="3"/>
  <c r="C45" i="3"/>
  <c r="C46" i="3"/>
  <c r="C47" i="3"/>
  <c r="C48" i="3"/>
  <c r="C49" i="3"/>
  <c r="C50" i="3"/>
  <c r="C51" i="3"/>
  <c r="C52" i="3"/>
  <c r="C61" i="3"/>
  <c r="D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84" i="3"/>
  <c r="D84" i="3"/>
  <c r="C85" i="3"/>
  <c r="C86" i="3"/>
  <c r="C87" i="3"/>
  <c r="C88" i="3"/>
  <c r="C89" i="3"/>
  <c r="C90" i="3"/>
  <c r="C91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G159" i="1" l="1"/>
  <c r="G165" i="1"/>
  <c r="F166" i="1"/>
  <c r="H34" i="1"/>
  <c r="H162" i="1"/>
  <c r="G34" i="1"/>
  <c r="G162" i="1"/>
  <c r="D85" i="3"/>
  <c r="F157" i="2"/>
  <c r="AP4" i="2"/>
  <c r="BS4" i="2"/>
  <c r="DW4" i="2"/>
  <c r="CU4" i="2"/>
  <c r="G125" i="3"/>
  <c r="E125" i="3"/>
  <c r="F129" i="3"/>
  <c r="D105" i="3"/>
  <c r="D129" i="3"/>
  <c r="D113" i="3"/>
  <c r="E129" i="3"/>
  <c r="F125" i="3"/>
  <c r="D109" i="3"/>
  <c r="G129" i="3"/>
  <c r="D125" i="3"/>
  <c r="D117" i="3"/>
  <c r="G123" i="3"/>
  <c r="D47" i="3"/>
  <c r="D88" i="3"/>
  <c r="D95" i="3"/>
  <c r="E107" i="3"/>
  <c r="D127" i="3"/>
  <c r="C80" i="3"/>
  <c r="C164" i="3" s="1"/>
  <c r="C157" i="3"/>
  <c r="C165" i="3" s="1"/>
  <c r="C57" i="3"/>
  <c r="C163" i="3" s="1"/>
  <c r="C32" i="3"/>
  <c r="C162" i="3" s="1"/>
  <c r="I36" i="1"/>
  <c r="H57" i="1"/>
  <c r="H163" i="1" s="1"/>
  <c r="J7" i="1"/>
  <c r="BR32" i="2" s="1"/>
  <c r="BR162" i="2" s="1"/>
  <c r="I32" i="1"/>
  <c r="I84" i="1"/>
  <c r="H157" i="1"/>
  <c r="I61" i="1"/>
  <c r="H80" i="1"/>
  <c r="H164" i="1" s="1"/>
  <c r="D36" i="3"/>
  <c r="F57" i="2"/>
  <c r="G9" i="2"/>
  <c r="H9" i="2" s="1"/>
  <c r="I9" i="2" s="1"/>
  <c r="J9" i="2" s="1"/>
  <c r="F32" i="2"/>
  <c r="F151" i="3"/>
  <c r="H132" i="3"/>
  <c r="F128" i="3"/>
  <c r="D50" i="3"/>
  <c r="E116" i="3"/>
  <c r="G149" i="3"/>
  <c r="D132" i="3"/>
  <c r="D96" i="3"/>
  <c r="E124" i="3"/>
  <c r="G127" i="3"/>
  <c r="D91" i="3"/>
  <c r="D115" i="3"/>
  <c r="D119" i="3"/>
  <c r="D145" i="3"/>
  <c r="F127" i="3"/>
  <c r="E123" i="3"/>
  <c r="D72" i="3"/>
  <c r="D111" i="3"/>
  <c r="E115" i="3"/>
  <c r="E119" i="3"/>
  <c r="F123" i="3"/>
  <c r="D76" i="3"/>
  <c r="D65" i="3"/>
  <c r="D150" i="3"/>
  <c r="E127" i="3"/>
  <c r="H123" i="3"/>
  <c r="D123" i="3"/>
  <c r="D86" i="3"/>
  <c r="D99" i="3"/>
  <c r="D107" i="3"/>
  <c r="E111" i="3"/>
  <c r="D9" i="3"/>
  <c r="G63" i="2"/>
  <c r="H63" i="2" s="1"/>
  <c r="F80" i="2"/>
  <c r="AO4" i="2"/>
  <c r="F90" i="3"/>
  <c r="G87" i="3"/>
  <c r="D102" i="3"/>
  <c r="E153" i="3"/>
  <c r="E94" i="3"/>
  <c r="D98" i="3"/>
  <c r="G153" i="3"/>
  <c r="F153" i="3"/>
  <c r="G90" i="3"/>
  <c r="H87" i="3"/>
  <c r="D87" i="3"/>
  <c r="D94" i="3"/>
  <c r="H153" i="3"/>
  <c r="D153" i="3"/>
  <c r="E90" i="3"/>
  <c r="F87" i="3"/>
  <c r="E98" i="3"/>
  <c r="E102" i="3"/>
  <c r="D139" i="3"/>
  <c r="H90" i="3"/>
  <c r="D90" i="3"/>
  <c r="E87" i="3"/>
  <c r="M180" i="1"/>
  <c r="BY5" i="2"/>
  <c r="DA5" i="2"/>
  <c r="AV5" i="2"/>
  <c r="F120" i="3"/>
  <c r="F104" i="3"/>
  <c r="D112" i="3"/>
  <c r="E151" i="3"/>
  <c r="F149" i="3"/>
  <c r="G132" i="3"/>
  <c r="E128" i="3"/>
  <c r="H124" i="3"/>
  <c r="D124" i="3"/>
  <c r="D69" i="3"/>
  <c r="D100" i="3"/>
  <c r="D108" i="3"/>
  <c r="E112" i="3"/>
  <c r="F116" i="3"/>
  <c r="H151" i="3"/>
  <c r="D151" i="3"/>
  <c r="E149" i="3"/>
  <c r="F132" i="3"/>
  <c r="H128" i="3"/>
  <c r="D128" i="3"/>
  <c r="G124" i="3"/>
  <c r="D104" i="3"/>
  <c r="E108" i="3"/>
  <c r="F112" i="3"/>
  <c r="D120" i="3"/>
  <c r="D135" i="3"/>
  <c r="G151" i="3"/>
  <c r="H149" i="3"/>
  <c r="D149" i="3"/>
  <c r="D147" i="3"/>
  <c r="D143" i="3"/>
  <c r="D137" i="3"/>
  <c r="E132" i="3"/>
  <c r="G128" i="3"/>
  <c r="F124" i="3"/>
  <c r="D41" i="3"/>
  <c r="D92" i="3"/>
  <c r="E104" i="3"/>
  <c r="F108" i="3"/>
  <c r="D116" i="3"/>
  <c r="E120" i="3"/>
  <c r="ED4" i="2"/>
  <c r="CK5" i="2"/>
  <c r="DB4" i="2"/>
  <c r="BZ4" i="2"/>
  <c r="EC4" i="2"/>
  <c r="AW4" i="2"/>
  <c r="DC4" i="2"/>
  <c r="AE172" i="1"/>
  <c r="W172" i="1"/>
  <c r="DE5" i="2"/>
  <c r="CC4" i="2"/>
  <c r="BD5" i="2"/>
  <c r="DX5" i="2"/>
  <c r="BP5" i="2"/>
  <c r="BG5" i="2"/>
  <c r="DH4" i="2"/>
  <c r="BS5" i="2"/>
  <c r="CY4" i="2"/>
  <c r="EF4" i="2"/>
  <c r="EN4" i="2"/>
  <c r="DT4" i="2"/>
  <c r="M184" i="1"/>
  <c r="D74" i="3"/>
  <c r="BO4" i="2"/>
  <c r="CQ4" i="2"/>
  <c r="CV4" i="2"/>
  <c r="DG4" i="2"/>
  <c r="EI4" i="2"/>
  <c r="D46" i="3"/>
  <c r="D75" i="3"/>
  <c r="D71" i="3"/>
  <c r="D121" i="3"/>
  <c r="AZ4" i="2"/>
  <c r="DM4" i="2"/>
  <c r="AM5" i="2"/>
  <c r="BH5" i="2"/>
  <c r="BT5" i="2"/>
  <c r="CV5" i="2"/>
  <c r="DM5" i="2"/>
  <c r="BH4" i="2"/>
  <c r="BT4" i="2"/>
  <c r="AU5" i="2"/>
  <c r="CC5" i="2"/>
  <c r="CZ5" i="2"/>
  <c r="C171" i="1"/>
  <c r="AQ4" i="2"/>
  <c r="BP4" i="2"/>
  <c r="CK4" i="2"/>
  <c r="DI4" i="2"/>
  <c r="EB4" i="2"/>
  <c r="CR5" i="2"/>
  <c r="DI5" i="2"/>
  <c r="EG5" i="2"/>
  <c r="H91" i="2"/>
  <c r="E91" i="3"/>
  <c r="EM4" i="2"/>
  <c r="C174" i="1"/>
  <c r="C170" i="1"/>
  <c r="AF172" i="1"/>
  <c r="AB172" i="1"/>
  <c r="X172" i="1"/>
  <c r="H72" i="2"/>
  <c r="F72" i="3" s="1"/>
  <c r="E72" i="3"/>
  <c r="H147" i="2"/>
  <c r="E147" i="3"/>
  <c r="H99" i="2"/>
  <c r="E99" i="3"/>
  <c r="H69" i="2"/>
  <c r="F69" i="3" s="1"/>
  <c r="E69" i="3"/>
  <c r="AU4" i="2"/>
  <c r="BX4" i="2"/>
  <c r="CX4" i="2"/>
  <c r="DE4" i="2"/>
  <c r="DK4" i="2"/>
  <c r="CG5" i="2"/>
  <c r="CT5" i="2"/>
  <c r="DC5" i="2"/>
  <c r="DK5" i="2"/>
  <c r="AM4" i="2"/>
  <c r="BD4" i="2"/>
  <c r="CG4" i="2"/>
  <c r="EE4" i="2"/>
  <c r="EQ4" i="2"/>
  <c r="BX5" i="2"/>
  <c r="CP5" i="2"/>
  <c r="CX5" i="2"/>
  <c r="DG5" i="2"/>
  <c r="DO5" i="2"/>
  <c r="H143" i="2"/>
  <c r="E143" i="3"/>
  <c r="H86" i="2"/>
  <c r="E86" i="3"/>
  <c r="H76" i="2"/>
  <c r="I76" i="2" s="1"/>
  <c r="E76" i="3"/>
  <c r="H139" i="2"/>
  <c r="E139" i="3"/>
  <c r="D19" i="3"/>
  <c r="D27" i="3"/>
  <c r="D23" i="3"/>
  <c r="D14" i="3"/>
  <c r="BU4" i="2"/>
  <c r="CO5" i="2"/>
  <c r="D16" i="3"/>
  <c r="T172" i="1"/>
  <c r="O172" i="1"/>
  <c r="R172" i="1"/>
  <c r="D22" i="3"/>
  <c r="CT4" i="2"/>
  <c r="DO4" i="2"/>
  <c r="DZ4" i="2"/>
  <c r="N172" i="1"/>
  <c r="CP4" i="2"/>
  <c r="D26" i="3"/>
  <c r="D21" i="3"/>
  <c r="C183" i="1"/>
  <c r="D18" i="3"/>
  <c r="D11" i="3"/>
  <c r="C178" i="1"/>
  <c r="H145" i="2"/>
  <c r="E145" i="3"/>
  <c r="H137" i="2"/>
  <c r="E137" i="3"/>
  <c r="H95" i="2"/>
  <c r="E95" i="3"/>
  <c r="H88" i="2"/>
  <c r="E88" i="3"/>
  <c r="H84" i="2"/>
  <c r="E84" i="3"/>
  <c r="G103" i="2"/>
  <c r="AY4" i="2"/>
  <c r="BG4" i="2"/>
  <c r="BW4" i="2"/>
  <c r="CF4" i="2"/>
  <c r="CL4" i="2"/>
  <c r="DD4" i="2"/>
  <c r="EJ4" i="2"/>
  <c r="CJ5" i="2"/>
  <c r="DF5" i="2"/>
  <c r="DL5" i="2"/>
  <c r="AL4" i="2"/>
  <c r="AT4" i="2"/>
  <c r="CJ4" i="2"/>
  <c r="F38" i="3"/>
  <c r="D49" i="3"/>
  <c r="G44" i="3"/>
  <c r="F37" i="3"/>
  <c r="F53" i="3"/>
  <c r="F40" i="3"/>
  <c r="E150" i="3"/>
  <c r="E65" i="3"/>
  <c r="E74" i="3"/>
  <c r="C179" i="1"/>
  <c r="AC172" i="1"/>
  <c r="Y172" i="1"/>
  <c r="U172" i="1"/>
  <c r="P172" i="1"/>
  <c r="AA172" i="1"/>
  <c r="D7" i="3"/>
  <c r="D10" i="3"/>
  <c r="H51" i="2"/>
  <c r="I51" i="2" s="1"/>
  <c r="E51" i="3"/>
  <c r="D51" i="3"/>
  <c r="E47" i="3"/>
  <c r="BQ4" i="2"/>
  <c r="CH4" i="2"/>
  <c r="D12" i="3"/>
  <c r="BM4" i="2"/>
  <c r="CD4" i="2"/>
  <c r="CO4" i="2"/>
  <c r="CS4" i="2"/>
  <c r="CW4" i="2"/>
  <c r="DA4" i="2"/>
  <c r="DF4" i="2"/>
  <c r="DJ4" i="2"/>
  <c r="DN4" i="2"/>
  <c r="CD5" i="2"/>
  <c r="CL5" i="2"/>
  <c r="CW5" i="2"/>
  <c r="BY4" i="2"/>
  <c r="BM5" i="2"/>
  <c r="BU5" i="2"/>
  <c r="CS5" i="2"/>
  <c r="DJ5" i="2"/>
  <c r="DN5" i="2"/>
  <c r="H41" i="2"/>
  <c r="I41" i="2" s="1"/>
  <c r="E41" i="3"/>
  <c r="DV4" i="2"/>
  <c r="F17" i="3"/>
  <c r="F8" i="3"/>
  <c r="G13" i="3"/>
  <c r="DR4" i="2"/>
  <c r="H18" i="2"/>
  <c r="I18" i="2" s="1"/>
  <c r="J18" i="2" s="1"/>
  <c r="E18" i="3"/>
  <c r="H26" i="2"/>
  <c r="F26" i="3" s="1"/>
  <c r="E26" i="3"/>
  <c r="E22" i="3"/>
  <c r="E27" i="3"/>
  <c r="E14" i="3"/>
  <c r="E19" i="3"/>
  <c r="AP5" i="2"/>
  <c r="AY5" i="2"/>
  <c r="BO5" i="2"/>
  <c r="CF5" i="2"/>
  <c r="DW5" i="2"/>
  <c r="EF5" i="2"/>
  <c r="CB5" i="2"/>
  <c r="CQ5" i="2"/>
  <c r="CY5" i="2"/>
  <c r="DH5" i="2"/>
  <c r="AL5" i="2"/>
  <c r="AT5" i="2"/>
  <c r="BC5" i="2"/>
  <c r="BQ5" i="2"/>
  <c r="BW5" i="2"/>
  <c r="CH5" i="2"/>
  <c r="E46" i="3"/>
  <c r="F74" i="3"/>
  <c r="H71" i="2"/>
  <c r="I71" i="2" s="1"/>
  <c r="J71" i="2" s="1"/>
  <c r="E71" i="3"/>
  <c r="I47" i="2"/>
  <c r="F47" i="3"/>
  <c r="H61" i="2"/>
  <c r="E61" i="3"/>
  <c r="E50" i="3"/>
  <c r="E75" i="3"/>
  <c r="F65" i="3"/>
  <c r="G48" i="2"/>
  <c r="H48" i="2" s="1"/>
  <c r="I48" i="2" s="1"/>
  <c r="J48" i="2" s="1"/>
  <c r="G77" i="2"/>
  <c r="H77" i="2" s="1"/>
  <c r="I77" i="2" s="1"/>
  <c r="J77" i="2" s="1"/>
  <c r="G62" i="2"/>
  <c r="G142" i="2"/>
  <c r="G138" i="2"/>
  <c r="G28" i="2"/>
  <c r="H28" i="2" s="1"/>
  <c r="I28" i="2" s="1"/>
  <c r="J28" i="2" s="1"/>
  <c r="G20" i="2"/>
  <c r="H20" i="2" s="1"/>
  <c r="I20" i="2" s="1"/>
  <c r="J20" i="2" s="1"/>
  <c r="G10" i="2"/>
  <c r="H10" i="2" s="1"/>
  <c r="I10" i="2" s="1"/>
  <c r="J10" i="2" s="1"/>
  <c r="G73" i="2"/>
  <c r="G70" i="2"/>
  <c r="G148" i="2"/>
  <c r="G146" i="2"/>
  <c r="G141" i="2"/>
  <c r="G52" i="2"/>
  <c r="H52" i="2" s="1"/>
  <c r="I52" i="2" s="1"/>
  <c r="J52" i="2" s="1"/>
  <c r="G43" i="2"/>
  <c r="H43" i="2" s="1"/>
  <c r="I43" i="2" s="1"/>
  <c r="J43" i="2" s="1"/>
  <c r="G36" i="2"/>
  <c r="G144" i="2"/>
  <c r="G136" i="2"/>
  <c r="G134" i="2"/>
  <c r="G133" i="2"/>
  <c r="G24" i="2"/>
  <c r="H24" i="2" s="1"/>
  <c r="I24" i="2" s="1"/>
  <c r="J24" i="2" s="1"/>
  <c r="G15" i="2"/>
  <c r="H15" i="2" s="1"/>
  <c r="I15" i="2" s="1"/>
  <c r="J15" i="2" s="1"/>
  <c r="G68" i="2"/>
  <c r="H68" i="2" s="1"/>
  <c r="I68" i="2" s="1"/>
  <c r="J68" i="2" s="1"/>
  <c r="G67" i="2"/>
  <c r="G66" i="2"/>
  <c r="H66" i="2" s="1"/>
  <c r="I66" i="2" s="1"/>
  <c r="J66" i="2" s="1"/>
  <c r="G64" i="2"/>
  <c r="G152" i="2"/>
  <c r="G140" i="2"/>
  <c r="G131" i="2"/>
  <c r="G101" i="2"/>
  <c r="E101" i="3" s="1"/>
  <c r="G97" i="2"/>
  <c r="E97" i="3" s="1"/>
  <c r="G93" i="2"/>
  <c r="E93" i="3" s="1"/>
  <c r="G89" i="2"/>
  <c r="G85" i="2"/>
  <c r="M187" i="1"/>
  <c r="G130" i="2"/>
  <c r="G126" i="2"/>
  <c r="G122" i="2"/>
  <c r="E122" i="3" s="1"/>
  <c r="G118" i="2"/>
  <c r="E118" i="3" s="1"/>
  <c r="G114" i="2"/>
  <c r="H114" i="2" s="1"/>
  <c r="I114" i="2" s="1"/>
  <c r="J114" i="2" s="1"/>
  <c r="G110" i="2"/>
  <c r="E110" i="3" s="1"/>
  <c r="G106" i="2"/>
  <c r="E106" i="3" s="1"/>
  <c r="N180" i="1"/>
  <c r="I22" i="2"/>
  <c r="J22" i="2" s="1"/>
  <c r="I12" i="2"/>
  <c r="J12" i="2" s="1"/>
  <c r="G120" i="3"/>
  <c r="J120" i="2"/>
  <c r="G116" i="3"/>
  <c r="J116" i="2"/>
  <c r="G112" i="3"/>
  <c r="J112" i="2"/>
  <c r="G108" i="3"/>
  <c r="J108" i="2"/>
  <c r="G104" i="3"/>
  <c r="J104" i="2"/>
  <c r="F102" i="3"/>
  <c r="I102" i="2"/>
  <c r="J102" i="2" s="1"/>
  <c r="F98" i="3"/>
  <c r="I98" i="2"/>
  <c r="J98" i="2" s="1"/>
  <c r="F94" i="3"/>
  <c r="I94" i="2"/>
  <c r="J94" i="2" s="1"/>
  <c r="E100" i="3"/>
  <c r="E96" i="3"/>
  <c r="E92" i="3"/>
  <c r="F119" i="3"/>
  <c r="I119" i="2"/>
  <c r="J119" i="2" s="1"/>
  <c r="F115" i="3"/>
  <c r="I115" i="2"/>
  <c r="J115" i="2" s="1"/>
  <c r="F111" i="3"/>
  <c r="I111" i="2"/>
  <c r="J111" i="2" s="1"/>
  <c r="F107" i="3"/>
  <c r="I107" i="2"/>
  <c r="J107" i="2" s="1"/>
  <c r="H135" i="2"/>
  <c r="E135" i="3"/>
  <c r="E121" i="3"/>
  <c r="E117" i="3"/>
  <c r="E113" i="3"/>
  <c r="E109" i="3"/>
  <c r="E105" i="3"/>
  <c r="AD172" i="1"/>
  <c r="Z172" i="1"/>
  <c r="V172" i="1"/>
  <c r="Q172" i="1"/>
  <c r="AJ4" i="2"/>
  <c r="AN4" i="2"/>
  <c r="AR4" i="2"/>
  <c r="AV4" i="2"/>
  <c r="BA4" i="2"/>
  <c r="BE4" i="2"/>
  <c r="BI4" i="2"/>
  <c r="BN4" i="2"/>
  <c r="BR4" i="2"/>
  <c r="BV4" i="2"/>
  <c r="CA4" i="2"/>
  <c r="CE4" i="2"/>
  <c r="CI4" i="2"/>
  <c r="CM4" i="2"/>
  <c r="AJ5" i="2"/>
  <c r="AN5" i="2"/>
  <c r="AR5" i="2"/>
  <c r="BA5" i="2"/>
  <c r="BE5" i="2"/>
  <c r="BI5" i="2"/>
  <c r="BN5" i="2"/>
  <c r="BR5" i="2"/>
  <c r="BV5" i="2"/>
  <c r="CA5" i="2"/>
  <c r="CE5" i="2"/>
  <c r="CI5" i="2"/>
  <c r="CM5" i="2"/>
  <c r="AK5" i="2"/>
  <c r="AO5" i="2"/>
  <c r="AS5" i="2"/>
  <c r="AX5" i="2"/>
  <c r="BB5" i="2"/>
  <c r="BF5" i="2"/>
  <c r="BJ5" i="2"/>
  <c r="G49" i="2"/>
  <c r="G45" i="2"/>
  <c r="G29" i="2"/>
  <c r="G25" i="2"/>
  <c r="G21" i="2"/>
  <c r="G16" i="2"/>
  <c r="G11" i="2"/>
  <c r="G7" i="2"/>
  <c r="G78" i="2"/>
  <c r="G166" i="1" l="1"/>
  <c r="C166" i="3"/>
  <c r="F34" i="2"/>
  <c r="F162" i="2"/>
  <c r="F82" i="2"/>
  <c r="F164" i="2"/>
  <c r="F59" i="2"/>
  <c r="F163" i="2"/>
  <c r="F159" i="2"/>
  <c r="F165" i="2"/>
  <c r="I34" i="1"/>
  <c r="I162" i="1"/>
  <c r="H159" i="1"/>
  <c r="H165" i="1"/>
  <c r="H166" i="1" s="1"/>
  <c r="E63" i="3"/>
  <c r="G157" i="2"/>
  <c r="D157" i="3"/>
  <c r="D165" i="3" s="1"/>
  <c r="D80" i="3"/>
  <c r="D164" i="3" s="1"/>
  <c r="D32" i="3"/>
  <c r="D162" i="3" s="1"/>
  <c r="D57" i="3"/>
  <c r="D163" i="3" s="1"/>
  <c r="J36" i="1"/>
  <c r="I57" i="1"/>
  <c r="I163" i="1" s="1"/>
  <c r="J61" i="1"/>
  <c r="I80" i="1"/>
  <c r="I164" i="1" s="1"/>
  <c r="J32" i="1"/>
  <c r="J84" i="1"/>
  <c r="I157" i="1"/>
  <c r="H36" i="2"/>
  <c r="G57" i="2"/>
  <c r="G32" i="2"/>
  <c r="G80" i="2"/>
  <c r="I26" i="2"/>
  <c r="J26" i="2" s="1"/>
  <c r="H26" i="3" s="1"/>
  <c r="H106" i="2"/>
  <c r="I106" i="2" s="1"/>
  <c r="J106" i="2" s="1"/>
  <c r="I69" i="2"/>
  <c r="J69" i="2" s="1"/>
  <c r="C172" i="1"/>
  <c r="H110" i="2"/>
  <c r="I110" i="2" s="1"/>
  <c r="J110" i="2" s="1"/>
  <c r="I72" i="2"/>
  <c r="G72" i="3" s="1"/>
  <c r="F76" i="3"/>
  <c r="E114" i="3"/>
  <c r="H97" i="2"/>
  <c r="I97" i="2" s="1"/>
  <c r="J97" i="2" s="1"/>
  <c r="F18" i="3"/>
  <c r="H118" i="2"/>
  <c r="I118" i="2" s="1"/>
  <c r="J118" i="2" s="1"/>
  <c r="G18" i="3"/>
  <c r="H122" i="2"/>
  <c r="I122" i="2" s="1"/>
  <c r="J122" i="2" s="1"/>
  <c r="H101" i="2"/>
  <c r="I101" i="2" s="1"/>
  <c r="J101" i="2" s="1"/>
  <c r="I91" i="2"/>
  <c r="F91" i="3"/>
  <c r="I147" i="2"/>
  <c r="F147" i="3"/>
  <c r="H93" i="2"/>
  <c r="F93" i="3" s="1"/>
  <c r="I99" i="2"/>
  <c r="F99" i="3"/>
  <c r="G107" i="3"/>
  <c r="G119" i="3"/>
  <c r="G115" i="3"/>
  <c r="F71" i="3"/>
  <c r="I139" i="2"/>
  <c r="F139" i="3"/>
  <c r="I86" i="2"/>
  <c r="F86" i="3"/>
  <c r="G111" i="3"/>
  <c r="I143" i="2"/>
  <c r="F143" i="3"/>
  <c r="D172" i="1"/>
  <c r="I84" i="2"/>
  <c r="F84" i="3"/>
  <c r="I88" i="2"/>
  <c r="F88" i="3"/>
  <c r="I137" i="2"/>
  <c r="F137" i="3"/>
  <c r="H103" i="2"/>
  <c r="E103" i="3"/>
  <c r="I95" i="2"/>
  <c r="F95" i="3"/>
  <c r="I145" i="2"/>
  <c r="F145" i="3"/>
  <c r="G53" i="3"/>
  <c r="H44" i="3"/>
  <c r="G40" i="3"/>
  <c r="G37" i="3"/>
  <c r="G38" i="3"/>
  <c r="D180" i="1"/>
  <c r="C180" i="1"/>
  <c r="F150" i="3"/>
  <c r="F51" i="3"/>
  <c r="F41" i="3"/>
  <c r="G8" i="3"/>
  <c r="E9" i="3"/>
  <c r="H13" i="3"/>
  <c r="G17" i="3"/>
  <c r="G22" i="3"/>
  <c r="F19" i="3"/>
  <c r="E12" i="3"/>
  <c r="E23" i="3"/>
  <c r="F22" i="3"/>
  <c r="H108" i="3"/>
  <c r="H130" i="2"/>
  <c r="E130" i="3"/>
  <c r="H64" i="2"/>
  <c r="E64" i="3"/>
  <c r="F75" i="3"/>
  <c r="E68" i="3"/>
  <c r="H120" i="3"/>
  <c r="H126" i="2"/>
  <c r="E126" i="3"/>
  <c r="H85" i="2"/>
  <c r="E85" i="3"/>
  <c r="H131" i="2"/>
  <c r="E131" i="3"/>
  <c r="H152" i="2"/>
  <c r="E152" i="3"/>
  <c r="H67" i="2"/>
  <c r="E67" i="3"/>
  <c r="H134" i="2"/>
  <c r="E134" i="3"/>
  <c r="H138" i="2"/>
  <c r="E138" i="3"/>
  <c r="G65" i="3"/>
  <c r="F50" i="3"/>
  <c r="J47" i="2"/>
  <c r="G47" i="3"/>
  <c r="G74" i="3"/>
  <c r="J51" i="2"/>
  <c r="G51" i="3"/>
  <c r="F68" i="3"/>
  <c r="H144" i="2"/>
  <c r="E144" i="3"/>
  <c r="H141" i="2"/>
  <c r="E141" i="3"/>
  <c r="H148" i="2"/>
  <c r="E148" i="3"/>
  <c r="H73" i="2"/>
  <c r="E73" i="3"/>
  <c r="H142" i="2"/>
  <c r="E142" i="3"/>
  <c r="H62" i="2"/>
  <c r="E62" i="3"/>
  <c r="E66" i="3"/>
  <c r="F46" i="3"/>
  <c r="G94" i="3"/>
  <c r="G98" i="3"/>
  <c r="G102" i="3"/>
  <c r="H104" i="3"/>
  <c r="H89" i="2"/>
  <c r="E89" i="3"/>
  <c r="H140" i="2"/>
  <c r="E140" i="3"/>
  <c r="H133" i="2"/>
  <c r="E133" i="3"/>
  <c r="H136" i="2"/>
  <c r="E136" i="3"/>
  <c r="H146" i="2"/>
  <c r="E146" i="3"/>
  <c r="H70" i="2"/>
  <c r="E70" i="3"/>
  <c r="F63" i="3"/>
  <c r="I63" i="2"/>
  <c r="G71" i="3"/>
  <c r="J41" i="2"/>
  <c r="G41" i="3"/>
  <c r="I61" i="2"/>
  <c r="F61" i="3"/>
  <c r="F66" i="3"/>
  <c r="J76" i="2"/>
  <c r="G76" i="3"/>
  <c r="H78" i="2"/>
  <c r="E78" i="3"/>
  <c r="E10" i="3"/>
  <c r="E15" i="3"/>
  <c r="E20" i="3"/>
  <c r="E24" i="3"/>
  <c r="E28" i="3"/>
  <c r="G59" i="1"/>
  <c r="E36" i="3"/>
  <c r="H45" i="2"/>
  <c r="E45" i="3"/>
  <c r="H49" i="2"/>
  <c r="E49" i="3"/>
  <c r="F9" i="3"/>
  <c r="F27" i="3"/>
  <c r="I135" i="2"/>
  <c r="F135" i="3"/>
  <c r="F23" i="3"/>
  <c r="G82" i="1"/>
  <c r="F114" i="3"/>
  <c r="H116" i="3"/>
  <c r="E7" i="3"/>
  <c r="H7" i="2"/>
  <c r="H11" i="2"/>
  <c r="E11" i="3"/>
  <c r="H16" i="2"/>
  <c r="E16" i="3"/>
  <c r="H21" i="2"/>
  <c r="E21" i="3"/>
  <c r="H25" i="2"/>
  <c r="E25" i="3"/>
  <c r="H29" i="2"/>
  <c r="E29" i="3"/>
  <c r="F105" i="3"/>
  <c r="F109" i="3"/>
  <c r="F113" i="3"/>
  <c r="F117" i="3"/>
  <c r="F121" i="3"/>
  <c r="F92" i="3"/>
  <c r="F96" i="3"/>
  <c r="F100" i="3"/>
  <c r="H112" i="3"/>
  <c r="H18" i="3"/>
  <c r="H22" i="3"/>
  <c r="E77" i="3"/>
  <c r="E43" i="3"/>
  <c r="E48" i="3"/>
  <c r="E52" i="3"/>
  <c r="H107" i="3"/>
  <c r="H111" i="3"/>
  <c r="H115" i="3"/>
  <c r="H119" i="3"/>
  <c r="H94" i="3"/>
  <c r="H98" i="3"/>
  <c r="H102" i="3"/>
  <c r="G114" i="3"/>
  <c r="D166" i="3" l="1"/>
  <c r="G159" i="2"/>
  <c r="G165" i="2"/>
  <c r="G82" i="2"/>
  <c r="G164" i="2"/>
  <c r="F166" i="2"/>
  <c r="G59" i="2"/>
  <c r="G163" i="2"/>
  <c r="G34" i="2"/>
  <c r="G162" i="2"/>
  <c r="J34" i="1"/>
  <c r="J162" i="1"/>
  <c r="I159" i="1"/>
  <c r="I165" i="1"/>
  <c r="I166" i="1" s="1"/>
  <c r="K22" i="2"/>
  <c r="K13" i="2"/>
  <c r="K18" i="2"/>
  <c r="K26" i="2"/>
  <c r="H157" i="2"/>
  <c r="F106" i="3"/>
  <c r="G26" i="3"/>
  <c r="E80" i="3"/>
  <c r="E164" i="3" s="1"/>
  <c r="E32" i="3"/>
  <c r="E162" i="3" s="1"/>
  <c r="E157" i="3"/>
  <c r="E165" i="3" s="1"/>
  <c r="E57" i="3"/>
  <c r="E163" i="3" s="1"/>
  <c r="J157" i="1"/>
  <c r="J80" i="1"/>
  <c r="J164" i="1" s="1"/>
  <c r="J57" i="1"/>
  <c r="J163" i="1" s="1"/>
  <c r="G118" i="3"/>
  <c r="H32" i="2"/>
  <c r="I36" i="2"/>
  <c r="H57" i="2"/>
  <c r="H80" i="2"/>
  <c r="J84" i="2"/>
  <c r="G106" i="3"/>
  <c r="J72" i="2"/>
  <c r="G69" i="3"/>
  <c r="F118" i="3"/>
  <c r="G122" i="3"/>
  <c r="G97" i="3"/>
  <c r="F110" i="3"/>
  <c r="G110" i="3"/>
  <c r="F122" i="3"/>
  <c r="F97" i="3"/>
  <c r="F101" i="3"/>
  <c r="G101" i="3"/>
  <c r="G84" i="3"/>
  <c r="I93" i="2"/>
  <c r="G93" i="3" s="1"/>
  <c r="J91" i="2"/>
  <c r="G91" i="3"/>
  <c r="J147" i="2"/>
  <c r="G147" i="3"/>
  <c r="G99" i="3"/>
  <c r="J99" i="2"/>
  <c r="J139" i="2"/>
  <c r="G139" i="3"/>
  <c r="J143" i="2"/>
  <c r="G143" i="3"/>
  <c r="J86" i="2"/>
  <c r="G86" i="3"/>
  <c r="F14" i="3"/>
  <c r="G95" i="3"/>
  <c r="J95" i="2"/>
  <c r="I103" i="2"/>
  <c r="F103" i="3"/>
  <c r="J88" i="2"/>
  <c r="G88" i="3"/>
  <c r="J145" i="2"/>
  <c r="G145" i="3"/>
  <c r="J137" i="2"/>
  <c r="G137" i="3"/>
  <c r="H37" i="3"/>
  <c r="H38" i="3"/>
  <c r="H40" i="3"/>
  <c r="H53" i="3"/>
  <c r="G150" i="3"/>
  <c r="H17" i="3"/>
  <c r="H8" i="3"/>
  <c r="F12" i="3"/>
  <c r="I136" i="2"/>
  <c r="F136" i="3"/>
  <c r="I140" i="2"/>
  <c r="F140" i="3"/>
  <c r="G46" i="3"/>
  <c r="I62" i="2"/>
  <c r="F62" i="3"/>
  <c r="I73" i="2"/>
  <c r="F73" i="3"/>
  <c r="I141" i="2"/>
  <c r="F141" i="3"/>
  <c r="I138" i="2"/>
  <c r="F138" i="3"/>
  <c r="I67" i="2"/>
  <c r="F67" i="3"/>
  <c r="I131" i="2"/>
  <c r="F131" i="3"/>
  <c r="I85" i="2"/>
  <c r="F85" i="3"/>
  <c r="H76" i="3"/>
  <c r="G66" i="3"/>
  <c r="H71" i="3"/>
  <c r="G68" i="3"/>
  <c r="H74" i="3"/>
  <c r="H69" i="3"/>
  <c r="H65" i="3"/>
  <c r="G75" i="3"/>
  <c r="J63" i="2"/>
  <c r="G63" i="3"/>
  <c r="I146" i="2"/>
  <c r="F146" i="3"/>
  <c r="I133" i="2"/>
  <c r="F133" i="3"/>
  <c r="I142" i="2"/>
  <c r="F142" i="3"/>
  <c r="I148" i="2"/>
  <c r="F148" i="3"/>
  <c r="I144" i="2"/>
  <c r="F144" i="3"/>
  <c r="I134" i="2"/>
  <c r="F134" i="3"/>
  <c r="I152" i="2"/>
  <c r="F152" i="3"/>
  <c r="I64" i="2"/>
  <c r="F64" i="3"/>
  <c r="I130" i="2"/>
  <c r="F130" i="3"/>
  <c r="J61" i="2"/>
  <c r="G61" i="3"/>
  <c r="H41" i="3"/>
  <c r="I70" i="2"/>
  <c r="F70" i="3"/>
  <c r="I89" i="2"/>
  <c r="F89" i="3"/>
  <c r="H51" i="3"/>
  <c r="H47" i="3"/>
  <c r="G50" i="3"/>
  <c r="I126" i="2"/>
  <c r="F126" i="3"/>
  <c r="F48" i="3"/>
  <c r="F77" i="3"/>
  <c r="H118" i="3"/>
  <c r="H82" i="1"/>
  <c r="H97" i="3"/>
  <c r="H101" i="3"/>
  <c r="G117" i="3"/>
  <c r="G109" i="3"/>
  <c r="H110" i="3"/>
  <c r="G23" i="3"/>
  <c r="I49" i="2"/>
  <c r="F49" i="3"/>
  <c r="F28" i="3"/>
  <c r="F20" i="3"/>
  <c r="F10" i="3"/>
  <c r="I82" i="1"/>
  <c r="G100" i="3"/>
  <c r="G92" i="3"/>
  <c r="I25" i="2"/>
  <c r="F25" i="3"/>
  <c r="I16" i="2"/>
  <c r="F16" i="3"/>
  <c r="I7" i="2"/>
  <c r="F7" i="3"/>
  <c r="G27" i="3"/>
  <c r="G9" i="3"/>
  <c r="H114" i="3"/>
  <c r="F52" i="3"/>
  <c r="F43" i="3"/>
  <c r="H106" i="3"/>
  <c r="G121" i="3"/>
  <c r="G113" i="3"/>
  <c r="G105" i="3"/>
  <c r="G14" i="3"/>
  <c r="H59" i="1"/>
  <c r="F36" i="3"/>
  <c r="F24" i="3"/>
  <c r="F15" i="3"/>
  <c r="I78" i="2"/>
  <c r="F78" i="3"/>
  <c r="H122" i="3"/>
  <c r="G96" i="3"/>
  <c r="I29" i="2"/>
  <c r="F29" i="3"/>
  <c r="I21" i="2"/>
  <c r="F21" i="3"/>
  <c r="I11" i="2"/>
  <c r="F11" i="3"/>
  <c r="J135" i="2"/>
  <c r="G135" i="3"/>
  <c r="G19" i="3"/>
  <c r="I45" i="2"/>
  <c r="F45" i="3"/>
  <c r="E166" i="3" l="1"/>
  <c r="H34" i="2"/>
  <c r="H162" i="2"/>
  <c r="H82" i="2"/>
  <c r="H164" i="2"/>
  <c r="H59" i="2"/>
  <c r="H163" i="2"/>
  <c r="H159" i="2"/>
  <c r="H165" i="2"/>
  <c r="G166" i="2"/>
  <c r="J159" i="1"/>
  <c r="J165" i="1"/>
  <c r="J166" i="1" s="1"/>
  <c r="K8" i="2"/>
  <c r="K17" i="2"/>
  <c r="I157" i="2"/>
  <c r="F157" i="3"/>
  <c r="F165" i="3" s="1"/>
  <c r="F80" i="3"/>
  <c r="F164" i="3" s="1"/>
  <c r="F57" i="3"/>
  <c r="F163" i="3" s="1"/>
  <c r="F32" i="3"/>
  <c r="F162" i="3" s="1"/>
  <c r="H84" i="3"/>
  <c r="I57" i="2"/>
  <c r="J36" i="2"/>
  <c r="I32" i="2"/>
  <c r="I80" i="2"/>
  <c r="H72" i="3"/>
  <c r="J93" i="2"/>
  <c r="H93" i="3" s="1"/>
  <c r="H91" i="3"/>
  <c r="H147" i="3"/>
  <c r="H99" i="3"/>
  <c r="H143" i="3"/>
  <c r="H86" i="3"/>
  <c r="H139" i="3"/>
  <c r="H88" i="3"/>
  <c r="H137" i="3"/>
  <c r="H145" i="3"/>
  <c r="J103" i="2"/>
  <c r="G103" i="3"/>
  <c r="H95" i="3"/>
  <c r="H150" i="3"/>
  <c r="G12" i="3"/>
  <c r="J126" i="2"/>
  <c r="G126" i="3"/>
  <c r="H61" i="3"/>
  <c r="J130" i="2"/>
  <c r="G130" i="3"/>
  <c r="J152" i="2"/>
  <c r="G152" i="3"/>
  <c r="J144" i="2"/>
  <c r="G144" i="3"/>
  <c r="H63" i="3"/>
  <c r="H68" i="3"/>
  <c r="H66" i="3"/>
  <c r="J131" i="2"/>
  <c r="G131" i="3"/>
  <c r="J142" i="2"/>
  <c r="K142" i="2" s="1"/>
  <c r="G142" i="3"/>
  <c r="J146" i="2"/>
  <c r="G146" i="3"/>
  <c r="H75" i="3"/>
  <c r="J85" i="2"/>
  <c r="G85" i="3"/>
  <c r="J62" i="2"/>
  <c r="G62" i="3"/>
  <c r="J140" i="2"/>
  <c r="G140" i="3"/>
  <c r="H50" i="3"/>
  <c r="J70" i="2"/>
  <c r="G70" i="3"/>
  <c r="J64" i="2"/>
  <c r="G64" i="3"/>
  <c r="J148" i="2"/>
  <c r="G148" i="3"/>
  <c r="J67" i="2"/>
  <c r="G67" i="3"/>
  <c r="J138" i="2"/>
  <c r="G138" i="3"/>
  <c r="J73" i="2"/>
  <c r="G73" i="3"/>
  <c r="J89" i="2"/>
  <c r="G89" i="3"/>
  <c r="J134" i="2"/>
  <c r="G134" i="3"/>
  <c r="J133" i="2"/>
  <c r="G133" i="3"/>
  <c r="J141" i="2"/>
  <c r="G141" i="3"/>
  <c r="H46" i="3"/>
  <c r="J136" i="2"/>
  <c r="G136" i="3"/>
  <c r="J78" i="2"/>
  <c r="G78" i="3"/>
  <c r="H121" i="3"/>
  <c r="H27" i="3"/>
  <c r="G10" i="3"/>
  <c r="G28" i="3"/>
  <c r="J49" i="2"/>
  <c r="G49" i="3"/>
  <c r="H23" i="3"/>
  <c r="H135" i="3"/>
  <c r="J21" i="2"/>
  <c r="G21" i="3"/>
  <c r="G15" i="3"/>
  <c r="H113" i="3"/>
  <c r="G43" i="3"/>
  <c r="H9" i="3"/>
  <c r="J7" i="2"/>
  <c r="G7" i="3"/>
  <c r="J25" i="2"/>
  <c r="G25" i="3"/>
  <c r="H100" i="3"/>
  <c r="J82" i="1"/>
  <c r="G77" i="3"/>
  <c r="J45" i="2"/>
  <c r="G45" i="3"/>
  <c r="H19" i="3"/>
  <c r="H96" i="3"/>
  <c r="H14" i="3"/>
  <c r="H105" i="3"/>
  <c r="H92" i="3"/>
  <c r="G20" i="3"/>
  <c r="H117" i="3"/>
  <c r="J11" i="2"/>
  <c r="G11" i="3"/>
  <c r="J29" i="2"/>
  <c r="G29" i="3"/>
  <c r="G24" i="3"/>
  <c r="I59" i="1"/>
  <c r="G36" i="3"/>
  <c r="G52" i="3"/>
  <c r="J16" i="2"/>
  <c r="G16" i="3"/>
  <c r="H109" i="3"/>
  <c r="G48" i="3"/>
  <c r="F166" i="3" l="1"/>
  <c r="I59" i="2"/>
  <c r="I163" i="2"/>
  <c r="I82" i="2"/>
  <c r="I164" i="2"/>
  <c r="I34" i="2"/>
  <c r="I162" i="2"/>
  <c r="I159" i="2"/>
  <c r="I165" i="2"/>
  <c r="H166" i="2"/>
  <c r="K27" i="2"/>
  <c r="K14" i="2"/>
  <c r="K23" i="2"/>
  <c r="K19" i="2"/>
  <c r="K9" i="2"/>
  <c r="J157" i="2"/>
  <c r="G80" i="3"/>
  <c r="G164" i="3" s="1"/>
  <c r="G157" i="3"/>
  <c r="G165" i="3" s="1"/>
  <c r="G32" i="3"/>
  <c r="G162" i="3" s="1"/>
  <c r="G57" i="3"/>
  <c r="G163" i="3" s="1"/>
  <c r="J57" i="2"/>
  <c r="J32" i="2"/>
  <c r="J80" i="2"/>
  <c r="H103" i="3"/>
  <c r="H12" i="3"/>
  <c r="H73" i="3"/>
  <c r="H67" i="3"/>
  <c r="H70" i="3"/>
  <c r="H62" i="3"/>
  <c r="H136" i="3"/>
  <c r="H89" i="3"/>
  <c r="H148" i="3"/>
  <c r="H146" i="3"/>
  <c r="H130" i="3"/>
  <c r="H141" i="3"/>
  <c r="H134" i="3"/>
  <c r="H138" i="3"/>
  <c r="H64" i="3"/>
  <c r="H140" i="3"/>
  <c r="H152" i="3"/>
  <c r="H133" i="3"/>
  <c r="H85" i="3"/>
  <c r="H142" i="3"/>
  <c r="H131" i="3"/>
  <c r="H144" i="3"/>
  <c r="H126" i="3"/>
  <c r="H21" i="3"/>
  <c r="H49" i="3"/>
  <c r="H48" i="3"/>
  <c r="H11" i="3"/>
  <c r="H20" i="3"/>
  <c r="H25" i="3"/>
  <c r="H16" i="3"/>
  <c r="H24" i="3"/>
  <c r="H29" i="3"/>
  <c r="H45" i="3"/>
  <c r="H28" i="3"/>
  <c r="H10" i="3"/>
  <c r="H52" i="3"/>
  <c r="J59" i="1"/>
  <c r="H36" i="3"/>
  <c r="H77" i="3"/>
  <c r="H7" i="3"/>
  <c r="H43" i="3"/>
  <c r="H15" i="3"/>
  <c r="H78" i="3"/>
  <c r="G166" i="3" l="1"/>
  <c r="J34" i="2"/>
  <c r="J162" i="2"/>
  <c r="J59" i="2"/>
  <c r="J163" i="2"/>
  <c r="J159" i="2"/>
  <c r="J165" i="2"/>
  <c r="J82" i="2"/>
  <c r="J164" i="2"/>
  <c r="I166" i="2"/>
  <c r="K28" i="2"/>
  <c r="K16" i="2"/>
  <c r="K70" i="2"/>
  <c r="K15" i="2"/>
  <c r="K25" i="2"/>
  <c r="K20" i="2"/>
  <c r="K29" i="2"/>
  <c r="K10" i="2"/>
  <c r="K24" i="2"/>
  <c r="K11" i="2"/>
  <c r="K21" i="2"/>
  <c r="K12" i="2"/>
  <c r="AO157" i="2"/>
  <c r="AO165" i="2" s="1"/>
  <c r="AO57" i="2"/>
  <c r="AO163" i="2" s="1"/>
  <c r="K7" i="2"/>
  <c r="H157" i="3"/>
  <c r="H165" i="3" s="1"/>
  <c r="H80" i="3"/>
  <c r="H164" i="3" s="1"/>
  <c r="H32" i="3"/>
  <c r="H162" i="3" s="1"/>
  <c r="H57" i="3"/>
  <c r="H163" i="3" s="1"/>
  <c r="H166" i="3" l="1"/>
  <c r="J166" i="2"/>
  <c r="AO80" i="2"/>
  <c r="AO164" i="2" s="1"/>
  <c r="K32" i="2"/>
  <c r="AO32" i="2"/>
  <c r="AO162" i="2" s="1"/>
  <c r="AO166" i="2" l="1"/>
  <c r="K34" i="2"/>
  <c r="K162" i="2"/>
  <c r="L184" i="1"/>
  <c r="N184" i="1"/>
  <c r="C182" i="1" l="1"/>
  <c r="C184" i="1" s="1"/>
  <c r="D184" i="1"/>
  <c r="R176" i="1" l="1"/>
  <c r="R187" i="1"/>
  <c r="O187" i="1"/>
  <c r="Q176" i="1"/>
  <c r="Q187" i="1"/>
  <c r="P187" i="1"/>
  <c r="P176" i="1"/>
  <c r="O176" i="1"/>
  <c r="S176" i="1"/>
  <c r="C175" i="1"/>
  <c r="N187" i="1"/>
  <c r="N176" i="1"/>
  <c r="C187" i="1" l="1"/>
  <c r="C176" i="1"/>
  <c r="S187" i="1"/>
  <c r="T176" i="1" l="1"/>
  <c r="T187" i="1"/>
  <c r="U187" i="1" l="1"/>
  <c r="U176" i="1"/>
  <c r="V187" i="1" l="1"/>
  <c r="V176" i="1"/>
  <c r="W176" i="1" l="1"/>
  <c r="W187" i="1"/>
  <c r="X187" i="1" l="1"/>
  <c r="X176" i="1"/>
  <c r="Y176" i="1" l="1"/>
  <c r="Y187" i="1"/>
  <c r="Z187" i="1" l="1"/>
  <c r="Z176" i="1"/>
  <c r="AA176" i="1" l="1"/>
  <c r="AA187" i="1"/>
  <c r="AB176" i="1" l="1"/>
  <c r="AB187" i="1"/>
  <c r="AC187" i="1" l="1"/>
  <c r="AC176" i="1"/>
  <c r="AD187" i="1" l="1"/>
  <c r="AD176" i="1"/>
  <c r="AE176" i="1" l="1"/>
  <c r="AE187" i="1"/>
  <c r="AF187" i="1" l="1"/>
  <c r="AF176" i="1"/>
  <c r="D176" i="1" l="1"/>
  <c r="D187" i="1"/>
  <c r="BP32" i="1"/>
  <c r="BP162" i="1" s="1"/>
  <c r="K137" i="2" l="1"/>
  <c r="K152" i="2"/>
  <c r="K144" i="2"/>
  <c r="K141" i="2"/>
  <c r="K150" i="2"/>
  <c r="K138" i="2"/>
  <c r="K147" i="2"/>
  <c r="K148" i="2"/>
  <c r="K140" i="2"/>
  <c r="K151" i="2"/>
  <c r="K153" i="2"/>
  <c r="K143" i="2"/>
  <c r="K145" i="2"/>
  <c r="K146" i="2"/>
  <c r="K139" i="2" l="1"/>
  <c r="K149" i="2"/>
  <c r="BP157" i="1"/>
  <c r="BP165" i="1" s="1"/>
  <c r="K91" i="2"/>
  <c r="K128" i="2"/>
  <c r="K87" i="2"/>
  <c r="K131" i="2"/>
  <c r="K118" i="2"/>
  <c r="K126" i="2"/>
  <c r="K100" i="2"/>
  <c r="K95" i="2"/>
  <c r="K99" i="2"/>
  <c r="K96" i="2"/>
  <c r="K117" i="2"/>
  <c r="K86" i="2"/>
  <c r="K132" i="2"/>
  <c r="K88" i="2"/>
  <c r="K129" i="2"/>
  <c r="K98" i="2"/>
  <c r="K115" i="2"/>
  <c r="K110" i="2"/>
  <c r="K114" i="2"/>
  <c r="K125" i="2"/>
  <c r="K124" i="2"/>
  <c r="K106" i="2"/>
  <c r="K127" i="2"/>
  <c r="K111" i="2"/>
  <c r="K112" i="2"/>
  <c r="K108" i="2"/>
  <c r="K109" i="2"/>
  <c r="K101" i="2"/>
  <c r="K105" i="2"/>
  <c r="K120" i="2"/>
  <c r="K92" i="2"/>
  <c r="K136" i="2"/>
  <c r="K122" i="2"/>
  <c r="K107" i="2"/>
  <c r="K94" i="2"/>
  <c r="K90" i="2"/>
  <c r="K103" i="2"/>
  <c r="K89" i="2"/>
  <c r="K113" i="2"/>
  <c r="K116" i="2"/>
  <c r="K134" i="2"/>
  <c r="K130" i="2"/>
  <c r="K123" i="2"/>
  <c r="K102" i="2"/>
  <c r="K135" i="2"/>
  <c r="K119" i="2"/>
  <c r="K104" i="2"/>
  <c r="K121" i="2" l="1"/>
  <c r="K133" i="2"/>
  <c r="K97" i="2"/>
  <c r="K93" i="2"/>
  <c r="K85" i="2"/>
  <c r="BR157" i="2"/>
  <c r="BR165" i="2" s="1"/>
  <c r="K84" i="2"/>
  <c r="K157" i="2" l="1"/>
  <c r="K84" i="1"/>
  <c r="K159" i="2" l="1"/>
  <c r="K165" i="2"/>
  <c r="I84" i="3"/>
  <c r="AP84" i="2" s="1"/>
  <c r="K95" i="1" l="1"/>
  <c r="K88" i="1"/>
  <c r="K99" i="1"/>
  <c r="K87" i="1"/>
  <c r="K105" i="1"/>
  <c r="K127" i="1"/>
  <c r="K101" i="1"/>
  <c r="K92" i="1"/>
  <c r="K93" i="1"/>
  <c r="K123" i="1"/>
  <c r="K134" i="1"/>
  <c r="K116" i="1"/>
  <c r="K102" i="1"/>
  <c r="K128" i="1"/>
  <c r="K112" i="1"/>
  <c r="K85" i="1"/>
  <c r="K86" i="1"/>
  <c r="K124" i="1"/>
  <c r="K153" i="1"/>
  <c r="K106" i="1"/>
  <c r="K142" i="1"/>
  <c r="K151" i="1"/>
  <c r="K114" i="1"/>
  <c r="K138" i="1"/>
  <c r="K122" i="1"/>
  <c r="K90" i="1"/>
  <c r="K133" i="1"/>
  <c r="K136" i="1"/>
  <c r="K131" i="1"/>
  <c r="K115" i="1"/>
  <c r="K111" i="1"/>
  <c r="K117" i="1"/>
  <c r="K121" i="1"/>
  <c r="K120" i="1"/>
  <c r="K89" i="1"/>
  <c r="K146" i="1"/>
  <c r="K118" i="1"/>
  <c r="K152" i="1"/>
  <c r="K119" i="1"/>
  <c r="K94" i="1"/>
  <c r="K125" i="1"/>
  <c r="K108" i="1"/>
  <c r="K110" i="1"/>
  <c r="K140" i="1"/>
  <c r="K135" i="1"/>
  <c r="K149" i="1"/>
  <c r="K148" i="1"/>
  <c r="K97" i="1"/>
  <c r="K126" i="1"/>
  <c r="K104" i="1"/>
  <c r="K145" i="1"/>
  <c r="K147" i="1"/>
  <c r="K129" i="1"/>
  <c r="K141" i="1"/>
  <c r="K144" i="1"/>
  <c r="K103" i="1"/>
  <c r="K137" i="1"/>
  <c r="K143" i="1"/>
  <c r="K113" i="1"/>
  <c r="K132" i="1"/>
  <c r="K96" i="1"/>
  <c r="K91" i="1"/>
  <c r="K150" i="1"/>
  <c r="K100" i="1"/>
  <c r="K107" i="1"/>
  <c r="K98" i="1"/>
  <c r="K109" i="1"/>
  <c r="K130" i="1"/>
  <c r="AM157" i="1"/>
  <c r="AM165" i="1" s="1"/>
  <c r="K139" i="1"/>
  <c r="DW155" i="2" l="1"/>
  <c r="L155" i="2" s="1"/>
  <c r="J155" i="3" s="1"/>
  <c r="EB153" i="2"/>
  <c r="EC149" i="2"/>
  <c r="AQ149" i="1"/>
  <c r="EI145" i="2"/>
  <c r="DW145" i="2"/>
  <c r="AO141" i="1"/>
  <c r="EB137" i="2"/>
  <c r="AV137" i="1"/>
  <c r="AV135" i="1"/>
  <c r="EE131" i="2"/>
  <c r="AX131" i="1"/>
  <c r="EB127" i="2"/>
  <c r="EC123" i="2"/>
  <c r="AY123" i="1"/>
  <c r="EF119" i="2"/>
  <c r="DW115" i="2"/>
  <c r="AQ115" i="1"/>
  <c r="EE111" i="2"/>
  <c r="AQ111" i="1"/>
  <c r="AX107" i="1"/>
  <c r="EF103" i="2"/>
  <c r="AO103" i="1"/>
  <c r="DX99" i="2"/>
  <c r="AW153" i="1"/>
  <c r="EE149" i="2"/>
  <c r="AZ149" i="1"/>
  <c r="AT145" i="1"/>
  <c r="EC141" i="2"/>
  <c r="EI141" i="2"/>
  <c r="EE137" i="2"/>
  <c r="EF135" i="2"/>
  <c r="AY135" i="1"/>
  <c r="DY131" i="2"/>
  <c r="DY127" i="2"/>
  <c r="AU127" i="1"/>
  <c r="EF123" i="2"/>
  <c r="AS123" i="1"/>
  <c r="AV119" i="1"/>
  <c r="EC115" i="2"/>
  <c r="AO115" i="1"/>
  <c r="DX111" i="2"/>
  <c r="EH107" i="2"/>
  <c r="AZ107" i="1"/>
  <c r="EB103" i="2"/>
  <c r="EE99" i="2"/>
  <c r="AT99" i="1"/>
  <c r="EF95" i="2"/>
  <c r="AO153" i="1"/>
  <c r="ED149" i="2"/>
  <c r="EG141" i="2"/>
  <c r="AP137" i="1"/>
  <c r="AS135" i="1"/>
  <c r="EC127" i="2"/>
  <c r="DZ123" i="2"/>
  <c r="AZ119" i="1"/>
  <c r="AT115" i="1"/>
  <c r="DY107" i="2"/>
  <c r="AQ103" i="1"/>
  <c r="AP99" i="1"/>
  <c r="AU95" i="1"/>
  <c r="ED89" i="2"/>
  <c r="AX89" i="1"/>
  <c r="DX85" i="2"/>
  <c r="DZ84" i="2"/>
  <c r="AU84" i="1"/>
  <c r="DY152" i="2"/>
  <c r="AY152" i="1"/>
  <c r="AQ150" i="1"/>
  <c r="EI148" i="2"/>
  <c r="AQ148" i="1"/>
  <c r="EB146" i="2"/>
  <c r="EG144" i="2"/>
  <c r="DX144" i="2"/>
  <c r="EB142" i="2"/>
  <c r="DY140" i="2"/>
  <c r="AZ140" i="1"/>
  <c r="EG138" i="2"/>
  <c r="AW138" i="1"/>
  <c r="AV136" i="1"/>
  <c r="ED134" i="2"/>
  <c r="EG134" i="2"/>
  <c r="AR132" i="1"/>
  <c r="EC130" i="2"/>
  <c r="AX130" i="1"/>
  <c r="DX128" i="2"/>
  <c r="EB126" i="2"/>
  <c r="AP126" i="1"/>
  <c r="EA124" i="2"/>
  <c r="DW124" i="2"/>
  <c r="AY122" i="1"/>
  <c r="EF120" i="2"/>
  <c r="AY120" i="1"/>
  <c r="AU118" i="1"/>
  <c r="ED116" i="2"/>
  <c r="AQ116" i="1"/>
  <c r="ED114" i="2"/>
  <c r="EE112" i="2"/>
  <c r="AV112" i="1"/>
  <c r="EI110" i="2"/>
  <c r="EA108" i="2"/>
  <c r="AX108" i="1"/>
  <c r="ED106" i="2"/>
  <c r="AV106" i="1"/>
  <c r="AQ104" i="1"/>
  <c r="EI102" i="2"/>
  <c r="AQ102" i="1"/>
  <c r="AR100" i="1"/>
  <c r="DY98" i="2"/>
  <c r="AO98" i="1"/>
  <c r="ED96" i="2"/>
  <c r="DZ94" i="2"/>
  <c r="AW94" i="1"/>
  <c r="EI92" i="2"/>
  <c r="DW92" i="2"/>
  <c r="AX90" i="1"/>
  <c r="EF88" i="2"/>
  <c r="AP88" i="1"/>
  <c r="AP86" i="1"/>
  <c r="DZ151" i="2"/>
  <c r="AO151" i="1"/>
  <c r="EC147" i="2"/>
  <c r="DW143" i="2"/>
  <c r="AS143" i="1"/>
  <c r="DX139" i="2"/>
  <c r="DZ133" i="2"/>
  <c r="AW133" i="1"/>
  <c r="EC129" i="2"/>
  <c r="AQ129" i="1"/>
  <c r="AX125" i="1"/>
  <c r="EC121" i="2"/>
  <c r="AZ121" i="1"/>
  <c r="AT117" i="1"/>
  <c r="EE113" i="2"/>
  <c r="AO113" i="1"/>
  <c r="EA109" i="2"/>
  <c r="EF105" i="2"/>
  <c r="AP105" i="1"/>
  <c r="EI101" i="2"/>
  <c r="DW101" i="2"/>
  <c r="AV97" i="1"/>
  <c r="EI93" i="2"/>
  <c r="AY93" i="1"/>
  <c r="AU91" i="1"/>
  <c r="EF87" i="2"/>
  <c r="AZ87" i="1"/>
  <c r="AU153" i="1"/>
  <c r="DW149" i="2"/>
  <c r="EF141" i="2"/>
  <c r="AT137" i="1"/>
  <c r="AO135" i="1"/>
  <c r="EG127" i="2"/>
  <c r="EI123" i="2"/>
  <c r="AQ119" i="1"/>
  <c r="AP115" i="1"/>
  <c r="EE107" i="2"/>
  <c r="AU103" i="1"/>
  <c r="AX99" i="1"/>
  <c r="AY95" i="1"/>
  <c r="EH89" i="2"/>
  <c r="AO89" i="1"/>
  <c r="AS85" i="1"/>
  <c r="ED84" i="2"/>
  <c r="AY84" i="1"/>
  <c r="AW152" i="1"/>
  <c r="AR149" i="1"/>
  <c r="EI137" i="2"/>
  <c r="AO131" i="1"/>
  <c r="EB119" i="2"/>
  <c r="DW107" i="2"/>
  <c r="AU99" i="1"/>
  <c r="EI89" i="2"/>
  <c r="EC85" i="2"/>
  <c r="AU149" i="1"/>
  <c r="DX137" i="2"/>
  <c r="AT131" i="1"/>
  <c r="DX119" i="2"/>
  <c r="DZ107" i="2"/>
  <c r="AY99" i="1"/>
  <c r="DZ89" i="2"/>
  <c r="EB85" i="2"/>
  <c r="AU145" i="1"/>
  <c r="AW127" i="1"/>
  <c r="AO107" i="1"/>
  <c r="AR89" i="1"/>
  <c r="AZ84" i="1"/>
  <c r="AO152" i="1"/>
  <c r="AY150" i="1"/>
  <c r="AW148" i="1"/>
  <c r="EG146" i="2"/>
  <c r="EF144" i="2"/>
  <c r="DW142" i="2"/>
  <c r="AS142" i="1"/>
  <c r="AU140" i="1"/>
  <c r="AU138" i="1"/>
  <c r="AS136" i="1"/>
  <c r="EC134" i="2"/>
  <c r="EB132" i="2"/>
  <c r="DW130" i="2"/>
  <c r="AZ130" i="1"/>
  <c r="AX128" i="1"/>
  <c r="AY126" i="1"/>
  <c r="AS124" i="1"/>
  <c r="DZ122" i="2"/>
  <c r="DZ120" i="2"/>
  <c r="DW120" i="2"/>
  <c r="AV118" i="1"/>
  <c r="AT116" i="1"/>
  <c r="AU114" i="1"/>
  <c r="EB112" i="2"/>
  <c r="DZ110" i="2"/>
  <c r="EI108" i="2"/>
  <c r="AT108" i="1"/>
  <c r="AU106" i="1"/>
  <c r="AY104" i="1"/>
  <c r="EF102" i="2"/>
  <c r="EH100" i="2"/>
  <c r="EG98" i="2"/>
  <c r="EF96" i="2"/>
  <c r="AW96" i="1"/>
  <c r="AZ94" i="1"/>
  <c r="AQ92" i="1"/>
  <c r="DX90" i="2"/>
  <c r="EI88" i="2"/>
  <c r="EI86" i="2"/>
  <c r="EI151" i="2"/>
  <c r="DW147" i="2"/>
  <c r="AO147" i="1"/>
  <c r="AY143" i="1"/>
  <c r="AQ139" i="1"/>
  <c r="EA133" i="2"/>
  <c r="ED129" i="2"/>
  <c r="EB125" i="2"/>
  <c r="DW125" i="2"/>
  <c r="AR121" i="1"/>
  <c r="AQ117" i="1"/>
  <c r="AV113" i="1"/>
  <c r="DX109" i="2"/>
  <c r="EI105" i="2"/>
  <c r="EF101" i="2"/>
  <c r="AY101" i="1"/>
  <c r="AX97" i="1"/>
  <c r="AZ93" i="1"/>
  <c r="AQ91" i="1"/>
  <c r="DW87" i="2"/>
  <c r="AT149" i="1"/>
  <c r="AZ131" i="1"/>
  <c r="AS111" i="1"/>
  <c r="AS95" i="1"/>
  <c r="EA84" i="2"/>
  <c r="AV152" i="1"/>
  <c r="EA150" i="2"/>
  <c r="DZ148" i="2"/>
  <c r="DZ146" i="2"/>
  <c r="DY144" i="2"/>
  <c r="AY144" i="1"/>
  <c r="AT142" i="1"/>
  <c r="AR140" i="1"/>
  <c r="EF138" i="2"/>
  <c r="DZ136" i="2"/>
  <c r="EI134" i="2"/>
  <c r="AZ134" i="1"/>
  <c r="AY132" i="1"/>
  <c r="AP130" i="1"/>
  <c r="AR128" i="1"/>
  <c r="EE126" i="2"/>
  <c r="EI124" i="2"/>
  <c r="EG122" i="2"/>
  <c r="AS122" i="1"/>
  <c r="AO120" i="1"/>
  <c r="AP118" i="1"/>
  <c r="AW116" i="1"/>
  <c r="DX114" i="2"/>
  <c r="ED112" i="2"/>
  <c r="EC110" i="2"/>
  <c r="AU110" i="1"/>
  <c r="AZ108" i="1"/>
  <c r="AY106" i="1"/>
  <c r="AV104" i="1"/>
  <c r="EE102" i="2"/>
  <c r="ED100" i="2"/>
  <c r="ED98" i="2"/>
  <c r="AQ98" i="1"/>
  <c r="AS96" i="1"/>
  <c r="AX94" i="1"/>
  <c r="DX92" i="2"/>
  <c r="EG90" i="2"/>
  <c r="EC88" i="2"/>
  <c r="EB86" i="2"/>
  <c r="AY86" i="1"/>
  <c r="AP151" i="1"/>
  <c r="AU147" i="1"/>
  <c r="AV143" i="1"/>
  <c r="EH139" i="2"/>
  <c r="EF133" i="2"/>
  <c r="EI129" i="2"/>
  <c r="DW129" i="2"/>
  <c r="AR125" i="1"/>
  <c r="AW121" i="1"/>
  <c r="AX117" i="1"/>
  <c r="DX113" i="2"/>
  <c r="EC109" i="2"/>
  <c r="DZ105" i="2"/>
  <c r="AT105" i="1"/>
  <c r="AP101" i="1"/>
  <c r="AZ97" i="1"/>
  <c r="AS93" i="1"/>
  <c r="EA91" i="2"/>
  <c r="EA87" i="2"/>
  <c r="DY145" i="2"/>
  <c r="EB107" i="2"/>
  <c r="DY84" i="2"/>
  <c r="EH150" i="2"/>
  <c r="AY148" i="1"/>
  <c r="AR144" i="1"/>
  <c r="EI140" i="2"/>
  <c r="AS138" i="1"/>
  <c r="AP134" i="1"/>
  <c r="ED130" i="2"/>
  <c r="EF126" i="2"/>
  <c r="AQ124" i="1"/>
  <c r="AS120" i="1"/>
  <c r="EH116" i="2"/>
  <c r="AV114" i="1"/>
  <c r="AX110" i="1"/>
  <c r="DZ106" i="2"/>
  <c r="DW102" i="2"/>
  <c r="AP100" i="1"/>
  <c r="AR96" i="1"/>
  <c r="DY92" i="2"/>
  <c r="AQ90" i="1"/>
  <c r="AT86" i="1"/>
  <c r="EB147" i="2"/>
  <c r="ED143" i="2"/>
  <c r="EB133" i="2"/>
  <c r="ED125" i="2"/>
  <c r="DW121" i="2"/>
  <c r="AS113" i="1"/>
  <c r="EC105" i="2"/>
  <c r="EG97" i="2"/>
  <c r="AX93" i="1"/>
  <c r="AU87" i="1"/>
  <c r="AT135" i="1"/>
  <c r="AP95" i="1"/>
  <c r="EB150" i="2"/>
  <c r="AX144" i="1"/>
  <c r="EB136" i="2"/>
  <c r="AS130" i="1"/>
  <c r="ED122" i="2"/>
  <c r="AX116" i="1"/>
  <c r="DZ108" i="2"/>
  <c r="AX102" i="1"/>
  <c r="DW94" i="2"/>
  <c r="DZ88" i="2"/>
  <c r="AQ143" i="1"/>
  <c r="EH125" i="2"/>
  <c r="AU113" i="1"/>
  <c r="AX101" i="1"/>
  <c r="EI87" i="2"/>
  <c r="AT95" i="1"/>
  <c r="EA146" i="2"/>
  <c r="EE140" i="2"/>
  <c r="AS134" i="1"/>
  <c r="EH126" i="2"/>
  <c r="EG118" i="2"/>
  <c r="AY112" i="1"/>
  <c r="AS106" i="1"/>
  <c r="EI98" i="2"/>
  <c r="AX92" i="1"/>
  <c r="AZ86" i="1"/>
  <c r="AU143" i="1"/>
  <c r="AW129" i="1"/>
  <c r="AW117" i="1"/>
  <c r="AQ105" i="1"/>
  <c r="EI91" i="2"/>
  <c r="AW137" i="1"/>
  <c r="AS99" i="1"/>
  <c r="AP84" i="1"/>
  <c r="DY150" i="2"/>
  <c r="ED146" i="2"/>
  <c r="AT144" i="1"/>
  <c r="AV140" i="1"/>
  <c r="EH136" i="2"/>
  <c r="EC132" i="2"/>
  <c r="AT130" i="1"/>
  <c r="EA126" i="2"/>
  <c r="EF122" i="2"/>
  <c r="AU120" i="1"/>
  <c r="AR116" i="1"/>
  <c r="EF112" i="2"/>
  <c r="AY110" i="1"/>
  <c r="AO106" i="1"/>
  <c r="DZ102" i="2"/>
  <c r="EH98" i="2"/>
  <c r="AP96" i="1"/>
  <c r="AV92" i="1"/>
  <c r="EG88" i="2"/>
  <c r="AU86" i="1"/>
  <c r="AR147" i="1"/>
  <c r="ED139" i="2"/>
  <c r="AZ133" i="1"/>
  <c r="AW125" i="1"/>
  <c r="DZ117" i="2"/>
  <c r="EF109" i="2"/>
  <c r="AO105" i="1"/>
  <c r="AS97" i="1"/>
  <c r="EF91" i="2"/>
  <c r="AS87" i="1"/>
  <c r="EF146" i="2"/>
  <c r="AY140" i="1"/>
  <c r="AR134" i="1"/>
  <c r="EC126" i="2"/>
  <c r="EH120" i="2"/>
  <c r="DZ112" i="2"/>
  <c r="DW106" i="2"/>
  <c r="AO100" i="1"/>
  <c r="EA92" i="2"/>
  <c r="AR86" i="1"/>
  <c r="EE143" i="2"/>
  <c r="AX129" i="1"/>
  <c r="AS117" i="1"/>
  <c r="DW105" i="2"/>
  <c r="AR91" i="1"/>
  <c r="AT103" i="1"/>
  <c r="EG150" i="2"/>
  <c r="DZ142" i="2"/>
  <c r="AZ136" i="1"/>
  <c r="DZ128" i="2"/>
  <c r="DY122" i="2"/>
  <c r="EC116" i="2"/>
  <c r="EF108" i="2"/>
  <c r="AS102" i="1"/>
  <c r="AU96" i="1"/>
  <c r="AR88" i="1"/>
  <c r="EI143" i="2"/>
  <c r="EE125" i="2"/>
  <c r="EG109" i="2"/>
  <c r="AY97" i="1"/>
  <c r="DW154" i="2"/>
  <c r="L154" i="2" s="1"/>
  <c r="J154" i="3" s="1"/>
  <c r="AQ154" i="2" s="1"/>
  <c r="AS153" i="1"/>
  <c r="DZ149" i="2"/>
  <c r="AV149" i="1"/>
  <c r="AP145" i="1"/>
  <c r="DY141" i="2"/>
  <c r="AR141" i="1"/>
  <c r="EF137" i="2"/>
  <c r="EB135" i="2"/>
  <c r="AU135" i="1"/>
  <c r="EH131" i="2"/>
  <c r="AP131" i="1"/>
  <c r="AQ127" i="1"/>
  <c r="EA123" i="2"/>
  <c r="AP123" i="1"/>
  <c r="AR119" i="1"/>
  <c r="DY115" i="2"/>
  <c r="AX115" i="1"/>
  <c r="EF111" i="2"/>
  <c r="ED107" i="2"/>
  <c r="AU107" i="1"/>
  <c r="EC103" i="2"/>
  <c r="EA99" i="2"/>
  <c r="DZ153" i="2"/>
  <c r="EH153" i="2"/>
  <c r="EH149" i="2"/>
  <c r="AO145" i="1"/>
  <c r="DX141" i="2"/>
  <c r="DW141" i="2"/>
  <c r="AS137" i="1"/>
  <c r="DZ135" i="2"/>
  <c r="AX135" i="1"/>
  <c r="AR131" i="1"/>
  <c r="EF127" i="2"/>
  <c r="AO127" i="1"/>
  <c r="DX123" i="2"/>
  <c r="ED119" i="2"/>
  <c r="AY119" i="1"/>
  <c r="EI115" i="2"/>
  <c r="DZ111" i="2"/>
  <c r="AU111" i="1"/>
  <c r="EI107" i="2"/>
  <c r="AR107" i="1"/>
  <c r="EI103" i="2"/>
  <c r="ED99" i="2"/>
  <c r="AZ99" i="1"/>
  <c r="AQ95" i="1"/>
  <c r="DW153" i="2"/>
  <c r="EB145" i="2"/>
  <c r="AS141" i="1"/>
  <c r="AR137" i="1"/>
  <c r="EF131" i="2"/>
  <c r="ED127" i="2"/>
  <c r="AX119" i="1"/>
  <c r="EB111" i="2"/>
  <c r="AV103" i="1"/>
  <c r="AX95" i="1"/>
  <c r="DW89" i="2"/>
  <c r="EC84" i="2"/>
  <c r="DZ150" i="2"/>
  <c r="EA148" i="2"/>
  <c r="AY146" i="1"/>
  <c r="AO144" i="1"/>
  <c r="EF140" i="2"/>
  <c r="EC138" i="2"/>
  <c r="EI136" i="2"/>
  <c r="DY132" i="2"/>
  <c r="EE130" i="2"/>
  <c r="EI126" i="2"/>
  <c r="AR124" i="1"/>
  <c r="AX122" i="1"/>
  <c r="DY118" i="2"/>
  <c r="EG116" i="2"/>
  <c r="AO114" i="1"/>
  <c r="AS112" i="1"/>
  <c r="EG108" i="2"/>
  <c r="EE106" i="2"/>
  <c r="AS104" i="1"/>
  <c r="EB100" i="2"/>
  <c r="DW98" i="2"/>
  <c r="DX96" i="2"/>
  <c r="AQ94" i="1"/>
  <c r="EE90" i="2"/>
  <c r="DX88" i="2"/>
  <c r="AW86" i="1"/>
  <c r="AW151" i="1"/>
  <c r="DZ143" i="2"/>
  <c r="AZ139" i="1"/>
  <c r="AR133" i="1"/>
  <c r="EI125" i="2"/>
  <c r="ED121" i="2"/>
  <c r="AO117" i="1"/>
  <c r="AQ113" i="1"/>
  <c r="ED105" i="2"/>
  <c r="AW101" i="1"/>
  <c r="AP97" i="1"/>
  <c r="EC91" i="2"/>
  <c r="EH87" i="2"/>
  <c r="DY149" i="2"/>
  <c r="AW141" i="1"/>
  <c r="EA131" i="2"/>
  <c r="AU123" i="1"/>
  <c r="EG111" i="2"/>
  <c r="AZ103" i="1"/>
  <c r="DX95" i="2"/>
  <c r="EA85" i="2"/>
  <c r="AW84" i="1"/>
  <c r="AP152" i="1"/>
  <c r="DW137" i="2"/>
  <c r="ED115" i="2"/>
  <c r="AO99" i="1"/>
  <c r="AU85" i="1"/>
  <c r="DW135" i="2"/>
  <c r="EH115" i="2"/>
  <c r="DX89" i="2"/>
  <c r="DZ137" i="2"/>
  <c r="EH99" i="2"/>
  <c r="AS84" i="1"/>
  <c r="AV150" i="1"/>
  <c r="AU148" i="1"/>
  <c r="DZ144" i="2"/>
  <c r="EG140" i="2"/>
  <c r="AP136" i="1"/>
  <c r="DX132" i="2"/>
  <c r="ED128" i="2"/>
  <c r="AX126" i="1"/>
  <c r="EG120" i="2"/>
  <c r="EE116" i="2"/>
  <c r="AO116" i="1"/>
  <c r="AW112" i="1"/>
  <c r="EH108" i="2"/>
  <c r="AP104" i="1"/>
  <c r="AZ100" i="1"/>
  <c r="DY96" i="2"/>
  <c r="AV94" i="1"/>
  <c r="AW90" i="1"/>
  <c r="AV88" i="1"/>
  <c r="EB151" i="2"/>
  <c r="EF143" i="2"/>
  <c r="AX139" i="1"/>
  <c r="AP129" i="1"/>
  <c r="EI121" i="2"/>
  <c r="AV117" i="1"/>
  <c r="AP109" i="1"/>
  <c r="EC101" i="2"/>
  <c r="DY93" i="2"/>
  <c r="AS91" i="1"/>
  <c r="AQ145" i="1"/>
  <c r="DZ103" i="2"/>
  <c r="AQ84" i="1"/>
  <c r="AO150" i="1"/>
  <c r="DX146" i="2"/>
  <c r="EE142" i="2"/>
  <c r="AP140" i="1"/>
  <c r="AW136" i="1"/>
  <c r="EA132" i="2"/>
  <c r="AV130" i="1"/>
  <c r="AO126" i="1"/>
  <c r="EE122" i="2"/>
  <c r="DW118" i="2"/>
  <c r="AU116" i="1"/>
  <c r="AQ112" i="1"/>
  <c r="EB108" i="2"/>
  <c r="AZ106" i="1"/>
  <c r="AT102" i="1"/>
  <c r="EB98" i="2"/>
  <c r="DW96" i="2"/>
  <c r="AY92" i="1"/>
  <c r="EA88" i="2"/>
  <c r="EF151" i="2"/>
  <c r="AT147" i="1"/>
  <c r="AU139" i="1"/>
  <c r="EB129" i="2"/>
  <c r="EB121" i="2"/>
  <c r="AY117" i="1"/>
  <c r="EA105" i="2"/>
  <c r="DY97" i="2"/>
  <c r="AU93" i="1"/>
  <c r="EE87" i="2"/>
  <c r="AR99" i="1"/>
  <c r="AU150" i="1"/>
  <c r="DW144" i="2"/>
  <c r="EA136" i="2"/>
  <c r="AR130" i="1"/>
  <c r="DW122" i="2"/>
  <c r="AV116" i="1"/>
  <c r="EE108" i="2"/>
  <c r="DX102" i="2"/>
  <c r="AO96" i="1"/>
  <c r="EE88" i="2"/>
  <c r="EC139" i="2"/>
  <c r="AO125" i="1"/>
  <c r="ED109" i="2"/>
  <c r="AW97" i="1"/>
  <c r="ED87" i="2"/>
  <c r="AT89" i="1"/>
  <c r="ED148" i="2"/>
  <c r="AU128" i="1"/>
  <c r="AZ120" i="1"/>
  <c r="EC106" i="2"/>
  <c r="AY94" i="1"/>
  <c r="DW139" i="2"/>
  <c r="AT109" i="1"/>
  <c r="AZ153" i="1"/>
  <c r="AW146" i="1"/>
  <c r="EE132" i="2"/>
  <c r="AZ118" i="1"/>
  <c r="ED104" i="2"/>
  <c r="AS90" i="1"/>
  <c r="EF139" i="2"/>
  <c r="AR113" i="1"/>
  <c r="AW91" i="1"/>
  <c r="EC89" i="2"/>
  <c r="AW150" i="1"/>
  <c r="DX142" i="2"/>
  <c r="AQ136" i="1"/>
  <c r="EI128" i="2"/>
  <c r="AU122" i="1"/>
  <c r="DY114" i="2"/>
  <c r="DY108" i="2"/>
  <c r="AO102" i="1"/>
  <c r="AO92" i="1"/>
  <c r="AU88" i="1"/>
  <c r="AS147" i="1"/>
  <c r="DX129" i="2"/>
  <c r="AZ117" i="1"/>
  <c r="DZ101" i="2"/>
  <c r="AP91" i="1"/>
  <c r="EH144" i="2"/>
  <c r="AU132" i="1"/>
  <c r="EC118" i="2"/>
  <c r="EF104" i="2"/>
  <c r="EA151" i="2"/>
  <c r="EA125" i="2"/>
  <c r="ED97" i="2"/>
  <c r="AU89" i="1"/>
  <c r="EC140" i="2"/>
  <c r="AY128" i="1"/>
  <c r="DZ114" i="2"/>
  <c r="EA100" i="2"/>
  <c r="DZ86" i="2"/>
  <c r="EG121" i="2"/>
  <c r="AV93" i="1"/>
  <c r="AQ153" i="1"/>
  <c r="EI149" i="2"/>
  <c r="AW145" i="1"/>
  <c r="AU141" i="1"/>
  <c r="EI135" i="2"/>
  <c r="DZ131" i="2"/>
  <c r="AS127" i="1"/>
  <c r="DZ119" i="2"/>
  <c r="AS115" i="1"/>
  <c r="EC107" i="2"/>
  <c r="AY103" i="1"/>
  <c r="DX153" i="2"/>
  <c r="AS149" i="1"/>
  <c r="AZ145" i="1"/>
  <c r="DY137" i="2"/>
  <c r="EC135" i="2"/>
  <c r="AU131" i="1"/>
  <c r="AT127" i="1"/>
  <c r="EG119" i="2"/>
  <c r="AR115" i="1"/>
  <c r="AV111" i="1"/>
  <c r="EH103" i="2"/>
  <c r="EF99" i="2"/>
  <c r="DY153" i="2"/>
  <c r="AX145" i="1"/>
  <c r="EA135" i="2"/>
  <c r="AY127" i="1"/>
  <c r="EG115" i="2"/>
  <c r="AW107" i="1"/>
  <c r="EI95" i="2"/>
  <c r="AS89" i="1"/>
  <c r="AO85" i="1"/>
  <c r="DW84" i="2"/>
  <c r="EI150" i="2"/>
  <c r="EI146" i="2"/>
  <c r="AS144" i="1"/>
  <c r="AP142" i="1"/>
  <c r="DW140" i="2"/>
  <c r="ED136" i="2"/>
  <c r="AU134" i="1"/>
  <c r="AQ132" i="1"/>
  <c r="EH128" i="2"/>
  <c r="DX126" i="2"/>
  <c r="AU124" i="1"/>
  <c r="AW122" i="1"/>
  <c r="EF118" i="2"/>
  <c r="AS116" i="1"/>
  <c r="AX114" i="1"/>
  <c r="DY110" i="2"/>
  <c r="ED108" i="2"/>
  <c r="AT106" i="1"/>
  <c r="EG104" i="2"/>
  <c r="EI100" i="2"/>
  <c r="DX98" i="2"/>
  <c r="AT96" i="1"/>
  <c r="DZ92" i="2"/>
  <c r="DY90" i="2"/>
  <c r="AZ88" i="1"/>
  <c r="AQ86" i="1"/>
  <c r="EI147" i="2"/>
  <c r="EB139" i="2"/>
  <c r="DX133" i="2"/>
  <c r="AS129" i="1"/>
  <c r="EF125" i="2"/>
  <c r="AT121" i="1"/>
  <c r="AU117" i="1"/>
  <c r="DY109" i="2"/>
  <c r="EG105" i="2"/>
  <c r="AU101" i="1"/>
  <c r="AT97" i="1"/>
  <c r="EE91" i="2"/>
  <c r="AQ87" i="1"/>
  <c r="EB149" i="2"/>
  <c r="AZ141" i="1"/>
  <c r="EG131" i="2"/>
  <c r="DW119" i="2"/>
  <c r="AT111" i="1"/>
  <c r="DW99" i="2"/>
  <c r="AO95" i="1"/>
  <c r="ED85" i="2"/>
  <c r="EF84" i="2"/>
  <c r="AT153" i="1"/>
  <c r="DX135" i="2"/>
  <c r="AY115" i="1"/>
  <c r="DW95" i="2"/>
  <c r="AX153" i="1"/>
  <c r="AQ135" i="1"/>
  <c r="AW115" i="1"/>
  <c r="EG95" i="2"/>
  <c r="EE153" i="2"/>
  <c r="EF115" i="2"/>
  <c r="AY85" i="1"/>
  <c r="EA152" i="2"/>
  <c r="EF148" i="2"/>
  <c r="AT146" i="1"/>
  <c r="EG142" i="2"/>
  <c r="ED138" i="2"/>
  <c r="AU136" i="1"/>
  <c r="AZ132" i="1"/>
  <c r="EA128" i="2"/>
  <c r="AR126" i="1"/>
  <c r="AP122" i="1"/>
  <c r="DX118" i="2"/>
  <c r="EG114" i="2"/>
  <c r="AZ112" i="1"/>
  <c r="AU108" i="1"/>
  <c r="EB104" i="2"/>
  <c r="AV102" i="1"/>
  <c r="AS98" i="1"/>
  <c r="EE94" i="2"/>
  <c r="EF90" i="2"/>
  <c r="AS88" i="1"/>
  <c r="AZ151" i="1"/>
  <c r="EH143" i="2"/>
  <c r="AO139" i="1"/>
  <c r="AO129" i="1"/>
  <c r="DX121" i="2"/>
  <c r="EA113" i="2"/>
  <c r="AQ109" i="1"/>
  <c r="AR101" i="1"/>
  <c r="EA93" i="2"/>
  <c r="AV91" i="1"/>
  <c r="ED137" i="2"/>
  <c r="DY99" i="2"/>
  <c r="AT84" i="1"/>
  <c r="AS150" i="1"/>
  <c r="DX148" i="2"/>
  <c r="AW144" i="1"/>
  <c r="EB140" i="2"/>
  <c r="AZ138" i="1"/>
  <c r="AY134" i="1"/>
  <c r="EG130" i="2"/>
  <c r="DW128" i="2"/>
  <c r="AQ122" i="1"/>
  <c r="ED118" i="2"/>
  <c r="AP116" i="1"/>
  <c r="DX112" i="2"/>
  <c r="EC108" i="2"/>
  <c r="EE104" i="2"/>
  <c r="AZ102" i="1"/>
  <c r="EE98" i="2"/>
  <c r="DY94" i="2"/>
  <c r="AT92" i="1"/>
  <c r="AQ88" i="1"/>
  <c r="DX151" i="2"/>
  <c r="EA143" i="2"/>
  <c r="DY139" i="2"/>
  <c r="AT129" i="1"/>
  <c r="DZ121" i="2"/>
  <c r="AR117" i="1"/>
  <c r="AU109" i="1"/>
  <c r="DX101" i="2"/>
  <c r="EC93" i="2"/>
  <c r="DX91" i="2"/>
  <c r="EE127" i="2"/>
  <c r="EF152" i="2"/>
  <c r="DY142" i="2"/>
  <c r="AO136" i="1"/>
  <c r="EB128" i="2"/>
  <c r="AO122" i="1"/>
  <c r="EC114" i="2"/>
  <c r="EH104" i="2"/>
  <c r="AT98" i="1"/>
  <c r="EB90" i="2"/>
  <c r="ED151" i="2"/>
  <c r="AW139" i="1"/>
  <c r="EE121" i="2"/>
  <c r="AV109" i="1"/>
  <c r="DW97" i="2"/>
  <c r="AR153" i="1"/>
  <c r="EE84" i="2"/>
  <c r="DX140" i="2"/>
  <c r="DZ126" i="2"/>
  <c r="AU112" i="1"/>
  <c r="EA98" i="2"/>
  <c r="EH151" i="2"/>
  <c r="EE117" i="2"/>
  <c r="AW93" i="1"/>
  <c r="AX150" i="1"/>
  <c r="AY130" i="1"/>
  <c r="DX122" i="2"/>
  <c r="ED110" i="2"/>
  <c r="ED94" i="2"/>
  <c r="AT151" i="1"/>
  <c r="AU125" i="1"/>
  <c r="EI97" i="2"/>
  <c r="AW85" i="1"/>
  <c r="EG148" i="2"/>
  <c r="AX142" i="1"/>
  <c r="DZ134" i="2"/>
  <c r="AZ128" i="1"/>
  <c r="EA120" i="2"/>
  <c r="EI114" i="2"/>
  <c r="AO108" i="1"/>
  <c r="EC100" i="2"/>
  <c r="AS94" i="1"/>
  <c r="EA86" i="2"/>
  <c r="EG143" i="2"/>
  <c r="AR129" i="1"/>
  <c r="EC113" i="2"/>
  <c r="EH93" i="2"/>
  <c r="AT150" i="1"/>
  <c r="AR136" i="1"/>
  <c r="AX124" i="1"/>
  <c r="AT110" i="1"/>
  <c r="ED102" i="2"/>
  <c r="EB88" i="2"/>
  <c r="AP139" i="1"/>
  <c r="EB93" i="2"/>
  <c r="DX84" i="2"/>
  <c r="AO140" i="1"/>
  <c r="AT126" i="1"/>
  <c r="AP120" i="1"/>
  <c r="AP106" i="1"/>
  <c r="EF92" i="2"/>
  <c r="EI133" i="2"/>
  <c r="EB101" i="2"/>
  <c r="EI153" i="2"/>
  <c r="AV153" i="1"/>
  <c r="AX149" i="1"/>
  <c r="EC145" i="2"/>
  <c r="AR145" i="1"/>
  <c r="AT141" i="1"/>
  <c r="EH137" i="2"/>
  <c r="AU137" i="1"/>
  <c r="EG135" i="2"/>
  <c r="DW131" i="2"/>
  <c r="AQ131" i="1"/>
  <c r="EI127" i="2"/>
  <c r="AX127" i="1"/>
  <c r="AV123" i="1"/>
  <c r="EC119" i="2"/>
  <c r="AT119" i="1"/>
  <c r="EA115" i="2"/>
  <c r="EC111" i="2"/>
  <c r="AY111" i="1"/>
  <c r="EG107" i="2"/>
  <c r="ED103" i="2"/>
  <c r="AX103" i="1"/>
  <c r="EG99" i="2"/>
  <c r="AP153" i="1"/>
  <c r="EG149" i="2"/>
  <c r="AY149" i="1"/>
  <c r="DX145" i="2"/>
  <c r="DZ141" i="2"/>
  <c r="AQ141" i="1"/>
  <c r="EA137" i="2"/>
  <c r="AQ137" i="1"/>
  <c r="AZ135" i="1"/>
  <c r="EI131" i="2"/>
  <c r="AS131" i="1"/>
  <c r="AR127" i="1"/>
  <c r="EG123" i="2"/>
  <c r="AW123" i="1"/>
  <c r="EE119" i="2"/>
  <c r="DZ115" i="2"/>
  <c r="AU115" i="1"/>
  <c r="DW111" i="2"/>
  <c r="AR111" i="1"/>
  <c r="EA107" i="2"/>
  <c r="DY103" i="2"/>
  <c r="AR103" i="1"/>
  <c r="AQ99" i="1"/>
  <c r="ED95" i="2"/>
  <c r="EA153" i="2"/>
  <c r="AW149" i="1"/>
  <c r="AV145" i="1"/>
  <c r="EC137" i="2"/>
  <c r="ED135" i="2"/>
  <c r="AY131" i="1"/>
  <c r="DW123" i="2"/>
  <c r="EA119" i="2"/>
  <c r="AV115" i="1"/>
  <c r="AO111" i="1"/>
  <c r="DW103" i="2"/>
  <c r="EC99" i="2"/>
  <c r="EB95" i="2"/>
  <c r="EA89" i="2"/>
  <c r="AZ89" i="1"/>
  <c r="EG85" i="2"/>
  <c r="AX85" i="1"/>
  <c r="AR84" i="1"/>
  <c r="EC152" i="2"/>
  <c r="AQ152" i="1"/>
  <c r="EE150" i="2"/>
  <c r="EB148" i="2"/>
  <c r="AT148" i="1"/>
  <c r="DY146" i="2"/>
  <c r="AS146" i="1"/>
  <c r="AV144" i="1"/>
  <c r="ED142" i="2"/>
  <c r="AZ142" i="1"/>
  <c r="AS140" i="1"/>
  <c r="DZ138" i="2"/>
  <c r="AX138" i="1"/>
  <c r="DX136" i="2"/>
  <c r="EA134" i="2"/>
  <c r="AT134" i="1"/>
  <c r="EH132" i="2"/>
  <c r="DW132" i="2"/>
  <c r="AO130" i="1"/>
  <c r="EG128" i="2"/>
  <c r="AO128" i="1"/>
  <c r="AU126" i="1"/>
  <c r="EE124" i="2"/>
  <c r="AY124" i="1"/>
  <c r="EA122" i="2"/>
  <c r="EI120" i="2"/>
  <c r="AX120" i="1"/>
  <c r="DZ118" i="2"/>
  <c r="EA116" i="2"/>
  <c r="AZ116" i="1"/>
  <c r="EH114" i="2"/>
  <c r="AW114" i="1"/>
  <c r="AR112" i="1"/>
  <c r="EF110" i="2"/>
  <c r="AP110" i="1"/>
  <c r="AQ108" i="1"/>
  <c r="EB106" i="2"/>
  <c r="AX106" i="1"/>
  <c r="DZ104" i="2"/>
  <c r="DY102" i="2"/>
  <c r="AW102" i="1"/>
  <c r="DZ100" i="2"/>
  <c r="DW100" i="2"/>
  <c r="AX98" i="1"/>
  <c r="EH96" i="2"/>
  <c r="AX96" i="1"/>
  <c r="AP94" i="1"/>
  <c r="EC92" i="2"/>
  <c r="AW92" i="1"/>
  <c r="DW90" i="2"/>
  <c r="EH88" i="2"/>
  <c r="AT88" i="1"/>
  <c r="DY86" i="2"/>
  <c r="DW151" i="2"/>
  <c r="AQ151" i="1"/>
  <c r="EF147" i="2"/>
  <c r="AP147" i="1"/>
  <c r="AZ143" i="1"/>
  <c r="EI139" i="2"/>
  <c r="AT139" i="1"/>
  <c r="AT133" i="1"/>
  <c r="DZ129" i="2"/>
  <c r="AY129" i="1"/>
  <c r="DY125" i="2"/>
  <c r="EF121" i="2"/>
  <c r="AO121" i="1"/>
  <c r="EC117" i="2"/>
  <c r="DW117" i="2"/>
  <c r="AT113" i="1"/>
  <c r="EH109" i="2"/>
  <c r="AS109" i="1"/>
  <c r="AV105" i="1"/>
  <c r="EG101" i="2"/>
  <c r="AQ101" i="1"/>
  <c r="DX97" i="2"/>
  <c r="EG93" i="2"/>
  <c r="AT93" i="1"/>
  <c r="DZ91" i="2"/>
  <c r="DY87" i="2"/>
  <c r="AT87" i="1"/>
  <c r="EF153" i="2"/>
  <c r="AO149" i="1"/>
  <c r="AY145" i="1"/>
  <c r="EG137" i="2"/>
  <c r="AR135" i="1"/>
  <c r="AW131" i="1"/>
  <c r="DY123" i="2"/>
  <c r="EI119" i="2"/>
  <c r="AZ115" i="1"/>
  <c r="AW111" i="1"/>
  <c r="EA103" i="2"/>
  <c r="EB99" i="2"/>
  <c r="DY95" i="2"/>
  <c r="EE89" i="2"/>
  <c r="AQ89" i="1"/>
  <c r="EF85" i="2"/>
  <c r="DW85" i="2"/>
  <c r="AV84" i="1"/>
  <c r="EI152" i="2"/>
  <c r="EA149" i="2"/>
  <c r="AY141" i="1"/>
  <c r="ED131" i="2"/>
  <c r="AX123" i="1"/>
  <c r="EA111" i="2"/>
  <c r="AS103" i="1"/>
  <c r="AW95" i="1"/>
  <c r="EE85" i="2"/>
  <c r="EF149" i="2"/>
  <c r="EB141" i="2"/>
  <c r="EC131" i="2"/>
  <c r="AT123" i="1"/>
  <c r="DY111" i="2"/>
  <c r="DX103" i="2"/>
  <c r="AV95" i="1"/>
  <c r="EI85" i="2"/>
  <c r="AP149" i="1"/>
  <c r="AV131" i="1"/>
  <c r="AZ111" i="1"/>
  <c r="AZ95" i="1"/>
  <c r="EB84" i="2"/>
  <c r="AR152" i="1"/>
  <c r="EF150" i="2"/>
  <c r="EH148" i="2"/>
  <c r="EE146" i="2"/>
  <c r="AV146" i="1"/>
  <c r="AU144" i="1"/>
  <c r="EF142" i="2"/>
  <c r="AW140" i="1"/>
  <c r="DW138" i="2"/>
  <c r="EE136" i="2"/>
  <c r="EE134" i="2"/>
  <c r="AW134" i="1"/>
  <c r="AX132" i="1"/>
  <c r="EI130" i="2"/>
  <c r="AW128" i="1"/>
  <c r="EG126" i="2"/>
  <c r="EC124" i="2"/>
  <c r="EC122" i="2"/>
  <c r="AV122" i="1"/>
  <c r="AQ120" i="1"/>
  <c r="AO118" i="1"/>
  <c r="DX116" i="2"/>
  <c r="EE114" i="2"/>
  <c r="DY112" i="2"/>
  <c r="DW110" i="2"/>
  <c r="AZ110" i="1"/>
  <c r="AW108" i="1"/>
  <c r="AW106" i="1"/>
  <c r="AR104" i="1"/>
  <c r="EH102" i="2"/>
  <c r="EE100" i="2"/>
  <c r="DZ98" i="2"/>
  <c r="AY98" i="1"/>
  <c r="AY96" i="1"/>
  <c r="AT94" i="1"/>
  <c r="EE92" i="2"/>
  <c r="EH90" i="2"/>
  <c r="DY88" i="2"/>
  <c r="DW88" i="2"/>
  <c r="AO86" i="1"/>
  <c r="AS151" i="1"/>
  <c r="AQ147" i="1"/>
  <c r="AR143" i="1"/>
  <c r="EG139" i="2"/>
  <c r="EG133" i="2"/>
  <c r="EE129" i="2"/>
  <c r="AV129" i="1"/>
  <c r="AY125" i="1"/>
  <c r="AS121" i="1"/>
  <c r="AP117" i="1"/>
  <c r="DY113" i="2"/>
  <c r="EI109" i="2"/>
  <c r="EB105" i="2"/>
  <c r="AY105" i="1"/>
  <c r="AO101" i="1"/>
  <c r="AR97" i="1"/>
  <c r="ED93" i="2"/>
  <c r="ED91" i="2"/>
  <c r="EB87" i="2"/>
  <c r="ED153" i="2"/>
  <c r="DY135" i="2"/>
  <c r="DX115" i="2"/>
  <c r="EC95" i="2"/>
  <c r="AQ85" i="1"/>
  <c r="EG152" i="2"/>
  <c r="DX150" i="2"/>
  <c r="DY148" i="2"/>
  <c r="AP148" i="1"/>
  <c r="AR146" i="1"/>
  <c r="AP144" i="1"/>
  <c r="AQ142" i="1"/>
  <c r="ED140" i="2"/>
  <c r="EH138" i="2"/>
  <c r="EC136" i="2"/>
  <c r="AT136" i="1"/>
  <c r="AV134" i="1"/>
  <c r="AT132" i="1"/>
  <c r="AQ130" i="1"/>
  <c r="DY128" i="2"/>
  <c r="ED126" i="2"/>
  <c r="ED124" i="2"/>
  <c r="EG124" i="2"/>
  <c r="AT122" i="1"/>
  <c r="AV120" i="1"/>
  <c r="EE118" i="2"/>
  <c r="DY116" i="2"/>
  <c r="EB114" i="2"/>
  <c r="EA112" i="2"/>
  <c r="AO112" i="1"/>
  <c r="AV110" i="1"/>
  <c r="AY108" i="1"/>
  <c r="DX106" i="2"/>
  <c r="DY104" i="2"/>
  <c r="EG102" i="2"/>
  <c r="AU102" i="1"/>
  <c r="AS100" i="1"/>
  <c r="AW98" i="1"/>
  <c r="AZ96" i="1"/>
  <c r="EB94" i="2"/>
  <c r="EB92" i="2"/>
  <c r="EA90" i="2"/>
  <c r="AZ90" i="1"/>
  <c r="AW88" i="1"/>
  <c r="AS86" i="1"/>
  <c r="EC151" i="2"/>
  <c r="DY147" i="2"/>
  <c r="DY143" i="2"/>
  <c r="EE139" i="2"/>
  <c r="ED133" i="2"/>
  <c r="AV133" i="1"/>
  <c r="AU129" i="1"/>
  <c r="AS125" i="1"/>
  <c r="DY121" i="2"/>
  <c r="ED117" i="2"/>
  <c r="EI113" i="2"/>
  <c r="EB109" i="2"/>
  <c r="AX109" i="1"/>
  <c r="AU105" i="1"/>
  <c r="AV101" i="1"/>
  <c r="EA97" i="2"/>
  <c r="DZ93" i="2"/>
  <c r="EB91" i="2"/>
  <c r="AO91" i="1"/>
  <c r="AO87" i="1"/>
  <c r="AO119" i="1"/>
  <c r="AR85" i="1"/>
  <c r="DZ152" i="2"/>
  <c r="AS148" i="1"/>
  <c r="EB144" i="2"/>
  <c r="AV142" i="1"/>
  <c r="AQ138" i="1"/>
  <c r="EH134" i="2"/>
  <c r="AP132" i="1"/>
  <c r="AP128" i="1"/>
  <c r="EF124" i="2"/>
  <c r="EE120" i="2"/>
  <c r="EH118" i="2"/>
  <c r="AQ114" i="1"/>
  <c r="EA110" i="2"/>
  <c r="AP108" i="1"/>
  <c r="AU104" i="1"/>
  <c r="EG100" i="2"/>
  <c r="EB96" i="2"/>
  <c r="AR94" i="1"/>
  <c r="EC90" i="2"/>
  <c r="EE86" i="2"/>
  <c r="AY151" i="1"/>
  <c r="DX143" i="2"/>
  <c r="DY133" i="2"/>
  <c r="AZ129" i="1"/>
  <c r="AX121" i="1"/>
  <c r="DZ113" i="2"/>
  <c r="DW109" i="2"/>
  <c r="AT101" i="1"/>
  <c r="EE93" i="2"/>
  <c r="EG87" i="2"/>
  <c r="EA141" i="2"/>
  <c r="AP103" i="1"/>
  <c r="DX152" i="2"/>
  <c r="AZ146" i="1"/>
  <c r="DY138" i="2"/>
  <c r="EF130" i="2"/>
  <c r="AV124" i="1"/>
  <c r="AS118" i="1"/>
  <c r="EB110" i="2"/>
  <c r="AW104" i="1"/>
  <c r="EI96" i="2"/>
  <c r="AT90" i="1"/>
  <c r="EH147" i="2"/>
  <c r="EF129" i="2"/>
  <c r="EB113" i="2"/>
  <c r="EH101" i="2"/>
  <c r="EH91" i="2"/>
  <c r="EH111" i="2"/>
  <c r="AZ148" i="1"/>
  <c r="AO142" i="1"/>
  <c r="DW134" i="2"/>
  <c r="AS128" i="1"/>
  <c r="EC120" i="2"/>
  <c r="AP114" i="1"/>
  <c r="AR108" i="1"/>
  <c r="AV100" i="1"/>
  <c r="AU94" i="1"/>
  <c r="AO88" i="1"/>
  <c r="AX147" i="1"/>
  <c r="AY133" i="1"/>
  <c r="AY121" i="1"/>
  <c r="AO109" i="1"/>
  <c r="EF93" i="2"/>
  <c r="EH145" i="2"/>
  <c r="EF107" i="2"/>
  <c r="EH84" i="2"/>
  <c r="ED150" i="2"/>
  <c r="AX148" i="1"/>
  <c r="EI144" i="2"/>
  <c r="EA140" i="2"/>
  <c r="AV138" i="1"/>
  <c r="AO134" i="1"/>
  <c r="DX130" i="2"/>
  <c r="DW126" i="2"/>
  <c r="DX124" i="2"/>
  <c r="DX120" i="2"/>
  <c r="DZ116" i="2"/>
  <c r="AZ114" i="1"/>
  <c r="AR110" i="1"/>
  <c r="EF106" i="2"/>
  <c r="DW104" i="2"/>
  <c r="AY100" i="1"/>
  <c r="EC96" i="2"/>
  <c r="EH92" i="2"/>
  <c r="AU90" i="1"/>
  <c r="EH86" i="2"/>
  <c r="EE147" i="2"/>
  <c r="AW143" i="1"/>
  <c r="AX133" i="1"/>
  <c r="DZ125" i="2"/>
  <c r="AQ121" i="1"/>
  <c r="AY113" i="1"/>
  <c r="EH105" i="2"/>
  <c r="EC97" i="2"/>
  <c r="AO93" i="1"/>
  <c r="DX87" i="2"/>
  <c r="AV148" i="1"/>
  <c r="AR142" i="1"/>
  <c r="DW136" i="2"/>
  <c r="EF128" i="2"/>
  <c r="AR122" i="1"/>
  <c r="EF114" i="2"/>
  <c r="AS108" i="1"/>
  <c r="EF100" i="2"/>
  <c r="DX94" i="2"/>
  <c r="AX88" i="1"/>
  <c r="AY147" i="1"/>
  <c r="AQ133" i="1"/>
  <c r="AU121" i="1"/>
  <c r="EE105" i="2"/>
  <c r="DW93" i="2"/>
  <c r="AR123" i="1"/>
  <c r="EE152" i="2"/>
  <c r="EA144" i="2"/>
  <c r="AT138" i="1"/>
  <c r="EH130" i="2"/>
  <c r="AZ124" i="1"/>
  <c r="AY118" i="1"/>
  <c r="DX110" i="2"/>
  <c r="AX104" i="1"/>
  <c r="AU98" i="1"/>
  <c r="DZ90" i="2"/>
  <c r="DX147" i="2"/>
  <c r="DY129" i="2"/>
  <c r="EF113" i="2"/>
  <c r="ED101" i="2"/>
  <c r="DZ87" i="2"/>
  <c r="ED145" i="2"/>
  <c r="AQ123" i="1"/>
  <c r="AP107" i="1"/>
  <c r="AV99" i="1"/>
  <c r="EG89" i="2"/>
  <c r="AV85" i="1"/>
  <c r="AO84" i="1"/>
  <c r="AS152" i="1"/>
  <c r="AP150" i="1"/>
  <c r="DW148" i="2"/>
  <c r="ED144" i="2"/>
  <c r="AU142" i="1"/>
  <c r="AQ140" i="1"/>
  <c r="EG136" i="2"/>
  <c r="EB134" i="2"/>
  <c r="ED132" i="2"/>
  <c r="AW130" i="1"/>
  <c r="AV128" i="1"/>
  <c r="AZ126" i="1"/>
  <c r="EB122" i="2"/>
  <c r="EB120" i="2"/>
  <c r="AT118" i="1"/>
  <c r="DW116" i="2"/>
  <c r="EH112" i="2"/>
  <c r="AW110" i="1"/>
  <c r="AV108" i="1"/>
  <c r="EI104" i="2"/>
  <c r="EA102" i="2"/>
  <c r="AU100" i="1"/>
  <c r="AR98" i="1"/>
  <c r="EC94" i="2"/>
  <c r="AR92" i="1"/>
  <c r="AO90" i="1"/>
  <c r="EF86" i="2"/>
  <c r="EG151" i="2"/>
  <c r="AZ147" i="1"/>
  <c r="AP143" i="1"/>
  <c r="EC133" i="2"/>
  <c r="EG129" i="2"/>
  <c r="AQ125" i="1"/>
  <c r="EB117" i="2"/>
  <c r="EH113" i="2"/>
  <c r="AZ109" i="1"/>
  <c r="AX105" i="1"/>
  <c r="EB97" i="2"/>
  <c r="DX93" i="2"/>
  <c r="AX91" i="1"/>
  <c r="AR87" i="1"/>
  <c r="EA145" i="2"/>
  <c r="AZ137" i="1"/>
  <c r="DW127" i="2"/>
  <c r="AW119" i="1"/>
  <c r="AT107" i="1"/>
  <c r="AW99" i="1"/>
  <c r="EF89" i="2"/>
  <c r="AZ85" i="1"/>
  <c r="EG84" i="2"/>
  <c r="EE145" i="2"/>
  <c r="AV127" i="1"/>
  <c r="AQ107" i="1"/>
  <c r="DY89" i="2"/>
  <c r="EF145" i="2"/>
  <c r="AZ127" i="1"/>
  <c r="AV107" i="1"/>
  <c r="EE95" i="2"/>
  <c r="AT85" i="1"/>
  <c r="EH119" i="2"/>
  <c r="EH85" i="2"/>
  <c r="DW152" i="2"/>
  <c r="AQ146" i="1"/>
  <c r="EH142" i="2"/>
  <c r="AX140" i="1"/>
  <c r="AR138" i="1"/>
  <c r="AQ134" i="1"/>
  <c r="EA130" i="2"/>
  <c r="AT128" i="1"/>
  <c r="AT124" i="1"/>
  <c r="EI122" i="2"/>
  <c r="EB118" i="2"/>
  <c r="AT114" i="1"/>
  <c r="EH110" i="2"/>
  <c r="EH106" i="2"/>
  <c r="EA104" i="2"/>
  <c r="AR102" i="1"/>
  <c r="EF98" i="2"/>
  <c r="EH94" i="2"/>
  <c r="AS92" i="1"/>
  <c r="EG86" i="2"/>
  <c r="EG147" i="2"/>
  <c r="AX143" i="1"/>
  <c r="AS133" i="1"/>
  <c r="EC125" i="2"/>
  <c r="EF117" i="2"/>
  <c r="AX113" i="1"/>
  <c r="DX105" i="2"/>
  <c r="EF97" i="2"/>
  <c r="AQ93" i="1"/>
  <c r="AY87" i="1"/>
  <c r="AP127" i="1"/>
  <c r="AV89" i="1"/>
  <c r="ED152" i="2"/>
  <c r="AR148" i="1"/>
  <c r="EE144" i="2"/>
  <c r="AW142" i="1"/>
  <c r="AO138" i="1"/>
  <c r="DX134" i="2"/>
  <c r="EB130" i="2"/>
  <c r="EE128" i="2"/>
  <c r="AW124" i="1"/>
  <c r="ED120" i="2"/>
  <c r="AR118" i="1"/>
  <c r="AY114" i="1"/>
  <c r="EE110" i="2"/>
  <c r="DY106" i="2"/>
  <c r="AT104" i="1"/>
  <c r="DY100" i="2"/>
  <c r="EE96" i="2"/>
  <c r="AO94" i="1"/>
  <c r="AP90" i="1"/>
  <c r="ED86" i="2"/>
  <c r="EA147" i="2"/>
  <c r="AO143" i="1"/>
  <c r="AP133" i="1"/>
  <c r="EG125" i="2"/>
  <c r="AV121" i="1"/>
  <c r="AZ113" i="1"/>
  <c r="EE109" i="2"/>
  <c r="EA101" i="2"/>
  <c r="AO97" i="1"/>
  <c r="AY91" i="1"/>
  <c r="AO137" i="1"/>
  <c r="AX84" i="1"/>
  <c r="EH146" i="2"/>
  <c r="AT140" i="1"/>
  <c r="EG132" i="2"/>
  <c r="AQ126" i="1"/>
  <c r="AT120" i="1"/>
  <c r="EC112" i="2"/>
  <c r="AR106" i="1"/>
  <c r="EC98" i="2"/>
  <c r="AZ92" i="1"/>
  <c r="AV86" i="1"/>
  <c r="AV147" i="1"/>
  <c r="EA129" i="2"/>
  <c r="DX117" i="2"/>
  <c r="AS105" i="1"/>
  <c r="DW91" i="2"/>
  <c r="EE123" i="2"/>
  <c r="AY142" i="1"/>
  <c r="EF134" i="2"/>
  <c r="EA114" i="2"/>
  <c r="DX100" i="2"/>
  <c r="EC86" i="2"/>
  <c r="EH121" i="2"/>
  <c r="AQ97" i="1"/>
  <c r="AT152" i="1"/>
  <c r="DX138" i="2"/>
  <c r="DY124" i="2"/>
  <c r="DW112" i="2"/>
  <c r="DZ96" i="2"/>
  <c r="EE151" i="2"/>
  <c r="AP125" i="1"/>
  <c r="AS101" i="1"/>
  <c r="DZ127" i="2"/>
  <c r="EB152" i="2"/>
  <c r="AO146" i="1"/>
  <c r="EE138" i="2"/>
  <c r="AW132" i="1"/>
  <c r="AS126" i="1"/>
  <c r="EA118" i="2"/>
  <c r="AP112" i="1"/>
  <c r="EC104" i="2"/>
  <c r="AP98" i="1"/>
  <c r="EG94" i="2"/>
  <c r="DY151" i="2"/>
  <c r="AY139" i="1"/>
  <c r="EA121" i="2"/>
  <c r="AR109" i="1"/>
  <c r="AU97" i="1"/>
  <c r="AU152" i="1"/>
  <c r="AP138" i="1"/>
  <c r="EH124" i="2"/>
  <c r="AT112" i="1"/>
  <c r="AV98" i="1"/>
  <c r="EI90" i="2"/>
  <c r="AR139" i="1"/>
  <c r="ED113" i="2"/>
  <c r="AX87" i="1"/>
  <c r="EC148" i="2"/>
  <c r="DY134" i="2"/>
  <c r="AZ122" i="1"/>
  <c r="EG106" i="2"/>
  <c r="EA94" i="2"/>
  <c r="AV139" i="1"/>
  <c r="DY105" i="2"/>
  <c r="EG153" i="2"/>
  <c r="DZ145" i="2"/>
  <c r="EE141" i="2"/>
  <c r="AX137" i="1"/>
  <c r="AP135" i="1"/>
  <c r="EA127" i="2"/>
  <c r="ED123" i="2"/>
  <c r="AU119" i="1"/>
  <c r="EB115" i="2"/>
  <c r="AX111" i="1"/>
  <c r="AS107" i="1"/>
  <c r="DZ99" i="2"/>
  <c r="AY153" i="1"/>
  <c r="EG145" i="2"/>
  <c r="AX141" i="1"/>
  <c r="AY137" i="1"/>
  <c r="EB131" i="2"/>
  <c r="EH127" i="2"/>
  <c r="AZ123" i="1"/>
  <c r="AP119" i="1"/>
  <c r="EI111" i="2"/>
  <c r="DX107" i="2"/>
  <c r="AW103" i="1"/>
  <c r="EA95" i="2"/>
  <c r="DX149" i="2"/>
  <c r="AV141" i="1"/>
  <c r="DX131" i="2"/>
  <c r="AO123" i="1"/>
  <c r="AP111" i="1"/>
  <c r="EI99" i="2"/>
  <c r="AR95" i="1"/>
  <c r="DZ85" i="2"/>
  <c r="EI84" i="2"/>
  <c r="AZ152" i="1"/>
  <c r="AR150" i="1"/>
  <c r="EE148" i="2"/>
  <c r="AX146" i="1"/>
  <c r="EA142" i="2"/>
  <c r="EH140" i="2"/>
  <c r="AY138" i="1"/>
  <c r="AY136" i="1"/>
  <c r="EF132" i="2"/>
  <c r="DZ130" i="2"/>
  <c r="AQ128" i="1"/>
  <c r="DZ124" i="2"/>
  <c r="EH122" i="2"/>
  <c r="AR120" i="1"/>
  <c r="AW118" i="1"/>
  <c r="DW114" i="2"/>
  <c r="EG112" i="2"/>
  <c r="AQ110" i="1"/>
  <c r="DW108" i="2"/>
  <c r="AO104" i="1"/>
  <c r="AP102" i="1"/>
  <c r="AW100" i="1"/>
  <c r="EA96" i="2"/>
  <c r="EI94" i="2"/>
  <c r="AU92" i="1"/>
  <c r="AY90" i="1"/>
  <c r="DW86" i="2"/>
  <c r="AR151" i="1"/>
  <c r="AW147" i="1"/>
  <c r="EC143" i="2"/>
  <c r="DZ139" i="2"/>
  <c r="DW133" i="2"/>
  <c r="AZ125" i="1"/>
  <c r="EI117" i="2"/>
  <c r="EG113" i="2"/>
  <c r="AY109" i="1"/>
  <c r="DY101" i="2"/>
  <c r="DZ97" i="2"/>
  <c r="AR93" i="1"/>
  <c r="AZ91" i="1"/>
  <c r="EC153" i="2"/>
  <c r="AS145" i="1"/>
  <c r="EE135" i="2"/>
  <c r="DX127" i="2"/>
  <c r="EE115" i="2"/>
  <c r="AY107" i="1"/>
  <c r="DZ95" i="2"/>
  <c r="AW89" i="1"/>
  <c r="AP85" i="1"/>
  <c r="EH152" i="2"/>
  <c r="ED141" i="2"/>
  <c r="EB123" i="2"/>
  <c r="EE103" i="2"/>
  <c r="AY89" i="1"/>
  <c r="EH141" i="2"/>
  <c r="EH123" i="2"/>
  <c r="EG103" i="2"/>
  <c r="AP89" i="1"/>
  <c r="EH135" i="2"/>
  <c r="EH95" i="2"/>
  <c r="EC150" i="2"/>
  <c r="AO148" i="1"/>
  <c r="AZ144" i="1"/>
  <c r="DZ140" i="2"/>
  <c r="DY136" i="2"/>
  <c r="AX134" i="1"/>
  <c r="DY130" i="2"/>
  <c r="DY126" i="2"/>
  <c r="AO124" i="1"/>
  <c r="AW120" i="1"/>
  <c r="EB116" i="2"/>
  <c r="AS114" i="1"/>
  <c r="AO110" i="1"/>
  <c r="EI106" i="2"/>
  <c r="EC102" i="2"/>
  <c r="AX100" i="1"/>
  <c r="AV96" i="1"/>
  <c r="EG92" i="2"/>
  <c r="AR90" i="1"/>
  <c r="AX86" i="1"/>
  <c r="ED147" i="2"/>
  <c r="EA139" i="2"/>
  <c r="AU133" i="1"/>
  <c r="AT125" i="1"/>
  <c r="EG117" i="2"/>
  <c r="DW113" i="2"/>
  <c r="AW105" i="1"/>
  <c r="EH97" i="2"/>
  <c r="EG91" i="2"/>
  <c r="AV87" i="1"/>
  <c r="DY119" i="2"/>
  <c r="DY85" i="2"/>
  <c r="DW150" i="2"/>
  <c r="AU146" i="1"/>
  <c r="EC142" i="2"/>
  <c r="EA138" i="2"/>
  <c r="AX136" i="1"/>
  <c r="AS132" i="1"/>
  <c r="EC128" i="2"/>
  <c r="AV126" i="1"/>
  <c r="AP124" i="1"/>
  <c r="DY120" i="2"/>
  <c r="EI116" i="2"/>
  <c r="AR114" i="1"/>
  <c r="AS110" i="1"/>
  <c r="EA106" i="2"/>
  <c r="DX104" i="2"/>
  <c r="AQ100" i="1"/>
  <c r="EG96" i="2"/>
  <c r="ED92" i="2"/>
  <c r="AV90" i="1"/>
  <c r="DX86" i="2"/>
  <c r="DZ147" i="2"/>
  <c r="AT143" i="1"/>
  <c r="AO133" i="1"/>
  <c r="DX125" i="2"/>
  <c r="EA117" i="2"/>
  <c r="AP113" i="1"/>
  <c r="AR105" i="1"/>
  <c r="EE97" i="2"/>
  <c r="AP93" i="1"/>
  <c r="AP87" i="1"/>
  <c r="EB89" i="2"/>
  <c r="AZ150" i="1"/>
  <c r="AP146" i="1"/>
  <c r="EI138" i="2"/>
  <c r="AV132" i="1"/>
  <c r="AW126" i="1"/>
  <c r="EI118" i="2"/>
  <c r="AX112" i="1"/>
  <c r="DX108" i="2"/>
  <c r="AY102" i="1"/>
  <c r="EF94" i="2"/>
  <c r="AY88" i="1"/>
  <c r="EB143" i="2"/>
  <c r="EH129" i="2"/>
  <c r="EH117" i="2"/>
  <c r="EE101" i="2"/>
  <c r="AT91" i="1"/>
  <c r="ED111" i="2"/>
  <c r="DW146" i="2"/>
  <c r="EI132" i="2"/>
  <c r="AQ118" i="1"/>
  <c r="AQ106" i="1"/>
  <c r="AP92" i="1"/>
  <c r="EE133" i="2"/>
  <c r="AZ105" i="1"/>
  <c r="AW135" i="1"/>
  <c r="AQ144" i="1"/>
  <c r="EF136" i="2"/>
  <c r="AY116" i="1"/>
  <c r="EB102" i="2"/>
  <c r="ED88" i="2"/>
  <c r="AS139" i="1"/>
  <c r="AW113" i="1"/>
  <c r="AW87" i="1"/>
  <c r="AS119" i="1"/>
  <c r="AX152" i="1"/>
  <c r="EC144" i="2"/>
  <c r="EB138" i="2"/>
  <c r="AO132" i="1"/>
  <c r="EB124" i="2"/>
  <c r="AX118" i="1"/>
  <c r="EG110" i="2"/>
  <c r="AZ104" i="1"/>
  <c r="AZ98" i="1"/>
  <c r="ED90" i="2"/>
  <c r="AU151" i="1"/>
  <c r="EH133" i="2"/>
  <c r="AP121" i="1"/>
  <c r="AW109" i="1"/>
  <c r="AZ101" i="1"/>
  <c r="EC87" i="2"/>
  <c r="EI142" i="2"/>
  <c r="AU130" i="1"/>
  <c r="EF116" i="2"/>
  <c r="AQ96" i="1"/>
  <c r="AX151" i="1"/>
  <c r="AV125" i="1"/>
  <c r="DZ109" i="2"/>
  <c r="AP141" i="1"/>
  <c r="EC146" i="2"/>
  <c r="DZ132" i="2"/>
  <c r="EI112" i="2"/>
  <c r="AT100" i="1"/>
  <c r="AV151" i="1"/>
  <c r="DY117" i="2"/>
  <c r="DY91" i="2"/>
  <c r="F30" i="4"/>
  <c r="F37" i="4" s="1"/>
  <c r="AN107" i="1"/>
  <c r="BQ107" i="1" s="1"/>
  <c r="BS107" i="2" s="1"/>
  <c r="AN97" i="1"/>
  <c r="BQ97" i="1" s="1"/>
  <c r="BS97" i="2" s="1"/>
  <c r="AN150" i="1"/>
  <c r="BQ150" i="1" s="1"/>
  <c r="BS150" i="2" s="1"/>
  <c r="AN116" i="1"/>
  <c r="BQ116" i="1" s="1"/>
  <c r="BS116" i="2" s="1"/>
  <c r="AN103" i="1"/>
  <c r="BQ103" i="1" s="1"/>
  <c r="BS103" i="2" s="1"/>
  <c r="AN87" i="1"/>
  <c r="BQ87" i="1" s="1"/>
  <c r="BS87" i="2" s="1"/>
  <c r="AN121" i="1"/>
  <c r="BQ121" i="1" s="1"/>
  <c r="BS121" i="2" s="1"/>
  <c r="AN95" i="1"/>
  <c r="BQ95" i="1" s="1"/>
  <c r="BS95" i="2" s="1"/>
  <c r="AN115" i="1"/>
  <c r="BQ115" i="1" s="1"/>
  <c r="BS115" i="2" s="1"/>
  <c r="AN127" i="1"/>
  <c r="BQ127" i="1" s="1"/>
  <c r="BS127" i="2" s="1"/>
  <c r="AN91" i="1"/>
  <c r="BQ91" i="1" s="1"/>
  <c r="BS91" i="2" s="1"/>
  <c r="AN98" i="1"/>
  <c r="BQ98" i="1" s="1"/>
  <c r="BS98" i="2" s="1"/>
  <c r="AN94" i="1"/>
  <c r="BQ94" i="1" s="1"/>
  <c r="BS94" i="2" s="1"/>
  <c r="AN111" i="1"/>
  <c r="BQ111" i="1" s="1"/>
  <c r="BS111" i="2" s="1"/>
  <c r="AN149" i="1"/>
  <c r="BQ149" i="1" s="1"/>
  <c r="BS149" i="2" s="1"/>
  <c r="AN113" i="1"/>
  <c r="BQ113" i="1" s="1"/>
  <c r="BS113" i="2" s="1"/>
  <c r="AN105" i="1"/>
  <c r="BQ105" i="1" s="1"/>
  <c r="BS105" i="2" s="1"/>
  <c r="AN140" i="1"/>
  <c r="BQ140" i="1" s="1"/>
  <c r="BS140" i="2" s="1"/>
  <c r="AN108" i="1"/>
  <c r="BQ108" i="1" s="1"/>
  <c r="BS108" i="2" s="1"/>
  <c r="AN147" i="1"/>
  <c r="BQ147" i="1" s="1"/>
  <c r="BS147" i="2" s="1"/>
  <c r="AN141" i="1"/>
  <c r="BQ141" i="1" s="1"/>
  <c r="BS141" i="2" s="1"/>
  <c r="AN119" i="1"/>
  <c r="BQ119" i="1" s="1"/>
  <c r="BS119" i="2" s="1"/>
  <c r="AN92" i="1"/>
  <c r="BQ92" i="1" s="1"/>
  <c r="BS92" i="2" s="1"/>
  <c r="AN109" i="1"/>
  <c r="BQ109" i="1" s="1"/>
  <c r="BS109" i="2" s="1"/>
  <c r="AN153" i="1"/>
  <c r="BQ153" i="1" s="1"/>
  <c r="BS153" i="2" s="1"/>
  <c r="AN145" i="1"/>
  <c r="BQ145" i="1" s="1"/>
  <c r="BS145" i="2" s="1"/>
  <c r="AN142" i="1"/>
  <c r="BQ142" i="1" s="1"/>
  <c r="BS142" i="2" s="1"/>
  <c r="AN112" i="1"/>
  <c r="BQ112" i="1" s="1"/>
  <c r="BS112" i="2" s="1"/>
  <c r="AN123" i="1"/>
  <c r="BQ123" i="1" s="1"/>
  <c r="BS123" i="2" s="1"/>
  <c r="AN139" i="1"/>
  <c r="BQ139" i="1" s="1"/>
  <c r="BS139" i="2" s="1"/>
  <c r="AN84" i="1"/>
  <c r="BQ84" i="1" s="1"/>
  <c r="BS84" i="2" s="1"/>
  <c r="AN144" i="1"/>
  <c r="BQ144" i="1" s="1"/>
  <c r="BS144" i="2" s="1"/>
  <c r="AN136" i="1"/>
  <c r="BQ136" i="1" s="1"/>
  <c r="BS136" i="2" s="1"/>
  <c r="AN122" i="1"/>
  <c r="BQ122" i="1" s="1"/>
  <c r="BS122" i="2" s="1"/>
  <c r="AN110" i="1"/>
  <c r="BQ110" i="1" s="1"/>
  <c r="BS110" i="2" s="1"/>
  <c r="AN102" i="1"/>
  <c r="BQ102" i="1" s="1"/>
  <c r="BS102" i="2" s="1"/>
  <c r="AN101" i="1"/>
  <c r="BQ101" i="1" s="1"/>
  <c r="BS101" i="2" s="1"/>
  <c r="AN133" i="1"/>
  <c r="BQ133" i="1" s="1"/>
  <c r="BS133" i="2" s="1"/>
  <c r="AN131" i="1"/>
  <c r="BQ131" i="1" s="1"/>
  <c r="BS131" i="2" s="1"/>
  <c r="AN118" i="1"/>
  <c r="BQ118" i="1" s="1"/>
  <c r="BS118" i="2" s="1"/>
  <c r="AN126" i="1"/>
  <c r="BQ126" i="1" s="1"/>
  <c r="BS126" i="2" s="1"/>
  <c r="AN134" i="1"/>
  <c r="BQ134" i="1" s="1"/>
  <c r="BS134" i="2" s="1"/>
  <c r="AN96" i="1"/>
  <c r="BQ96" i="1" s="1"/>
  <c r="BS96" i="2" s="1"/>
  <c r="AN138" i="1"/>
  <c r="BQ138" i="1" s="1"/>
  <c r="BS138" i="2" s="1"/>
  <c r="AN86" i="1"/>
  <c r="BQ86" i="1" s="1"/>
  <c r="BS86" i="2" s="1"/>
  <c r="AN99" i="1"/>
  <c r="BQ99" i="1" s="1"/>
  <c r="BS99" i="2" s="1"/>
  <c r="AN100" i="1"/>
  <c r="BQ100" i="1" s="1"/>
  <c r="BS100" i="2" s="1"/>
  <c r="AN146" i="1"/>
  <c r="BQ146" i="1" s="1"/>
  <c r="BS146" i="2" s="1"/>
  <c r="AN135" i="1"/>
  <c r="BQ135" i="1" s="1"/>
  <c r="BS135" i="2" s="1"/>
  <c r="AN93" i="1"/>
  <c r="BQ93" i="1" s="1"/>
  <c r="BS93" i="2" s="1"/>
  <c r="AN85" i="1"/>
  <c r="BQ85" i="1" s="1"/>
  <c r="BS85" i="2" s="1"/>
  <c r="AN117" i="1"/>
  <c r="BQ117" i="1" s="1"/>
  <c r="BS117" i="2" s="1"/>
  <c r="AN148" i="1"/>
  <c r="BQ148" i="1" s="1"/>
  <c r="BS148" i="2" s="1"/>
  <c r="AN132" i="1"/>
  <c r="BQ132" i="1" s="1"/>
  <c r="BS132" i="2" s="1"/>
  <c r="AN137" i="1"/>
  <c r="BQ137" i="1" s="1"/>
  <c r="BS137" i="2" s="1"/>
  <c r="AN104" i="1"/>
  <c r="BQ104" i="1" s="1"/>
  <c r="BS104" i="2" s="1"/>
  <c r="AN125" i="1"/>
  <c r="BQ125" i="1" s="1"/>
  <c r="BS125" i="2" s="1"/>
  <c r="AN124" i="1"/>
  <c r="BQ124" i="1" s="1"/>
  <c r="BS124" i="2" s="1"/>
  <c r="AN129" i="1"/>
  <c r="BQ129" i="1" s="1"/>
  <c r="BS129" i="2" s="1"/>
  <c r="AN151" i="1"/>
  <c r="BQ151" i="1" s="1"/>
  <c r="BS151" i="2" s="1"/>
  <c r="AN143" i="1"/>
  <c r="BQ143" i="1" s="1"/>
  <c r="BS143" i="2" s="1"/>
  <c r="AN130" i="1"/>
  <c r="BQ130" i="1" s="1"/>
  <c r="BS130" i="2" s="1"/>
  <c r="AN90" i="1"/>
  <c r="BQ90" i="1" s="1"/>
  <c r="BS90" i="2" s="1"/>
  <c r="AN88" i="1"/>
  <c r="BQ88" i="1" s="1"/>
  <c r="BS88" i="2" s="1"/>
  <c r="AN128" i="1"/>
  <c r="BQ128" i="1" s="1"/>
  <c r="BS128" i="2" s="1"/>
  <c r="AN114" i="1"/>
  <c r="BQ114" i="1" s="1"/>
  <c r="BS114" i="2" s="1"/>
  <c r="AN106" i="1"/>
  <c r="BQ106" i="1" s="1"/>
  <c r="BS106" i="2" s="1"/>
  <c r="AN120" i="1"/>
  <c r="BQ120" i="1" s="1"/>
  <c r="BS120" i="2" s="1"/>
  <c r="AN152" i="1"/>
  <c r="BQ152" i="1" s="1"/>
  <c r="BS152" i="2" s="1"/>
  <c r="AN89" i="1"/>
  <c r="BQ89" i="1" s="1"/>
  <c r="BS89" i="2" s="1"/>
  <c r="I87" i="3"/>
  <c r="I108" i="3"/>
  <c r="I109" i="3"/>
  <c r="I113" i="3"/>
  <c r="I141" i="3"/>
  <c r="I138" i="3"/>
  <c r="I107" i="3"/>
  <c r="I104" i="3"/>
  <c r="I117" i="3"/>
  <c r="I131" i="3"/>
  <c r="I90" i="3"/>
  <c r="AP90" i="2" s="1"/>
  <c r="I128" i="3"/>
  <c r="I130" i="3"/>
  <c r="I98" i="3"/>
  <c r="I100" i="3"/>
  <c r="I143" i="3"/>
  <c r="I126" i="3"/>
  <c r="I149" i="3"/>
  <c r="I110" i="3"/>
  <c r="I121" i="3"/>
  <c r="I114" i="3"/>
  <c r="I106" i="3"/>
  <c r="I124" i="3"/>
  <c r="I112" i="3"/>
  <c r="I105" i="3"/>
  <c r="I129" i="3"/>
  <c r="I97" i="3"/>
  <c r="I135" i="3"/>
  <c r="I119" i="3"/>
  <c r="I89" i="3"/>
  <c r="I153" i="3"/>
  <c r="AP153" i="2" s="1"/>
  <c r="I86" i="3"/>
  <c r="AP86" i="2" s="1"/>
  <c r="I99" i="3"/>
  <c r="I91" i="3"/>
  <c r="I132" i="3"/>
  <c r="I144" i="3"/>
  <c r="I147" i="3"/>
  <c r="I148" i="3"/>
  <c r="I140" i="3"/>
  <c r="I152" i="3"/>
  <c r="AP152" i="2" s="1"/>
  <c r="I120" i="3"/>
  <c r="I142" i="3"/>
  <c r="I85" i="3"/>
  <c r="AP85" i="2" s="1"/>
  <c r="I134" i="3"/>
  <c r="I92" i="3"/>
  <c r="I88" i="3"/>
  <c r="AP88" i="2" s="1"/>
  <c r="I137" i="3"/>
  <c r="I118" i="3"/>
  <c r="I111" i="3"/>
  <c r="I136" i="3"/>
  <c r="I102" i="3"/>
  <c r="AP102" i="2" s="1"/>
  <c r="I123" i="3"/>
  <c r="I101" i="3"/>
  <c r="I95" i="3"/>
  <c r="I150" i="3"/>
  <c r="I96" i="3"/>
  <c r="I103" i="3"/>
  <c r="I145" i="3"/>
  <c r="I94" i="3"/>
  <c r="I146" i="3"/>
  <c r="I115" i="3"/>
  <c r="I133" i="3"/>
  <c r="I122" i="3"/>
  <c r="I151" i="3"/>
  <c r="I116" i="3"/>
  <c r="I93" i="3"/>
  <c r="I127" i="3"/>
  <c r="I139" i="3"/>
  <c r="K157" i="1"/>
  <c r="I125" i="3"/>
  <c r="K159" i="1" l="1"/>
  <c r="K165" i="1"/>
  <c r="M154" i="2"/>
  <c r="M155" i="2"/>
  <c r="I157" i="3"/>
  <c r="I165" i="3" s="1"/>
  <c r="N155" i="2" l="1"/>
  <c r="K155" i="3"/>
  <c r="K154" i="3"/>
  <c r="AR154" i="2" s="1"/>
  <c r="N154" i="2" s="1"/>
  <c r="G30" i="4"/>
  <c r="G37" i="4" s="1"/>
  <c r="O155" i="2" l="1"/>
  <c r="L155" i="3"/>
  <c r="L154" i="3"/>
  <c r="AS154" i="2" s="1"/>
  <c r="O154" i="2" s="1"/>
  <c r="P155" i="2" l="1"/>
  <c r="M155" i="3"/>
  <c r="M154" i="3"/>
  <c r="AT154" i="2" s="1"/>
  <c r="P154" i="2" s="1"/>
  <c r="K61" i="2"/>
  <c r="BP80" i="1"/>
  <c r="BP164" i="1" s="1"/>
  <c r="K74" i="2"/>
  <c r="K65" i="2"/>
  <c r="K72" i="2"/>
  <c r="K69" i="2"/>
  <c r="K75" i="2"/>
  <c r="K62" i="2"/>
  <c r="K66" i="2"/>
  <c r="K64" i="2"/>
  <c r="K63" i="2"/>
  <c r="K77" i="2"/>
  <c r="K73" i="2"/>
  <c r="K67" i="2"/>
  <c r="K78" i="2"/>
  <c r="K68" i="2"/>
  <c r="K71" i="2"/>
  <c r="K76" i="2"/>
  <c r="Q155" i="2" l="1"/>
  <c r="N155" i="3"/>
  <c r="N154" i="3"/>
  <c r="AU154" i="2" s="1"/>
  <c r="Q154" i="2" s="1"/>
  <c r="K80" i="2"/>
  <c r="BR80" i="2"/>
  <c r="BR164" i="2" s="1"/>
  <c r="R155" i="2" l="1"/>
  <c r="O155" i="3"/>
  <c r="C155" i="2"/>
  <c r="O154" i="3"/>
  <c r="AV154" i="2" s="1"/>
  <c r="R154" i="2" s="1"/>
  <c r="C154" i="2"/>
  <c r="K82" i="2"/>
  <c r="K164" i="2"/>
  <c r="K36" i="2"/>
  <c r="BP57" i="1"/>
  <c r="BP163" i="1" s="1"/>
  <c r="BP166" i="1" s="1"/>
  <c r="K44" i="2"/>
  <c r="K55" i="2"/>
  <c r="K39" i="2"/>
  <c r="K52" i="2"/>
  <c r="K53" i="2"/>
  <c r="K40" i="2"/>
  <c r="K38" i="2"/>
  <c r="K51" i="2"/>
  <c r="K48" i="2"/>
  <c r="K49" i="2"/>
  <c r="K43" i="2"/>
  <c r="K47" i="2"/>
  <c r="K45" i="2"/>
  <c r="K50" i="2"/>
  <c r="K37" i="2"/>
  <c r="S155" i="2" l="1"/>
  <c r="P155" i="3"/>
  <c r="P154" i="3"/>
  <c r="AW154" i="2" s="1"/>
  <c r="S154" i="2" s="1"/>
  <c r="K54" i="2"/>
  <c r="BR57" i="2"/>
  <c r="BR163" i="2" s="1"/>
  <c r="BR166" i="2" s="1"/>
  <c r="K46" i="2"/>
  <c r="K42" i="2"/>
  <c r="K41" i="2"/>
  <c r="T155" i="2" l="1"/>
  <c r="Q155" i="3"/>
  <c r="Q154" i="3"/>
  <c r="AX154" i="2" s="1"/>
  <c r="T154" i="2" s="1"/>
  <c r="K57" i="2"/>
  <c r="K163" i="2" s="1"/>
  <c r="K166" i="2" s="1"/>
  <c r="K36" i="1"/>
  <c r="R155" i="3" l="1"/>
  <c r="U155" i="2"/>
  <c r="R154" i="3"/>
  <c r="AY154" i="2" s="1"/>
  <c r="U154" i="2" s="1"/>
  <c r="K59" i="2"/>
  <c r="I36" i="3"/>
  <c r="AP36" i="2" s="1"/>
  <c r="V155" i="2" l="1"/>
  <c r="S155" i="3"/>
  <c r="S154" i="3"/>
  <c r="AZ154" i="2" s="1"/>
  <c r="V154" i="2" s="1"/>
  <c r="AM57" i="1"/>
  <c r="AM163" i="1" s="1"/>
  <c r="K44" i="1"/>
  <c r="K39" i="1"/>
  <c r="K49" i="1"/>
  <c r="K40" i="1"/>
  <c r="K37" i="1"/>
  <c r="K55" i="1"/>
  <c r="K46" i="1"/>
  <c r="K41" i="1"/>
  <c r="K52" i="1"/>
  <c r="K50" i="1"/>
  <c r="I50" i="3" s="1"/>
  <c r="AP50" i="2" s="1"/>
  <c r="K48" i="1"/>
  <c r="K54" i="1"/>
  <c r="K51" i="1"/>
  <c r="K45" i="1"/>
  <c r="K38" i="1"/>
  <c r="K42" i="1"/>
  <c r="K47" i="1"/>
  <c r="K53" i="1"/>
  <c r="K43" i="1"/>
  <c r="W155" i="2" l="1"/>
  <c r="T155" i="3"/>
  <c r="T154" i="3"/>
  <c r="BA154" i="2" s="1"/>
  <c r="W154" i="2" s="1"/>
  <c r="EQ36" i="2"/>
  <c r="AZ36" i="1"/>
  <c r="DW36" i="2"/>
  <c r="EG36" i="2"/>
  <c r="BB36" i="1"/>
  <c r="EI36" i="2"/>
  <c r="AU36" i="1"/>
  <c r="DX52" i="2"/>
  <c r="EK52" i="2"/>
  <c r="ED50" i="2"/>
  <c r="AU50" i="1"/>
  <c r="BE50" i="1"/>
  <c r="EQ44" i="2"/>
  <c r="AZ44" i="1"/>
  <c r="DW44" i="2"/>
  <c r="EH40" i="2"/>
  <c r="BG40" i="1"/>
  <c r="EP54" i="2"/>
  <c r="DX36" i="2"/>
  <c r="EF52" i="2"/>
  <c r="AS52" i="1"/>
  <c r="AY52" i="1"/>
  <c r="EC50" i="2"/>
  <c r="AP50" i="1"/>
  <c r="BD50" i="1"/>
  <c r="EG44" i="2"/>
  <c r="AO44" i="1"/>
  <c r="EN40" i="2"/>
  <c r="EG40" i="2"/>
  <c r="EO40" i="2"/>
  <c r="EI52" i="2"/>
  <c r="EL52" i="2"/>
  <c r="EP36" i="2"/>
  <c r="AW52" i="1"/>
  <c r="AQ50" i="1"/>
  <c r="EH44" i="2"/>
  <c r="EB40" i="2"/>
  <c r="DY40" i="2"/>
  <c r="EJ54" i="2"/>
  <c r="AV54" i="1"/>
  <c r="EN48" i="2"/>
  <c r="DY48" i="2"/>
  <c r="BF48" i="1"/>
  <c r="EK46" i="2"/>
  <c r="AT46" i="1"/>
  <c r="AN46" i="1"/>
  <c r="BQ46" i="1" s="1"/>
  <c r="BS46" i="2" s="1"/>
  <c r="EB42" i="2"/>
  <c r="BH42" i="1"/>
  <c r="EP38" i="2"/>
  <c r="BG38" i="1"/>
  <c r="BE38" i="1"/>
  <c r="EL55" i="2"/>
  <c r="AO55" i="1"/>
  <c r="AN55" i="1"/>
  <c r="BQ55" i="1" s="1"/>
  <c r="BS55" i="2" s="1"/>
  <c r="AP53" i="1"/>
  <c r="BC53" i="1"/>
  <c r="EQ51" i="2"/>
  <c r="BH51" i="1"/>
  <c r="BB51" i="1"/>
  <c r="EQ49" i="2"/>
  <c r="AU49" i="1"/>
  <c r="EA47" i="2"/>
  <c r="EC47" i="2"/>
  <c r="BE47" i="1"/>
  <c r="EJ45" i="2"/>
  <c r="BA45" i="1"/>
  <c r="BC45" i="1"/>
  <c r="EK43" i="2"/>
  <c r="AO43" i="1"/>
  <c r="EK41" i="2"/>
  <c r="AX41" i="1"/>
  <c r="AZ41" i="1"/>
  <c r="EL39" i="2"/>
  <c r="AU39" i="1"/>
  <c r="AN39" i="1"/>
  <c r="BQ39" i="1" s="1"/>
  <c r="BS39" i="2" s="1"/>
  <c r="AP37" i="1"/>
  <c r="BC37" i="1"/>
  <c r="EH52" i="2"/>
  <c r="EK50" i="2"/>
  <c r="EN44" i="2"/>
  <c r="EC44" i="2"/>
  <c r="DZ40" i="2"/>
  <c r="EG54" i="2"/>
  <c r="AX54" i="1"/>
  <c r="EB48" i="2"/>
  <c r="AW48" i="1"/>
  <c r="AU48" i="1"/>
  <c r="DY46" i="2"/>
  <c r="BG46" i="1"/>
  <c r="AO46" i="1"/>
  <c r="EN42" i="2"/>
  <c r="BF42" i="1"/>
  <c r="ED38" i="2"/>
  <c r="AU38" i="1"/>
  <c r="EE38" i="2"/>
  <c r="EP55" i="2"/>
  <c r="EC55" i="2"/>
  <c r="DY53" i="2"/>
  <c r="AT53" i="1"/>
  <c r="EH53" i="2"/>
  <c r="DZ51" i="2"/>
  <c r="EF51" i="2"/>
  <c r="BE51" i="1"/>
  <c r="DZ49" i="2"/>
  <c r="ED49" i="2"/>
  <c r="EE47" i="2"/>
  <c r="AR47" i="1"/>
  <c r="AP47" i="1"/>
  <c r="EN45" i="2"/>
  <c r="BE45" i="1"/>
  <c r="AN45" i="1"/>
  <c r="BQ45" i="1" s="1"/>
  <c r="BS45" i="2" s="1"/>
  <c r="EB43" i="2"/>
  <c r="EG43" i="2"/>
  <c r="EO41" i="2"/>
  <c r="BB41" i="1"/>
  <c r="BH41" i="1"/>
  <c r="EP39" i="2"/>
  <c r="AY39" i="1"/>
  <c r="DY37" i="2"/>
  <c r="AT37" i="1"/>
  <c r="AV37" i="1"/>
  <c r="EK36" i="2"/>
  <c r="AW50" i="1"/>
  <c r="DX40" i="2"/>
  <c r="AY54" i="1"/>
  <c r="EL48" i="2"/>
  <c r="DW46" i="2"/>
  <c r="AW46" i="1"/>
  <c r="EQ42" i="2"/>
  <c r="EJ38" i="2"/>
  <c r="EM55" i="2"/>
  <c r="BH55" i="1"/>
  <c r="BE53" i="1"/>
  <c r="EG51" i="2"/>
  <c r="EF49" i="2"/>
  <c r="AQ49" i="1"/>
  <c r="BG47" i="1"/>
  <c r="BB45" i="1"/>
  <c r="EH43" i="2"/>
  <c r="AS43" i="1"/>
  <c r="AV41" i="1"/>
  <c r="AZ39" i="1"/>
  <c r="EM37" i="2"/>
  <c r="EJ52" i="2"/>
  <c r="AR40" i="1"/>
  <c r="DZ48" i="2"/>
  <c r="DZ42" i="2"/>
  <c r="AP38" i="1"/>
  <c r="EA53" i="2"/>
  <c r="BG51" i="1"/>
  <c r="EF47" i="2"/>
  <c r="AR45" i="1"/>
  <c r="AP41" i="1"/>
  <c r="BB39" i="1"/>
  <c r="EP50" i="2"/>
  <c r="DY54" i="2"/>
  <c r="EG48" i="2"/>
  <c r="EO42" i="2"/>
  <c r="BH38" i="1"/>
  <c r="EQ53" i="2"/>
  <c r="AT51" i="1"/>
  <c r="AQ47" i="1"/>
  <c r="EM43" i="2"/>
  <c r="BE41" i="1"/>
  <c r="EQ37" i="2"/>
  <c r="EP52" i="2"/>
  <c r="EI44" i="2"/>
  <c r="BF40" i="1"/>
  <c r="BD54" i="1"/>
  <c r="BH48" i="1"/>
  <c r="EI46" i="2"/>
  <c r="EP42" i="2"/>
  <c r="AW42" i="1"/>
  <c r="BF38" i="1"/>
  <c r="EJ55" i="2"/>
  <c r="EE53" i="2"/>
  <c r="AN53" i="1"/>
  <c r="BQ53" i="1" s="1"/>
  <c r="BS53" i="2" s="1"/>
  <c r="AP51" i="1"/>
  <c r="EL49" i="2"/>
  <c r="DX47" i="2"/>
  <c r="EC45" i="2"/>
  <c r="AO45" i="1"/>
  <c r="EN43" i="2"/>
  <c r="DZ41" i="2"/>
  <c r="EM39" i="2"/>
  <c r="AW39" i="1"/>
  <c r="BE37" i="1"/>
  <c r="AT50" i="1"/>
  <c r="EL54" i="2"/>
  <c r="AQ48" i="1"/>
  <c r="EK42" i="2"/>
  <c r="AW38" i="1"/>
  <c r="EB53" i="2"/>
  <c r="EN51" i="2"/>
  <c r="ED47" i="2"/>
  <c r="EP45" i="2"/>
  <c r="EA41" i="2"/>
  <c r="EJ39" i="2"/>
  <c r="EN52" i="2"/>
  <c r="AV40" i="1"/>
  <c r="AV48" i="1"/>
  <c r="ED42" i="2"/>
  <c r="EN38" i="2"/>
  <c r="EB55" i="2"/>
  <c r="EC51" i="2"/>
  <c r="BC49" i="1"/>
  <c r="EF45" i="2"/>
  <c r="BG43" i="1"/>
  <c r="EH39" i="2"/>
  <c r="AS37" i="1"/>
  <c r="AT36" i="1"/>
  <c r="AS36" i="1"/>
  <c r="AO36" i="1"/>
  <c r="EB52" i="2"/>
  <c r="AQ52" i="1"/>
  <c r="EI50" i="2"/>
  <c r="DY44" i="2"/>
  <c r="BE40" i="1"/>
  <c r="EK54" i="2"/>
  <c r="EE52" i="2"/>
  <c r="AU52" i="1"/>
  <c r="BF50" i="1"/>
  <c r="AS44" i="1"/>
  <c r="EM40" i="2"/>
  <c r="AO40" i="1"/>
  <c r="EL50" i="2"/>
  <c r="AT52" i="1"/>
  <c r="AW44" i="1"/>
  <c r="AN40" i="1"/>
  <c r="BQ40" i="1" s="1"/>
  <c r="BS40" i="2" s="1"/>
  <c r="DX54" i="2"/>
  <c r="AZ48" i="1"/>
  <c r="AT48" i="1"/>
  <c r="EN46" i="2"/>
  <c r="BC42" i="1"/>
  <c r="EK38" i="2"/>
  <c r="AN38" i="1"/>
  <c r="BQ38" i="1" s="1"/>
  <c r="BS38" i="2" s="1"/>
  <c r="BE55" i="1"/>
  <c r="BF53" i="1"/>
  <c r="EL51" i="2"/>
  <c r="AN51" i="1"/>
  <c r="BQ51" i="1" s="1"/>
  <c r="BS51" i="2" s="1"/>
  <c r="AR49" i="1"/>
  <c r="EQ47" i="2"/>
  <c r="ED45" i="2"/>
  <c r="EA43" i="2"/>
  <c r="AP43" i="1"/>
  <c r="AS41" i="1"/>
  <c r="EG39" i="2"/>
  <c r="EK37" i="2"/>
  <c r="BA52" i="1"/>
  <c r="EP44" i="2"/>
  <c r="AU40" i="1"/>
  <c r="AW54" i="1"/>
  <c r="EO48" i="2"/>
  <c r="EO46" i="2"/>
  <c r="DW42" i="2"/>
  <c r="AO42" i="1"/>
  <c r="EM38" i="2"/>
  <c r="EO55" i="2"/>
  <c r="EO53" i="2"/>
  <c r="BG53" i="1"/>
  <c r="BC51" i="1"/>
  <c r="AP49" i="1"/>
  <c r="DZ47" i="2"/>
  <c r="EJ47" i="2"/>
  <c r="BG45" i="1"/>
  <c r="AR43" i="1"/>
  <c r="EN41" i="2"/>
  <c r="EO39" i="2"/>
  <c r="EO37" i="2"/>
  <c r="AR37" i="1"/>
  <c r="EM44" i="2"/>
  <c r="BF54" i="1"/>
  <c r="EG46" i="2"/>
  <c r="AZ42" i="1"/>
  <c r="DY55" i="2"/>
  <c r="BD53" i="1"/>
  <c r="EP49" i="2"/>
  <c r="BF47" i="1"/>
  <c r="DY43" i="2"/>
  <c r="BD41" i="1"/>
  <c r="BB37" i="1"/>
  <c r="EQ54" i="2"/>
  <c r="AU42" i="1"/>
  <c r="AO53" i="1"/>
  <c r="BB47" i="1"/>
  <c r="EL41" i="2"/>
  <c r="EL44" i="2"/>
  <c r="EJ46" i="2"/>
  <c r="AZ53" i="1"/>
  <c r="EI49" i="2"/>
  <c r="EA39" i="2"/>
  <c r="BG52" i="1"/>
  <c r="EO54" i="2"/>
  <c r="BC48" i="1"/>
  <c r="EE42" i="2"/>
  <c r="AS38" i="1"/>
  <c r="AX53" i="1"/>
  <c r="AX51" i="1"/>
  <c r="AV47" i="1"/>
  <c r="DW45" i="2"/>
  <c r="BF41" i="1"/>
  <c r="EC37" i="2"/>
  <c r="EO44" i="2"/>
  <c r="EH46" i="2"/>
  <c r="ED55" i="2"/>
  <c r="EA49" i="2"/>
  <c r="EI43" i="2"/>
  <c r="EB37" i="2"/>
  <c r="BG48" i="1"/>
  <c r="DX38" i="2"/>
  <c r="AO51" i="1"/>
  <c r="AW45" i="1"/>
  <c r="AQ39" i="1"/>
  <c r="EI37" i="2"/>
  <c r="DX50" i="2"/>
  <c r="EC40" i="2"/>
  <c r="EH36" i="2"/>
  <c r="AW36" i="1"/>
  <c r="BH50" i="1"/>
  <c r="AW40" i="1"/>
  <c r="BC54" i="1"/>
  <c r="BE54" i="1"/>
  <c r="AX48" i="1"/>
  <c r="EF46" i="2"/>
  <c r="EC42" i="2"/>
  <c r="BA42" i="1"/>
  <c r="AV38" i="1"/>
  <c r="EA55" i="2"/>
  <c r="AP55" i="1"/>
  <c r="AS53" i="1"/>
  <c r="EK51" i="2"/>
  <c r="EK49" i="2"/>
  <c r="EL47" i="2"/>
  <c r="AN47" i="1"/>
  <c r="BQ47" i="1" s="1"/>
  <c r="BS47" i="2" s="1"/>
  <c r="EQ45" i="2"/>
  <c r="BD43" i="1"/>
  <c r="EQ41" i="2"/>
  <c r="EK39" i="2"/>
  <c r="EJ37" i="2"/>
  <c r="AU37" i="1"/>
  <c r="AZ50" i="1"/>
  <c r="ED40" i="2"/>
  <c r="AQ54" i="1"/>
  <c r="BD48" i="1"/>
  <c r="AN48" i="1"/>
  <c r="BQ48" i="1" s="1"/>
  <c r="BS48" i="2" s="1"/>
  <c r="AV46" i="1"/>
  <c r="BG42" i="1"/>
  <c r="EO38" i="2"/>
  <c r="AR55" i="1"/>
  <c r="AW55" i="1"/>
  <c r="AW53" i="1"/>
  <c r="EB51" i="2"/>
  <c r="EO49" i="2"/>
  <c r="AO49" i="1"/>
  <c r="AY47" i="1"/>
  <c r="AT45" i="1"/>
  <c r="DZ43" i="2"/>
  <c r="BB43" i="1"/>
  <c r="AU41" i="1"/>
  <c r="EI39" i="2"/>
  <c r="EN37" i="2"/>
  <c r="AN37" i="1"/>
  <c r="BQ37" i="1" s="1"/>
  <c r="BS37" i="2" s="1"/>
  <c r="AV44" i="1"/>
  <c r="EE54" i="2"/>
  <c r="EQ46" i="2"/>
  <c r="DY42" i="2"/>
  <c r="AQ55" i="1"/>
  <c r="EM53" i="2"/>
  <c r="BF51" i="1"/>
  <c r="DY47" i="2"/>
  <c r="AQ43" i="1"/>
  <c r="EH41" i="2"/>
  <c r="AQ37" i="1"/>
  <c r="AO54" i="1"/>
  <c r="EI42" i="2"/>
  <c r="AR53" i="1"/>
  <c r="EB45" i="2"/>
  <c r="EF39" i="2"/>
  <c r="EE40" i="2"/>
  <c r="AY46" i="1"/>
  <c r="BG55" i="1"/>
  <c r="DX49" i="2"/>
  <c r="EF43" i="2"/>
  <c r="EN36" i="2"/>
  <c r="AP44" i="1"/>
  <c r="ED48" i="2"/>
  <c r="BD46" i="1"/>
  <c r="EB38" i="2"/>
  <c r="BB55" i="1"/>
  <c r="BA53" i="1"/>
  <c r="EB49" i="2"/>
  <c r="BC47" i="1"/>
  <c r="ED43" i="2"/>
  <c r="BC41" i="1"/>
  <c r="EE37" i="2"/>
  <c r="EA40" i="2"/>
  <c r="AU46" i="1"/>
  <c r="BC55" i="1"/>
  <c r="EI51" i="2"/>
  <c r="AV43" i="1"/>
  <c r="EP37" i="2"/>
  <c r="AZ54" i="1"/>
  <c r="AS42" i="1"/>
  <c r="DX53" i="2"/>
  <c r="EN47" i="2"/>
  <c r="AT41" i="1"/>
  <c r="EA36" i="2"/>
  <c r="BE36" i="1"/>
  <c r="AY36" i="1"/>
  <c r="DZ36" i="2"/>
  <c r="BD36" i="1"/>
  <c r="AN36" i="1"/>
  <c r="BQ36" i="1" s="1"/>
  <c r="BS36" i="2" s="1"/>
  <c r="BC36" i="1"/>
  <c r="EQ52" i="2"/>
  <c r="AZ52" i="1"/>
  <c r="DW52" i="2"/>
  <c r="EM50" i="2"/>
  <c r="AS50" i="1"/>
  <c r="EA44" i="2"/>
  <c r="BE44" i="1"/>
  <c r="AU44" i="1"/>
  <c r="EL40" i="2"/>
  <c r="AP40" i="1"/>
  <c r="DZ54" i="2"/>
  <c r="EM36" i="2"/>
  <c r="AX36" i="1"/>
  <c r="DY52" i="2"/>
  <c r="BC52" i="1"/>
  <c r="EH50" i="2"/>
  <c r="AY50" i="1"/>
  <c r="AR50" i="1"/>
  <c r="DZ44" i="2"/>
  <c r="BD44" i="1"/>
  <c r="AN44" i="1"/>
  <c r="BQ44" i="1" s="1"/>
  <c r="BS44" i="2" s="1"/>
  <c r="AS40" i="1"/>
  <c r="AT40" i="1"/>
  <c r="BH36" i="1"/>
  <c r="AP52" i="1"/>
  <c r="BC50" i="1"/>
  <c r="EM52" i="2"/>
  <c r="EG50" i="2"/>
  <c r="EJ44" i="2"/>
  <c r="AT44" i="1"/>
  <c r="BH40" i="1"/>
  <c r="EC54" i="2"/>
  <c r="AT54" i="1"/>
  <c r="AN54" i="1"/>
  <c r="BQ54" i="1" s="1"/>
  <c r="BS54" i="2" s="1"/>
  <c r="AS48" i="1"/>
  <c r="DX48" i="2"/>
  <c r="EP46" i="2"/>
  <c r="BC46" i="1"/>
  <c r="BA46" i="1"/>
  <c r="EF42" i="2"/>
  <c r="BB42" i="1"/>
  <c r="DZ38" i="2"/>
  <c r="AQ38" i="1"/>
  <c r="AZ38" i="1"/>
  <c r="EQ55" i="2"/>
  <c r="AU55" i="1"/>
  <c r="AS55" i="1"/>
  <c r="ED53" i="2"/>
  <c r="EI53" i="2"/>
  <c r="EA51" i="2"/>
  <c r="AR51" i="1"/>
  <c r="DY51" i="2"/>
  <c r="EJ49" i="2"/>
  <c r="AW49" i="1"/>
  <c r="BG49" i="1"/>
  <c r="EG47" i="2"/>
  <c r="AO47" i="1"/>
  <c r="EK45" i="2"/>
  <c r="BF45" i="1"/>
  <c r="AV45" i="1"/>
  <c r="EL43" i="2"/>
  <c r="AU43" i="1"/>
  <c r="AN43" i="1"/>
  <c r="BQ43" i="1" s="1"/>
  <c r="BS43" i="2" s="1"/>
  <c r="EP41" i="2"/>
  <c r="AQ41" i="1"/>
  <c r="DW39" i="2"/>
  <c r="BD39" i="1"/>
  <c r="AX39" i="1"/>
  <c r="ED37" i="2"/>
  <c r="AY37" i="1"/>
  <c r="BA36" i="1"/>
  <c r="DW50" i="2"/>
  <c r="EQ50" i="2"/>
  <c r="BB44" i="1"/>
  <c r="BA40" i="1"/>
  <c r="EH54" i="2"/>
  <c r="BG54" i="1"/>
  <c r="EF54" i="2"/>
  <c r="EK48" i="2"/>
  <c r="AY48" i="1"/>
  <c r="ED46" i="2"/>
  <c r="AQ46" i="1"/>
  <c r="BH46" i="1"/>
  <c r="EG42" i="2"/>
  <c r="AP42" i="1"/>
  <c r="AV42" i="1"/>
  <c r="EI38" i="2"/>
  <c r="BD38" i="1"/>
  <c r="DZ55" i="2"/>
  <c r="AY55" i="1"/>
  <c r="BD55" i="1"/>
  <c r="EL53" i="2"/>
  <c r="AY53" i="1"/>
  <c r="EE51" i="2"/>
  <c r="AV51" i="1"/>
  <c r="AS51" i="1"/>
  <c r="EN49" i="2"/>
  <c r="BA49" i="1"/>
  <c r="AN49" i="1"/>
  <c r="BQ49" i="1" s="1"/>
  <c r="BS49" i="2" s="1"/>
  <c r="EO47" i="2"/>
  <c r="BA47" i="1"/>
  <c r="EO45" i="2"/>
  <c r="EH45" i="2"/>
  <c r="BD45" i="1"/>
  <c r="EP43" i="2"/>
  <c r="AY43" i="1"/>
  <c r="DY41" i="2"/>
  <c r="EE41" i="2"/>
  <c r="BG41" i="1"/>
  <c r="DZ39" i="2"/>
  <c r="BH39" i="1"/>
  <c r="BF39" i="1"/>
  <c r="EL37" i="2"/>
  <c r="BG37" i="1"/>
  <c r="EJ36" i="2"/>
  <c r="EJ50" i="2"/>
  <c r="BF44" i="1"/>
  <c r="EB54" i="2"/>
  <c r="EJ48" i="2"/>
  <c r="AP48" i="1"/>
  <c r="AP46" i="1"/>
  <c r="EM42" i="2"/>
  <c r="EL38" i="2"/>
  <c r="BA38" i="1"/>
  <c r="AT55" i="1"/>
  <c r="BB53" i="1"/>
  <c r="EH51" i="2"/>
  <c r="BA51" i="1"/>
  <c r="AY49" i="1"/>
  <c r="AZ47" i="1"/>
  <c r="EM45" i="2"/>
  <c r="DW43" i="2"/>
  <c r="BE43" i="1"/>
  <c r="ED41" i="2"/>
  <c r="DY39" i="2"/>
  <c r="EG37" i="2"/>
  <c r="AO37" i="1"/>
  <c r="AX44" i="1"/>
  <c r="AR54" i="1"/>
  <c r="BB46" i="1"/>
  <c r="EC38" i="2"/>
  <c r="BF55" i="1"/>
  <c r="DX51" i="2"/>
  <c r="DW49" i="2"/>
  <c r="AS45" i="1"/>
  <c r="EC41" i="2"/>
  <c r="BA39" i="1"/>
  <c r="BH52" i="1"/>
  <c r="EP40" i="2"/>
  <c r="EP48" i="2"/>
  <c r="AS46" i="1"/>
  <c r="AT38" i="1"/>
  <c r="BA55" i="1"/>
  <c r="BD51" i="1"/>
  <c r="EH47" i="2"/>
  <c r="AZ45" i="1"/>
  <c r="EI41" i="2"/>
  <c r="EB39" i="2"/>
  <c r="AQ36" i="1"/>
  <c r="EA50" i="2"/>
  <c r="EK40" i="2"/>
  <c r="BB54" i="1"/>
  <c r="BA48" i="1"/>
  <c r="EC46" i="2"/>
  <c r="BE46" i="1"/>
  <c r="AR42" i="1"/>
  <c r="AY38" i="1"/>
  <c r="DX55" i="2"/>
  <c r="EC53" i="2"/>
  <c r="AV53" i="1"/>
  <c r="AQ51" i="1"/>
  <c r="EH49" i="2"/>
  <c r="EI47" i="2"/>
  <c r="AX47" i="1"/>
  <c r="EA45" i="2"/>
  <c r="EJ43" i="2"/>
  <c r="EB41" i="2"/>
  <c r="AO41" i="1"/>
  <c r="BC39" i="1"/>
  <c r="AX37" i="1"/>
  <c r="AV52" i="1"/>
  <c r="AY40" i="1"/>
  <c r="AR48" i="1"/>
  <c r="EM46" i="2"/>
  <c r="EQ38" i="2"/>
  <c r="AZ55" i="1"/>
  <c r="AZ51" i="1"/>
  <c r="BH49" i="1"/>
  <c r="DX45" i="2"/>
  <c r="BA43" i="1"/>
  <c r="ED39" i="2"/>
  <c r="DX37" i="2"/>
  <c r="AQ44" i="1"/>
  <c r="EI48" i="2"/>
  <c r="BF46" i="1"/>
  <c r="DW38" i="2"/>
  <c r="EN55" i="2"/>
  <c r="BH53" i="1"/>
  <c r="AX49" i="1"/>
  <c r="EK47" i="2"/>
  <c r="EC43" i="2"/>
  <c r="AR41" i="1"/>
  <c r="EF37" i="2"/>
  <c r="DY36" i="2"/>
  <c r="EF36" i="2"/>
  <c r="EO36" i="2"/>
  <c r="ED52" i="2"/>
  <c r="DY50" i="2"/>
  <c r="BA50" i="1"/>
  <c r="BC44" i="1"/>
  <c r="EJ40" i="2"/>
  <c r="BC40" i="1"/>
  <c r="AV36" i="1"/>
  <c r="EC52" i="2"/>
  <c r="EF50" i="2"/>
  <c r="EF44" i="2"/>
  <c r="BG44" i="1"/>
  <c r="BD40" i="1"/>
  <c r="EG52" i="2"/>
  <c r="EL36" i="2"/>
  <c r="EB50" i="2"/>
  <c r="EQ40" i="2"/>
  <c r="AS54" i="1"/>
  <c r="EM48" i="2"/>
  <c r="DX46" i="2"/>
  <c r="EH42" i="2"/>
  <c r="EJ42" i="2"/>
  <c r="AX38" i="1"/>
  <c r="EG55" i="2"/>
  <c r="EK53" i="2"/>
  <c r="AQ53" i="1"/>
  <c r="AY51" i="1"/>
  <c r="EM49" i="2"/>
  <c r="BD47" i="1"/>
  <c r="AS47" i="1"/>
  <c r="AY45" i="1"/>
  <c r="EO43" i="2"/>
  <c r="EJ41" i="2"/>
  <c r="AY41" i="1"/>
  <c r="AO39" i="1"/>
  <c r="BF37" i="1"/>
  <c r="EH37" i="2"/>
  <c r="BG50" i="1"/>
  <c r="EF40" i="2"/>
  <c r="EI54" i="2"/>
  <c r="EA48" i="2"/>
  <c r="AO48" i="1"/>
  <c r="AX46" i="1"/>
  <c r="AQ42" i="1"/>
  <c r="DY38" i="2"/>
  <c r="AO38" i="1"/>
  <c r="AV55" i="1"/>
  <c r="DZ53" i="2"/>
  <c r="EP51" i="2"/>
  <c r="DY49" i="2"/>
  <c r="AZ49" i="1"/>
  <c r="BH47" i="1"/>
  <c r="EL45" i="2"/>
  <c r="EE43" i="2"/>
  <c r="BF43" i="1"/>
  <c r="AW41" i="1"/>
  <c r="DW41" i="2"/>
  <c r="AS39" i="1"/>
  <c r="DZ37" i="2"/>
  <c r="EO52" i="2"/>
  <c r="AQ40" i="1"/>
  <c r="BE48" i="1"/>
  <c r="AZ46" i="1"/>
  <c r="BC38" i="1"/>
  <c r="EG53" i="2"/>
  <c r="AU51" i="1"/>
  <c r="EM47" i="2"/>
  <c r="AQ45" i="1"/>
  <c r="EF41" i="2"/>
  <c r="BG39" i="1"/>
  <c r="DZ50" i="2"/>
  <c r="BB48" i="1"/>
  <c r="AR38" i="1"/>
  <c r="EC49" i="2"/>
  <c r="DX43" i="2"/>
  <c r="EA37" i="2"/>
  <c r="AP54" i="1"/>
  <c r="AX42" i="1"/>
  <c r="EH55" i="2"/>
  <c r="AW47" i="1"/>
  <c r="AZ43" i="1"/>
  <c r="AZ37" i="1"/>
  <c r="AR44" i="1"/>
  <c r="EF48" i="2"/>
  <c r="EE46" i="2"/>
  <c r="EH38" i="2"/>
  <c r="AX55" i="1"/>
  <c r="ED51" i="2"/>
  <c r="AV49" i="1"/>
  <c r="EE45" i="2"/>
  <c r="AW43" i="1"/>
  <c r="DX39" i="2"/>
  <c r="BD37" i="1"/>
  <c r="EM54" i="2"/>
  <c r="AT42" i="1"/>
  <c r="EP53" i="2"/>
  <c r="EB47" i="2"/>
  <c r="BA41" i="1"/>
  <c r="AX50" i="1"/>
  <c r="EN54" i="2"/>
  <c r="AY42" i="1"/>
  <c r="EF53" i="2"/>
  <c r="DW47" i="2"/>
  <c r="EG41" i="2"/>
  <c r="EB36" i="2"/>
  <c r="ED36" i="2"/>
  <c r="BF36" i="1"/>
  <c r="EE36" i="2"/>
  <c r="EC36" i="2"/>
  <c r="BG36" i="1"/>
  <c r="AR36" i="1"/>
  <c r="EA52" i="2"/>
  <c r="BE52" i="1"/>
  <c r="BB52" i="1"/>
  <c r="EO50" i="2"/>
  <c r="BB50" i="1"/>
  <c r="EB44" i="2"/>
  <c r="DX44" i="2"/>
  <c r="AY44" i="1"/>
  <c r="EI40" i="2"/>
  <c r="AZ40" i="1"/>
  <c r="BB40" i="1"/>
  <c r="EA54" i="2"/>
  <c r="AP36" i="1"/>
  <c r="DZ52" i="2"/>
  <c r="BD52" i="1"/>
  <c r="AN52" i="1"/>
  <c r="BQ52" i="1" s="1"/>
  <c r="BS52" i="2" s="1"/>
  <c r="AV50" i="1"/>
  <c r="EE44" i="2"/>
  <c r="EK44" i="2"/>
  <c r="ED44" i="2"/>
  <c r="AX40" i="1"/>
  <c r="AR52" i="1"/>
  <c r="EN50" i="2"/>
  <c r="AX52" i="1"/>
  <c r="BH44" i="1"/>
  <c r="ED54" i="2"/>
  <c r="EC48" i="2"/>
  <c r="DZ46" i="2"/>
  <c r="AR46" i="1"/>
  <c r="DX42" i="2"/>
  <c r="EA38" i="2"/>
  <c r="EK55" i="2"/>
  <c r="EJ53" i="2"/>
  <c r="AU53" i="1"/>
  <c r="EO51" i="2"/>
  <c r="BB49" i="1"/>
  <c r="BD49" i="1"/>
  <c r="AU47" i="1"/>
  <c r="AP45" i="1"/>
  <c r="EQ43" i="2"/>
  <c r="AT43" i="1"/>
  <c r="EM41" i="2"/>
  <c r="EE39" i="2"/>
  <c r="AT39" i="1"/>
  <c r="AW37" i="1"/>
  <c r="BF52" i="1"/>
  <c r="BA44" i="1"/>
  <c r="DW40" i="2"/>
  <c r="BA54" i="1"/>
  <c r="EQ48" i="2"/>
  <c r="EA46" i="2"/>
  <c r="EL42" i="2"/>
  <c r="BD42" i="1"/>
  <c r="BB38" i="1"/>
  <c r="EE55" i="2"/>
  <c r="EN53" i="2"/>
  <c r="DW53" i="2"/>
  <c r="AW51" i="1"/>
  <c r="BF49" i="1"/>
  <c r="EP47" i="2"/>
  <c r="DY45" i="2"/>
  <c r="AU45" i="1"/>
  <c r="BH43" i="1"/>
  <c r="DX41" i="2"/>
  <c r="AR39" i="1"/>
  <c r="EC39" i="2"/>
  <c r="BA37" i="1"/>
  <c r="AO52" i="1"/>
  <c r="DW54" i="2"/>
  <c r="EH48" i="2"/>
  <c r="BE42" i="1"/>
  <c r="EF38" i="2"/>
  <c r="DW51" i="2"/>
  <c r="AS49" i="1"/>
  <c r="EG45" i="2"/>
  <c r="DZ45" i="2"/>
  <c r="EQ39" i="2"/>
  <c r="AP39" i="1"/>
  <c r="AO50" i="1"/>
  <c r="EB46" i="2"/>
  <c r="EF55" i="2"/>
  <c r="BE49" i="1"/>
  <c r="BC43" i="1"/>
  <c r="BH37" i="1"/>
  <c r="BH54" i="1"/>
  <c r="EG38" i="2"/>
  <c r="EM51" i="2"/>
  <c r="EI45" i="2"/>
  <c r="EN39" i="2"/>
  <c r="EE50" i="2"/>
  <c r="AU54" i="1"/>
  <c r="DW48" i="2"/>
  <c r="EA42" i="2"/>
  <c r="EI55" i="2"/>
  <c r="EJ51" i="2"/>
  <c r="EE49" i="2"/>
  <c r="AX45" i="1"/>
  <c r="AX43" i="1"/>
  <c r="AV39" i="1"/>
  <c r="DW37" i="2"/>
  <c r="EE48" i="2"/>
  <c r="AN42" i="1"/>
  <c r="BQ42" i="1" s="1"/>
  <c r="BS42" i="2" s="1"/>
  <c r="AT49" i="1"/>
  <c r="AT47" i="1"/>
  <c r="AN41" i="1"/>
  <c r="BQ41" i="1" s="1"/>
  <c r="BS41" i="2" s="1"/>
  <c r="AN50" i="1"/>
  <c r="BQ50" i="1" s="1"/>
  <c r="BS50" i="2" s="1"/>
  <c r="EL46" i="2"/>
  <c r="DW55" i="2"/>
  <c r="EG49" i="2"/>
  <c r="BH45" i="1"/>
  <c r="BE39" i="1"/>
  <c r="F28" i="4"/>
  <c r="F35" i="4" s="1"/>
  <c r="I39" i="3"/>
  <c r="AP39" i="2" s="1"/>
  <c r="I44" i="3"/>
  <c r="AP44" i="2" s="1"/>
  <c r="I42" i="3"/>
  <c r="AP42" i="2" s="1"/>
  <c r="I54" i="3"/>
  <c r="AP54" i="2" s="1"/>
  <c r="I41" i="3"/>
  <c r="AP41" i="2" s="1"/>
  <c r="I45" i="3"/>
  <c r="AP45" i="2" s="1"/>
  <c r="I47" i="3"/>
  <c r="AP47" i="2" s="1"/>
  <c r="I38" i="3"/>
  <c r="AP38" i="2" s="1"/>
  <c r="I48" i="3"/>
  <c r="AP48" i="2" s="1"/>
  <c r="I46" i="3"/>
  <c r="AP46" i="2" s="1"/>
  <c r="I49" i="3"/>
  <c r="AP49" i="2" s="1"/>
  <c r="K57" i="1"/>
  <c r="I43" i="3"/>
  <c r="AP43" i="2" s="1"/>
  <c r="I53" i="3"/>
  <c r="AP53" i="2" s="1"/>
  <c r="I51" i="3"/>
  <c r="AP51" i="2" s="1"/>
  <c r="I52" i="3"/>
  <c r="AP52" i="2" s="1"/>
  <c r="I55" i="3"/>
  <c r="AP55" i="2" s="1"/>
  <c r="I37" i="3"/>
  <c r="AP37" i="2" s="1"/>
  <c r="I40" i="3"/>
  <c r="AP40" i="2" s="1"/>
  <c r="X155" i="2" l="1"/>
  <c r="U155" i="3"/>
  <c r="U154" i="3"/>
  <c r="BB154" i="2" s="1"/>
  <c r="X154" i="2" s="1"/>
  <c r="K59" i="1"/>
  <c r="K163" i="1"/>
  <c r="BQ57" i="1"/>
  <c r="BQ163" i="1" s="1"/>
  <c r="I57" i="3"/>
  <c r="I163" i="3" s="1"/>
  <c r="Y155" i="2" l="1"/>
  <c r="V155" i="3"/>
  <c r="V154" i="3"/>
  <c r="BC154" i="2" s="1"/>
  <c r="Y154" i="2" s="1"/>
  <c r="BS57" i="2"/>
  <c r="BS163" i="2" s="1"/>
  <c r="Z155" i="2" l="1"/>
  <c r="W155" i="3"/>
  <c r="W154" i="3"/>
  <c r="BD154" i="2" s="1"/>
  <c r="Z154" i="2" s="1"/>
  <c r="L36" i="1"/>
  <c r="L51" i="1"/>
  <c r="L51" i="2" s="1"/>
  <c r="L45" i="1"/>
  <c r="L45" i="2" s="1"/>
  <c r="L54" i="1"/>
  <c r="L54" i="2" s="1"/>
  <c r="L53" i="1"/>
  <c r="L53" i="2" s="1"/>
  <c r="L44" i="1"/>
  <c r="L44" i="2" s="1"/>
  <c r="L39" i="1"/>
  <c r="L39" i="2" s="1"/>
  <c r="L43" i="1"/>
  <c r="L43" i="2" s="1"/>
  <c r="L46" i="1"/>
  <c r="L46" i="2" s="1"/>
  <c r="L48" i="1"/>
  <c r="L48" i="2" s="1"/>
  <c r="L52" i="1"/>
  <c r="L52" i="2" s="1"/>
  <c r="L55" i="1"/>
  <c r="L55" i="2" s="1"/>
  <c r="L38" i="1"/>
  <c r="L38" i="2" s="1"/>
  <c r="L50" i="1"/>
  <c r="L50" i="2" s="1"/>
  <c r="L49" i="1"/>
  <c r="L49" i="2" s="1"/>
  <c r="L47" i="1"/>
  <c r="L47" i="2" s="1"/>
  <c r="L37" i="1"/>
  <c r="L37" i="2" s="1"/>
  <c r="L41" i="1"/>
  <c r="L41" i="2" s="1"/>
  <c r="L42" i="1"/>
  <c r="L42" i="2" s="1"/>
  <c r="L40" i="1"/>
  <c r="L40" i="2" s="1"/>
  <c r="AA155" i="2" l="1"/>
  <c r="X155" i="3"/>
  <c r="X154" i="3"/>
  <c r="BE154" i="2" s="1"/>
  <c r="AA154" i="2" s="1"/>
  <c r="L36" i="2"/>
  <c r="L57" i="2" s="1"/>
  <c r="AP57" i="2"/>
  <c r="AP163" i="2" s="1"/>
  <c r="CJ37" i="1"/>
  <c r="CI43" i="1"/>
  <c r="CF49" i="1"/>
  <c r="BV55" i="1"/>
  <c r="CB41" i="1"/>
  <c r="CG49" i="1"/>
  <c r="BT55" i="1"/>
  <c r="BS41" i="1"/>
  <c r="CD47" i="1"/>
  <c r="CA53" i="1"/>
  <c r="CC41" i="1"/>
  <c r="CB47" i="1"/>
  <c r="CC53" i="1"/>
  <c r="CC38" i="1"/>
  <c r="CC44" i="1"/>
  <c r="CH52" i="1"/>
  <c r="BX38" i="1"/>
  <c r="BU44" i="1"/>
  <c r="CF50" i="1"/>
  <c r="CG44" i="1"/>
  <c r="CH50" i="1"/>
  <c r="BY42" i="1"/>
  <c r="BU48" i="1"/>
  <c r="CJ36" i="1"/>
  <c r="CK50" i="1"/>
  <c r="CB42" i="1"/>
  <c r="BV48" i="1"/>
  <c r="CG37" i="1"/>
  <c r="CJ43" i="1"/>
  <c r="BW55" i="1"/>
  <c r="BU43" i="1"/>
  <c r="BT49" i="1"/>
  <c r="BU55" i="1"/>
  <c r="CI41" i="1"/>
  <c r="CE47" i="1"/>
  <c r="CJ55" i="1"/>
  <c r="BZ41" i="1"/>
  <c r="CC47" i="1"/>
  <c r="CD53" i="1"/>
  <c r="CD38" i="1"/>
  <c r="CG46" i="1"/>
  <c r="BZ52" i="1"/>
  <c r="CA42" i="1"/>
  <c r="CE54" i="1"/>
  <c r="CE40" i="1"/>
  <c r="BT52" i="1"/>
  <c r="BX46" i="1"/>
  <c r="CJ41" i="1"/>
  <c r="CK47" i="1"/>
  <c r="CF53" i="1"/>
  <c r="CG39" i="1"/>
  <c r="BW45" i="1"/>
  <c r="CG53" i="1"/>
  <c r="BZ39" i="1"/>
  <c r="BY45" i="1"/>
  <c r="CD51" i="1"/>
  <c r="BR37" i="1"/>
  <c r="CH45" i="1"/>
  <c r="CB51" i="1"/>
  <c r="CF36" i="1"/>
  <c r="CC42" i="1"/>
  <c r="BY48" i="1"/>
  <c r="BX42" i="1"/>
  <c r="CA48" i="1"/>
  <c r="CF54" i="1"/>
  <c r="BV40" i="1"/>
  <c r="CJ39" i="1"/>
  <c r="BW51" i="1"/>
  <c r="BU39" i="1"/>
  <c r="BT45" i="1"/>
  <c r="BU51" i="1"/>
  <c r="CI37" i="1"/>
  <c r="CF43" i="1"/>
  <c r="CJ51" i="1"/>
  <c r="BZ37" i="1"/>
  <c r="CA43" i="1"/>
  <c r="CD49" i="1"/>
  <c r="BW42" i="1"/>
  <c r="BZ48" i="1"/>
  <c r="CA54" i="1"/>
  <c r="CJ40" i="1"/>
  <c r="CC46" i="1"/>
  <c r="CK54" i="1"/>
  <c r="CA40" i="1"/>
  <c r="BS46" i="1"/>
  <c r="CE52" i="1"/>
  <c r="BZ38" i="1"/>
  <c r="CJ46" i="1"/>
  <c r="BV52" i="1"/>
  <c r="CK36" i="1"/>
  <c r="BX37" i="1"/>
  <c r="CJ45" i="1"/>
  <c r="CK51" i="1"/>
  <c r="CH37" i="1"/>
  <c r="CG43" i="1"/>
  <c r="BW49" i="1"/>
  <c r="BY37" i="1"/>
  <c r="BZ43" i="1"/>
  <c r="BY49" i="1"/>
  <c r="CD55" i="1"/>
  <c r="CH49" i="1"/>
  <c r="CB55" i="1"/>
  <c r="CF40" i="1"/>
  <c r="CB46" i="1"/>
  <c r="BY52" i="1"/>
  <c r="BW40" i="1"/>
  <c r="CD46" i="1"/>
  <c r="CA52" i="1"/>
  <c r="BU38" i="1"/>
  <c r="CD44" i="1"/>
  <c r="CG52" i="1"/>
  <c r="CJ38" i="1"/>
  <c r="CF44" i="1"/>
  <c r="BX50" i="1"/>
  <c r="BT40" i="1"/>
  <c r="CB52" i="1"/>
  <c r="CI46" i="1"/>
  <c r="CF38" i="1"/>
  <c r="BU50" i="1"/>
  <c r="BY38" i="1"/>
  <c r="CH39" i="1"/>
  <c r="CI45" i="1"/>
  <c r="CF51" i="1"/>
  <c r="CE37" i="1"/>
  <c r="CB43" i="1"/>
  <c r="CI51" i="1"/>
  <c r="BV37" i="1"/>
  <c r="BW43" i="1"/>
  <c r="BZ49" i="1"/>
  <c r="CE55" i="1"/>
  <c r="CC43" i="1"/>
  <c r="CB49" i="1"/>
  <c r="CC55" i="1"/>
  <c r="CC40" i="1"/>
  <c r="BY46" i="1"/>
  <c r="CG54" i="1"/>
  <c r="BZ44" i="1"/>
  <c r="CI38" i="1"/>
  <c r="BS50" i="1"/>
  <c r="BZ42" i="1"/>
  <c r="CG48" i="1"/>
  <c r="CK52" i="1"/>
  <c r="BX41" i="1"/>
  <c r="CJ49" i="1"/>
  <c r="CK55" i="1"/>
  <c r="CH41" i="1"/>
  <c r="BZ47" i="1"/>
  <c r="BW53" i="1"/>
  <c r="BY41" i="1"/>
  <c r="BX47" i="1"/>
  <c r="BY53" i="1"/>
  <c r="BT39" i="1"/>
  <c r="CE45" i="1"/>
  <c r="CH53" i="1"/>
  <c r="BT38" i="1"/>
  <c r="CI44" i="1"/>
  <c r="CB50" i="1"/>
  <c r="BW44" i="1"/>
  <c r="CD50" i="1"/>
  <c r="BU42" i="1"/>
  <c r="CK44" i="1"/>
  <c r="CG41" i="1"/>
  <c r="CF47" i="1"/>
  <c r="CB39" i="1"/>
  <c r="CI47" i="1"/>
  <c r="BT53" i="1"/>
  <c r="BW39" i="1"/>
  <c r="BZ45" i="1"/>
  <c r="CE51" i="1"/>
  <c r="CC39" i="1"/>
  <c r="CB45" i="1"/>
  <c r="CC51" i="1"/>
  <c r="CC36" i="1"/>
  <c r="CD42" i="1"/>
  <c r="CG50" i="1"/>
  <c r="CK42" i="1"/>
  <c r="CB48" i="1"/>
  <c r="CC54" i="1"/>
  <c r="CI42" i="1"/>
  <c r="CJ48" i="1"/>
  <c r="BS54" i="1"/>
  <c r="BY40" i="1"/>
  <c r="BU46" i="1"/>
  <c r="CJ54" i="1"/>
  <c r="CJ42" i="1"/>
  <c r="CE39" i="1"/>
  <c r="BS45" i="1"/>
  <c r="CJ53" i="1"/>
  <c r="BV39" i="1"/>
  <c r="BU45" i="1"/>
  <c r="BZ51" i="1"/>
  <c r="CF37" i="1"/>
  <c r="CK45" i="1"/>
  <c r="BX51" i="1"/>
  <c r="BW37" i="1"/>
  <c r="BT43" i="1"/>
  <c r="CE49" i="1"/>
  <c r="BT42" i="1"/>
  <c r="BW48" i="1"/>
  <c r="CB54" i="1"/>
  <c r="CI48" i="1"/>
  <c r="CD54" i="1"/>
  <c r="BX40" i="1"/>
  <c r="BT46" i="1"/>
  <c r="CF52" i="1"/>
  <c r="CK40" i="1"/>
  <c r="BV46" i="1"/>
  <c r="BS52" i="1"/>
  <c r="CE48" i="1"/>
  <c r="BS42" i="1"/>
  <c r="BW54" i="1"/>
  <c r="BX39" i="1"/>
  <c r="CH47" i="1"/>
  <c r="CI53" i="1"/>
  <c r="BS39" i="1"/>
  <c r="BV45" i="1"/>
  <c r="CA51" i="1"/>
  <c r="BY39" i="1"/>
  <c r="BX45" i="1"/>
  <c r="BY51" i="1"/>
  <c r="BT37" i="1"/>
  <c r="CG51" i="1"/>
  <c r="CH36" i="1"/>
  <c r="CG42" i="1"/>
  <c r="BX48" i="1"/>
  <c r="BY54" i="1"/>
  <c r="CD48" i="1"/>
  <c r="BU40" i="1"/>
  <c r="CI54" i="1"/>
  <c r="BW46" i="1"/>
  <c r="CH54" i="1"/>
  <c r="CD37" i="1"/>
  <c r="CE43" i="1"/>
  <c r="BS49" i="1"/>
  <c r="BU37" i="1"/>
  <c r="BV43" i="1"/>
  <c r="BU49" i="1"/>
  <c r="BZ55" i="1"/>
  <c r="CF41" i="1"/>
  <c r="CK49" i="1"/>
  <c r="BX55" i="1"/>
  <c r="BW41" i="1"/>
  <c r="BS47" i="1"/>
  <c r="CE53" i="1"/>
  <c r="BS40" i="1"/>
  <c r="BZ46" i="1"/>
  <c r="BW52" i="1"/>
  <c r="CH38" i="1"/>
  <c r="CE44" i="1"/>
  <c r="CI52" i="1"/>
  <c r="CE38" i="1"/>
  <c r="CH46" i="1"/>
  <c r="BU52" i="1"/>
  <c r="CH43" i="1"/>
  <c r="CI49" i="1"/>
  <c r="CF55" i="1"/>
  <c r="CE41" i="1"/>
  <c r="CA47" i="1"/>
  <c r="CI55" i="1"/>
  <c r="BV41" i="1"/>
  <c r="BY47" i="1"/>
  <c r="BZ53" i="1"/>
  <c r="CG47" i="1"/>
  <c r="CB53" i="1"/>
  <c r="CG38" i="1"/>
  <c r="BV44" i="1"/>
  <c r="BY50" i="1"/>
  <c r="CA38" i="1"/>
  <c r="BX44" i="1"/>
  <c r="CE50" i="1"/>
  <c r="BV42" i="1"/>
  <c r="CI50" i="1"/>
  <c r="CE36" i="1"/>
  <c r="CF42" i="1"/>
  <c r="BT48" i="1"/>
  <c r="BU54" i="1"/>
  <c r="BS48" i="1"/>
  <c r="CD41" i="1"/>
  <c r="BV47" i="1"/>
  <c r="BS53" i="1"/>
  <c r="BU41" i="1"/>
  <c r="BT47" i="1"/>
  <c r="BU53" i="1"/>
  <c r="CK39" i="1"/>
  <c r="CA45" i="1"/>
  <c r="CK53" i="1"/>
  <c r="CD39" i="1"/>
  <c r="CC45" i="1"/>
  <c r="BS51" i="1"/>
  <c r="CD36" i="1"/>
  <c r="BS44" i="1"/>
  <c r="BZ50" i="1"/>
  <c r="CI36" i="1"/>
  <c r="CH42" i="1"/>
  <c r="CC48" i="1"/>
  <c r="CG36" i="1"/>
  <c r="CE42" i="1"/>
  <c r="BT54" i="1"/>
  <c r="BZ40" i="1"/>
  <c r="CK48" i="1"/>
  <c r="BV54" i="1"/>
  <c r="CE46" i="1"/>
  <c r="BV38" i="1"/>
  <c r="CJ52" i="1"/>
  <c r="CJ44" i="1"/>
  <c r="CB44" i="1"/>
  <c r="BV50" i="1"/>
  <c r="CA41" i="1"/>
  <c r="BW47" i="1"/>
  <c r="CH55" i="1"/>
  <c r="CK41" i="1"/>
  <c r="BU47" i="1"/>
  <c r="BV53" i="1"/>
  <c r="CF39" i="1"/>
  <c r="CJ47" i="1"/>
  <c r="BX53" i="1"/>
  <c r="CA39" i="1"/>
  <c r="CD45" i="1"/>
  <c r="BW38" i="1"/>
  <c r="BT44" i="1"/>
  <c r="CA50" i="1"/>
  <c r="CK38" i="1"/>
  <c r="CC50" i="1"/>
  <c r="CA44" i="1"/>
  <c r="CJ50" i="1"/>
  <c r="CB40" i="1"/>
  <c r="CI39" i="1"/>
  <c r="CF45" i="1"/>
  <c r="BV51" i="1"/>
  <c r="CB37" i="1"/>
  <c r="CG45" i="1"/>
  <c r="BT51" i="1"/>
  <c r="BS37" i="1"/>
  <c r="CK43" i="1"/>
  <c r="CA49" i="1"/>
  <c r="CC37" i="1"/>
  <c r="CD43" i="1"/>
  <c r="CC49" i="1"/>
  <c r="BS55" i="1"/>
  <c r="CD40" i="1"/>
  <c r="CH48" i="1"/>
  <c r="BZ54" i="1"/>
  <c r="CI40" i="1"/>
  <c r="CF46" i="1"/>
  <c r="CC52" i="1"/>
  <c r="CG40" i="1"/>
  <c r="BT50" i="1"/>
  <c r="CA37" i="1"/>
  <c r="BX43" i="1"/>
  <c r="CH51" i="1"/>
  <c r="CK37" i="1"/>
  <c r="BS43" i="1"/>
  <c r="BV49" i="1"/>
  <c r="CA55" i="1"/>
  <c r="BY43" i="1"/>
  <c r="BX49" i="1"/>
  <c r="BY55" i="1"/>
  <c r="BT41" i="1"/>
  <c r="CG55" i="1"/>
  <c r="CH40" i="1"/>
  <c r="CA46" i="1"/>
  <c r="BX52" i="1"/>
  <c r="CK46" i="1"/>
  <c r="CD52" i="1"/>
  <c r="CB38" i="1"/>
  <c r="BY44" i="1"/>
  <c r="BS38" i="1"/>
  <c r="CH44" i="1"/>
  <c r="BW50" i="1"/>
  <c r="CF48" i="1"/>
  <c r="BX54" i="1"/>
  <c r="G28" i="4"/>
  <c r="G35" i="4" s="1"/>
  <c r="J50" i="3"/>
  <c r="AQ50" i="2" s="1"/>
  <c r="J38" i="3"/>
  <c r="AQ38" i="2" s="1"/>
  <c r="J53" i="3"/>
  <c r="AQ53" i="2" s="1"/>
  <c r="J43" i="3"/>
  <c r="AQ43" i="2" s="1"/>
  <c r="J47" i="3"/>
  <c r="AQ47" i="2" s="1"/>
  <c r="J42" i="3"/>
  <c r="AQ42" i="2" s="1"/>
  <c r="J49" i="3"/>
  <c r="AQ49" i="2" s="1"/>
  <c r="J45" i="3"/>
  <c r="AQ45" i="2" s="1"/>
  <c r="J51" i="3"/>
  <c r="AQ51" i="2" s="1"/>
  <c r="J46" i="3"/>
  <c r="AQ46" i="2" s="1"/>
  <c r="J48" i="3"/>
  <c r="AQ48" i="2" s="1"/>
  <c r="J52" i="3"/>
  <c r="AQ52" i="2" s="1"/>
  <c r="J37" i="3"/>
  <c r="AQ37" i="2" s="1"/>
  <c r="J39" i="3"/>
  <c r="AQ39" i="2" s="1"/>
  <c r="J55" i="3"/>
  <c r="AQ55" i="2" s="1"/>
  <c r="J40" i="3"/>
  <c r="AQ40" i="2" s="1"/>
  <c r="J41" i="3"/>
  <c r="AQ41" i="2" s="1"/>
  <c r="J54" i="3"/>
  <c r="AQ54" i="2" s="1"/>
  <c r="J44" i="3"/>
  <c r="AQ44" i="2" s="1"/>
  <c r="L57" i="1"/>
  <c r="AB155" i="2" l="1"/>
  <c r="Y155" i="3"/>
  <c r="Y154" i="3"/>
  <c r="BF154" i="2" s="1"/>
  <c r="AB154" i="2" s="1"/>
  <c r="L59" i="2"/>
  <c r="L163" i="2"/>
  <c r="L59" i="1"/>
  <c r="L163" i="1"/>
  <c r="J36" i="3"/>
  <c r="AQ36" i="2" s="1"/>
  <c r="M37" i="1"/>
  <c r="BG57" i="1"/>
  <c r="BF57" i="1"/>
  <c r="BF163" i="1" s="1"/>
  <c r="BA57" i="1"/>
  <c r="BA163" i="1" s="1"/>
  <c r="BB57" i="1"/>
  <c r="BB163" i="1" s="1"/>
  <c r="BD57" i="1"/>
  <c r="BE57" i="1"/>
  <c r="BE163" i="1" s="1"/>
  <c r="BH57" i="1"/>
  <c r="BH163" i="1" s="1"/>
  <c r="BR39" i="1"/>
  <c r="BT39" i="2" s="1"/>
  <c r="BX36" i="1"/>
  <c r="AU57" i="1"/>
  <c r="BR45" i="1"/>
  <c r="M45" i="1" s="1"/>
  <c r="BV36" i="1"/>
  <c r="AS57" i="1"/>
  <c r="BR50" i="1"/>
  <c r="BT50" i="2" s="1"/>
  <c r="BR51" i="1"/>
  <c r="M51" i="1" s="1"/>
  <c r="BR44" i="1"/>
  <c r="CA36" i="1"/>
  <c r="AX57" i="1"/>
  <c r="BR41" i="1"/>
  <c r="M41" i="1" s="1"/>
  <c r="BR55" i="1"/>
  <c r="M55" i="1" s="1"/>
  <c r="BR52" i="1"/>
  <c r="BT52" i="2" s="1"/>
  <c r="CB36" i="1"/>
  <c r="AY57" i="1"/>
  <c r="BR38" i="1"/>
  <c r="M38" i="1" s="1"/>
  <c r="N38" i="1" s="1"/>
  <c r="BY36" i="1"/>
  <c r="AV57" i="1"/>
  <c r="BR43" i="1"/>
  <c r="M43" i="1" s="1"/>
  <c r="BR42" i="1"/>
  <c r="BT42" i="2" s="1"/>
  <c r="BT36" i="1"/>
  <c r="AQ57" i="1"/>
  <c r="BZ36" i="1"/>
  <c r="AW57" i="1"/>
  <c r="BR46" i="1"/>
  <c r="BR49" i="1"/>
  <c r="BC57" i="1"/>
  <c r="BC163" i="1" s="1"/>
  <c r="BR47" i="1"/>
  <c r="M47" i="1" s="1"/>
  <c r="BR48" i="1"/>
  <c r="BU36" i="1"/>
  <c r="AR57" i="1"/>
  <c r="BR40" i="1"/>
  <c r="M40" i="1" s="1"/>
  <c r="BS36" i="1"/>
  <c r="AP57" i="1"/>
  <c r="BR53" i="1"/>
  <c r="M53" i="1" s="1"/>
  <c r="BR36" i="1"/>
  <c r="M36" i="1" s="1"/>
  <c r="AO57" i="1"/>
  <c r="BW36" i="1"/>
  <c r="AT57" i="1"/>
  <c r="BR54" i="1"/>
  <c r="BU51" i="2"/>
  <c r="BU37" i="2"/>
  <c r="BU41" i="2"/>
  <c r="BU40" i="2"/>
  <c r="AZ57" i="1"/>
  <c r="BU45" i="2"/>
  <c r="BU53" i="2"/>
  <c r="BT37" i="2"/>
  <c r="M37" i="2" s="1"/>
  <c r="AC155" i="2" l="1"/>
  <c r="Z155" i="3"/>
  <c r="Z154" i="3"/>
  <c r="BG154" i="2" s="1"/>
  <c r="AC154" i="2" s="1"/>
  <c r="AP58" i="1"/>
  <c r="AP163" i="1"/>
  <c r="AQ58" i="1"/>
  <c r="AQ163" i="1"/>
  <c r="AV58" i="1"/>
  <c r="AV163" i="1"/>
  <c r="AX58" i="1"/>
  <c r="AX163" i="1"/>
  <c r="AU58" i="1"/>
  <c r="AU163" i="1"/>
  <c r="AZ58" i="1"/>
  <c r="AZ163" i="1"/>
  <c r="AO58" i="1"/>
  <c r="AO163" i="1"/>
  <c r="AS58" i="1"/>
  <c r="AS163" i="1"/>
  <c r="BD58" i="1"/>
  <c r="BD163" i="1"/>
  <c r="BG58" i="1"/>
  <c r="BG163" i="1"/>
  <c r="AW58" i="1"/>
  <c r="AW163" i="1"/>
  <c r="AT58" i="1"/>
  <c r="AT163" i="1"/>
  <c r="AR58" i="1"/>
  <c r="AR163" i="1"/>
  <c r="AY58" i="1"/>
  <c r="AY163" i="1"/>
  <c r="J57" i="3"/>
  <c r="J163" i="3" s="1"/>
  <c r="BE58" i="1"/>
  <c r="BF58" i="1"/>
  <c r="U28" i="4"/>
  <c r="U35" i="4" s="1"/>
  <c r="BB58" i="1"/>
  <c r="V28" i="4"/>
  <c r="V35" i="4" s="1"/>
  <c r="BC58" i="1"/>
  <c r="BH58" i="1"/>
  <c r="T28" i="4"/>
  <c r="T35" i="4" s="1"/>
  <c r="BA58" i="1"/>
  <c r="M52" i="1"/>
  <c r="W28" i="4"/>
  <c r="W35" i="4" s="1"/>
  <c r="N36" i="1"/>
  <c r="O36" i="1" s="1"/>
  <c r="M39" i="1"/>
  <c r="BT45" i="2"/>
  <c r="M45" i="2" s="1"/>
  <c r="BT47" i="2"/>
  <c r="M47" i="2" s="1"/>
  <c r="K47" i="3" s="1"/>
  <c r="AR47" i="2" s="1"/>
  <c r="BT43" i="2"/>
  <c r="M43" i="2" s="1"/>
  <c r="K43" i="3" s="1"/>
  <c r="AR43" i="2" s="1"/>
  <c r="BT41" i="2"/>
  <c r="M41" i="2" s="1"/>
  <c r="K41" i="3" s="1"/>
  <c r="AR41" i="2" s="1"/>
  <c r="M42" i="1"/>
  <c r="N42" i="1" s="1"/>
  <c r="BT55" i="2"/>
  <c r="M55" i="2" s="1"/>
  <c r="BT40" i="2"/>
  <c r="M40" i="2" s="1"/>
  <c r="K40" i="3" s="1"/>
  <c r="AR40" i="2" s="1"/>
  <c r="BT38" i="2"/>
  <c r="BT36" i="2"/>
  <c r="M36" i="2" s="1"/>
  <c r="BT53" i="2"/>
  <c r="M53" i="2" s="1"/>
  <c r="M50" i="1"/>
  <c r="H28" i="4"/>
  <c r="H35" i="4" s="1"/>
  <c r="I28" i="4"/>
  <c r="I35" i="4" s="1"/>
  <c r="K28" i="4"/>
  <c r="K35" i="4" s="1"/>
  <c r="P28" i="4"/>
  <c r="P35" i="4" s="1"/>
  <c r="O28" i="4"/>
  <c r="O35" i="4" s="1"/>
  <c r="R28" i="4"/>
  <c r="R35" i="4" s="1"/>
  <c r="Q28" i="4"/>
  <c r="Q35" i="4" s="1"/>
  <c r="L28" i="4"/>
  <c r="L35" i="4" s="1"/>
  <c r="N28" i="4"/>
  <c r="N35" i="4" s="1"/>
  <c r="BT54" i="2"/>
  <c r="M54" i="1"/>
  <c r="BT49" i="2"/>
  <c r="M49" i="1"/>
  <c r="M28" i="4"/>
  <c r="M35" i="4" s="1"/>
  <c r="J28" i="4"/>
  <c r="J35" i="4" s="1"/>
  <c r="BR57" i="1"/>
  <c r="BR163" i="1" s="1"/>
  <c r="BT51" i="2"/>
  <c r="BT48" i="2"/>
  <c r="M48" i="1"/>
  <c r="BT46" i="2"/>
  <c r="M46" i="1"/>
  <c r="BT44" i="2"/>
  <c r="M44" i="1"/>
  <c r="S28" i="4"/>
  <c r="S35" i="4" s="1"/>
  <c r="N53" i="1"/>
  <c r="N51" i="1"/>
  <c r="O51" i="1" s="1"/>
  <c r="N41" i="1"/>
  <c r="N37" i="1"/>
  <c r="O37" i="1" s="1"/>
  <c r="BV38" i="2"/>
  <c r="BV49" i="2"/>
  <c r="M42" i="2"/>
  <c r="BU50" i="2"/>
  <c r="BU48" i="2"/>
  <c r="BU46" i="2"/>
  <c r="BU49" i="2"/>
  <c r="BU44" i="2"/>
  <c r="BU36" i="2"/>
  <c r="BU54" i="2"/>
  <c r="BV50" i="2"/>
  <c r="N55" i="1"/>
  <c r="K37" i="3"/>
  <c r="N45" i="1"/>
  <c r="N40" i="1"/>
  <c r="N43" i="1"/>
  <c r="BV46" i="2"/>
  <c r="BU38" i="2"/>
  <c r="BV44" i="2"/>
  <c r="AD155" i="2" l="1"/>
  <c r="AA155" i="3"/>
  <c r="AA154" i="3"/>
  <c r="BH154" i="2" s="1"/>
  <c r="AD154" i="2" s="1"/>
  <c r="AR37" i="2"/>
  <c r="N37" i="2" s="1"/>
  <c r="L37" i="3" s="1"/>
  <c r="AS37" i="2" s="1"/>
  <c r="M38" i="2"/>
  <c r="K38" i="3" s="1"/>
  <c r="AR38" i="2" s="1"/>
  <c r="N44" i="1"/>
  <c r="O44" i="1" s="1"/>
  <c r="M44" i="2"/>
  <c r="K44" i="3" s="1"/>
  <c r="AR44" i="2" s="1"/>
  <c r="N48" i="1"/>
  <c r="O48" i="1" s="1"/>
  <c r="M48" i="2"/>
  <c r="K48" i="3" s="1"/>
  <c r="AR48" i="2" s="1"/>
  <c r="N49" i="1"/>
  <c r="O49" i="1" s="1"/>
  <c r="M49" i="2"/>
  <c r="K49" i="3" s="1"/>
  <c r="AR49" i="2" s="1"/>
  <c r="N52" i="1"/>
  <c r="M52" i="2"/>
  <c r="K52" i="3" s="1"/>
  <c r="AR52" i="2" s="1"/>
  <c r="N46" i="1"/>
  <c r="O46" i="1" s="1"/>
  <c r="M46" i="2"/>
  <c r="K46" i="3" s="1"/>
  <c r="AR46" i="2" s="1"/>
  <c r="N54" i="1"/>
  <c r="M54" i="2"/>
  <c r="K54" i="3" s="1"/>
  <c r="AR54" i="2" s="1"/>
  <c r="N50" i="1"/>
  <c r="O50" i="1" s="1"/>
  <c r="M50" i="2"/>
  <c r="K50" i="3" s="1"/>
  <c r="AR50" i="2" s="1"/>
  <c r="N40" i="2"/>
  <c r="L40" i="3" s="1"/>
  <c r="AS40" i="2" s="1"/>
  <c r="N41" i="2"/>
  <c r="L41" i="3" s="1"/>
  <c r="AS41" i="2" s="1"/>
  <c r="N39" i="1"/>
  <c r="K42" i="3"/>
  <c r="AR42" i="2" s="1"/>
  <c r="M57" i="1"/>
  <c r="DX57" i="2"/>
  <c r="DX163" i="2" s="1"/>
  <c r="BT57" i="2"/>
  <c r="BT163" i="2" s="1"/>
  <c r="BV41" i="2"/>
  <c r="O53" i="1"/>
  <c r="BW53" i="2" s="1"/>
  <c r="O38" i="1"/>
  <c r="P38" i="1" s="1"/>
  <c r="BV55" i="2"/>
  <c r="P36" i="1"/>
  <c r="BV37" i="2"/>
  <c r="BV39" i="2"/>
  <c r="BU43" i="2"/>
  <c r="BU42" i="2"/>
  <c r="K45" i="3"/>
  <c r="AR45" i="2" s="1"/>
  <c r="BU39" i="2"/>
  <c r="O41" i="1"/>
  <c r="BV42" i="2"/>
  <c r="BU47" i="2"/>
  <c r="K36" i="3"/>
  <c r="AR36" i="2" s="1"/>
  <c r="O40" i="1"/>
  <c r="BW51" i="2"/>
  <c r="O45" i="1"/>
  <c r="N47" i="1"/>
  <c r="K55" i="3"/>
  <c r="AR55" i="2" s="1"/>
  <c r="BV36" i="2"/>
  <c r="BS57" i="1"/>
  <c r="BS163" i="1" s="1"/>
  <c r="BV51" i="2"/>
  <c r="BU52" i="2"/>
  <c r="DY57" i="2" s="1"/>
  <c r="DY163" i="2" s="1"/>
  <c r="BU55" i="2"/>
  <c r="K53" i="3"/>
  <c r="AR53" i="2" s="1"/>
  <c r="BW37" i="2"/>
  <c r="BV43" i="2"/>
  <c r="BV52" i="2"/>
  <c r="BV53" i="2"/>
  <c r="AE155" i="2" l="1"/>
  <c r="AB155" i="3"/>
  <c r="AB154" i="3"/>
  <c r="BI154" i="2" s="1"/>
  <c r="AE154" i="2" s="1"/>
  <c r="M59" i="1"/>
  <c r="M163" i="1"/>
  <c r="N38" i="2"/>
  <c r="L38" i="3" s="1"/>
  <c r="N43" i="2"/>
  <c r="L43" i="3" s="1"/>
  <c r="AS43" i="2" s="1"/>
  <c r="N47" i="2"/>
  <c r="L47" i="3" s="1"/>
  <c r="AS47" i="2" s="1"/>
  <c r="N52" i="2"/>
  <c r="O41" i="2"/>
  <c r="M41" i="3" s="1"/>
  <c r="AT41" i="2" s="1"/>
  <c r="N54" i="2"/>
  <c r="L54" i="3" s="1"/>
  <c r="AS54" i="2" s="1"/>
  <c r="N44" i="2"/>
  <c r="L44" i="3" s="1"/>
  <c r="N48" i="2"/>
  <c r="L48" i="3" s="1"/>
  <c r="AS48" i="2" s="1"/>
  <c r="N50" i="2"/>
  <c r="L50" i="3" s="1"/>
  <c r="N46" i="2"/>
  <c r="L46" i="3" s="1"/>
  <c r="N49" i="2"/>
  <c r="L49" i="3" s="1"/>
  <c r="AS49" i="2" s="1"/>
  <c r="M39" i="2"/>
  <c r="K39" i="3" s="1"/>
  <c r="AR39" i="2" s="1"/>
  <c r="AQ57" i="2"/>
  <c r="AQ163" i="2" s="1"/>
  <c r="N45" i="2"/>
  <c r="L45" i="3" s="1"/>
  <c r="AS45" i="2" s="1"/>
  <c r="N53" i="2"/>
  <c r="L53" i="3" s="1"/>
  <c r="AS53" i="2" s="1"/>
  <c r="N57" i="1"/>
  <c r="N42" i="2"/>
  <c r="L42" i="3" s="1"/>
  <c r="AS42" i="2" s="1"/>
  <c r="DZ57" i="2"/>
  <c r="DZ163" i="2" s="1"/>
  <c r="M51" i="2"/>
  <c r="P50" i="1"/>
  <c r="BX50" i="2" s="1"/>
  <c r="P51" i="1"/>
  <c r="P46" i="1"/>
  <c r="O42" i="1"/>
  <c r="O39" i="1"/>
  <c r="P53" i="1"/>
  <c r="O37" i="2"/>
  <c r="M37" i="3" s="1"/>
  <c r="N55" i="2"/>
  <c r="L55" i="3" s="1"/>
  <c r="AS55" i="2" s="1"/>
  <c r="BW45" i="2"/>
  <c r="BW40" i="2"/>
  <c r="BX38" i="2"/>
  <c r="BV54" i="2"/>
  <c r="O52" i="1"/>
  <c r="O43" i="1"/>
  <c r="BW50" i="2"/>
  <c r="O47" i="1"/>
  <c r="BW44" i="2"/>
  <c r="P41" i="1"/>
  <c r="BV48" i="2"/>
  <c r="BW46" i="2"/>
  <c r="O55" i="1"/>
  <c r="BV45" i="2"/>
  <c r="P49" i="1"/>
  <c r="BU57" i="2"/>
  <c r="BU163" i="2" s="1"/>
  <c r="O54" i="1"/>
  <c r="BW38" i="2"/>
  <c r="P37" i="1"/>
  <c r="BV40" i="2"/>
  <c r="P44" i="1"/>
  <c r="BW48" i="2"/>
  <c r="BW36" i="2"/>
  <c r="AF155" i="2" l="1"/>
  <c r="AC155" i="3"/>
  <c r="AC154" i="3"/>
  <c r="BJ154" i="2" s="1"/>
  <c r="BK154" i="2" s="1"/>
  <c r="N59" i="1"/>
  <c r="N163" i="1"/>
  <c r="AS44" i="2"/>
  <c r="O44" i="2" s="1"/>
  <c r="AT37" i="2"/>
  <c r="P37" i="2" s="1"/>
  <c r="N37" i="3" s="1"/>
  <c r="AU37" i="2" s="1"/>
  <c r="AS46" i="2"/>
  <c r="O46" i="2" s="1"/>
  <c r="AS50" i="2"/>
  <c r="O50" i="2" s="1"/>
  <c r="AS38" i="2"/>
  <c r="O38" i="2" s="1"/>
  <c r="O43" i="2"/>
  <c r="M43" i="3" s="1"/>
  <c r="AT43" i="2" s="1"/>
  <c r="O54" i="2"/>
  <c r="M54" i="3" s="1"/>
  <c r="AT54" i="2" s="1"/>
  <c r="O48" i="2"/>
  <c r="M48" i="3" s="1"/>
  <c r="AT48" i="2" s="1"/>
  <c r="N39" i="2"/>
  <c r="L39" i="3" s="1"/>
  <c r="AS39" i="2" s="1"/>
  <c r="O53" i="2"/>
  <c r="M53" i="3" s="1"/>
  <c r="AT53" i="2" s="1"/>
  <c r="O55" i="2"/>
  <c r="M55" i="3" s="1"/>
  <c r="AT55" i="2" s="1"/>
  <c r="O49" i="2"/>
  <c r="M49" i="3" s="1"/>
  <c r="AT49" i="2" s="1"/>
  <c r="O42" i="2"/>
  <c r="M57" i="2"/>
  <c r="K51" i="3"/>
  <c r="AR51" i="2" s="1"/>
  <c r="BX46" i="2"/>
  <c r="Q53" i="1"/>
  <c r="Q51" i="1"/>
  <c r="BW39" i="2"/>
  <c r="P42" i="1"/>
  <c r="BX42" i="2" s="1"/>
  <c r="M42" i="3"/>
  <c r="AT42" i="2" s="1"/>
  <c r="O45" i="2"/>
  <c r="M45" i="3" s="1"/>
  <c r="AT45" i="2" s="1"/>
  <c r="BT57" i="1"/>
  <c r="BT163" i="1" s="1"/>
  <c r="Q37" i="1"/>
  <c r="N36" i="2"/>
  <c r="BX49" i="2"/>
  <c r="BV47" i="2"/>
  <c r="L52" i="3"/>
  <c r="AS52" i="2" s="1"/>
  <c r="Q50" i="1"/>
  <c r="P55" i="1"/>
  <c r="Q36" i="1"/>
  <c r="Q44" i="1"/>
  <c r="BX53" i="2"/>
  <c r="BX41" i="2"/>
  <c r="P48" i="1"/>
  <c r="P39" i="1"/>
  <c r="P54" i="1"/>
  <c r="BW49" i="2"/>
  <c r="BW41" i="2"/>
  <c r="P43" i="1"/>
  <c r="Q38" i="1"/>
  <c r="P40" i="1"/>
  <c r="P45" i="1"/>
  <c r="O57" i="1"/>
  <c r="O40" i="2"/>
  <c r="BW47" i="2"/>
  <c r="P52" i="1"/>
  <c r="BX36" i="2"/>
  <c r="AD155" i="3" l="1"/>
  <c r="AG155" i="2"/>
  <c r="D155" i="2"/>
  <c r="AF154" i="2"/>
  <c r="M59" i="2"/>
  <c r="M163" i="2"/>
  <c r="O59" i="1"/>
  <c r="O163" i="1"/>
  <c r="M38" i="3"/>
  <c r="AT38" i="2" s="1"/>
  <c r="P38" i="2" s="1"/>
  <c r="M44" i="3"/>
  <c r="AT44" i="2" s="1"/>
  <c r="P44" i="2" s="1"/>
  <c r="N44" i="3" s="1"/>
  <c r="AU44" i="2" s="1"/>
  <c r="M50" i="3"/>
  <c r="AT50" i="2" s="1"/>
  <c r="P50" i="2" s="1"/>
  <c r="N50" i="3" s="1"/>
  <c r="AU50" i="2" s="1"/>
  <c r="M46" i="3"/>
  <c r="AT46" i="2" s="1"/>
  <c r="P46" i="2" s="1"/>
  <c r="N46" i="3" s="1"/>
  <c r="AU46" i="2" s="1"/>
  <c r="O47" i="2"/>
  <c r="M47" i="3" s="1"/>
  <c r="AT47" i="2" s="1"/>
  <c r="P53" i="2"/>
  <c r="N53" i="3" s="1"/>
  <c r="AU53" i="2" s="1"/>
  <c r="O52" i="2"/>
  <c r="M52" i="3" s="1"/>
  <c r="AT52" i="2" s="1"/>
  <c r="P45" i="2"/>
  <c r="N45" i="3" s="1"/>
  <c r="AU45" i="2" s="1"/>
  <c r="O39" i="2"/>
  <c r="M39" i="3" s="1"/>
  <c r="AT39" i="2" s="1"/>
  <c r="P48" i="2"/>
  <c r="N48" i="3" s="1"/>
  <c r="AU48" i="2" s="1"/>
  <c r="P49" i="2"/>
  <c r="N49" i="3" s="1"/>
  <c r="AU49" i="2" s="1"/>
  <c r="K57" i="3"/>
  <c r="K163" i="3" s="1"/>
  <c r="BW42" i="2"/>
  <c r="P42" i="2" s="1"/>
  <c r="N42" i="3" s="1"/>
  <c r="AU42" i="2" s="1"/>
  <c r="Q46" i="1"/>
  <c r="C46" i="1" s="1"/>
  <c r="BX51" i="2"/>
  <c r="BY51" i="2"/>
  <c r="C51" i="1"/>
  <c r="BY53" i="2"/>
  <c r="C53" i="1"/>
  <c r="C44" i="1"/>
  <c r="BY44" i="2"/>
  <c r="Q42" i="1"/>
  <c r="BV57" i="2"/>
  <c r="BV163" i="2" s="1"/>
  <c r="BX43" i="2"/>
  <c r="BX54" i="2"/>
  <c r="BY37" i="2"/>
  <c r="C37" i="1"/>
  <c r="Q41" i="1"/>
  <c r="P47" i="1"/>
  <c r="R38" i="1"/>
  <c r="C38" i="1"/>
  <c r="Q39" i="1"/>
  <c r="R36" i="1"/>
  <c r="C36" i="1"/>
  <c r="R50" i="1"/>
  <c r="C50" i="1"/>
  <c r="Q49" i="1"/>
  <c r="L36" i="3"/>
  <c r="AS36" i="2" s="1"/>
  <c r="BX52" i="2"/>
  <c r="M40" i="3"/>
  <c r="AT40" i="2" s="1"/>
  <c r="BX48" i="2"/>
  <c r="BX55" i="2"/>
  <c r="P41" i="2"/>
  <c r="BW43" i="2"/>
  <c r="BU57" i="1"/>
  <c r="BU163" i="1" s="1"/>
  <c r="BX44" i="2"/>
  <c r="BW52" i="2"/>
  <c r="EA57" i="2" s="1"/>
  <c r="EA163" i="2" s="1"/>
  <c r="Q40" i="1"/>
  <c r="BW54" i="2"/>
  <c r="BW55" i="2"/>
  <c r="BX37" i="2"/>
  <c r="AD154" i="3" l="1"/>
  <c r="D154" i="2"/>
  <c r="AG154" i="2"/>
  <c r="N38" i="3"/>
  <c r="AU38" i="2" s="1"/>
  <c r="Q38" i="2" s="1"/>
  <c r="O38" i="3" s="1"/>
  <c r="AV38" i="2" s="1"/>
  <c r="P43" i="2"/>
  <c r="N43" i="3" s="1"/>
  <c r="AU43" i="2" s="1"/>
  <c r="P54" i="2"/>
  <c r="N54" i="3" s="1"/>
  <c r="AU54" i="2" s="1"/>
  <c r="Q46" i="2"/>
  <c r="C46" i="2" s="1"/>
  <c r="Q49" i="2"/>
  <c r="C49" i="2" s="1"/>
  <c r="Q44" i="2"/>
  <c r="C44" i="2" s="1"/>
  <c r="P39" i="2"/>
  <c r="N39" i="3" s="1"/>
  <c r="AU39" i="2" s="1"/>
  <c r="Q53" i="2"/>
  <c r="P47" i="2"/>
  <c r="N47" i="3" s="1"/>
  <c r="AU47" i="2" s="1"/>
  <c r="Q42" i="2"/>
  <c r="P40" i="2"/>
  <c r="N40" i="3" s="1"/>
  <c r="AU40" i="2" s="1"/>
  <c r="Q50" i="2"/>
  <c r="EB57" i="2"/>
  <c r="EB163" i="2" s="1"/>
  <c r="N51" i="2"/>
  <c r="AR57" i="2"/>
  <c r="AR163" i="2" s="1"/>
  <c r="R53" i="1"/>
  <c r="S53" i="1" s="1"/>
  <c r="R51" i="1"/>
  <c r="BZ51" i="2" s="1"/>
  <c r="C42" i="1"/>
  <c r="C39" i="1"/>
  <c r="Q55" i="1"/>
  <c r="Q52" i="1"/>
  <c r="R44" i="1"/>
  <c r="R37" i="1"/>
  <c r="P52" i="2"/>
  <c r="N52" i="3" s="1"/>
  <c r="AU52" i="2" s="1"/>
  <c r="BZ50" i="2"/>
  <c r="BZ38" i="2"/>
  <c r="BY40" i="2"/>
  <c r="C40" i="1"/>
  <c r="Q37" i="2"/>
  <c r="BY39" i="2"/>
  <c r="BX40" i="2"/>
  <c r="BX45" i="2"/>
  <c r="N41" i="3"/>
  <c r="AU41" i="2" s="1"/>
  <c r="R49" i="1"/>
  <c r="C49" i="1"/>
  <c r="BY50" i="2"/>
  <c r="Q47" i="1"/>
  <c r="P55" i="2"/>
  <c r="P57" i="1"/>
  <c r="BY42" i="2"/>
  <c r="BY46" i="2"/>
  <c r="BY36" i="2"/>
  <c r="BX39" i="2"/>
  <c r="Q54" i="1"/>
  <c r="Q43" i="1"/>
  <c r="Q45" i="1"/>
  <c r="R42" i="1"/>
  <c r="BW57" i="2"/>
  <c r="BW163" i="2" s="1"/>
  <c r="Q48" i="1"/>
  <c r="Q48" i="2" s="1"/>
  <c r="R46" i="1"/>
  <c r="S36" i="1"/>
  <c r="BY38" i="2"/>
  <c r="R41" i="1"/>
  <c r="C41" i="1"/>
  <c r="P59" i="1" l="1"/>
  <c r="P163" i="1"/>
  <c r="C38" i="2"/>
  <c r="O46" i="3"/>
  <c r="R38" i="2"/>
  <c r="P38" i="3" s="1"/>
  <c r="AW38" i="2" s="1"/>
  <c r="O49" i="3"/>
  <c r="AV49" i="2" s="1"/>
  <c r="Q45" i="2"/>
  <c r="C45" i="2" s="1"/>
  <c r="O44" i="3"/>
  <c r="C50" i="2"/>
  <c r="O50" i="3"/>
  <c r="C53" i="2"/>
  <c r="O53" i="3"/>
  <c r="AV53" i="2" s="1"/>
  <c r="O42" i="3"/>
  <c r="C42" i="2"/>
  <c r="Q52" i="2"/>
  <c r="Q43" i="2"/>
  <c r="Q54" i="2"/>
  <c r="Q41" i="2"/>
  <c r="C48" i="2"/>
  <c r="L51" i="3"/>
  <c r="AS51" i="2" s="1"/>
  <c r="N57" i="2"/>
  <c r="S51" i="1"/>
  <c r="T51" i="1" s="1"/>
  <c r="C55" i="1"/>
  <c r="R55" i="1"/>
  <c r="S37" i="1"/>
  <c r="CA37" i="2" s="1"/>
  <c r="BZ44" i="2"/>
  <c r="R52" i="1"/>
  <c r="BZ52" i="2" s="1"/>
  <c r="ED57" i="2" s="1"/>
  <c r="ED163" i="2" s="1"/>
  <c r="BV57" i="1"/>
  <c r="BV163" i="1" s="1"/>
  <c r="C52" i="1"/>
  <c r="R40" i="1"/>
  <c r="S38" i="1"/>
  <c r="Q39" i="2"/>
  <c r="CA53" i="2"/>
  <c r="T36" i="1"/>
  <c r="BY47" i="2"/>
  <c r="C47" i="1"/>
  <c r="BZ41" i="2"/>
  <c r="BZ49" i="2"/>
  <c r="BY48" i="2"/>
  <c r="O48" i="3"/>
  <c r="AV48" i="2" s="1"/>
  <c r="C48" i="1"/>
  <c r="R43" i="1"/>
  <c r="C43" i="1"/>
  <c r="O36" i="2"/>
  <c r="BZ46" i="2"/>
  <c r="BY54" i="2"/>
  <c r="C54" i="1"/>
  <c r="R39" i="1"/>
  <c r="Q40" i="2"/>
  <c r="C37" i="2"/>
  <c r="O37" i="3"/>
  <c r="BZ53" i="2"/>
  <c r="BY49" i="2"/>
  <c r="Q57" i="1"/>
  <c r="N55" i="3"/>
  <c r="AU55" i="2" s="1"/>
  <c r="BZ36" i="2"/>
  <c r="BY52" i="2"/>
  <c r="EC57" i="2" s="1"/>
  <c r="EC163" i="2" s="1"/>
  <c r="BZ37" i="2"/>
  <c r="BY41" i="2"/>
  <c r="R45" i="1"/>
  <c r="C45" i="1"/>
  <c r="BX47" i="2"/>
  <c r="Q47" i="2" s="1"/>
  <c r="S50" i="1"/>
  <c r="N59" i="2" l="1"/>
  <c r="N163" i="2"/>
  <c r="Q59" i="1"/>
  <c r="Q163" i="1"/>
  <c r="AV44" i="2"/>
  <c r="R44" i="2" s="1"/>
  <c r="P44" i="3" s="1"/>
  <c r="AW44" i="2" s="1"/>
  <c r="AV46" i="2"/>
  <c r="R46" i="2" s="1"/>
  <c r="P46" i="3" s="1"/>
  <c r="AW46" i="2" s="1"/>
  <c r="AV37" i="2"/>
  <c r="R37" i="2" s="1"/>
  <c r="P37" i="3" s="1"/>
  <c r="AV50" i="2"/>
  <c r="R50" i="2" s="1"/>
  <c r="AV42" i="2"/>
  <c r="R42" i="2" s="1"/>
  <c r="P42" i="3" s="1"/>
  <c r="AW42" i="2" s="1"/>
  <c r="R49" i="2"/>
  <c r="P49" i="3" s="1"/>
  <c r="AW49" i="2" s="1"/>
  <c r="O45" i="3"/>
  <c r="AV45" i="2" s="1"/>
  <c r="O41" i="3"/>
  <c r="C41" i="2"/>
  <c r="O52" i="3"/>
  <c r="C52" i="2"/>
  <c r="R53" i="2"/>
  <c r="Q55" i="2"/>
  <c r="O54" i="3"/>
  <c r="AV54" i="2" s="1"/>
  <c r="C43" i="2"/>
  <c r="O43" i="3"/>
  <c r="AV43" i="2" s="1"/>
  <c r="C54" i="2"/>
  <c r="S38" i="2"/>
  <c r="Q38" i="3" s="1"/>
  <c r="AX38" i="2" s="1"/>
  <c r="C39" i="2"/>
  <c r="L57" i="3"/>
  <c r="L163" i="3" s="1"/>
  <c r="BY55" i="2"/>
  <c r="S44" i="1"/>
  <c r="CA44" i="2" s="1"/>
  <c r="T38" i="1"/>
  <c r="CB38" i="2" s="1"/>
  <c r="BZ55" i="2"/>
  <c r="S41" i="1"/>
  <c r="S52" i="1"/>
  <c r="R48" i="1"/>
  <c r="BZ48" i="2" s="1"/>
  <c r="T53" i="1"/>
  <c r="S46" i="1"/>
  <c r="CA46" i="2" s="1"/>
  <c r="C57" i="1"/>
  <c r="C163" i="1" s="1"/>
  <c r="O39" i="3"/>
  <c r="AV39" i="2" s="1"/>
  <c r="BZ45" i="2"/>
  <c r="CB51" i="2"/>
  <c r="C47" i="2"/>
  <c r="O47" i="3"/>
  <c r="AV47" i="2" s="1"/>
  <c r="CA50" i="2"/>
  <c r="BZ40" i="2"/>
  <c r="CA38" i="2"/>
  <c r="R54" i="1"/>
  <c r="R47" i="1"/>
  <c r="C40" i="2"/>
  <c r="O40" i="3"/>
  <c r="AV40" i="2" s="1"/>
  <c r="BZ42" i="2"/>
  <c r="BZ43" i="2"/>
  <c r="CA36" i="2"/>
  <c r="BY45" i="2"/>
  <c r="CA51" i="2"/>
  <c r="BW57" i="1"/>
  <c r="BW163" i="1" s="1"/>
  <c r="M36" i="3"/>
  <c r="AT36" i="2" s="1"/>
  <c r="BY43" i="2"/>
  <c r="BX57" i="2"/>
  <c r="BX163" i="2" s="1"/>
  <c r="S40" i="1"/>
  <c r="T37" i="1"/>
  <c r="S42" i="1"/>
  <c r="S49" i="1"/>
  <c r="AW37" i="2" l="1"/>
  <c r="S37" i="2" s="1"/>
  <c r="Q37" i="3" s="1"/>
  <c r="P50" i="3"/>
  <c r="AW50" i="2" s="1"/>
  <c r="S50" i="2" s="1"/>
  <c r="Q50" i="3" s="1"/>
  <c r="AX50" i="2" s="1"/>
  <c r="AV41" i="2"/>
  <c r="R41" i="2" s="1"/>
  <c r="P41" i="3" s="1"/>
  <c r="AW41" i="2" s="1"/>
  <c r="AV52" i="2"/>
  <c r="R52" i="2" s="1"/>
  <c r="S42" i="2"/>
  <c r="Q42" i="3" s="1"/>
  <c r="AX42" i="2" s="1"/>
  <c r="S49" i="2"/>
  <c r="Q49" i="3" s="1"/>
  <c r="AX49" i="2" s="1"/>
  <c r="R45" i="2"/>
  <c r="P45" i="3" s="1"/>
  <c r="AW45" i="2" s="1"/>
  <c r="R48" i="2"/>
  <c r="P48" i="3" s="1"/>
  <c r="AW48" i="2" s="1"/>
  <c r="S46" i="2"/>
  <c r="Q46" i="3" s="1"/>
  <c r="AX46" i="2" s="1"/>
  <c r="R54" i="2"/>
  <c r="P54" i="3" s="1"/>
  <c r="AW54" i="2" s="1"/>
  <c r="S44" i="2"/>
  <c r="Q44" i="3" s="1"/>
  <c r="AX44" i="2" s="1"/>
  <c r="C55" i="2"/>
  <c r="O55" i="3"/>
  <c r="AV55" i="2" s="1"/>
  <c r="P53" i="3"/>
  <c r="R40" i="2"/>
  <c r="P40" i="3" s="1"/>
  <c r="AW40" i="2" s="1"/>
  <c r="R39" i="2"/>
  <c r="P39" i="3" s="1"/>
  <c r="AW39" i="2" s="1"/>
  <c r="R47" i="2"/>
  <c r="P47" i="3" s="1"/>
  <c r="AW47" i="2" s="1"/>
  <c r="O51" i="2"/>
  <c r="AS57" i="2"/>
  <c r="AS163" i="2" s="1"/>
  <c r="S55" i="1"/>
  <c r="CA41" i="2"/>
  <c r="T44" i="1"/>
  <c r="CB53" i="2"/>
  <c r="R57" i="1"/>
  <c r="R163" i="1" s="1"/>
  <c r="T38" i="2"/>
  <c r="R38" i="3" s="1"/>
  <c r="T46" i="1"/>
  <c r="CB46" i="2" s="1"/>
  <c r="U51" i="1"/>
  <c r="U38" i="1"/>
  <c r="BZ39" i="2"/>
  <c r="CB36" i="2"/>
  <c r="CA40" i="2"/>
  <c r="S43" i="1"/>
  <c r="S47" i="1"/>
  <c r="R43" i="2"/>
  <c r="CA52" i="2"/>
  <c r="EE57" i="2" s="1"/>
  <c r="EE163" i="2" s="1"/>
  <c r="T49" i="1"/>
  <c r="T52" i="1"/>
  <c r="S39" i="1"/>
  <c r="T41" i="1"/>
  <c r="S48" i="1"/>
  <c r="BZ54" i="2"/>
  <c r="CB44" i="2"/>
  <c r="T50" i="1"/>
  <c r="BY57" i="2"/>
  <c r="BY163" i="2" s="1"/>
  <c r="CB37" i="2"/>
  <c r="CA42" i="2"/>
  <c r="S45" i="1"/>
  <c r="U36" i="1"/>
  <c r="AX37" i="2" l="1"/>
  <c r="T37" i="2" s="1"/>
  <c r="R37" i="3" s="1"/>
  <c r="AY37" i="2" s="1"/>
  <c r="P52" i="3"/>
  <c r="AW52" i="2" s="1"/>
  <c r="S52" i="2" s="1"/>
  <c r="Q52" i="3" s="1"/>
  <c r="AX52" i="2" s="1"/>
  <c r="S41" i="2"/>
  <c r="Q41" i="3" s="1"/>
  <c r="AX41" i="2" s="1"/>
  <c r="T50" i="2"/>
  <c r="R50" i="3" s="1"/>
  <c r="AW53" i="2"/>
  <c r="S53" i="2" s="1"/>
  <c r="AY38" i="2"/>
  <c r="U38" i="2" s="1"/>
  <c r="S38" i="3" s="1"/>
  <c r="S39" i="2"/>
  <c r="S40" i="2"/>
  <c r="Q40" i="3" s="1"/>
  <c r="AX40" i="2" s="1"/>
  <c r="T46" i="2"/>
  <c r="R46" i="3" s="1"/>
  <c r="S48" i="2"/>
  <c r="Q48" i="3" s="1"/>
  <c r="AX48" i="2" s="1"/>
  <c r="T44" i="2"/>
  <c r="R44" i="3" s="1"/>
  <c r="R55" i="2"/>
  <c r="P55" i="3" s="1"/>
  <c r="AW55" i="2" s="1"/>
  <c r="S45" i="2"/>
  <c r="Q45" i="3" s="1"/>
  <c r="AX45" i="2" s="1"/>
  <c r="M51" i="3"/>
  <c r="AT51" i="2" s="1"/>
  <c r="O57" i="2"/>
  <c r="CC38" i="2"/>
  <c r="CA55" i="2"/>
  <c r="CC51" i="2"/>
  <c r="U53" i="1"/>
  <c r="CC53" i="2" s="1"/>
  <c r="T42" i="2"/>
  <c r="CA47" i="2"/>
  <c r="U37" i="1"/>
  <c r="CA48" i="2"/>
  <c r="CB49" i="2"/>
  <c r="T42" i="1"/>
  <c r="CB50" i="2"/>
  <c r="S54" i="1"/>
  <c r="S54" i="2" s="1"/>
  <c r="CB41" i="2"/>
  <c r="P36" i="2"/>
  <c r="P43" i="3"/>
  <c r="AW43" i="2" s="1"/>
  <c r="V51" i="1"/>
  <c r="V36" i="1"/>
  <c r="U44" i="1"/>
  <c r="CA49" i="2"/>
  <c r="T40" i="1"/>
  <c r="T45" i="1"/>
  <c r="CB52" i="2"/>
  <c r="U46" i="1"/>
  <c r="BZ47" i="2"/>
  <c r="T39" i="1"/>
  <c r="CA43" i="2"/>
  <c r="BX57" i="1"/>
  <c r="BX163" i="1" s="1"/>
  <c r="O59" i="2" l="1"/>
  <c r="O163" i="2"/>
  <c r="T41" i="2"/>
  <c r="R41" i="3" s="1"/>
  <c r="Q53" i="3"/>
  <c r="AX53" i="2" s="1"/>
  <c r="T53" i="2" s="1"/>
  <c r="R53" i="3" s="1"/>
  <c r="AY53" i="2" s="1"/>
  <c r="U53" i="2" s="1"/>
  <c r="S53" i="3" s="1"/>
  <c r="T52" i="2"/>
  <c r="R52" i="3" s="1"/>
  <c r="T49" i="2"/>
  <c r="R49" i="3" s="1"/>
  <c r="S47" i="2"/>
  <c r="Q47" i="3" s="1"/>
  <c r="AX47" i="2" s="1"/>
  <c r="AY44" i="2"/>
  <c r="U44" i="2" s="1"/>
  <c r="S44" i="3" s="1"/>
  <c r="T40" i="2"/>
  <c r="R40" i="3" s="1"/>
  <c r="S55" i="2"/>
  <c r="AY46" i="2"/>
  <c r="U46" i="2" s="1"/>
  <c r="S46" i="3" s="1"/>
  <c r="S43" i="2"/>
  <c r="Q43" i="3" s="1"/>
  <c r="AX43" i="2" s="1"/>
  <c r="EF57" i="2"/>
  <c r="EF163" i="2" s="1"/>
  <c r="M57" i="3"/>
  <c r="M163" i="3" s="1"/>
  <c r="V53" i="1"/>
  <c r="V38" i="1"/>
  <c r="AZ38" i="2" s="1"/>
  <c r="V38" i="2" s="1"/>
  <c r="T55" i="1"/>
  <c r="U55" i="1" s="1"/>
  <c r="CC55" i="2" s="1"/>
  <c r="S57" i="1"/>
  <c r="S163" i="1" s="1"/>
  <c r="T43" i="1"/>
  <c r="U41" i="1"/>
  <c r="U50" i="1"/>
  <c r="AY50" i="2" s="1"/>
  <c r="U50" i="2" s="1"/>
  <c r="U37" i="2"/>
  <c r="S37" i="3" s="1"/>
  <c r="AZ37" i="2" s="1"/>
  <c r="T47" i="1"/>
  <c r="CB45" i="2"/>
  <c r="U39" i="1"/>
  <c r="Q39" i="3"/>
  <c r="AX39" i="2" s="1"/>
  <c r="U52" i="1"/>
  <c r="BZ57" i="2"/>
  <c r="BZ163" i="2" s="1"/>
  <c r="U49" i="1"/>
  <c r="CA39" i="2"/>
  <c r="CC36" i="2"/>
  <c r="CD51" i="2"/>
  <c r="N36" i="3"/>
  <c r="AU36" i="2" s="1"/>
  <c r="CC37" i="2"/>
  <c r="CA45" i="2"/>
  <c r="CB40" i="2"/>
  <c r="CC44" i="2"/>
  <c r="CA54" i="2"/>
  <c r="Q54" i="3"/>
  <c r="AX54" i="2" s="1"/>
  <c r="R42" i="3"/>
  <c r="AY42" i="2" s="1"/>
  <c r="CB42" i="2"/>
  <c r="T48" i="1"/>
  <c r="T48" i="2" s="1"/>
  <c r="CD38" i="2"/>
  <c r="CC46" i="2"/>
  <c r="CD53" i="2"/>
  <c r="AY41" i="2" l="1"/>
  <c r="U41" i="2" s="1"/>
  <c r="S41" i="3" s="1"/>
  <c r="AY52" i="2"/>
  <c r="U52" i="2" s="1"/>
  <c r="S52" i="3" s="1"/>
  <c r="AY49" i="2"/>
  <c r="U49" i="2" s="1"/>
  <c r="S49" i="3" s="1"/>
  <c r="T45" i="2"/>
  <c r="R45" i="3" s="1"/>
  <c r="Q55" i="3"/>
  <c r="T43" i="2"/>
  <c r="R43" i="3" s="1"/>
  <c r="AZ53" i="2"/>
  <c r="V53" i="2" s="1"/>
  <c r="T53" i="3" s="1"/>
  <c r="T47" i="2"/>
  <c r="R47" i="3" s="1"/>
  <c r="P51" i="2"/>
  <c r="AT57" i="2"/>
  <c r="AT163" i="2" s="1"/>
  <c r="T38" i="3"/>
  <c r="CB43" i="2"/>
  <c r="CB55" i="2"/>
  <c r="CC41" i="2"/>
  <c r="CB47" i="2"/>
  <c r="CC50" i="2"/>
  <c r="S50" i="3"/>
  <c r="W53" i="1"/>
  <c r="CE53" i="2" s="1"/>
  <c r="U40" i="1"/>
  <c r="CC40" i="2" s="1"/>
  <c r="V44" i="1"/>
  <c r="AZ44" i="2" s="1"/>
  <c r="V44" i="2" s="1"/>
  <c r="T39" i="2"/>
  <c r="U42" i="2"/>
  <c r="CD44" i="2"/>
  <c r="CA57" i="2"/>
  <c r="CA163" i="2" s="1"/>
  <c r="CC49" i="2"/>
  <c r="CD36" i="2"/>
  <c r="V46" i="1"/>
  <c r="AZ46" i="2" s="1"/>
  <c r="V46" i="2" s="1"/>
  <c r="CB48" i="2"/>
  <c r="R48" i="3"/>
  <c r="T54" i="1"/>
  <c r="T54" i="2" s="1"/>
  <c r="V55" i="1"/>
  <c r="W51" i="1"/>
  <c r="CB39" i="2"/>
  <c r="V37" i="2"/>
  <c r="W38" i="1"/>
  <c r="U42" i="1"/>
  <c r="V37" i="1"/>
  <c r="W36" i="1"/>
  <c r="CC52" i="2"/>
  <c r="BY57" i="1"/>
  <c r="BY163" i="1" s="1"/>
  <c r="CC39" i="2"/>
  <c r="U45" i="1"/>
  <c r="AX55" i="2" l="1"/>
  <c r="T55" i="2" s="1"/>
  <c r="R55" i="3" s="1"/>
  <c r="AY55" i="2" s="1"/>
  <c r="AY40" i="2"/>
  <c r="U40" i="2" s="1"/>
  <c r="S40" i="3" s="1"/>
  <c r="AY45" i="2"/>
  <c r="U45" i="2" s="1"/>
  <c r="S45" i="3" s="1"/>
  <c r="BA53" i="2"/>
  <c r="W53" i="2" s="1"/>
  <c r="U53" i="3" s="1"/>
  <c r="BA38" i="2"/>
  <c r="W38" i="2" s="1"/>
  <c r="U38" i="3" s="1"/>
  <c r="EG57" i="2"/>
  <c r="EG163" i="2" s="1"/>
  <c r="N51" i="3"/>
  <c r="AU51" i="2" s="1"/>
  <c r="P57" i="2"/>
  <c r="U43" i="1"/>
  <c r="AY43" i="2" s="1"/>
  <c r="U43" i="2" s="1"/>
  <c r="U47" i="1"/>
  <c r="CC47" i="2" s="1"/>
  <c r="V50" i="1"/>
  <c r="W50" i="1" s="1"/>
  <c r="V41" i="1"/>
  <c r="CD41" i="2" s="1"/>
  <c r="T57" i="1"/>
  <c r="T163" i="1" s="1"/>
  <c r="CD50" i="2"/>
  <c r="V52" i="1"/>
  <c r="AZ52" i="2" s="1"/>
  <c r="V52" i="2" s="1"/>
  <c r="U48" i="1"/>
  <c r="AY48" i="2" s="1"/>
  <c r="U48" i="2" s="1"/>
  <c r="V40" i="1"/>
  <c r="W44" i="1"/>
  <c r="CE44" i="2" s="1"/>
  <c r="R39" i="3"/>
  <c r="CE38" i="2"/>
  <c r="CE51" i="2"/>
  <c r="CD46" i="2"/>
  <c r="T46" i="3"/>
  <c r="X53" i="1"/>
  <c r="Q36" i="2"/>
  <c r="CC45" i="2"/>
  <c r="CC42" i="2"/>
  <c r="S42" i="3"/>
  <c r="AZ42" i="2" s="1"/>
  <c r="CD55" i="2"/>
  <c r="V49" i="1"/>
  <c r="AZ49" i="2" s="1"/>
  <c r="V49" i="2" s="1"/>
  <c r="V39" i="1"/>
  <c r="T37" i="3"/>
  <c r="BA37" i="2" s="1"/>
  <c r="W37" i="1"/>
  <c r="R54" i="3"/>
  <c r="CC43" i="2"/>
  <c r="T44" i="3"/>
  <c r="P59" i="2" l="1"/>
  <c r="P163" i="2"/>
  <c r="U55" i="2"/>
  <c r="S55" i="3" s="1"/>
  <c r="AZ55" i="2" s="1"/>
  <c r="BA44" i="2"/>
  <c r="W44" i="2" s="1"/>
  <c r="U44" i="3" s="1"/>
  <c r="AZ41" i="2"/>
  <c r="V41" i="2" s="1"/>
  <c r="T41" i="3" s="1"/>
  <c r="BB53" i="2"/>
  <c r="X53" i="2" s="1"/>
  <c r="V53" i="3" s="1"/>
  <c r="AZ50" i="2"/>
  <c r="V50" i="2" s="1"/>
  <c r="T50" i="3" s="1"/>
  <c r="AY47" i="2"/>
  <c r="U47" i="2" s="1"/>
  <c r="S47" i="3" s="1"/>
  <c r="AZ40" i="2"/>
  <c r="V40" i="2" s="1"/>
  <c r="T40" i="3" s="1"/>
  <c r="AY39" i="2"/>
  <c r="U39" i="2" s="1"/>
  <c r="S39" i="3" s="1"/>
  <c r="N57" i="3"/>
  <c r="N163" i="3" s="1"/>
  <c r="S43" i="3"/>
  <c r="W41" i="1"/>
  <c r="CC48" i="2"/>
  <c r="CD52" i="2"/>
  <c r="EH57" i="2" s="1"/>
  <c r="EH163" i="2" s="1"/>
  <c r="CD40" i="2"/>
  <c r="S48" i="3"/>
  <c r="X44" i="1"/>
  <c r="V42" i="1"/>
  <c r="V47" i="1"/>
  <c r="W46" i="1"/>
  <c r="BA46" i="2" s="1"/>
  <c r="W46" i="2" s="1"/>
  <c r="X38" i="1"/>
  <c r="CF38" i="2" s="1"/>
  <c r="W52" i="1"/>
  <c r="CB54" i="2"/>
  <c r="CB57" i="2" s="1"/>
  <c r="CB163" i="2" s="1"/>
  <c r="BZ57" i="1"/>
  <c r="BZ163" i="1" s="1"/>
  <c r="T49" i="3"/>
  <c r="CD49" i="2"/>
  <c r="O36" i="3"/>
  <c r="AV36" i="2" s="1"/>
  <c r="C36" i="2"/>
  <c r="CE36" i="2"/>
  <c r="CD42" i="2"/>
  <c r="X36" i="1"/>
  <c r="CE50" i="2"/>
  <c r="V43" i="1"/>
  <c r="U54" i="1"/>
  <c r="AY54" i="2" s="1"/>
  <c r="CE37" i="2"/>
  <c r="V45" i="1"/>
  <c r="AZ45" i="2" s="1"/>
  <c r="V45" i="2" s="1"/>
  <c r="CE41" i="2"/>
  <c r="X51" i="1"/>
  <c r="CD37" i="2"/>
  <c r="CD39" i="2"/>
  <c r="W55" i="1"/>
  <c r="V42" i="2"/>
  <c r="CF53" i="2"/>
  <c r="T52" i="3"/>
  <c r="V55" i="2" l="1"/>
  <c r="T55" i="3" s="1"/>
  <c r="BA55" i="2" s="1"/>
  <c r="W55" i="2" s="1"/>
  <c r="U55" i="3" s="1"/>
  <c r="BB38" i="2"/>
  <c r="X38" i="2" s="1"/>
  <c r="V38" i="3" s="1"/>
  <c r="BA52" i="2"/>
  <c r="W52" i="2" s="1"/>
  <c r="AZ39" i="2"/>
  <c r="V39" i="2" s="1"/>
  <c r="BA41" i="2"/>
  <c r="W41" i="2" s="1"/>
  <c r="U41" i="3" s="1"/>
  <c r="AZ43" i="2"/>
  <c r="V43" i="2" s="1"/>
  <c r="T43" i="3" s="1"/>
  <c r="BB44" i="2"/>
  <c r="X44" i="2" s="1"/>
  <c r="V44" i="3" s="1"/>
  <c r="AZ47" i="2"/>
  <c r="V47" i="2" s="1"/>
  <c r="T47" i="3" s="1"/>
  <c r="BA50" i="2"/>
  <c r="W50" i="2" s="1"/>
  <c r="AU57" i="2"/>
  <c r="AU163" i="2" s="1"/>
  <c r="Q51" i="2"/>
  <c r="W40" i="1"/>
  <c r="BA40" i="2" s="1"/>
  <c r="W40" i="2" s="1"/>
  <c r="V48" i="1"/>
  <c r="CD48" i="2" s="1"/>
  <c r="CF44" i="2"/>
  <c r="CD47" i="2"/>
  <c r="X52" i="1"/>
  <c r="CE46" i="2"/>
  <c r="X46" i="1"/>
  <c r="W42" i="1"/>
  <c r="CE42" i="2" s="1"/>
  <c r="U46" i="3"/>
  <c r="Y38" i="1"/>
  <c r="CG38" i="2" s="1"/>
  <c r="W39" i="1"/>
  <c r="X41" i="1"/>
  <c r="T42" i="3"/>
  <c r="BA42" i="2" s="1"/>
  <c r="Y53" i="1"/>
  <c r="BC53" i="2" s="1"/>
  <c r="Y53" i="2" s="1"/>
  <c r="W37" i="2"/>
  <c r="X37" i="1"/>
  <c r="X50" i="1"/>
  <c r="U54" i="2"/>
  <c r="V54" i="1"/>
  <c r="U57" i="1"/>
  <c r="U163" i="1" s="1"/>
  <c r="CE55" i="2"/>
  <c r="T45" i="3"/>
  <c r="CD45" i="2"/>
  <c r="CD43" i="2"/>
  <c r="W49" i="1"/>
  <c r="BA49" i="2" s="1"/>
  <c r="W49" i="2" s="1"/>
  <c r="CF51" i="2"/>
  <c r="Y44" i="1"/>
  <c r="Y36" i="1"/>
  <c r="CE40" i="2"/>
  <c r="BC44" i="2" l="1"/>
  <c r="Y44" i="2" s="1"/>
  <c r="W44" i="3" s="1"/>
  <c r="AZ48" i="2"/>
  <c r="V48" i="2" s="1"/>
  <c r="T48" i="3" s="1"/>
  <c r="BB46" i="2"/>
  <c r="X46" i="2" s="1"/>
  <c r="V46" i="3" s="1"/>
  <c r="U50" i="3"/>
  <c r="BB50" i="2" s="1"/>
  <c r="X50" i="2" s="1"/>
  <c r="V50" i="3" s="1"/>
  <c r="BB41" i="2"/>
  <c r="X41" i="2" s="1"/>
  <c r="V41" i="3" s="1"/>
  <c r="T39" i="3"/>
  <c r="BA39" i="2" s="1"/>
  <c r="W39" i="2" s="1"/>
  <c r="U39" i="3" s="1"/>
  <c r="BC38" i="2"/>
  <c r="Y38" i="2" s="1"/>
  <c r="W38" i="3" s="1"/>
  <c r="C51" i="2"/>
  <c r="O51" i="3"/>
  <c r="AV51" i="2" s="1"/>
  <c r="Q57" i="2"/>
  <c r="Q163" i="2" s="1"/>
  <c r="W48" i="1"/>
  <c r="U40" i="3"/>
  <c r="W47" i="1"/>
  <c r="BA47" i="2" s="1"/>
  <c r="W47" i="2" s="1"/>
  <c r="CE52" i="2"/>
  <c r="EI57" i="2" s="1"/>
  <c r="EI163" i="2" s="1"/>
  <c r="X39" i="1"/>
  <c r="CF46" i="2"/>
  <c r="CG53" i="2"/>
  <c r="V57" i="1"/>
  <c r="V163" i="1" s="1"/>
  <c r="CF41" i="2"/>
  <c r="W53" i="3"/>
  <c r="W45" i="1"/>
  <c r="BA45" i="2" s="1"/>
  <c r="W45" i="2" s="1"/>
  <c r="W42" i="2"/>
  <c r="U42" i="3" s="1"/>
  <c r="BB42" i="2" s="1"/>
  <c r="S54" i="3"/>
  <c r="AZ54" i="2" s="1"/>
  <c r="Z36" i="1"/>
  <c r="CE48" i="2"/>
  <c r="X55" i="1"/>
  <c r="BB55" i="2" s="1"/>
  <c r="X55" i="2" s="1"/>
  <c r="CC54" i="2"/>
  <c r="CC57" i="2" s="1"/>
  <c r="CC163" i="2" s="1"/>
  <c r="CA57" i="1"/>
  <c r="CA163" i="1" s="1"/>
  <c r="CF52" i="2"/>
  <c r="X40" i="1"/>
  <c r="CE47" i="2"/>
  <c r="U52" i="3"/>
  <c r="BB52" i="2" s="1"/>
  <c r="CE49" i="2"/>
  <c r="U49" i="3"/>
  <c r="W43" i="1"/>
  <c r="BA43" i="2" s="1"/>
  <c r="W43" i="2" s="1"/>
  <c r="X42" i="1"/>
  <c r="Z38" i="1"/>
  <c r="CF50" i="2"/>
  <c r="CG44" i="2"/>
  <c r="Y41" i="1"/>
  <c r="Y51" i="1"/>
  <c r="R36" i="2"/>
  <c r="CF37" i="2"/>
  <c r="CF36" i="2"/>
  <c r="U37" i="3"/>
  <c r="BB37" i="2" s="1"/>
  <c r="X37" i="2" s="1"/>
  <c r="BB39" i="2" l="1"/>
  <c r="BA48" i="2"/>
  <c r="W48" i="2" s="1"/>
  <c r="U48" i="3" s="1"/>
  <c r="BC41" i="2"/>
  <c r="Y41" i="2" s="1"/>
  <c r="W41" i="3" s="1"/>
  <c r="BD38" i="2"/>
  <c r="Z38" i="2" s="1"/>
  <c r="X38" i="3" s="1"/>
  <c r="BB40" i="2"/>
  <c r="X40" i="2" s="1"/>
  <c r="V40" i="3" s="1"/>
  <c r="C57" i="2"/>
  <c r="C163" i="2" s="1"/>
  <c r="Q59" i="2"/>
  <c r="EJ57" i="2"/>
  <c r="EJ163" i="2" s="1"/>
  <c r="O57" i="3"/>
  <c r="O163" i="3" s="1"/>
  <c r="U47" i="3"/>
  <c r="Z53" i="1"/>
  <c r="BD53" i="2" s="1"/>
  <c r="Z53" i="2" s="1"/>
  <c r="Y46" i="1"/>
  <c r="BC46" i="2" s="1"/>
  <c r="Y46" i="2" s="1"/>
  <c r="CE39" i="2"/>
  <c r="CE45" i="2"/>
  <c r="CF39" i="2"/>
  <c r="U45" i="3"/>
  <c r="X49" i="1"/>
  <c r="BB49" i="2" s="1"/>
  <c r="X49" i="2" s="1"/>
  <c r="Y52" i="1"/>
  <c r="X47" i="1"/>
  <c r="Y37" i="1"/>
  <c r="V54" i="2"/>
  <c r="V37" i="3"/>
  <c r="BC37" i="2" s="1"/>
  <c r="Y37" i="2" s="1"/>
  <c r="CG41" i="2"/>
  <c r="CH38" i="2"/>
  <c r="CH53" i="2"/>
  <c r="CD54" i="2"/>
  <c r="CD57" i="2" s="1"/>
  <c r="CD163" i="2" s="1"/>
  <c r="CB57" i="1"/>
  <c r="CB163" i="1" s="1"/>
  <c r="CG51" i="2"/>
  <c r="W54" i="1"/>
  <c r="P36" i="3"/>
  <c r="AW36" i="2" s="1"/>
  <c r="Y50" i="1"/>
  <c r="BC50" i="2" s="1"/>
  <c r="Y50" i="2" s="1"/>
  <c r="CG46" i="2"/>
  <c r="U43" i="3"/>
  <c r="X43" i="1"/>
  <c r="X52" i="2"/>
  <c r="X48" i="1"/>
  <c r="Z44" i="1"/>
  <c r="BD44" i="2" s="1"/>
  <c r="Z44" i="2" s="1"/>
  <c r="CF42" i="2"/>
  <c r="X45" i="1"/>
  <c r="X42" i="2"/>
  <c r="V42" i="3" s="1"/>
  <c r="BC42" i="2" s="1"/>
  <c r="CG36" i="2"/>
  <c r="CF40" i="2"/>
  <c r="CF55" i="2"/>
  <c r="V55" i="3"/>
  <c r="X39" i="2" l="1"/>
  <c r="V39" i="3" s="1"/>
  <c r="BB43" i="2"/>
  <c r="BB45" i="2"/>
  <c r="X45" i="2" s="1"/>
  <c r="V45" i="3" s="1"/>
  <c r="BB48" i="2"/>
  <c r="X48" i="2" s="1"/>
  <c r="V48" i="3" s="1"/>
  <c r="BB47" i="2"/>
  <c r="X47" i="2" s="1"/>
  <c r="V47" i="3" s="1"/>
  <c r="R51" i="2"/>
  <c r="AV57" i="2"/>
  <c r="AV163" i="2" s="1"/>
  <c r="W46" i="3"/>
  <c r="X53" i="3"/>
  <c r="Y39" i="1"/>
  <c r="Z39" i="1" s="1"/>
  <c r="CG37" i="2"/>
  <c r="CF49" i="2"/>
  <c r="CF47" i="2"/>
  <c r="W57" i="1"/>
  <c r="W163" i="1" s="1"/>
  <c r="CE54" i="2"/>
  <c r="Z52" i="1"/>
  <c r="AA38" i="1"/>
  <c r="BE38" i="2" s="1"/>
  <c r="AA38" i="2" s="1"/>
  <c r="T54" i="3"/>
  <c r="BA54" i="2" s="1"/>
  <c r="AA53" i="1"/>
  <c r="Y40" i="1"/>
  <c r="BC40" i="2" s="1"/>
  <c r="Y40" i="2" s="1"/>
  <c r="Z46" i="1"/>
  <c r="CF43" i="2"/>
  <c r="W37" i="3"/>
  <c r="BD37" i="2" s="1"/>
  <c r="V49" i="3"/>
  <c r="CF45" i="2"/>
  <c r="Y55" i="1"/>
  <c r="BC55" i="2" s="1"/>
  <c r="Y55" i="2" s="1"/>
  <c r="X44" i="3"/>
  <c r="CH44" i="2"/>
  <c r="CG50" i="2"/>
  <c r="W50" i="3"/>
  <c r="Z51" i="1"/>
  <c r="Y47" i="1"/>
  <c r="Z41" i="1"/>
  <c r="BD41" i="2" s="1"/>
  <c r="Z41" i="2" s="1"/>
  <c r="CH36" i="2"/>
  <c r="CF48" i="2"/>
  <c r="Y42" i="2"/>
  <c r="Y42" i="1"/>
  <c r="V52" i="3"/>
  <c r="CE43" i="2"/>
  <c r="AA36" i="1"/>
  <c r="BC47" i="2" l="1"/>
  <c r="Y47" i="2" s="1"/>
  <c r="W47" i="3" s="1"/>
  <c r="BC52" i="2"/>
  <c r="Y52" i="2" s="1"/>
  <c r="W52" i="3" s="1"/>
  <c r="BD52" i="2" s="1"/>
  <c r="BE53" i="2"/>
  <c r="AA53" i="2" s="1"/>
  <c r="Y53" i="3" s="1"/>
  <c r="BC39" i="2"/>
  <c r="Y39" i="2" s="1"/>
  <c r="W39" i="3" s="1"/>
  <c r="BD39" i="2" s="1"/>
  <c r="BD46" i="2"/>
  <c r="Z46" i="2" s="1"/>
  <c r="X46" i="3" s="1"/>
  <c r="P51" i="3"/>
  <c r="AW51" i="2" s="1"/>
  <c r="R57" i="2"/>
  <c r="R163" i="2" s="1"/>
  <c r="Z37" i="1"/>
  <c r="Z37" i="2"/>
  <c r="CG52" i="2"/>
  <c r="EK57" i="2" s="1"/>
  <c r="EK163" i="2" s="1"/>
  <c r="Y49" i="1"/>
  <c r="BC49" i="2" s="1"/>
  <c r="Y49" i="2" s="1"/>
  <c r="CG40" i="2"/>
  <c r="CI38" i="2"/>
  <c r="AA46" i="1"/>
  <c r="CI53" i="2"/>
  <c r="Z50" i="1"/>
  <c r="BD50" i="2" s="1"/>
  <c r="Z50" i="2" s="1"/>
  <c r="Y38" i="3"/>
  <c r="X54" i="1"/>
  <c r="W54" i="2"/>
  <c r="U54" i="3" s="1"/>
  <c r="Y43" i="1"/>
  <c r="CG43" i="2" s="1"/>
  <c r="CH39" i="2"/>
  <c r="X41" i="3"/>
  <c r="CH41" i="2"/>
  <c r="CG39" i="2"/>
  <c r="W55" i="3"/>
  <c r="CG55" i="2"/>
  <c r="CH52" i="2"/>
  <c r="CH51" i="2"/>
  <c r="CG42" i="2"/>
  <c r="W42" i="3"/>
  <c r="BD42" i="2" s="1"/>
  <c r="CG47" i="2"/>
  <c r="S36" i="2"/>
  <c r="CC57" i="1"/>
  <c r="CC163" i="1" s="1"/>
  <c r="Y48" i="1"/>
  <c r="BC48" i="2" s="1"/>
  <c r="Y48" i="2" s="1"/>
  <c r="AA44" i="1"/>
  <c r="BE44" i="2" s="1"/>
  <c r="AA44" i="2" s="1"/>
  <c r="W40" i="3"/>
  <c r="Y45" i="1"/>
  <c r="BC45" i="2" s="1"/>
  <c r="Y45" i="2" s="1"/>
  <c r="CE57" i="2"/>
  <c r="CE163" i="2" s="1"/>
  <c r="X43" i="2"/>
  <c r="BE46" i="2" l="1"/>
  <c r="BB54" i="2"/>
  <c r="X54" i="2" s="1"/>
  <c r="V54" i="3" s="1"/>
  <c r="Z52" i="2"/>
  <c r="X52" i="3" s="1"/>
  <c r="Z39" i="2"/>
  <c r="X39" i="3" s="1"/>
  <c r="P57" i="3"/>
  <c r="P163" i="3" s="1"/>
  <c r="AB38" i="1"/>
  <c r="BF38" i="2" s="1"/>
  <c r="AB38" i="2" s="1"/>
  <c r="X37" i="3"/>
  <c r="BE37" i="2" s="1"/>
  <c r="Z40" i="1"/>
  <c r="BD40" i="2" s="1"/>
  <c r="Z40" i="2" s="1"/>
  <c r="W49" i="3"/>
  <c r="CG49" i="2"/>
  <c r="Z49" i="1"/>
  <c r="CH49" i="2" s="1"/>
  <c r="AA50" i="1"/>
  <c r="CI50" i="2" s="1"/>
  <c r="CH46" i="2"/>
  <c r="CH40" i="2"/>
  <c r="X57" i="1"/>
  <c r="X163" i="1" s="1"/>
  <c r="CF54" i="2"/>
  <c r="CF57" i="2" s="1"/>
  <c r="CF163" i="2" s="1"/>
  <c r="AB53" i="1"/>
  <c r="BF53" i="2" s="1"/>
  <c r="AB53" i="2" s="1"/>
  <c r="X50" i="3"/>
  <c r="Z47" i="1"/>
  <c r="CH47" i="2" s="1"/>
  <c r="Z42" i="1"/>
  <c r="AA51" i="1"/>
  <c r="CI51" i="2" s="1"/>
  <c r="Z42" i="2"/>
  <c r="AA41" i="1"/>
  <c r="CI41" i="2" s="1"/>
  <c r="V43" i="3"/>
  <c r="W45" i="3"/>
  <c r="CG45" i="2"/>
  <c r="Q36" i="3"/>
  <c r="AX36" i="2" s="1"/>
  <c r="AA52" i="1"/>
  <c r="CJ38" i="2"/>
  <c r="Z55" i="1"/>
  <c r="BD55" i="2" s="1"/>
  <c r="Z55" i="2" s="1"/>
  <c r="AA39" i="1"/>
  <c r="CH37" i="2"/>
  <c r="CG48" i="2"/>
  <c r="W48" i="3"/>
  <c r="CI36" i="2"/>
  <c r="CI46" i="2"/>
  <c r="Z43" i="1"/>
  <c r="AA37" i="1"/>
  <c r="CI44" i="2"/>
  <c r="Y44" i="3"/>
  <c r="AB36" i="1"/>
  <c r="AA46" i="2" l="1"/>
  <c r="Y46" i="3" s="1"/>
  <c r="BE50" i="2"/>
  <c r="BE41" i="2"/>
  <c r="AA41" i="2" s="1"/>
  <c r="Y41" i="3" s="1"/>
  <c r="BE39" i="2"/>
  <c r="AA39" i="2" s="1"/>
  <c r="Y39" i="3" s="1"/>
  <c r="BD49" i="2"/>
  <c r="Z49" i="2" s="1"/>
  <c r="X49" i="3" s="1"/>
  <c r="BD47" i="2"/>
  <c r="Z47" i="2" s="1"/>
  <c r="X47" i="3" s="1"/>
  <c r="BE52" i="2"/>
  <c r="AA52" i="2" s="1"/>
  <c r="Y52" i="3" s="1"/>
  <c r="BC43" i="2"/>
  <c r="Y43" i="2" s="1"/>
  <c r="W43" i="3" s="1"/>
  <c r="X40" i="3"/>
  <c r="S51" i="2"/>
  <c r="AW57" i="2"/>
  <c r="AW163" i="2" s="1"/>
  <c r="AA37" i="2"/>
  <c r="Y37" i="3" s="1"/>
  <c r="BF37" i="2" s="1"/>
  <c r="Z38" i="3"/>
  <c r="Z53" i="3"/>
  <c r="CH50" i="2"/>
  <c r="CH42" i="2"/>
  <c r="Y54" i="1"/>
  <c r="BC54" i="2" s="1"/>
  <c r="Y54" i="2" s="1"/>
  <c r="AA40" i="1"/>
  <c r="AC53" i="1"/>
  <c r="X42" i="3"/>
  <c r="BE42" i="2" s="1"/>
  <c r="CD57" i="1"/>
  <c r="CD163" i="1" s="1"/>
  <c r="AA49" i="1"/>
  <c r="Z48" i="1"/>
  <c r="BD48" i="2" s="1"/>
  <c r="Z48" i="2" s="1"/>
  <c r="CH43" i="2"/>
  <c r="CI39" i="2"/>
  <c r="X55" i="3"/>
  <c r="CH55" i="2"/>
  <c r="CI52" i="2"/>
  <c r="EM57" i="2" s="1"/>
  <c r="EM163" i="2" s="1"/>
  <c r="AC36" i="1"/>
  <c r="AB37" i="1"/>
  <c r="AB50" i="1"/>
  <c r="AB51" i="1"/>
  <c r="AA42" i="1"/>
  <c r="AC38" i="1"/>
  <c r="CI40" i="2"/>
  <c r="AB41" i="1"/>
  <c r="AA47" i="1"/>
  <c r="AB44" i="1"/>
  <c r="BF44" i="2" s="1"/>
  <c r="AB44" i="2" s="1"/>
  <c r="AB46" i="1"/>
  <c r="Z45" i="1"/>
  <c r="BD45" i="2" s="1"/>
  <c r="Z45" i="2" s="1"/>
  <c r="BF46" i="2" l="1"/>
  <c r="AB46" i="2" s="1"/>
  <c r="Z46" i="3" s="1"/>
  <c r="BE49" i="2"/>
  <c r="AA49" i="2" s="1"/>
  <c r="Y49" i="3" s="1"/>
  <c r="BG53" i="2"/>
  <c r="BD43" i="2"/>
  <c r="Z43" i="2" s="1"/>
  <c r="X43" i="3" s="1"/>
  <c r="BE47" i="2"/>
  <c r="AA47" i="2" s="1"/>
  <c r="Y47" i="3" s="1"/>
  <c r="BF41" i="2"/>
  <c r="AB41" i="2" s="1"/>
  <c r="Z41" i="3" s="1"/>
  <c r="BG38" i="2"/>
  <c r="AC38" i="2" s="1"/>
  <c r="AA38" i="3" s="1"/>
  <c r="BE40" i="2"/>
  <c r="AA40" i="2" s="1"/>
  <c r="Y40" i="3" s="1"/>
  <c r="Q51" i="3"/>
  <c r="AX51" i="2" s="1"/>
  <c r="S57" i="2"/>
  <c r="S163" i="2" s="1"/>
  <c r="EL57" i="2"/>
  <c r="EL163" i="2" s="1"/>
  <c r="W54" i="3"/>
  <c r="CK53" i="2"/>
  <c r="CI49" i="2"/>
  <c r="AA42" i="2"/>
  <c r="Y42" i="3" s="1"/>
  <c r="BF42" i="2" s="1"/>
  <c r="CJ53" i="2"/>
  <c r="CH48" i="2"/>
  <c r="Y57" i="1"/>
  <c r="Y163" i="1" s="1"/>
  <c r="Z54" i="1"/>
  <c r="CH54" i="2" s="1"/>
  <c r="X48" i="3"/>
  <c r="AB52" i="1"/>
  <c r="BF52" i="2" s="1"/>
  <c r="AB52" i="2" s="1"/>
  <c r="AB39" i="1"/>
  <c r="BF39" i="2" s="1"/>
  <c r="AB39" i="2" s="1"/>
  <c r="AA55" i="1"/>
  <c r="BE55" i="2" s="1"/>
  <c r="AA55" i="2" s="1"/>
  <c r="CK38" i="2"/>
  <c r="CJ46" i="2"/>
  <c r="CJ36" i="2"/>
  <c r="CE57" i="1"/>
  <c r="CE163" i="1" s="1"/>
  <c r="CI42" i="2"/>
  <c r="CI37" i="2"/>
  <c r="AB37" i="2" s="1"/>
  <c r="AD36" i="1"/>
  <c r="X45" i="3"/>
  <c r="AA45" i="1"/>
  <c r="Z44" i="3"/>
  <c r="CJ44" i="2"/>
  <c r="CI47" i="2"/>
  <c r="AB40" i="1"/>
  <c r="CJ51" i="2"/>
  <c r="AA43" i="1"/>
  <c r="T36" i="2"/>
  <c r="CJ50" i="2"/>
  <c r="CJ41" i="2"/>
  <c r="CJ37" i="2"/>
  <c r="BE45" i="2" l="1"/>
  <c r="AC53" i="2"/>
  <c r="AA53" i="3" s="1"/>
  <c r="BD54" i="2"/>
  <c r="BF40" i="2"/>
  <c r="AB40" i="2" s="1"/>
  <c r="Z40" i="3" s="1"/>
  <c r="BE43" i="2"/>
  <c r="AA43" i="2" s="1"/>
  <c r="Y43" i="3" s="1"/>
  <c r="AA50" i="2"/>
  <c r="Y50" i="3" s="1"/>
  <c r="Q57" i="3"/>
  <c r="Q163" i="3" s="1"/>
  <c r="Z57" i="1"/>
  <c r="Z163" i="1" s="1"/>
  <c r="CG54" i="2"/>
  <c r="CG57" i="2" s="1"/>
  <c r="CG163" i="2" s="1"/>
  <c r="AA48" i="1"/>
  <c r="CI48" i="2" s="1"/>
  <c r="AB49" i="1"/>
  <c r="BF49" i="2" s="1"/>
  <c r="AB49" i="2" s="1"/>
  <c r="AD53" i="1"/>
  <c r="AE53" i="1" s="1"/>
  <c r="CJ39" i="2"/>
  <c r="CI55" i="2"/>
  <c r="Z39" i="3"/>
  <c r="CJ49" i="2"/>
  <c r="Z52" i="3"/>
  <c r="CJ52" i="2"/>
  <c r="EN57" i="2" s="1"/>
  <c r="EN163" i="2" s="1"/>
  <c r="AB42" i="1"/>
  <c r="Y55" i="3"/>
  <c r="AC46" i="1"/>
  <c r="BG46" i="2" s="1"/>
  <c r="AC46" i="2" s="1"/>
  <c r="AB47" i="1"/>
  <c r="BF47" i="2" s="1"/>
  <c r="AB47" i="2" s="1"/>
  <c r="AC44" i="1"/>
  <c r="BG44" i="2" s="1"/>
  <c r="AC44" i="2" s="1"/>
  <c r="AD38" i="1"/>
  <c r="BH38" i="2" s="1"/>
  <c r="AD38" i="2" s="1"/>
  <c r="CI45" i="2"/>
  <c r="Z37" i="3"/>
  <c r="BG37" i="2" s="1"/>
  <c r="AC37" i="2" s="1"/>
  <c r="AE36" i="1"/>
  <c r="AA54" i="1"/>
  <c r="AC41" i="1"/>
  <c r="BG41" i="2" s="1"/>
  <c r="AC41" i="2" s="1"/>
  <c r="AC50" i="1"/>
  <c r="R36" i="3"/>
  <c r="AC37" i="1"/>
  <c r="AC51" i="1"/>
  <c r="CJ40" i="2"/>
  <c r="CK36" i="2"/>
  <c r="AB42" i="2"/>
  <c r="CH45" i="2"/>
  <c r="CH57" i="2" s="1"/>
  <c r="CH163" i="2" s="1"/>
  <c r="CF57" i="1"/>
  <c r="CF163" i="1" s="1"/>
  <c r="BE48" i="2" l="1"/>
  <c r="AA48" i="2" s="1"/>
  <c r="Y48" i="3" s="1"/>
  <c r="BH53" i="2"/>
  <c r="AD53" i="2" s="1"/>
  <c r="AB53" i="3" s="1"/>
  <c r="BI53" i="2" s="1"/>
  <c r="BF50" i="2"/>
  <c r="AB50" i="2" s="1"/>
  <c r="Z50" i="3" s="1"/>
  <c r="T51" i="2"/>
  <c r="AX57" i="2"/>
  <c r="AX163" i="2" s="1"/>
  <c r="Z54" i="2"/>
  <c r="X54" i="3" s="1"/>
  <c r="AB55" i="1"/>
  <c r="BF55" i="2" s="1"/>
  <c r="AB55" i="2" s="1"/>
  <c r="Z55" i="3" s="1"/>
  <c r="AC49" i="1"/>
  <c r="CK49" i="2" s="1"/>
  <c r="AC39" i="1"/>
  <c r="BG39" i="2" s="1"/>
  <c r="AC39" i="2" s="1"/>
  <c r="Z49" i="3"/>
  <c r="CM53" i="2"/>
  <c r="AA57" i="1"/>
  <c r="AA163" i="1" s="1"/>
  <c r="CI54" i="2"/>
  <c r="CL38" i="2"/>
  <c r="CK44" i="2"/>
  <c r="CJ42" i="2"/>
  <c r="CL53" i="2"/>
  <c r="CJ47" i="2"/>
  <c r="CK46" i="2"/>
  <c r="AC52" i="1"/>
  <c r="CK52" i="2" s="1"/>
  <c r="AA46" i="3"/>
  <c r="Z47" i="3"/>
  <c r="AB38" i="3"/>
  <c r="AA44" i="3"/>
  <c r="CK51" i="2"/>
  <c r="CI43" i="2"/>
  <c r="CK39" i="2"/>
  <c r="Z42" i="3"/>
  <c r="BG42" i="2" s="1"/>
  <c r="CK50" i="2"/>
  <c r="AC40" i="1"/>
  <c r="BG40" i="2" s="1"/>
  <c r="AC40" i="2" s="1"/>
  <c r="AB43" i="1"/>
  <c r="BF43" i="2" s="1"/>
  <c r="AD37" i="1"/>
  <c r="AA37" i="3"/>
  <c r="BH37" i="2" s="1"/>
  <c r="AD44" i="1"/>
  <c r="AB48" i="1"/>
  <c r="AA41" i="3"/>
  <c r="CK41" i="2"/>
  <c r="AD46" i="1"/>
  <c r="CJ55" i="2"/>
  <c r="AY36" i="2"/>
  <c r="CL36" i="2"/>
  <c r="AA45" i="2"/>
  <c r="AB45" i="1"/>
  <c r="BG52" i="2" l="1"/>
  <c r="AC52" i="2" s="1"/>
  <c r="AA52" i="3" s="1"/>
  <c r="BH46" i="2"/>
  <c r="AD46" i="2" s="1"/>
  <c r="AB46" i="3" s="1"/>
  <c r="BH44" i="2"/>
  <c r="AD44" i="2" s="1"/>
  <c r="AB44" i="3" s="1"/>
  <c r="BF48" i="2"/>
  <c r="AB48" i="2" s="1"/>
  <c r="Z48" i="3" s="1"/>
  <c r="BE54" i="2"/>
  <c r="AA54" i="2" s="1"/>
  <c r="BG50" i="2"/>
  <c r="AC50" i="2" s="1"/>
  <c r="BG49" i="2"/>
  <c r="AC49" i="2" s="1"/>
  <c r="AA49" i="3" s="1"/>
  <c r="EO57" i="2"/>
  <c r="EO163" i="2" s="1"/>
  <c r="R51" i="3"/>
  <c r="AY51" i="2" s="1"/>
  <c r="T57" i="2"/>
  <c r="T163" i="2" s="1"/>
  <c r="AA39" i="3"/>
  <c r="AE53" i="2"/>
  <c r="AC53" i="3" s="1"/>
  <c r="AF53" i="1"/>
  <c r="AC42" i="1"/>
  <c r="CK42" i="2" s="1"/>
  <c r="AC47" i="1"/>
  <c r="CK47" i="2" s="1"/>
  <c r="AC42" i="2"/>
  <c r="AE38" i="1"/>
  <c r="BI38" i="2" s="1"/>
  <c r="AE38" i="2" s="1"/>
  <c r="AD50" i="1"/>
  <c r="CL50" i="2" s="1"/>
  <c r="AD49" i="1"/>
  <c r="U36" i="2"/>
  <c r="CL46" i="2"/>
  <c r="CK40" i="2"/>
  <c r="AA40" i="3"/>
  <c r="CG57" i="1"/>
  <c r="CG163" i="1" s="1"/>
  <c r="CM36" i="2"/>
  <c r="AC43" i="1"/>
  <c r="CL44" i="2"/>
  <c r="CI57" i="2"/>
  <c r="CI163" i="2" s="1"/>
  <c r="AD52" i="1"/>
  <c r="AF36" i="1"/>
  <c r="AB43" i="2"/>
  <c r="Z43" i="3" s="1"/>
  <c r="Y45" i="3"/>
  <c r="CJ48" i="2"/>
  <c r="CJ45" i="2"/>
  <c r="AB54" i="1"/>
  <c r="AC55" i="1"/>
  <c r="BG55" i="2" s="1"/>
  <c r="AC55" i="2" s="1"/>
  <c r="AD41" i="1"/>
  <c r="BH41" i="2" s="1"/>
  <c r="AD41" i="2" s="1"/>
  <c r="CK37" i="2"/>
  <c r="AD39" i="1"/>
  <c r="AD51" i="1"/>
  <c r="BG43" i="2" l="1"/>
  <c r="BG47" i="2"/>
  <c r="AC47" i="2" s="1"/>
  <c r="AA47" i="3" s="1"/>
  <c r="BH49" i="2"/>
  <c r="AD49" i="2" s="1"/>
  <c r="AB49" i="3" s="1"/>
  <c r="AA50" i="3"/>
  <c r="BH50" i="2" s="1"/>
  <c r="AD50" i="2" s="1"/>
  <c r="AB50" i="3" s="1"/>
  <c r="Y54" i="3"/>
  <c r="BF54" i="2" s="1"/>
  <c r="AB54" i="2" s="1"/>
  <c r="Z54" i="3" s="1"/>
  <c r="BF45" i="2"/>
  <c r="AB45" i="2" s="1"/>
  <c r="Z45" i="3" s="1"/>
  <c r="BJ53" i="2"/>
  <c r="BK53" i="2" s="1"/>
  <c r="BH52" i="2"/>
  <c r="AD52" i="2" s="1"/>
  <c r="AB52" i="3" s="1"/>
  <c r="BH39" i="2"/>
  <c r="AD39" i="2" s="1"/>
  <c r="AB39" i="3" s="1"/>
  <c r="R57" i="3"/>
  <c r="R163" i="3" s="1"/>
  <c r="D53" i="1"/>
  <c r="AC38" i="3"/>
  <c r="CL49" i="2"/>
  <c r="D36" i="1"/>
  <c r="AB57" i="1"/>
  <c r="AB163" i="1" s="1"/>
  <c r="AA42" i="3"/>
  <c r="AF38" i="1"/>
  <c r="AD47" i="1"/>
  <c r="AD40" i="1"/>
  <c r="BH40" i="2" s="1"/>
  <c r="AD40" i="2" s="1"/>
  <c r="AC48" i="1"/>
  <c r="BG48" i="2" s="1"/>
  <c r="AC48" i="2" s="1"/>
  <c r="CL39" i="2"/>
  <c r="CK48" i="2"/>
  <c r="CL37" i="2"/>
  <c r="AB41" i="3"/>
  <c r="CL41" i="2"/>
  <c r="CL52" i="2"/>
  <c r="AD42" i="1"/>
  <c r="AE37" i="1"/>
  <c r="S36" i="3"/>
  <c r="CL51" i="2"/>
  <c r="AC45" i="1"/>
  <c r="AA55" i="3"/>
  <c r="CK55" i="2"/>
  <c r="CJ54" i="2"/>
  <c r="AE50" i="1"/>
  <c r="AE44" i="1"/>
  <c r="BI44" i="2" s="1"/>
  <c r="AE44" i="2" s="1"/>
  <c r="CJ43" i="2"/>
  <c r="AE46" i="1"/>
  <c r="BI46" i="2" s="1"/>
  <c r="AE46" i="2" s="1"/>
  <c r="AD37" i="2"/>
  <c r="AC43" i="2" l="1"/>
  <c r="AA43" i="3" s="1"/>
  <c r="AF53" i="2"/>
  <c r="AG53" i="2" s="1"/>
  <c r="BG45" i="2"/>
  <c r="AC45" i="2" s="1"/>
  <c r="AA45" i="3" s="1"/>
  <c r="BI50" i="2"/>
  <c r="AE50" i="2" s="1"/>
  <c r="AC50" i="3" s="1"/>
  <c r="BJ38" i="2"/>
  <c r="BK38" i="2" s="1"/>
  <c r="BH42" i="2"/>
  <c r="AD42" i="2" s="1"/>
  <c r="AB42" i="3" s="1"/>
  <c r="BI42" i="2" s="1"/>
  <c r="BH47" i="2"/>
  <c r="AD47" i="2" s="1"/>
  <c r="AB47" i="3" s="1"/>
  <c r="EP57" i="2"/>
  <c r="EP163" i="2" s="1"/>
  <c r="U51" i="2"/>
  <c r="AY57" i="2"/>
  <c r="AY163" i="2" s="1"/>
  <c r="AE49" i="1"/>
  <c r="BI49" i="2" s="1"/>
  <c r="AE49" i="2" s="1"/>
  <c r="D38" i="1"/>
  <c r="CM38" i="2"/>
  <c r="CL40" i="2"/>
  <c r="CL47" i="2"/>
  <c r="AB40" i="3"/>
  <c r="AE41" i="1"/>
  <c r="CM41" i="2" s="1"/>
  <c r="AD48" i="1"/>
  <c r="CL48" i="2" s="1"/>
  <c r="AA48" i="3"/>
  <c r="CH57" i="1"/>
  <c r="CH163" i="1" s="1"/>
  <c r="AE52" i="1"/>
  <c r="CM52" i="2" s="1"/>
  <c r="CK43" i="2"/>
  <c r="CL42" i="2"/>
  <c r="AB37" i="3"/>
  <c r="BI37" i="2" s="1"/>
  <c r="AE37" i="2" s="1"/>
  <c r="CM49" i="2"/>
  <c r="CJ57" i="2"/>
  <c r="CJ163" i="2" s="1"/>
  <c r="AC46" i="3"/>
  <c r="CM46" i="2"/>
  <c r="AC44" i="3"/>
  <c r="CM44" i="2"/>
  <c r="AC54" i="1"/>
  <c r="BG54" i="2" s="1"/>
  <c r="AC54" i="2" s="1"/>
  <c r="AD43" i="1"/>
  <c r="CK45" i="2"/>
  <c r="AE51" i="1"/>
  <c r="AZ36" i="2"/>
  <c r="CM50" i="2"/>
  <c r="AD55" i="1"/>
  <c r="BH55" i="2" s="1"/>
  <c r="AD55" i="2" s="1"/>
  <c r="AE39" i="1"/>
  <c r="BI39" i="2" s="1"/>
  <c r="AE39" i="2" s="1"/>
  <c r="D53" i="2" l="1"/>
  <c r="AD53" i="3"/>
  <c r="BH43" i="2"/>
  <c r="AD43" i="2" s="1"/>
  <c r="AB43" i="3" s="1"/>
  <c r="AF38" i="2"/>
  <c r="AD38" i="3" s="1"/>
  <c r="BI52" i="2"/>
  <c r="AE52" i="2" s="1"/>
  <c r="AC52" i="3" s="1"/>
  <c r="BI41" i="2"/>
  <c r="AE41" i="2" s="1"/>
  <c r="AC41" i="3" s="1"/>
  <c r="BH48" i="2"/>
  <c r="AD48" i="2" s="1"/>
  <c r="AB48" i="3" s="1"/>
  <c r="S51" i="3"/>
  <c r="AZ51" i="2" s="1"/>
  <c r="U57" i="2"/>
  <c r="U163" i="2" s="1"/>
  <c r="AC49" i="3"/>
  <c r="AE47" i="1"/>
  <c r="CM47" i="2" s="1"/>
  <c r="AE40" i="1"/>
  <c r="CM40" i="2" s="1"/>
  <c r="AF50" i="1"/>
  <c r="BJ50" i="2" s="1"/>
  <c r="AF50" i="2" s="1"/>
  <c r="AD45" i="1"/>
  <c r="BH45" i="2" s="1"/>
  <c r="AD45" i="2" s="1"/>
  <c r="AE42" i="1"/>
  <c r="AE42" i="2"/>
  <c r="AC37" i="3"/>
  <c r="BJ37" i="2" s="1"/>
  <c r="BK37" i="2" s="1"/>
  <c r="CM39" i="2"/>
  <c r="AC39" i="3"/>
  <c r="V36" i="2"/>
  <c r="AF46" i="1"/>
  <c r="BJ46" i="2" s="1"/>
  <c r="CM37" i="2"/>
  <c r="CM51" i="2"/>
  <c r="EQ57" i="2" s="1"/>
  <c r="EQ163" i="2" s="1"/>
  <c r="AE43" i="1"/>
  <c r="AF37" i="1"/>
  <c r="CL55" i="2"/>
  <c r="AB55" i="3"/>
  <c r="CK54" i="2"/>
  <c r="CK57" i="2" s="1"/>
  <c r="CK163" i="2" s="1"/>
  <c r="AA54" i="3"/>
  <c r="AC57" i="1"/>
  <c r="AC163" i="1" s="1"/>
  <c r="AF41" i="1"/>
  <c r="AF52" i="1"/>
  <c r="AF44" i="1"/>
  <c r="BJ44" i="2" s="1"/>
  <c r="BK44" i="2" s="1"/>
  <c r="AF49" i="1"/>
  <c r="AE48" i="1"/>
  <c r="D38" i="2" l="1"/>
  <c r="AG38" i="2"/>
  <c r="BI40" i="2"/>
  <c r="AE40" i="2" s="1"/>
  <c r="AC40" i="3" s="1"/>
  <c r="AF44" i="2"/>
  <c r="AG44" i="2" s="1"/>
  <c r="BK46" i="2"/>
  <c r="AF46" i="2"/>
  <c r="AG46" i="2" s="1"/>
  <c r="BI43" i="2"/>
  <c r="BK50" i="2"/>
  <c r="BI47" i="2"/>
  <c r="AE47" i="2" s="1"/>
  <c r="AC47" i="3" s="1"/>
  <c r="BJ41" i="2"/>
  <c r="AF41" i="2" s="1"/>
  <c r="BJ49" i="2"/>
  <c r="BK49" i="2" s="1"/>
  <c r="BJ52" i="2"/>
  <c r="AF52" i="2" s="1"/>
  <c r="BI48" i="2"/>
  <c r="AE48" i="2" s="1"/>
  <c r="AC48" i="3" s="1"/>
  <c r="S57" i="3"/>
  <c r="S163" i="3" s="1"/>
  <c r="D44" i="1"/>
  <c r="D41" i="1"/>
  <c r="D46" i="1"/>
  <c r="D37" i="1"/>
  <c r="D50" i="1"/>
  <c r="CL45" i="2"/>
  <c r="D49" i="1"/>
  <c r="D52" i="1"/>
  <c r="CM42" i="2"/>
  <c r="AD50" i="3"/>
  <c r="CI57" i="1"/>
  <c r="CI163" i="1" s="1"/>
  <c r="AC42" i="3"/>
  <c r="D50" i="2"/>
  <c r="AG50" i="2"/>
  <c r="AB45" i="3"/>
  <c r="AF40" i="1"/>
  <c r="AF37" i="2"/>
  <c r="AD37" i="3" s="1"/>
  <c r="AD54" i="1"/>
  <c r="BH54" i="2" s="1"/>
  <c r="AD54" i="2" s="1"/>
  <c r="AE55" i="1"/>
  <c r="BI55" i="2" s="1"/>
  <c r="AE55" i="2" s="1"/>
  <c r="CM43" i="2"/>
  <c r="CL43" i="2"/>
  <c r="AF51" i="1"/>
  <c r="T36" i="3"/>
  <c r="CM48" i="2"/>
  <c r="AF47" i="1"/>
  <c r="AF39" i="1"/>
  <c r="BJ39" i="2" s="1"/>
  <c r="D44" i="2" l="1"/>
  <c r="AF49" i="2"/>
  <c r="D49" i="2" s="1"/>
  <c r="AD44" i="3"/>
  <c r="BK39" i="2"/>
  <c r="AF39" i="2"/>
  <c r="AG39" i="2" s="1"/>
  <c r="D46" i="2"/>
  <c r="AD46" i="3"/>
  <c r="BJ40" i="2"/>
  <c r="BK40" i="2" s="1"/>
  <c r="BJ42" i="2"/>
  <c r="AF42" i="2" s="1"/>
  <c r="BJ47" i="2"/>
  <c r="BK47" i="2" s="1"/>
  <c r="BK52" i="2"/>
  <c r="BK41" i="2"/>
  <c r="AG52" i="2"/>
  <c r="AG41" i="2"/>
  <c r="AZ57" i="2"/>
  <c r="AZ163" i="2" s="1"/>
  <c r="V51" i="2"/>
  <c r="AE45" i="1"/>
  <c r="AF45" i="1" s="1"/>
  <c r="AD41" i="3"/>
  <c r="D41" i="2"/>
  <c r="AD52" i="3"/>
  <c r="AF42" i="1"/>
  <c r="D39" i="1"/>
  <c r="D47" i="1"/>
  <c r="D51" i="1"/>
  <c r="D40" i="1"/>
  <c r="D52" i="2"/>
  <c r="D37" i="2"/>
  <c r="AG37" i="2"/>
  <c r="AF43" i="1"/>
  <c r="AC55" i="3"/>
  <c r="CM55" i="2"/>
  <c r="AE54" i="1"/>
  <c r="AB54" i="3"/>
  <c r="AD57" i="1"/>
  <c r="AD163" i="1" s="1"/>
  <c r="AE43" i="2"/>
  <c r="BA36" i="2"/>
  <c r="AF48" i="1"/>
  <c r="BJ48" i="2" s="1"/>
  <c r="AF47" i="2" l="1"/>
  <c r="D47" i="2" s="1"/>
  <c r="AD49" i="3"/>
  <c r="AG49" i="2"/>
  <c r="D39" i="2"/>
  <c r="BI54" i="2"/>
  <c r="AF48" i="2"/>
  <c r="D48" i="2" s="1"/>
  <c r="BK48" i="2"/>
  <c r="BK42" i="2"/>
  <c r="AD39" i="3"/>
  <c r="BI45" i="2"/>
  <c r="AE45" i="2" s="1"/>
  <c r="AC45" i="3" s="1"/>
  <c r="AF40" i="2"/>
  <c r="D40" i="2" s="1"/>
  <c r="D42" i="2"/>
  <c r="T51" i="3"/>
  <c r="BA51" i="2" s="1"/>
  <c r="V57" i="2"/>
  <c r="V163" i="2" s="1"/>
  <c r="AD42" i="3"/>
  <c r="D42" i="1"/>
  <c r="D48" i="1"/>
  <c r="D45" i="1"/>
  <c r="D43" i="1"/>
  <c r="AG42" i="2"/>
  <c r="AF55" i="1"/>
  <c r="BJ55" i="2" s="1"/>
  <c r="W36" i="2"/>
  <c r="CM54" i="2"/>
  <c r="AE57" i="1"/>
  <c r="AE163" i="1" s="1"/>
  <c r="CM45" i="2"/>
  <c r="AC43" i="3"/>
  <c r="BJ43" i="2" s="1"/>
  <c r="CL54" i="2"/>
  <c r="CL57" i="2" s="1"/>
  <c r="CL163" i="2" s="1"/>
  <c r="CJ57" i="1"/>
  <c r="CJ163" i="1" s="1"/>
  <c r="AG47" i="2" l="1"/>
  <c r="AD47" i="3"/>
  <c r="AD48" i="3"/>
  <c r="AG48" i="2"/>
  <c r="AG40" i="2"/>
  <c r="BK55" i="2"/>
  <c r="AF55" i="2"/>
  <c r="D55" i="2" s="1"/>
  <c r="BJ45" i="2"/>
  <c r="BK45" i="2" s="1"/>
  <c r="AD40" i="3"/>
  <c r="T57" i="3"/>
  <c r="T163" i="3" s="1"/>
  <c r="D55" i="1"/>
  <c r="AF43" i="2"/>
  <c r="BK43" i="2"/>
  <c r="CM57" i="2"/>
  <c r="CM163" i="2" s="1"/>
  <c r="AE54" i="2"/>
  <c r="AC54" i="3" s="1"/>
  <c r="CK57" i="1"/>
  <c r="CK163" i="1" s="1"/>
  <c r="AF54" i="1"/>
  <c r="AF57" i="1" s="1"/>
  <c r="AF163" i="1" s="1"/>
  <c r="U36" i="3"/>
  <c r="AF45" i="2" l="1"/>
  <c r="AD45" i="3" s="1"/>
  <c r="AD55" i="3"/>
  <c r="AG55" i="2"/>
  <c r="BJ54" i="2"/>
  <c r="BK54" i="2" s="1"/>
  <c r="W51" i="2"/>
  <c r="BA57" i="2"/>
  <c r="BA163" i="2" s="1"/>
  <c r="D54" i="1"/>
  <c r="D57" i="1" s="1"/>
  <c r="D163" i="1" s="1"/>
  <c r="D43" i="2"/>
  <c r="AG43" i="2"/>
  <c r="AD43" i="3"/>
  <c r="BB36" i="2"/>
  <c r="AG45" i="2" l="1"/>
  <c r="D45" i="2"/>
  <c r="AF54" i="2"/>
  <c r="AG54" i="2" s="1"/>
  <c r="U51" i="3"/>
  <c r="BB51" i="2" s="1"/>
  <c r="W57" i="2"/>
  <c r="W163" i="2" s="1"/>
  <c r="X36" i="2"/>
  <c r="D54" i="2" l="1"/>
  <c r="AD54" i="3"/>
  <c r="U57" i="3"/>
  <c r="U163" i="3" s="1"/>
  <c r="V36" i="3"/>
  <c r="X51" i="2" l="1"/>
  <c r="BB57" i="2"/>
  <c r="BB163" i="2" s="1"/>
  <c r="BC36" i="2"/>
  <c r="V51" i="3" l="1"/>
  <c r="BC51" i="2" s="1"/>
  <c r="X57" i="2"/>
  <c r="X163" i="2" s="1"/>
  <c r="Y36" i="2"/>
  <c r="V57" i="3" l="1"/>
  <c r="V163" i="3" s="1"/>
  <c r="W36" i="3"/>
  <c r="Y51" i="2" l="1"/>
  <c r="BC57" i="2"/>
  <c r="BC163" i="2" s="1"/>
  <c r="BD36" i="2"/>
  <c r="W51" i="3" l="1"/>
  <c r="BD51" i="2" s="1"/>
  <c r="Y57" i="2"/>
  <c r="Y163" i="2" s="1"/>
  <c r="Z36" i="2"/>
  <c r="W57" i="3" l="1"/>
  <c r="W163" i="3" s="1"/>
  <c r="X36" i="3"/>
  <c r="Z51" i="2" l="1"/>
  <c r="BD57" i="2"/>
  <c r="BD163" i="2" s="1"/>
  <c r="BE36" i="2"/>
  <c r="X51" i="3" l="1"/>
  <c r="BE51" i="2" s="1"/>
  <c r="Z57" i="2"/>
  <c r="Z163" i="2" s="1"/>
  <c r="AA36" i="2"/>
  <c r="X57" i="3" l="1"/>
  <c r="X163" i="3" s="1"/>
  <c r="Y36" i="3"/>
  <c r="AA51" i="2" l="1"/>
  <c r="BE57" i="2"/>
  <c r="BE163" i="2" s="1"/>
  <c r="BF36" i="2"/>
  <c r="Y51" i="3" l="1"/>
  <c r="BF51" i="2" s="1"/>
  <c r="AA57" i="2"/>
  <c r="AA163" i="2" s="1"/>
  <c r="AB36" i="2"/>
  <c r="Y57" i="3" l="1"/>
  <c r="Y163" i="3" s="1"/>
  <c r="Z36" i="3"/>
  <c r="AB51" i="2" l="1"/>
  <c r="BF57" i="2"/>
  <c r="BF163" i="2" s="1"/>
  <c r="BG36" i="2"/>
  <c r="Z51" i="3" l="1"/>
  <c r="BG51" i="2" s="1"/>
  <c r="AB57" i="2"/>
  <c r="AB163" i="2" s="1"/>
  <c r="AC36" i="2"/>
  <c r="Z57" i="3" l="1"/>
  <c r="Z163" i="3" s="1"/>
  <c r="AA36" i="3"/>
  <c r="BG57" i="2" l="1"/>
  <c r="BG163" i="2" s="1"/>
  <c r="AC51" i="2"/>
  <c r="BH36" i="2"/>
  <c r="AA51" i="3" l="1"/>
  <c r="BH51" i="2" s="1"/>
  <c r="AC57" i="2"/>
  <c r="AC163" i="2" s="1"/>
  <c r="AD36" i="2"/>
  <c r="AA57" i="3" l="1"/>
  <c r="AA163" i="3" s="1"/>
  <c r="AB36" i="3"/>
  <c r="BH57" i="2" l="1"/>
  <c r="BH163" i="2" s="1"/>
  <c r="AD51" i="2"/>
  <c r="BI36" i="2"/>
  <c r="AB51" i="3" l="1"/>
  <c r="BI51" i="2" s="1"/>
  <c r="AD57" i="2"/>
  <c r="AD163" i="2" s="1"/>
  <c r="AE36" i="2"/>
  <c r="AB57" i="3" l="1"/>
  <c r="AB163" i="3" s="1"/>
  <c r="AC36" i="3"/>
  <c r="BI57" i="2" l="1"/>
  <c r="BI163" i="2" s="1"/>
  <c r="AE51" i="2"/>
  <c r="BJ36" i="2"/>
  <c r="BK36" i="2" s="1"/>
  <c r="AC51" i="3" l="1"/>
  <c r="BJ51" i="2" s="1"/>
  <c r="AE57" i="2"/>
  <c r="AE163" i="2" s="1"/>
  <c r="AF36" i="2"/>
  <c r="AC57" i="3" l="1"/>
  <c r="AC163" i="3" s="1"/>
  <c r="D36" i="2"/>
  <c r="AG36" i="2"/>
  <c r="AD36" i="3"/>
  <c r="BK51" i="2" l="1"/>
  <c r="BJ57" i="2"/>
  <c r="BJ163" i="2" s="1"/>
  <c r="AF51" i="2"/>
  <c r="AD51" i="3" l="1"/>
  <c r="AD57" i="3" s="1"/>
  <c r="AD163" i="3" s="1"/>
  <c r="D51" i="2"/>
  <c r="AG51" i="2"/>
  <c r="AF57" i="2"/>
  <c r="AF163" i="2" s="1"/>
  <c r="BK57" i="2"/>
  <c r="BK163" i="2" s="1"/>
  <c r="D57" i="2" l="1"/>
  <c r="D163" i="2" s="1"/>
  <c r="AG57" i="2"/>
  <c r="AG163" i="2" s="1"/>
  <c r="K61" i="1"/>
  <c r="I61" i="3" l="1"/>
  <c r="AP61" i="2" s="1"/>
  <c r="AM80" i="1" l="1"/>
  <c r="AM164" i="1" s="1"/>
  <c r="K65" i="1"/>
  <c r="K75" i="1"/>
  <c r="K73" i="1"/>
  <c r="K72" i="1"/>
  <c r="K69" i="1"/>
  <c r="K67" i="1"/>
  <c r="K77" i="1"/>
  <c r="K62" i="1"/>
  <c r="K68" i="1"/>
  <c r="K70" i="1"/>
  <c r="K78" i="1"/>
  <c r="K74" i="1"/>
  <c r="K66" i="1"/>
  <c r="K71" i="1"/>
  <c r="K64" i="1"/>
  <c r="K63" i="1"/>
  <c r="K76" i="1"/>
  <c r="EK75" i="2" l="1"/>
  <c r="AT75" i="1"/>
  <c r="DZ71" i="2"/>
  <c r="EN71" i="2"/>
  <c r="AZ71" i="1"/>
  <c r="EC67" i="2"/>
  <c r="EN67" i="2"/>
  <c r="AV67" i="1"/>
  <c r="EB63" i="2"/>
  <c r="AV63" i="1"/>
  <c r="DY75" i="2"/>
  <c r="EA75" i="2"/>
  <c r="BA75" i="1"/>
  <c r="EA71" i="2"/>
  <c r="AV71" i="1"/>
  <c r="EP67" i="2"/>
  <c r="BC67" i="1"/>
  <c r="EB67" i="2"/>
  <c r="EA63" i="2"/>
  <c r="AX63" i="1"/>
  <c r="EL75" i="2"/>
  <c r="EI75" i="2"/>
  <c r="AX71" i="1"/>
  <c r="AQ67" i="1"/>
  <c r="EG63" i="2"/>
  <c r="EG78" i="2"/>
  <c r="BB78" i="1"/>
  <c r="DZ78" i="2"/>
  <c r="EC76" i="2"/>
  <c r="BG76" i="1"/>
  <c r="DY74" i="2"/>
  <c r="EE74" i="2"/>
  <c r="AR74" i="1"/>
  <c r="EL72" i="2"/>
  <c r="AU72" i="1"/>
  <c r="DW72" i="2"/>
  <c r="EQ70" i="2"/>
  <c r="BG70" i="1"/>
  <c r="ED68" i="2"/>
  <c r="DX68" i="2"/>
  <c r="AS68" i="1"/>
  <c r="EP66" i="2"/>
  <c r="ED66" i="2"/>
  <c r="EQ64" i="2"/>
  <c r="AZ64" i="1"/>
  <c r="AX64" i="1"/>
  <c r="ED62" i="2"/>
  <c r="BE62" i="1"/>
  <c r="DW77" i="2"/>
  <c r="EL77" i="2"/>
  <c r="AP77" i="1"/>
  <c r="EI73" i="2"/>
  <c r="AZ73" i="1"/>
  <c r="AY73" i="1"/>
  <c r="EP69" i="2"/>
  <c r="EH69" i="2"/>
  <c r="EA65" i="2"/>
  <c r="BE65" i="1"/>
  <c r="BC65" i="1"/>
  <c r="BF75" i="1"/>
  <c r="AY71" i="1"/>
  <c r="EO67" i="2"/>
  <c r="ED63" i="2"/>
  <c r="AZ63" i="1"/>
  <c r="EM78" i="2"/>
  <c r="AQ78" i="1"/>
  <c r="EM76" i="2"/>
  <c r="BD76" i="1"/>
  <c r="AS76" i="1"/>
  <c r="DX74" i="2"/>
  <c r="BA74" i="1"/>
  <c r="EE72" i="2"/>
  <c r="AR72" i="1"/>
  <c r="BE72" i="1"/>
  <c r="EN70" i="2"/>
  <c r="AW70" i="1"/>
  <c r="AU70" i="1"/>
  <c r="EK68" i="2"/>
  <c r="AO68" i="1"/>
  <c r="EB66" i="2"/>
  <c r="BF66" i="1"/>
  <c r="BH66" i="1"/>
  <c r="EO64" i="2"/>
  <c r="DY64" i="2"/>
  <c r="EK62" i="2"/>
  <c r="AX62" i="1"/>
  <c r="EM62" i="2"/>
  <c r="AZ75" i="1"/>
  <c r="EA67" i="2"/>
  <c r="BA63" i="1"/>
  <c r="EC71" i="2"/>
  <c r="AZ67" i="1"/>
  <c r="EC75" i="2"/>
  <c r="EI63" i="2"/>
  <c r="BH76" i="1"/>
  <c r="EA74" i="2"/>
  <c r="EI72" i="2"/>
  <c r="EB72" i="2"/>
  <c r="BA70" i="1"/>
  <c r="AR68" i="1"/>
  <c r="EF66" i="2"/>
  <c r="AV66" i="1"/>
  <c r="AS64" i="1"/>
  <c r="BB62" i="1"/>
  <c r="EI77" i="2"/>
  <c r="BB77" i="1"/>
  <c r="EQ73" i="2"/>
  <c r="DY73" i="2"/>
  <c r="EG69" i="2"/>
  <c r="AO69" i="1"/>
  <c r="EG65" i="2"/>
  <c r="DZ65" i="2"/>
  <c r="EM61" i="2"/>
  <c r="AV61" i="1"/>
  <c r="EG75" i="2"/>
  <c r="EQ63" i="2"/>
  <c r="BG78" i="1"/>
  <c r="EN76" i="2"/>
  <c r="EI74" i="2"/>
  <c r="EM72" i="2"/>
  <c r="AP72" i="1"/>
  <c r="BE70" i="1"/>
  <c r="AV68" i="1"/>
  <c r="EJ66" i="2"/>
  <c r="BA64" i="1"/>
  <c r="BF62" i="1"/>
  <c r="EQ77" i="2"/>
  <c r="BC77" i="1"/>
  <c r="ED73" i="2"/>
  <c r="EO69" i="2"/>
  <c r="EK69" i="2"/>
  <c r="AT65" i="1"/>
  <c r="AZ61" i="1"/>
  <c r="BC76" i="1"/>
  <c r="AY70" i="1"/>
  <c r="EH66" i="2"/>
  <c r="EC73" i="2"/>
  <c r="EO65" i="2"/>
  <c r="BF61" i="1"/>
  <c r="EC68" i="2"/>
  <c r="DY65" i="2"/>
  <c r="DX72" i="2"/>
  <c r="ED77" i="2"/>
  <c r="AY61" i="1"/>
  <c r="DW76" i="2"/>
  <c r="EQ68" i="2"/>
  <c r="DX77" i="2"/>
  <c r="BF69" i="1"/>
  <c r="BB61" i="1"/>
  <c r="EF64" i="2"/>
  <c r="BB69" i="1"/>
  <c r="EJ74" i="2"/>
  <c r="BC64" i="1"/>
  <c r="EJ75" i="2"/>
  <c r="BC71" i="1"/>
  <c r="EE67" i="2"/>
  <c r="AQ63" i="1"/>
  <c r="EN63" i="2"/>
  <c r="AX75" i="1"/>
  <c r="AQ71" i="1"/>
  <c r="EG67" i="2"/>
  <c r="DW63" i="2"/>
  <c r="EF75" i="2"/>
  <c r="BA71" i="1"/>
  <c r="EJ63" i="2"/>
  <c r="AW78" i="1"/>
  <c r="DY76" i="2"/>
  <c r="EO74" i="2"/>
  <c r="AV74" i="1"/>
  <c r="EC72" i="2"/>
  <c r="BB70" i="1"/>
  <c r="EB68" i="2"/>
  <c r="DY66" i="2"/>
  <c r="AQ66" i="1"/>
  <c r="AQ64" i="1"/>
  <c r="EH62" i="2"/>
  <c r="BG62" i="1"/>
  <c r="BE77" i="1"/>
  <c r="EL73" i="2"/>
  <c r="EF69" i="2"/>
  <c r="AP69" i="1"/>
  <c r="AW75" i="1"/>
  <c r="AU67" i="1"/>
  <c r="DW78" i="2"/>
  <c r="EP78" i="2"/>
  <c r="AU76" i="1"/>
  <c r="DZ74" i="2"/>
  <c r="DZ72" i="2"/>
  <c r="BF72" i="1"/>
  <c r="EI70" i="2"/>
  <c r="BD68" i="1"/>
  <c r="DX66" i="2"/>
  <c r="EE64" i="2"/>
  <c r="AW64" i="1"/>
  <c r="AS62" i="1"/>
  <c r="DY71" i="2"/>
  <c r="EM71" i="2"/>
  <c r="BD75" i="1"/>
  <c r="BH78" i="1"/>
  <c r="BE76" i="1"/>
  <c r="DY72" i="2"/>
  <c r="BC70" i="1"/>
  <c r="EE66" i="2"/>
  <c r="BB64" i="1"/>
  <c r="DY77" i="2"/>
  <c r="EK73" i="2"/>
  <c r="EL69" i="2"/>
  <c r="AS65" i="1"/>
  <c r="EO61" i="2"/>
  <c r="DW71" i="2"/>
  <c r="AO76" i="1"/>
  <c r="EG72" i="2"/>
  <c r="EH70" i="2"/>
  <c r="EQ66" i="2"/>
  <c r="BE64" i="1"/>
  <c r="EG77" i="2"/>
  <c r="AS73" i="1"/>
  <c r="DZ69" i="2"/>
  <c r="AW65" i="1"/>
  <c r="EH61" i="2"/>
  <c r="AQ72" i="1"/>
  <c r="DZ68" i="2"/>
  <c r="DX62" i="2"/>
  <c r="AZ69" i="1"/>
  <c r="EP61" i="2"/>
  <c r="ED74" i="2"/>
  <c r="EA77" i="2"/>
  <c r="DY61" i="2"/>
  <c r="EP70" i="2"/>
  <c r="EM73" i="2"/>
  <c r="DX67" i="2"/>
  <c r="EH74" i="2"/>
  <c r="BH68" i="1"/>
  <c r="AW62" i="1"/>
  <c r="EJ69" i="2"/>
  <c r="EE61" i="2"/>
  <c r="EF74" i="2"/>
  <c r="DY62" i="2"/>
  <c r="BA65" i="1"/>
  <c r="BG74" i="1"/>
  <c r="AW68" i="1"/>
  <c r="BF73" i="1"/>
  <c r="ED75" i="2"/>
  <c r="AS75" i="1"/>
  <c r="AP71" i="1"/>
  <c r="EI67" i="2"/>
  <c r="DY63" i="2"/>
  <c r="EM75" i="2"/>
  <c r="DX71" i="2"/>
  <c r="EF71" i="2"/>
  <c r="BF67" i="1"/>
  <c r="AU63" i="1"/>
  <c r="BC75" i="1"/>
  <c r="ED67" i="2"/>
  <c r="EE63" i="2"/>
  <c r="EQ78" i="2"/>
  <c r="EN74" i="2"/>
  <c r="EA72" i="2"/>
  <c r="AW72" i="1"/>
  <c r="AS70" i="1"/>
  <c r="BH70" i="1"/>
  <c r="BE68" i="1"/>
  <c r="BB66" i="1"/>
  <c r="EC64" i="2"/>
  <c r="EG62" i="2"/>
  <c r="BD62" i="1"/>
  <c r="AZ77" i="1"/>
  <c r="EH73" i="2"/>
  <c r="EE69" i="2"/>
  <c r="EP65" i="2"/>
  <c r="EN75" i="2"/>
  <c r="EE71" i="2"/>
  <c r="EF63" i="2"/>
  <c r="BF78" i="1"/>
  <c r="EK76" i="2"/>
  <c r="AP74" i="1"/>
  <c r="AZ74" i="1"/>
  <c r="AY72" i="1"/>
  <c r="AP70" i="1"/>
  <c r="EH68" i="2"/>
  <c r="BA68" i="1"/>
  <c r="AU66" i="1"/>
  <c r="BD64" i="1"/>
  <c r="EL62" i="2"/>
  <c r="DW75" i="2"/>
  <c r="EP63" i="2"/>
  <c r="BH71" i="1"/>
  <c r="ED78" i="2"/>
  <c r="AT76" i="1"/>
  <c r="AV72" i="1"/>
  <c r="EA68" i="2"/>
  <c r="EL66" i="2"/>
  <c r="EO62" i="2"/>
  <c r="AW77" i="1"/>
  <c r="EG73" i="2"/>
  <c r="BA69" i="1"/>
  <c r="AR65" i="1"/>
  <c r="EC61" i="2"/>
  <c r="AW71" i="1"/>
  <c r="DZ76" i="2"/>
  <c r="AO74" i="1"/>
  <c r="EE70" i="2"/>
  <c r="EF68" i="2"/>
  <c r="EK64" i="2"/>
  <c r="BH62" i="1"/>
  <c r="DW73" i="2"/>
  <c r="AR69" i="1"/>
  <c r="AV65" i="1"/>
  <c r="EF61" i="2"/>
  <c r="EK61" i="2"/>
  <c r="BD78" i="1"/>
  <c r="AO72" i="1"/>
  <c r="EM64" i="2"/>
  <c r="BF77" i="1"/>
  <c r="AQ69" i="1"/>
  <c r="AR61" i="1"/>
  <c r="EN72" i="2"/>
  <c r="BH77" i="1"/>
  <c r="BD61" i="1"/>
  <c r="EN68" i="2"/>
  <c r="AT73" i="1"/>
  <c r="BB63" i="1"/>
  <c r="BD74" i="1"/>
  <c r="AP68" i="1"/>
  <c r="AR64" i="1"/>
  <c r="DX73" i="2"/>
  <c r="ED65" i="2"/>
  <c r="AQ74" i="1"/>
  <c r="BC62" i="1"/>
  <c r="EJ61" i="2"/>
  <c r="AT72" i="1"/>
  <c r="EE77" i="2"/>
  <c r="EG61" i="2"/>
  <c r="DX75" i="2"/>
  <c r="AO75" i="1"/>
  <c r="BE75" i="1"/>
  <c r="EJ71" i="2"/>
  <c r="BF71" i="1"/>
  <c r="EL67" i="2"/>
  <c r="AY67" i="1"/>
  <c r="BE67" i="1"/>
  <c r="EO63" i="2"/>
  <c r="AT63" i="1"/>
  <c r="EH75" i="2"/>
  <c r="AY75" i="1"/>
  <c r="AV75" i="1"/>
  <c r="EK71" i="2"/>
  <c r="AT71" i="1"/>
  <c r="DZ67" i="2"/>
  <c r="EQ67" i="2"/>
  <c r="BA67" i="1"/>
  <c r="EC63" i="2"/>
  <c r="AO63" i="1"/>
  <c r="BH63" i="1"/>
  <c r="BB75" i="1"/>
  <c r="AU71" i="1"/>
  <c r="EK67" i="2"/>
  <c r="DZ63" i="2"/>
  <c r="AW63" i="1"/>
  <c r="EI78" i="2"/>
  <c r="ED76" i="2"/>
  <c r="AQ76" i="1"/>
  <c r="EQ74" i="2"/>
  <c r="AU74" i="1"/>
  <c r="EQ72" i="2"/>
  <c r="BD72" i="1"/>
  <c r="AX72" i="1"/>
  <c r="EM70" i="2"/>
  <c r="AO70" i="1"/>
  <c r="EI68" i="2"/>
  <c r="AT68" i="1"/>
  <c r="EN66" i="2"/>
  <c r="AW66" i="1"/>
  <c r="EA64" i="2"/>
  <c r="DX64" i="2"/>
  <c r="AT64" i="1"/>
  <c r="EF62" i="2"/>
  <c r="EA62" i="2"/>
  <c r="EP62" i="2"/>
  <c r="EP77" i="2"/>
  <c r="AT77" i="1"/>
  <c r="EJ73" i="2"/>
  <c r="BE73" i="1"/>
  <c r="EO73" i="2"/>
  <c r="DY69" i="2"/>
  <c r="BD69" i="1"/>
  <c r="EB65" i="2"/>
  <c r="EL65" i="2"/>
  <c r="BG65" i="1"/>
  <c r="BG75" i="1"/>
  <c r="EB71" i="2"/>
  <c r="EH67" i="2"/>
  <c r="AW67" i="1"/>
  <c r="AP63" i="1"/>
  <c r="EJ78" i="2"/>
  <c r="BA78" i="1"/>
  <c r="BC78" i="1"/>
  <c r="EO76" i="2"/>
  <c r="DX76" i="2"/>
  <c r="EB74" i="2"/>
  <c r="BF74" i="1"/>
  <c r="EM74" i="2"/>
  <c r="EF72" i="2"/>
  <c r="AS72" i="1"/>
  <c r="EO70" i="2"/>
  <c r="BF70" i="1"/>
  <c r="BD70" i="1"/>
  <c r="EJ68" i="2"/>
  <c r="BG68" i="1"/>
  <c r="EC66" i="2"/>
  <c r="AP66" i="1"/>
  <c r="BG66" i="1"/>
  <c r="EP64" i="2"/>
  <c r="AU64" i="1"/>
  <c r="DW62" i="2"/>
  <c r="EQ62" i="2"/>
  <c r="AZ62" i="1"/>
  <c r="EB75" i="2"/>
  <c r="AR71" i="1"/>
  <c r="AY63" i="1"/>
  <c r="BH75" i="1"/>
  <c r="EJ67" i="2"/>
  <c r="BE63" i="1"/>
  <c r="BG67" i="1"/>
  <c r="EH78" i="2"/>
  <c r="EB76" i="2"/>
  <c r="EG74" i="2"/>
  <c r="BH74" i="1"/>
  <c r="BC72" i="1"/>
  <c r="AT70" i="1"/>
  <c r="EL68" i="2"/>
  <c r="DW68" i="2"/>
  <c r="BC66" i="1"/>
  <c r="BH64" i="1"/>
  <c r="DZ62" i="2"/>
  <c r="EF77" i="2"/>
  <c r="AV77" i="1"/>
  <c r="EN73" i="2"/>
  <c r="BH73" i="1"/>
  <c r="EA69" i="2"/>
  <c r="BH69" i="1"/>
  <c r="EI65" i="2"/>
  <c r="AP65" i="1"/>
  <c r="DX61" i="2"/>
  <c r="BE61" i="1"/>
  <c r="BG61" i="1"/>
  <c r="AO67" i="1"/>
  <c r="AS78" i="1"/>
  <c r="EJ76" i="2"/>
  <c r="EK74" i="2"/>
  <c r="EL74" i="2"/>
  <c r="BG72" i="1"/>
  <c r="AX70" i="1"/>
  <c r="EP68" i="2"/>
  <c r="DW66" i="2"/>
  <c r="BD66" i="1"/>
  <c r="EG64" i="2"/>
  <c r="EI62" i="2"/>
  <c r="EJ77" i="2"/>
  <c r="BD77" i="1"/>
  <c r="EA73" i="2"/>
  <c r="EP73" i="2"/>
  <c r="EI69" i="2"/>
  <c r="AT69" i="1"/>
  <c r="EM65" i="2"/>
  <c r="BF65" i="1"/>
  <c r="EA61" i="2"/>
  <c r="AO61" i="1"/>
  <c r="AU61" i="1"/>
  <c r="BF63" i="1"/>
  <c r="EP76" i="2"/>
  <c r="AY74" i="1"/>
  <c r="EA70" i="2"/>
  <c r="AV64" i="1"/>
  <c r="EB77" i="2"/>
  <c r="EF73" i="2"/>
  <c r="EN69" i="2"/>
  <c r="EE65" i="2"/>
  <c r="DW61" i="2"/>
  <c r="BC61" i="1"/>
  <c r="EA76" i="2"/>
  <c r="DZ70" i="2"/>
  <c r="AY64" i="1"/>
  <c r="EE73" i="2"/>
  <c r="EC65" i="2"/>
  <c r="EF67" i="2"/>
  <c r="AS74" i="1"/>
  <c r="EK66" i="2"/>
  <c r="AS77" i="1"/>
  <c r="AW69" i="1"/>
  <c r="BA61" i="1"/>
  <c r="DY78" i="2"/>
  <c r="ED72" i="2"/>
  <c r="AQ70" i="1"/>
  <c r="DZ66" i="2"/>
  <c r="AO64" i="1"/>
  <c r="EK77" i="2"/>
  <c r="AV73" i="1"/>
  <c r="AV69" i="1"/>
  <c r="BD65" i="1"/>
  <c r="DZ61" i="2"/>
  <c r="BE78" i="1"/>
  <c r="BA72" i="1"/>
  <c r="AT66" i="1"/>
  <c r="EO77" i="2"/>
  <c r="EM69" i="2"/>
  <c r="AW61" i="1"/>
  <c r="AV76" i="1"/>
  <c r="EF70" i="2"/>
  <c r="AR66" i="1"/>
  <c r="AU77" i="1"/>
  <c r="BC69" i="1"/>
  <c r="BH61" i="1"/>
  <c r="BG73" i="1"/>
  <c r="DX65" i="2"/>
  <c r="EQ61" i="2"/>
  <c r="EQ75" i="2"/>
  <c r="EC78" i="2"/>
  <c r="EH72" i="2"/>
  <c r="AP64" i="1"/>
  <c r="EH77" i="2"/>
  <c r="EC69" i="2"/>
  <c r="EI61" i="2"/>
  <c r="AP76" i="1"/>
  <c r="EE62" i="2"/>
  <c r="AO73" i="1"/>
  <c r="DX78" i="2"/>
  <c r="EN64" i="2"/>
  <c r="DW65" i="2"/>
  <c r="AT78" i="1"/>
  <c r="EJ72" i="2"/>
  <c r="BE66" i="1"/>
  <c r="EN62" i="2"/>
  <c r="DZ73" i="2"/>
  <c r="AU65" i="1"/>
  <c r="AR76" i="1"/>
  <c r="EB70" i="2"/>
  <c r="BG77" i="1"/>
  <c r="AQ61" i="1"/>
  <c r="AR70" i="1"/>
  <c r="BA73" i="1"/>
  <c r="EK65" i="2"/>
  <c r="EE75" i="2"/>
  <c r="EP71" i="2"/>
  <c r="BE71" i="1"/>
  <c r="BB67" i="1"/>
  <c r="EH63" i="2"/>
  <c r="EO75" i="2"/>
  <c r="ED71" i="2"/>
  <c r="AS71" i="1"/>
  <c r="AP67" i="1"/>
  <c r="EM63" i="2"/>
  <c r="BD63" i="1"/>
  <c r="EH71" i="2"/>
  <c r="AT67" i="1"/>
  <c r="EF78" i="2"/>
  <c r="AU78" i="1"/>
  <c r="EF76" i="2"/>
  <c r="BB74" i="1"/>
  <c r="EO72" i="2"/>
  <c r="EK70" i="2"/>
  <c r="AV70" i="1"/>
  <c r="BC68" i="1"/>
  <c r="EM66" i="2"/>
  <c r="EL64" i="2"/>
  <c r="DW64" i="2"/>
  <c r="EN77" i="2"/>
  <c r="AY77" i="1"/>
  <c r="AP73" i="1"/>
  <c r="DX69" i="2"/>
  <c r="EQ65" i="2"/>
  <c r="EP75" i="2"/>
  <c r="BB71" i="1"/>
  <c r="EK63" i="2"/>
  <c r="AP78" i="1"/>
  <c r="EH76" i="2"/>
  <c r="BA76" i="1"/>
  <c r="BC74" i="1"/>
  <c r="BH72" i="1"/>
  <c r="ED70" i="2"/>
  <c r="EM68" i="2"/>
  <c r="BB68" i="1"/>
  <c r="BA66" i="1"/>
  <c r="EJ64" i="2"/>
  <c r="EJ62" i="2"/>
  <c r="AU62" i="1"/>
  <c r="AR67" i="1"/>
  <c r="DZ75" i="2"/>
  <c r="DX63" i="2"/>
  <c r="EO78" i="2"/>
  <c r="AT74" i="1"/>
  <c r="EC70" i="2"/>
  <c r="AU68" i="1"/>
  <c r="ED64" i="2"/>
  <c r="AQ62" i="1"/>
  <c r="EC77" i="2"/>
  <c r="AU73" i="1"/>
  <c r="AY69" i="1"/>
  <c r="EL61" i="2"/>
  <c r="EB78" i="2"/>
  <c r="EA78" i="2"/>
  <c r="AX74" i="1"/>
  <c r="EG70" i="2"/>
  <c r="EH64" i="2"/>
  <c r="AY62" i="1"/>
  <c r="AQ77" i="1"/>
  <c r="BC73" i="1"/>
  <c r="AU69" i="1"/>
  <c r="BB65" i="1"/>
  <c r="AT61" i="1"/>
  <c r="AP75" i="1"/>
  <c r="DW74" i="2"/>
  <c r="AO66" i="1"/>
  <c r="AR77" i="1"/>
  <c r="BD73" i="1"/>
  <c r="BH65" i="1"/>
  <c r="AS67" i="1"/>
  <c r="EG66" i="2"/>
  <c r="AS69" i="1"/>
  <c r="EE76" i="2"/>
  <c r="EC62" i="2"/>
  <c r="EH65" i="2"/>
  <c r="AV78" i="1"/>
  <c r="BB72" i="1"/>
  <c r="EI64" i="2"/>
  <c r="EB73" i="2"/>
  <c r="EN65" i="2"/>
  <c r="AP61" i="1"/>
  <c r="DW70" i="2"/>
  <c r="AW73" i="1"/>
  <c r="EQ71" i="2"/>
  <c r="AP62" i="1"/>
  <c r="AQ65" i="1"/>
  <c r="AU75" i="1"/>
  <c r="EG71" i="2"/>
  <c r="DW67" i="2"/>
  <c r="BH67" i="1"/>
  <c r="BG63" i="1"/>
  <c r="AR63" i="1"/>
  <c r="AR75" i="1"/>
  <c r="BG71" i="1"/>
  <c r="EM67" i="2"/>
  <c r="EL63" i="2"/>
  <c r="AS63" i="1"/>
  <c r="EO71" i="2"/>
  <c r="BD67" i="1"/>
  <c r="EE78" i="2"/>
  <c r="EI76" i="2"/>
  <c r="EG76" i="2"/>
  <c r="AW74" i="1"/>
  <c r="EK72" i="2"/>
  <c r="EJ70" i="2"/>
  <c r="DY68" i="2"/>
  <c r="EO66" i="2"/>
  <c r="BG64" i="1"/>
  <c r="AT62" i="1"/>
  <c r="EM77" i="2"/>
  <c r="AX77" i="1"/>
  <c r="AQ73" i="1"/>
  <c r="BE69" i="1"/>
  <c r="BG69" i="1"/>
  <c r="EL71" i="2"/>
  <c r="AX67" i="1"/>
  <c r="EK78" i="2"/>
  <c r="AR78" i="1"/>
  <c r="AW76" i="1"/>
  <c r="EC74" i="2"/>
  <c r="EP72" i="2"/>
  <c r="DY70" i="2"/>
  <c r="AZ70" i="1"/>
  <c r="AQ68" i="1"/>
  <c r="EI66" i="2"/>
  <c r="DZ64" i="2"/>
  <c r="BF64" i="1"/>
  <c r="AO62" i="1"/>
  <c r="AO71" i="1"/>
  <c r="AQ75" i="1"/>
  <c r="BC63" i="1"/>
  <c r="BD71" i="1"/>
  <c r="EQ76" i="2"/>
  <c r="BE74" i="1"/>
  <c r="DX70" i="2"/>
  <c r="BF68" i="1"/>
  <c r="EB64" i="2"/>
  <c r="AR62" i="1"/>
  <c r="AO77" i="1"/>
  <c r="DW69" i="2"/>
  <c r="EF65" i="2"/>
  <c r="EB61" i="2"/>
  <c r="AX61" i="1"/>
  <c r="EL78" i="2"/>
  <c r="BB76" i="1"/>
  <c r="AZ72" i="1"/>
  <c r="EE68" i="2"/>
  <c r="AS66" i="1"/>
  <c r="EB62" i="2"/>
  <c r="BA77" i="1"/>
  <c r="AR73" i="1"/>
  <c r="EB69" i="2"/>
  <c r="EJ65" i="2"/>
  <c r="AS61" i="1"/>
  <c r="DY67" i="2"/>
  <c r="EP74" i="2"/>
  <c r="EO68" i="2"/>
  <c r="BA62" i="1"/>
  <c r="BB73" i="1"/>
  <c r="AO65" i="1"/>
  <c r="EN78" i="2"/>
  <c r="EA66" i="2"/>
  <c r="AX69" i="1"/>
  <c r="BF76" i="1"/>
  <c r="AV62" i="1"/>
  <c r="EN61" i="2"/>
  <c r="EL76" i="2"/>
  <c r="EL70" i="2"/>
  <c r="DZ77" i="2"/>
  <c r="ED69" i="2"/>
  <c r="ED61" i="2"/>
  <c r="EI71" i="2"/>
  <c r="EG68" i="2"/>
  <c r="AX73" i="1"/>
  <c r="AO78" i="1"/>
  <c r="EQ69" i="2"/>
  <c r="F29" i="4"/>
  <c r="F36" i="4" s="1"/>
  <c r="AN77" i="1"/>
  <c r="BQ77" i="1" s="1"/>
  <c r="BS77" i="2" s="1"/>
  <c r="BQ66" i="1"/>
  <c r="BS66" i="2" s="1"/>
  <c r="AN67" i="1"/>
  <c r="BQ67" i="1" s="1"/>
  <c r="BS67" i="2" s="1"/>
  <c r="AN73" i="1"/>
  <c r="BQ73" i="1" s="1"/>
  <c r="BS73" i="2" s="1"/>
  <c r="AN63" i="1"/>
  <c r="BQ63" i="1" s="1"/>
  <c r="BS63" i="2" s="1"/>
  <c r="AN69" i="1"/>
  <c r="BQ69" i="1" s="1"/>
  <c r="BS69" i="2" s="1"/>
  <c r="AN65" i="1"/>
  <c r="BQ65" i="1" s="1"/>
  <c r="BS65" i="2" s="1"/>
  <c r="AN61" i="1"/>
  <c r="BQ61" i="1" s="1"/>
  <c r="BS61" i="2" s="1"/>
  <c r="BQ78" i="1"/>
  <c r="BS78" i="2" s="1"/>
  <c r="BQ76" i="1"/>
  <c r="BS76" i="2" s="1"/>
  <c r="AN64" i="1"/>
  <c r="BQ64" i="1" s="1"/>
  <c r="BS64" i="2" s="1"/>
  <c r="BQ71" i="1"/>
  <c r="BS71" i="2" s="1"/>
  <c r="AN72" i="1"/>
  <c r="BQ72" i="1" s="1"/>
  <c r="BS72" i="2" s="1"/>
  <c r="AN70" i="1"/>
  <c r="BQ70" i="1" s="1"/>
  <c r="BS70" i="2" s="1"/>
  <c r="BQ68" i="1"/>
  <c r="BS68" i="2" s="1"/>
  <c r="AN74" i="1"/>
  <c r="BQ74" i="1" s="1"/>
  <c r="BS74" i="2" s="1"/>
  <c r="AN75" i="1"/>
  <c r="BQ75" i="1" s="1"/>
  <c r="BS75" i="2" s="1"/>
  <c r="AN62" i="1"/>
  <c r="BQ62" i="1" s="1"/>
  <c r="BS62" i="2" s="1"/>
  <c r="I75" i="3"/>
  <c r="AP75" i="2" s="1"/>
  <c r="I76" i="3"/>
  <c r="AP76" i="2" s="1"/>
  <c r="I65" i="3"/>
  <c r="AP65" i="2" s="1"/>
  <c r="I63" i="3"/>
  <c r="AP63" i="2" s="1"/>
  <c r="I74" i="3"/>
  <c r="AP74" i="2" s="1"/>
  <c r="I62" i="3"/>
  <c r="AP62" i="2" s="1"/>
  <c r="I72" i="3"/>
  <c r="AP72" i="2" s="1"/>
  <c r="I64" i="3"/>
  <c r="AP64" i="2" s="1"/>
  <c r="I78" i="3"/>
  <c r="AP78" i="2" s="1"/>
  <c r="I73" i="3"/>
  <c r="AP73" i="2" s="1"/>
  <c r="I71" i="3"/>
  <c r="AP71" i="2" s="1"/>
  <c r="I66" i="3"/>
  <c r="AP66" i="2" s="1"/>
  <c r="I70" i="3"/>
  <c r="AP70" i="2" s="1"/>
  <c r="I68" i="3"/>
  <c r="AP68" i="2" s="1"/>
  <c r="I77" i="3"/>
  <c r="AP77" i="2" s="1"/>
  <c r="I69" i="3"/>
  <c r="AP69" i="2" s="1"/>
  <c r="I67" i="3"/>
  <c r="AP67" i="2" s="1"/>
  <c r="K80" i="1"/>
  <c r="K82" i="1" l="1"/>
  <c r="K164" i="1"/>
  <c r="I80" i="3"/>
  <c r="I164" i="3" s="1"/>
  <c r="BQ80" i="1"/>
  <c r="BQ164" i="1" s="1"/>
  <c r="BS80" i="2" l="1"/>
  <c r="BS164" i="2" s="1"/>
  <c r="L66" i="1" l="1"/>
  <c r="L66" i="2" s="1"/>
  <c r="L61" i="1"/>
  <c r="L67" i="1"/>
  <c r="L67" i="2" s="1"/>
  <c r="L78" i="1"/>
  <c r="L78" i="2" s="1"/>
  <c r="L72" i="1"/>
  <c r="L72" i="2" s="1"/>
  <c r="L62" i="1"/>
  <c r="L62" i="2" s="1"/>
  <c r="L73" i="1"/>
  <c r="L73" i="2" s="1"/>
  <c r="L71" i="1"/>
  <c r="L71" i="2" s="1"/>
  <c r="L76" i="1"/>
  <c r="L76" i="2" s="1"/>
  <c r="L63" i="1"/>
  <c r="L63" i="2" s="1"/>
  <c r="L75" i="1"/>
  <c r="L75" i="2" s="1"/>
  <c r="L64" i="1"/>
  <c r="L64" i="2" s="1"/>
  <c r="L65" i="1"/>
  <c r="L65" i="2" s="1"/>
  <c r="L68" i="1"/>
  <c r="L68" i="2" s="1"/>
  <c r="L69" i="1"/>
  <c r="L69" i="2" s="1"/>
  <c r="L74" i="1"/>
  <c r="L74" i="2" s="1"/>
  <c r="L70" i="1"/>
  <c r="L70" i="2" s="1"/>
  <c r="L77" i="1"/>
  <c r="L77" i="2" s="1"/>
  <c r="L61" i="2" l="1"/>
  <c r="L80" i="2" s="1"/>
  <c r="AP80" i="2"/>
  <c r="AP164" i="2" s="1"/>
  <c r="BS62" i="1"/>
  <c r="CE68" i="1"/>
  <c r="CB74" i="1"/>
  <c r="CC62" i="1"/>
  <c r="BZ68" i="1"/>
  <c r="BS76" i="1"/>
  <c r="BT64" i="1"/>
  <c r="CJ70" i="1"/>
  <c r="BR76" i="1"/>
  <c r="CH64" i="1"/>
  <c r="CA72" i="1"/>
  <c r="BX78" i="1"/>
  <c r="BU65" i="1"/>
  <c r="CC71" i="1"/>
  <c r="CH77" i="1"/>
  <c r="CA67" i="1"/>
  <c r="CB73" i="1"/>
  <c r="CF61" i="1"/>
  <c r="BU67" i="1"/>
  <c r="BZ73" i="1"/>
  <c r="BS63" i="1"/>
  <c r="BT69" i="1"/>
  <c r="CF75" i="1"/>
  <c r="BV64" i="1"/>
  <c r="CJ72" i="1"/>
  <c r="BR78" i="1"/>
  <c r="CF66" i="1"/>
  <c r="CG72" i="1"/>
  <c r="BZ78" i="1"/>
  <c r="BW68" i="1"/>
  <c r="BT74" i="1"/>
  <c r="BU62" i="1"/>
  <c r="CI68" i="1"/>
  <c r="CH74" i="1"/>
  <c r="BW63" i="1"/>
  <c r="BX69" i="1"/>
  <c r="BR75" i="1"/>
  <c r="CG63" i="1"/>
  <c r="BR69" i="1"/>
  <c r="CA77" i="1"/>
  <c r="CE65" i="1"/>
  <c r="CB71" i="1"/>
  <c r="CC77" i="1"/>
  <c r="CD65" i="1"/>
  <c r="BS73" i="1"/>
  <c r="CB62" i="1"/>
  <c r="CC68" i="1"/>
  <c r="BV74" i="1"/>
  <c r="BS64" i="1"/>
  <c r="CI70" i="1"/>
  <c r="CF76" i="1"/>
  <c r="BR64" i="1"/>
  <c r="CD70" i="1"/>
  <c r="CA78" i="1"/>
  <c r="BX66" i="1"/>
  <c r="BY72" i="1"/>
  <c r="CK78" i="1"/>
  <c r="CH65" i="1"/>
  <c r="BW73" i="1"/>
  <c r="CK67" i="1"/>
  <c r="BV73" i="1"/>
  <c r="CK69" i="1"/>
  <c r="CE75" i="1"/>
  <c r="CF63" i="1"/>
  <c r="CG69" i="1"/>
  <c r="BZ75" i="1"/>
  <c r="BR66" i="1"/>
  <c r="CB72" i="1"/>
  <c r="BY78" i="1"/>
  <c r="BZ66" i="1"/>
  <c r="BW74" i="1"/>
  <c r="BT62" i="1"/>
  <c r="BU68" i="1"/>
  <c r="CG74" i="1"/>
  <c r="CH62" i="1"/>
  <c r="CE70" i="1"/>
  <c r="BX76" i="1"/>
  <c r="BR63" i="1"/>
  <c r="CJ69" i="1"/>
  <c r="CD75" i="1"/>
  <c r="CA65" i="1"/>
  <c r="BX71" i="1"/>
  <c r="BY77" i="1"/>
  <c r="CC65" i="1"/>
  <c r="BV71" i="1"/>
  <c r="CJ67" i="1"/>
  <c r="CI73" i="1"/>
  <c r="BV62" i="1"/>
  <c r="BS70" i="1"/>
  <c r="CE76" i="1"/>
  <c r="CF64" i="1"/>
  <c r="CC70" i="1"/>
  <c r="BZ76" i="1"/>
  <c r="CA66" i="1"/>
  <c r="BT72" i="1"/>
  <c r="CJ78" i="1"/>
  <c r="CK66" i="1"/>
  <c r="CH72" i="1"/>
  <c r="BT67" i="1"/>
  <c r="BU73" i="1"/>
  <c r="CJ61" i="1"/>
  <c r="CH67" i="1"/>
  <c r="CA75" i="1"/>
  <c r="CE63" i="1"/>
  <c r="CF69" i="1"/>
  <c r="BU75" i="1"/>
  <c r="BZ63" i="1"/>
  <c r="BS71" i="1"/>
  <c r="BT77" i="1"/>
  <c r="BY66" i="1"/>
  <c r="BV72" i="1"/>
  <c r="BW62" i="1"/>
  <c r="CK68" i="1"/>
  <c r="CF74" i="1"/>
  <c r="CG62" i="1"/>
  <c r="CD68" i="1"/>
  <c r="BW76" i="1"/>
  <c r="BX64" i="1"/>
  <c r="BU70" i="1"/>
  <c r="CI76" i="1"/>
  <c r="CD63" i="1"/>
  <c r="BW71" i="1"/>
  <c r="BX77" i="1"/>
  <c r="BY65" i="1"/>
  <c r="CG71" i="1"/>
  <c r="BR77" i="1"/>
  <c r="BT77" i="2" s="1"/>
  <c r="CI67" i="1"/>
  <c r="CE73" i="1"/>
  <c r="BY67" i="1"/>
  <c r="CD73" i="1"/>
  <c r="CE64" i="1"/>
  <c r="CB70" i="1"/>
  <c r="CC76" i="1"/>
  <c r="BZ64" i="1"/>
  <c r="BS72" i="1"/>
  <c r="CI78" i="1"/>
  <c r="CJ66" i="1"/>
  <c r="BR72" i="1"/>
  <c r="BT72" i="2" s="1"/>
  <c r="CD78" i="1"/>
  <c r="CA68" i="1"/>
  <c r="BX74" i="1"/>
  <c r="CI61" i="1"/>
  <c r="CC67" i="1"/>
  <c r="CH73" i="1"/>
  <c r="CA63" i="1"/>
  <c r="CB69" i="1"/>
  <c r="CK75" i="1"/>
  <c r="BU63" i="1"/>
  <c r="BZ69" i="1"/>
  <c r="CK77" i="1"/>
  <c r="BT65" i="1"/>
  <c r="CF71" i="1"/>
  <c r="CG77" i="1"/>
  <c r="CJ68" i="1"/>
  <c r="BR74" i="1"/>
  <c r="CF62" i="1"/>
  <c r="CG68" i="1"/>
  <c r="BZ74" i="1"/>
  <c r="BW64" i="1"/>
  <c r="BT70" i="1"/>
  <c r="BU76" i="1"/>
  <c r="CI64" i="1"/>
  <c r="CH70" i="1"/>
  <c r="CE78" i="1"/>
  <c r="BX65" i="1"/>
  <c r="BR71" i="1"/>
  <c r="CJ77" i="1"/>
  <c r="BR65" i="1"/>
  <c r="BT65" i="2" s="1"/>
  <c r="CA73" i="1"/>
  <c r="CE61" i="1"/>
  <c r="CB67" i="1"/>
  <c r="CC73" i="1"/>
  <c r="BS69" i="1"/>
  <c r="CJ75" i="1"/>
  <c r="CC64" i="1"/>
  <c r="BV70" i="1"/>
  <c r="BS78" i="1"/>
  <c r="CI66" i="1"/>
  <c r="CF72" i="1"/>
  <c r="CC78" i="1"/>
  <c r="CD66" i="1"/>
  <c r="CA74" i="1"/>
  <c r="BX62" i="1"/>
  <c r="BY68" i="1"/>
  <c r="CK74" i="1"/>
  <c r="BW69" i="1"/>
  <c r="BT75" i="1"/>
  <c r="CK63" i="1"/>
  <c r="BV69" i="1"/>
  <c r="CH75" i="1"/>
  <c r="CK65" i="1"/>
  <c r="CE71" i="1"/>
  <c r="CF77" i="1"/>
  <c r="CG65" i="1"/>
  <c r="BZ71" i="1"/>
  <c r="BR62" i="1"/>
  <c r="BT62" i="2" s="1"/>
  <c r="CB68" i="1"/>
  <c r="BY74" i="1"/>
  <c r="BZ62" i="1"/>
  <c r="BW70" i="1"/>
  <c r="CK76" i="1"/>
  <c r="BU64" i="1"/>
  <c r="CG70" i="1"/>
  <c r="CD76" i="1"/>
  <c r="CE66" i="1"/>
  <c r="BX72" i="1"/>
  <c r="BU78" i="1"/>
  <c r="CJ65" i="1"/>
  <c r="CD71" i="1"/>
  <c r="BX67" i="1"/>
  <c r="BY73" i="1"/>
  <c r="BV67" i="1"/>
  <c r="CI75" i="1"/>
  <c r="CJ63" i="1"/>
  <c r="CI69" i="1"/>
  <c r="BY75" i="1"/>
  <c r="BS66" i="1"/>
  <c r="CE72" i="1"/>
  <c r="CB78" i="1"/>
  <c r="CC66" i="1"/>
  <c r="BZ72" i="1"/>
  <c r="CA62" i="1"/>
  <c r="BT68" i="1"/>
  <c r="CJ74" i="1"/>
  <c r="CK62" i="1"/>
  <c r="CH68" i="1"/>
  <c r="CA76" i="1"/>
  <c r="BT63" i="1"/>
  <c r="BU69" i="1"/>
  <c r="CC75" i="1"/>
  <c r="CH63" i="1"/>
  <c r="CA71" i="1"/>
  <c r="CB77" i="1"/>
  <c r="CF65" i="1"/>
  <c r="BU71" i="1"/>
  <c r="BZ77" i="1"/>
  <c r="BS67" i="1"/>
  <c r="BT73" i="1"/>
  <c r="BY62" i="1"/>
  <c r="BV68" i="1"/>
  <c r="CJ76" i="1"/>
  <c r="CK64" i="1"/>
  <c r="CF70" i="1"/>
  <c r="CG76" i="1"/>
  <c r="CD64" i="1"/>
  <c r="BW72" i="1"/>
  <c r="BT78" i="1"/>
  <c r="BU66" i="1"/>
  <c r="CI72" i="1"/>
  <c r="CH78" i="1"/>
  <c r="BW67" i="1"/>
  <c r="BX73" i="1"/>
  <c r="CG67" i="1"/>
  <c r="BR73" i="1"/>
  <c r="BT73" i="2" s="1"/>
  <c r="CI63" i="1"/>
  <c r="CE69" i="1"/>
  <c r="CB75" i="1"/>
  <c r="BY63" i="1"/>
  <c r="CD69" i="1"/>
  <c r="BS77" i="1"/>
  <c r="CB66" i="1"/>
  <c r="CC72" i="1"/>
  <c r="BV78" i="1"/>
  <c r="BS68" i="1"/>
  <c r="CI74" i="1"/>
  <c r="CJ62" i="1"/>
  <c r="BR68" i="1"/>
  <c r="CD74" i="1"/>
  <c r="CA64" i="1"/>
  <c r="BX70" i="1"/>
  <c r="BY76" i="1"/>
  <c r="CC63" i="1"/>
  <c r="CH69" i="1"/>
  <c r="BW77" i="1"/>
  <c r="CB65" i="1"/>
  <c r="CK71" i="1"/>
  <c r="BV77" i="1"/>
  <c r="BZ65" i="1"/>
  <c r="CK73" i="1"/>
  <c r="CF67" i="1"/>
  <c r="CG73" i="1"/>
  <c r="CJ64" i="1"/>
  <c r="BR70" i="1"/>
  <c r="CB76" i="1"/>
  <c r="CG64" i="1"/>
  <c r="BZ70" i="1"/>
  <c r="BW78" i="1"/>
  <c r="BT66" i="1"/>
  <c r="BU72" i="1"/>
  <c r="CG78" i="1"/>
  <c r="CH66" i="1"/>
  <c r="CE74" i="1"/>
  <c r="BR67" i="1"/>
  <c r="M67" i="1" s="1"/>
  <c r="CJ73" i="1"/>
  <c r="CH61" i="1"/>
  <c r="CA69" i="1"/>
  <c r="BX75" i="1"/>
  <c r="CB63" i="1"/>
  <c r="CC69" i="1"/>
  <c r="BV75" i="1"/>
  <c r="BS65" i="1"/>
  <c r="CJ71" i="1"/>
  <c r="CI77" i="1"/>
  <c r="BV66" i="1"/>
  <c r="BS74" i="1"/>
  <c r="CI62" i="1"/>
  <c r="CF68" i="1"/>
  <c r="CC74" i="1"/>
  <c r="CD62" i="1"/>
  <c r="CA70" i="1"/>
  <c r="BT76" i="1"/>
  <c r="BY64" i="1"/>
  <c r="CK70" i="1"/>
  <c r="CH76" i="1"/>
  <c r="BW65" i="1"/>
  <c r="BT71" i="1"/>
  <c r="BU77" i="1"/>
  <c r="BV65" i="1"/>
  <c r="CH71" i="1"/>
  <c r="CK61" i="1"/>
  <c r="CE67" i="1"/>
  <c r="CF73" i="1"/>
  <c r="BZ67" i="1"/>
  <c r="BS75" i="1"/>
  <c r="CB64" i="1"/>
  <c r="BY70" i="1"/>
  <c r="BV76" i="1"/>
  <c r="BW66" i="1"/>
  <c r="CK72" i="1"/>
  <c r="CF78" i="1"/>
  <c r="CG66" i="1"/>
  <c r="CD72" i="1"/>
  <c r="CE62" i="1"/>
  <c r="BX68" i="1"/>
  <c r="BU74" i="1"/>
  <c r="CG61" i="1"/>
  <c r="CD67" i="1"/>
  <c r="BW75" i="1"/>
  <c r="BX63" i="1"/>
  <c r="BY69" i="1"/>
  <c r="CG75" i="1"/>
  <c r="BV63" i="1"/>
  <c r="CI71" i="1"/>
  <c r="CE77" i="1"/>
  <c r="CI65" i="1"/>
  <c r="BY71" i="1"/>
  <c r="CD77" i="1"/>
  <c r="G29" i="4"/>
  <c r="G36" i="4" s="1"/>
  <c r="J76" i="3"/>
  <c r="AQ76" i="2" s="1"/>
  <c r="J66" i="3"/>
  <c r="AQ66" i="2" s="1"/>
  <c r="J68" i="3"/>
  <c r="AQ68" i="2" s="1"/>
  <c r="J71" i="3"/>
  <c r="AQ71" i="2" s="1"/>
  <c r="J78" i="3"/>
  <c r="AQ78" i="2" s="1"/>
  <c r="J74" i="3"/>
  <c r="AQ74" i="2" s="1"/>
  <c r="M74" i="1"/>
  <c r="J69" i="3"/>
  <c r="AQ69" i="2" s="1"/>
  <c r="J75" i="3"/>
  <c r="AQ75" i="2" s="1"/>
  <c r="J73" i="3"/>
  <c r="AQ73" i="2" s="1"/>
  <c r="J67" i="3"/>
  <c r="AQ67" i="2" s="1"/>
  <c r="J62" i="3"/>
  <c r="AQ62" i="2" s="1"/>
  <c r="J72" i="3"/>
  <c r="AQ72" i="2" s="1"/>
  <c r="J77" i="3"/>
  <c r="AQ77" i="2" s="1"/>
  <c r="J70" i="3"/>
  <c r="AQ70" i="2" s="1"/>
  <c r="J63" i="3"/>
  <c r="AQ63" i="2" s="1"/>
  <c r="L80" i="1"/>
  <c r="J65" i="3"/>
  <c r="AQ65" i="2" s="1"/>
  <c r="J64" i="3"/>
  <c r="AQ64" i="2" s="1"/>
  <c r="L82" i="2" l="1"/>
  <c r="L164" i="2"/>
  <c r="L82" i="1"/>
  <c r="L164" i="1"/>
  <c r="J61" i="3"/>
  <c r="AQ61" i="2" s="1"/>
  <c r="M75" i="1"/>
  <c r="M63" i="1"/>
  <c r="BE80" i="1"/>
  <c r="BE164" i="1" s="1"/>
  <c r="M77" i="1"/>
  <c r="N77" i="1" s="1"/>
  <c r="M70" i="1"/>
  <c r="M65" i="1"/>
  <c r="N65" i="1" s="1"/>
  <c r="M76" i="1"/>
  <c r="N76" i="1" s="1"/>
  <c r="M71" i="1"/>
  <c r="M62" i="1"/>
  <c r="N62" i="1" s="1"/>
  <c r="M72" i="1"/>
  <c r="N72" i="1" s="1"/>
  <c r="BG80" i="1"/>
  <c r="BG164" i="1" s="1"/>
  <c r="M69" i="1"/>
  <c r="BH80" i="1"/>
  <c r="BH164" i="1" s="1"/>
  <c r="BC80" i="1"/>
  <c r="BX61" i="1"/>
  <c r="AU80" i="1"/>
  <c r="BY61" i="1"/>
  <c r="AV80" i="1"/>
  <c r="CD61" i="1"/>
  <c r="BA80" i="1"/>
  <c r="BS61" i="1"/>
  <c r="AP80" i="1"/>
  <c r="CB61" i="1"/>
  <c r="AY80" i="1"/>
  <c r="CC61" i="1"/>
  <c r="AZ80" i="1"/>
  <c r="BV61" i="1"/>
  <c r="AS80" i="1"/>
  <c r="BT61" i="1"/>
  <c r="AQ80" i="1"/>
  <c r="BU61" i="1"/>
  <c r="AR80" i="1"/>
  <c r="BZ61" i="1"/>
  <c r="AW80" i="1"/>
  <c r="BW61" i="1"/>
  <c r="AT80" i="1"/>
  <c r="CA61" i="1"/>
  <c r="AX80" i="1"/>
  <c r="BR61" i="1"/>
  <c r="BT61" i="2" s="1"/>
  <c r="AO80" i="1"/>
  <c r="M62" i="2"/>
  <c r="BT76" i="2"/>
  <c r="M72" i="2"/>
  <c r="M73" i="1"/>
  <c r="N73" i="1" s="1"/>
  <c r="BU63" i="2"/>
  <c r="BU67" i="2"/>
  <c r="BU69" i="2"/>
  <c r="BU70" i="2"/>
  <c r="BT75" i="2"/>
  <c r="M65" i="2"/>
  <c r="BT66" i="2"/>
  <c r="BB80" i="1"/>
  <c r="BT64" i="2"/>
  <c r="M64" i="2" s="1"/>
  <c r="BT78" i="2"/>
  <c r="BU75" i="2"/>
  <c r="M78" i="1"/>
  <c r="BT68" i="2"/>
  <c r="BT67" i="2"/>
  <c r="M68" i="1"/>
  <c r="BT63" i="2"/>
  <c r="BF80" i="1"/>
  <c r="BD80" i="1"/>
  <c r="BT71" i="2"/>
  <c r="M66" i="1"/>
  <c r="BT74" i="2"/>
  <c r="M64" i="1"/>
  <c r="BU71" i="2"/>
  <c r="BT69" i="2"/>
  <c r="BU74" i="2"/>
  <c r="BT70" i="2"/>
  <c r="BB81" i="1" l="1"/>
  <c r="BB164" i="1"/>
  <c r="AR81" i="1"/>
  <c r="AR164" i="1"/>
  <c r="AY81" i="1"/>
  <c r="AY164" i="1"/>
  <c r="AU81" i="1"/>
  <c r="AU164" i="1"/>
  <c r="BF81" i="1"/>
  <c r="BF164" i="1"/>
  <c r="AO81" i="1"/>
  <c r="AO164" i="1"/>
  <c r="AT81" i="1"/>
  <c r="AT164" i="1"/>
  <c r="AS81" i="1"/>
  <c r="AS164" i="1"/>
  <c r="BA81" i="1"/>
  <c r="BA164" i="1"/>
  <c r="BD81" i="1"/>
  <c r="BD164" i="1"/>
  <c r="AX81" i="1"/>
  <c r="AX164" i="1"/>
  <c r="AW81" i="1"/>
  <c r="AW164" i="1"/>
  <c r="AQ81" i="1"/>
  <c r="AQ164" i="1"/>
  <c r="AZ81" i="1"/>
  <c r="AZ164" i="1"/>
  <c r="AP81" i="1"/>
  <c r="AP164" i="1"/>
  <c r="AV81" i="1"/>
  <c r="AV164" i="1"/>
  <c r="BC81" i="1"/>
  <c r="BC164" i="1"/>
  <c r="J80" i="3"/>
  <c r="J164" i="3" s="1"/>
  <c r="BE81" i="1"/>
  <c r="BG81" i="1"/>
  <c r="BH81" i="1"/>
  <c r="M77" i="2"/>
  <c r="K77" i="3" s="1"/>
  <c r="AR77" i="2" s="1"/>
  <c r="M73" i="2"/>
  <c r="K73" i="3" s="1"/>
  <c r="AR73" i="2" s="1"/>
  <c r="BR80" i="1"/>
  <c r="BR164" i="1" s="1"/>
  <c r="K62" i="3"/>
  <c r="AR62" i="2" s="1"/>
  <c r="M76" i="2"/>
  <c r="K76" i="3" s="1"/>
  <c r="AR76" i="2" s="1"/>
  <c r="V29" i="4"/>
  <c r="V36" i="4" s="1"/>
  <c r="K65" i="3"/>
  <c r="AR65" i="2" s="1"/>
  <c r="K72" i="3"/>
  <c r="AR72" i="2" s="1"/>
  <c r="M61" i="1"/>
  <c r="N61" i="1" s="1"/>
  <c r="O61" i="1" s="1"/>
  <c r="Q29" i="4"/>
  <c r="Q36" i="4" s="1"/>
  <c r="P29" i="4"/>
  <c r="P36" i="4" s="1"/>
  <c r="J29" i="4"/>
  <c r="J36" i="4" s="1"/>
  <c r="S29" i="4"/>
  <c r="S36" i="4" s="1"/>
  <c r="I29" i="4"/>
  <c r="I36" i="4" s="1"/>
  <c r="O29" i="4"/>
  <c r="O36" i="4" s="1"/>
  <c r="H29" i="4"/>
  <c r="H36" i="4" s="1"/>
  <c r="M29" i="4"/>
  <c r="M36" i="4" s="1"/>
  <c r="K29" i="4"/>
  <c r="K36" i="4" s="1"/>
  <c r="L29" i="4"/>
  <c r="L36" i="4" s="1"/>
  <c r="R29" i="4"/>
  <c r="R36" i="4" s="1"/>
  <c r="T29" i="4"/>
  <c r="T36" i="4" s="1"/>
  <c r="N29" i="4"/>
  <c r="N36" i="4" s="1"/>
  <c r="U29" i="4"/>
  <c r="U36" i="4" s="1"/>
  <c r="W29" i="4"/>
  <c r="W36" i="4" s="1"/>
  <c r="N63" i="1"/>
  <c r="N70" i="1"/>
  <c r="O70" i="1" s="1"/>
  <c r="BV76" i="2"/>
  <c r="BV77" i="2"/>
  <c r="BV72" i="2"/>
  <c r="BV62" i="2"/>
  <c r="K64" i="3"/>
  <c r="AR64" i="2" s="1"/>
  <c r="N64" i="1"/>
  <c r="M69" i="2"/>
  <c r="N66" i="1"/>
  <c r="M61" i="2"/>
  <c r="N78" i="1"/>
  <c r="N67" i="1"/>
  <c r="BU72" i="2"/>
  <c r="N75" i="1"/>
  <c r="BV65" i="2"/>
  <c r="N69" i="1"/>
  <c r="N74" i="1"/>
  <c r="BV73" i="2"/>
  <c r="BU76" i="2"/>
  <c r="M71" i="2"/>
  <c r="BT80" i="2"/>
  <c r="BT164" i="2" s="1"/>
  <c r="BU62" i="2"/>
  <c r="BU61" i="2"/>
  <c r="N71" i="1"/>
  <c r="BU73" i="2"/>
  <c r="M74" i="2"/>
  <c r="M67" i="2"/>
  <c r="M68" i="2"/>
  <c r="BU65" i="2"/>
  <c r="M63" i="2"/>
  <c r="M75" i="2"/>
  <c r="BU77" i="2"/>
  <c r="M70" i="2"/>
  <c r="M78" i="2"/>
  <c r="M66" i="2"/>
  <c r="AQ80" i="2" l="1"/>
  <c r="AQ164" i="2" s="1"/>
  <c r="M80" i="1"/>
  <c r="DX80" i="2"/>
  <c r="DX164" i="2" s="1"/>
  <c r="O63" i="1"/>
  <c r="BW63" i="2" s="1"/>
  <c r="N76" i="2"/>
  <c r="L76" i="3" s="1"/>
  <c r="AS76" i="2" s="1"/>
  <c r="O62" i="1"/>
  <c r="BV78" i="2"/>
  <c r="BV64" i="2"/>
  <c r="BW70" i="2"/>
  <c r="BU68" i="2"/>
  <c r="K69" i="3"/>
  <c r="AR69" i="2" s="1"/>
  <c r="K75" i="3"/>
  <c r="AR75" i="2" s="1"/>
  <c r="K74" i="3"/>
  <c r="AR74" i="2" s="1"/>
  <c r="O71" i="1"/>
  <c r="K71" i="3"/>
  <c r="AR71" i="2" s="1"/>
  <c r="O73" i="1"/>
  <c r="O65" i="1"/>
  <c r="K68" i="3"/>
  <c r="AR68" i="2" s="1"/>
  <c r="BU66" i="2"/>
  <c r="DY80" i="2" s="1"/>
  <c r="DY164" i="2" s="1"/>
  <c r="N72" i="2"/>
  <c r="O72" i="1"/>
  <c r="BV63" i="2"/>
  <c r="O67" i="1"/>
  <c r="BU64" i="2"/>
  <c r="O77" i="1"/>
  <c r="O76" i="1"/>
  <c r="N62" i="2"/>
  <c r="BU78" i="2"/>
  <c r="K67" i="3"/>
  <c r="AR67" i="2" s="1"/>
  <c r="BS80" i="1"/>
  <c r="BS164" i="1" s="1"/>
  <c r="N65" i="2"/>
  <c r="K78" i="3"/>
  <c r="AR78" i="2" s="1"/>
  <c r="N68" i="1"/>
  <c r="BV66" i="2"/>
  <c r="BV61" i="2"/>
  <c r="K70" i="3"/>
  <c r="AR70" i="2" s="1"/>
  <c r="BV70" i="2"/>
  <c r="K63" i="3"/>
  <c r="AR63" i="2" s="1"/>
  <c r="N73" i="2"/>
  <c r="O74" i="1"/>
  <c r="O75" i="1"/>
  <c r="M80" i="2"/>
  <c r="K61" i="3"/>
  <c r="AR61" i="2" s="1"/>
  <c r="K66" i="3"/>
  <c r="AR66" i="2" s="1"/>
  <c r="N77" i="2"/>
  <c r="M82" i="2" l="1"/>
  <c r="M164" i="2"/>
  <c r="M82" i="1"/>
  <c r="M164" i="1"/>
  <c r="N67" i="2"/>
  <c r="L67" i="3" s="1"/>
  <c r="AS67" i="2" s="1"/>
  <c r="N74" i="2"/>
  <c r="L74" i="3" s="1"/>
  <c r="AS74" i="2" s="1"/>
  <c r="N78" i="2"/>
  <c r="L78" i="3" s="1"/>
  <c r="AS78" i="2" s="1"/>
  <c r="N75" i="2"/>
  <c r="L75" i="3" s="1"/>
  <c r="AS75" i="2" s="1"/>
  <c r="N71" i="2"/>
  <c r="L71" i="3" s="1"/>
  <c r="AS71" i="2" s="1"/>
  <c r="N69" i="2"/>
  <c r="L69" i="3" s="1"/>
  <c r="AS69" i="2" s="1"/>
  <c r="N70" i="2"/>
  <c r="L70" i="3" s="1"/>
  <c r="AS70" i="2" s="1"/>
  <c r="N63" i="2"/>
  <c r="L63" i="3" s="1"/>
  <c r="AS63" i="2" s="1"/>
  <c r="N68" i="2"/>
  <c r="L68" i="3" s="1"/>
  <c r="AS68" i="2" s="1"/>
  <c r="O76" i="2"/>
  <c r="M76" i="3" s="1"/>
  <c r="AT76" i="2" s="1"/>
  <c r="P62" i="1"/>
  <c r="BX62" i="2" s="1"/>
  <c r="P63" i="1"/>
  <c r="Q63" i="1" s="1"/>
  <c r="O64" i="1"/>
  <c r="N66" i="2"/>
  <c r="L66" i="3" s="1"/>
  <c r="AS66" i="2" s="1"/>
  <c r="BU80" i="2"/>
  <c r="BU164" i="2" s="1"/>
  <c r="BW74" i="2"/>
  <c r="L62" i="3"/>
  <c r="P76" i="1"/>
  <c r="BW67" i="2"/>
  <c r="BW71" i="2"/>
  <c r="BV69" i="2"/>
  <c r="BW75" i="2"/>
  <c r="BV75" i="2"/>
  <c r="BV74" i="2"/>
  <c r="L65" i="3"/>
  <c r="AS65" i="2" s="1"/>
  <c r="P77" i="1"/>
  <c r="P72" i="1"/>
  <c r="BV71" i="2"/>
  <c r="BW61" i="2"/>
  <c r="BW62" i="2"/>
  <c r="N64" i="2"/>
  <c r="BV67" i="2"/>
  <c r="L72" i="3"/>
  <c r="AS72" i="2" s="1"/>
  <c r="P70" i="1"/>
  <c r="O78" i="1"/>
  <c r="L77" i="3"/>
  <c r="AS77" i="2" s="1"/>
  <c r="P61" i="1"/>
  <c r="K80" i="3"/>
  <c r="K164" i="3" s="1"/>
  <c r="L73" i="3"/>
  <c r="AS73" i="2" s="1"/>
  <c r="O66" i="1"/>
  <c r="P73" i="1"/>
  <c r="O69" i="1"/>
  <c r="N80" i="1"/>
  <c r="N82" i="1" l="1"/>
  <c r="N164" i="1"/>
  <c r="AS62" i="2"/>
  <c r="O62" i="2" s="1"/>
  <c r="M62" i="3" s="1"/>
  <c r="O69" i="2"/>
  <c r="M69" i="3" s="1"/>
  <c r="AT69" i="2" s="1"/>
  <c r="O67" i="2"/>
  <c r="M67" i="3" s="1"/>
  <c r="AT67" i="2" s="1"/>
  <c r="O72" i="2"/>
  <c r="M72" i="3" s="1"/>
  <c r="AT72" i="2" s="1"/>
  <c r="O77" i="2"/>
  <c r="M77" i="3" s="1"/>
  <c r="AT77" i="2" s="1"/>
  <c r="O70" i="2"/>
  <c r="M70" i="3" s="1"/>
  <c r="AT70" i="2" s="1"/>
  <c r="O65" i="2"/>
  <c r="M65" i="3" s="1"/>
  <c r="AT65" i="2" s="1"/>
  <c r="O73" i="2"/>
  <c r="M73" i="3" s="1"/>
  <c r="AT73" i="2" s="1"/>
  <c r="O78" i="2"/>
  <c r="M78" i="3" s="1"/>
  <c r="AT78" i="2" s="1"/>
  <c r="O66" i="2"/>
  <c r="M66" i="3" s="1"/>
  <c r="AT66" i="2" s="1"/>
  <c r="O63" i="2"/>
  <c r="M63" i="3" s="1"/>
  <c r="AT63" i="2" s="1"/>
  <c r="DZ80" i="2"/>
  <c r="DZ164" i="2" s="1"/>
  <c r="P64" i="1"/>
  <c r="BX64" i="2" s="1"/>
  <c r="Q62" i="1"/>
  <c r="P75" i="1"/>
  <c r="P74" i="1"/>
  <c r="O71" i="2"/>
  <c r="M71" i="3" s="1"/>
  <c r="AT71" i="2" s="1"/>
  <c r="O75" i="2"/>
  <c r="M75" i="3" s="1"/>
  <c r="AT75" i="2" s="1"/>
  <c r="BX73" i="2"/>
  <c r="BX76" i="2"/>
  <c r="BY63" i="2"/>
  <c r="C63" i="1"/>
  <c r="P78" i="1"/>
  <c r="Q70" i="1"/>
  <c r="BW65" i="2"/>
  <c r="P71" i="1"/>
  <c r="P67" i="1"/>
  <c r="AR80" i="2"/>
  <c r="AR164" i="2" s="1"/>
  <c r="N61" i="2"/>
  <c r="BX72" i="2"/>
  <c r="BX63" i="2"/>
  <c r="BW76" i="2"/>
  <c r="BW73" i="2"/>
  <c r="BV68" i="2"/>
  <c r="BX77" i="2"/>
  <c r="P65" i="1"/>
  <c r="L64" i="3"/>
  <c r="AS64" i="2" s="1"/>
  <c r="BT80" i="1"/>
  <c r="BT164" i="1" s="1"/>
  <c r="BW64" i="2"/>
  <c r="BW72" i="2"/>
  <c r="BW77" i="2"/>
  <c r="O74" i="2"/>
  <c r="P69" i="1"/>
  <c r="P66" i="1"/>
  <c r="Q61" i="1"/>
  <c r="O68" i="1"/>
  <c r="AT62" i="2" l="1"/>
  <c r="P62" i="2" s="1"/>
  <c r="N62" i="3" s="1"/>
  <c r="P63" i="2"/>
  <c r="N63" i="3" s="1"/>
  <c r="AU63" i="2" s="1"/>
  <c r="P70" i="2"/>
  <c r="N70" i="3" s="1"/>
  <c r="AU70" i="2" s="1"/>
  <c r="P75" i="2"/>
  <c r="N75" i="3" s="1"/>
  <c r="AU75" i="2" s="1"/>
  <c r="O64" i="2"/>
  <c r="M64" i="3" s="1"/>
  <c r="AT64" i="2" s="1"/>
  <c r="P71" i="2"/>
  <c r="N71" i="3" s="1"/>
  <c r="AU71" i="2" s="1"/>
  <c r="P67" i="2"/>
  <c r="N67" i="3" s="1"/>
  <c r="AU67" i="2" s="1"/>
  <c r="Q75" i="1"/>
  <c r="C75" i="1" s="1"/>
  <c r="Q74" i="1"/>
  <c r="BY74" i="2" s="1"/>
  <c r="BY75" i="2"/>
  <c r="C62" i="1"/>
  <c r="BY62" i="2"/>
  <c r="Q76" i="1"/>
  <c r="R63" i="1"/>
  <c r="Q77" i="1"/>
  <c r="Q64" i="1"/>
  <c r="C64" i="1" s="1"/>
  <c r="Q73" i="1"/>
  <c r="P65" i="2"/>
  <c r="N65" i="3" s="1"/>
  <c r="AU65" i="2" s="1"/>
  <c r="P77" i="2"/>
  <c r="N77" i="3" s="1"/>
  <c r="AU77" i="2" s="1"/>
  <c r="P73" i="2"/>
  <c r="N73" i="3" s="1"/>
  <c r="AU73" i="2" s="1"/>
  <c r="BY70" i="2"/>
  <c r="C70" i="1"/>
  <c r="C61" i="1"/>
  <c r="P68" i="1"/>
  <c r="BW66" i="2"/>
  <c r="M74" i="3"/>
  <c r="AT74" i="2" s="1"/>
  <c r="P76" i="2"/>
  <c r="Q72" i="1"/>
  <c r="BX61" i="2"/>
  <c r="BX69" i="2"/>
  <c r="Q67" i="1"/>
  <c r="BX70" i="2"/>
  <c r="P72" i="2"/>
  <c r="BX66" i="2"/>
  <c r="Q65" i="1"/>
  <c r="O68" i="2"/>
  <c r="BX78" i="2"/>
  <c r="O80" i="1"/>
  <c r="BW69" i="2"/>
  <c r="BX75" i="2"/>
  <c r="N80" i="2"/>
  <c r="L61" i="3"/>
  <c r="AS61" i="2" s="1"/>
  <c r="Q71" i="1"/>
  <c r="BV80" i="2"/>
  <c r="BV164" i="2" s="1"/>
  <c r="BW78" i="2"/>
  <c r="N82" i="2" l="1"/>
  <c r="N164" i="2"/>
  <c r="O82" i="1"/>
  <c r="O164" i="1"/>
  <c r="AU62" i="2"/>
  <c r="Q62" i="2" s="1"/>
  <c r="Q63" i="2"/>
  <c r="P74" i="2"/>
  <c r="N74" i="3" s="1"/>
  <c r="AU74" i="2" s="1"/>
  <c r="P64" i="2"/>
  <c r="N64" i="3" s="1"/>
  <c r="AU64" i="2" s="1"/>
  <c r="EA80" i="2"/>
  <c r="EA164" i="2" s="1"/>
  <c r="BX74" i="2"/>
  <c r="R62" i="1"/>
  <c r="C77" i="1"/>
  <c r="R77" i="1"/>
  <c r="BZ77" i="2" s="1"/>
  <c r="C67" i="1"/>
  <c r="BY67" i="2"/>
  <c r="C76" i="1"/>
  <c r="BY76" i="2"/>
  <c r="BY73" i="2"/>
  <c r="C74" i="1"/>
  <c r="C73" i="1"/>
  <c r="R74" i="1"/>
  <c r="R75" i="1"/>
  <c r="Q75" i="2"/>
  <c r="Q77" i="2"/>
  <c r="Q73" i="2"/>
  <c r="Q70" i="2"/>
  <c r="BY65" i="2"/>
  <c r="C65" i="1"/>
  <c r="BY71" i="2"/>
  <c r="C71" i="1"/>
  <c r="BX68" i="2"/>
  <c r="P80" i="1"/>
  <c r="L80" i="3"/>
  <c r="L164" i="3" s="1"/>
  <c r="Q78" i="1"/>
  <c r="BZ63" i="2"/>
  <c r="BX67" i="2"/>
  <c r="R73" i="1"/>
  <c r="Q66" i="1"/>
  <c r="P66" i="2"/>
  <c r="M68" i="3"/>
  <c r="AT68" i="2" s="1"/>
  <c r="BY64" i="2"/>
  <c r="P69" i="2"/>
  <c r="P78" i="2"/>
  <c r="BX65" i="2"/>
  <c r="Q65" i="2" s="1"/>
  <c r="N72" i="3"/>
  <c r="AU72" i="2" s="1"/>
  <c r="BZ62" i="2"/>
  <c r="BY61" i="2"/>
  <c r="R76" i="1"/>
  <c r="S63" i="1"/>
  <c r="Q69" i="1"/>
  <c r="BY72" i="2"/>
  <c r="C72" i="1"/>
  <c r="BU80" i="1"/>
  <c r="BU164" i="1" s="1"/>
  <c r="R64" i="1"/>
  <c r="R61" i="1"/>
  <c r="R70" i="1"/>
  <c r="BX71" i="2"/>
  <c r="BY77" i="2"/>
  <c r="N76" i="3"/>
  <c r="AU76" i="2" s="1"/>
  <c r="BW68" i="2"/>
  <c r="P82" i="1" l="1"/>
  <c r="P164" i="1"/>
  <c r="C62" i="2"/>
  <c r="O62" i="3"/>
  <c r="Q64" i="2"/>
  <c r="O63" i="3"/>
  <c r="AV63" i="2" s="1"/>
  <c r="C63" i="2"/>
  <c r="Q76" i="2"/>
  <c r="Q72" i="2"/>
  <c r="O72" i="3" s="1"/>
  <c r="AV72" i="2" s="1"/>
  <c r="O70" i="3"/>
  <c r="AV70" i="2" s="1"/>
  <c r="O65" i="3"/>
  <c r="AV65" i="2" s="1"/>
  <c r="R65" i="2" s="1"/>
  <c r="O73" i="3"/>
  <c r="AV73" i="2" s="1"/>
  <c r="R73" i="2" s="1"/>
  <c r="P73" i="3" s="1"/>
  <c r="AW73" i="2" s="1"/>
  <c r="O77" i="3"/>
  <c r="AV77" i="2" s="1"/>
  <c r="O75" i="3"/>
  <c r="AV75" i="2" s="1"/>
  <c r="EB80" i="2"/>
  <c r="EB164" i="2" s="1"/>
  <c r="Q74" i="2"/>
  <c r="S74" i="1"/>
  <c r="CA74" i="2" s="1"/>
  <c r="BZ75" i="2"/>
  <c r="C75" i="2"/>
  <c r="S77" i="1"/>
  <c r="BV80" i="1"/>
  <c r="BV164" i="1" s="1"/>
  <c r="S62" i="1"/>
  <c r="R67" i="1"/>
  <c r="R72" i="1"/>
  <c r="BZ72" i="2" s="1"/>
  <c r="C70" i="2"/>
  <c r="C73" i="2"/>
  <c r="C77" i="2"/>
  <c r="BX80" i="2"/>
  <c r="BX164" i="2" s="1"/>
  <c r="P68" i="2"/>
  <c r="N68" i="3" s="1"/>
  <c r="AU68" i="2" s="1"/>
  <c r="S70" i="1"/>
  <c r="T63" i="1"/>
  <c r="N78" i="3"/>
  <c r="AU78" i="2" s="1"/>
  <c r="BZ73" i="2"/>
  <c r="AS80" i="2"/>
  <c r="AS164" i="2" s="1"/>
  <c r="O61" i="2"/>
  <c r="BZ76" i="2"/>
  <c r="R71" i="1"/>
  <c r="S64" i="1"/>
  <c r="R69" i="1"/>
  <c r="C69" i="1"/>
  <c r="CA62" i="2"/>
  <c r="N69" i="3"/>
  <c r="AU69" i="2" s="1"/>
  <c r="BW80" i="2"/>
  <c r="BW164" i="2" s="1"/>
  <c r="Q67" i="2"/>
  <c r="Q68" i="1"/>
  <c r="R65" i="1"/>
  <c r="BZ74" i="2"/>
  <c r="BZ67" i="2"/>
  <c r="C65" i="2"/>
  <c r="N66" i="3"/>
  <c r="AU66" i="2" s="1"/>
  <c r="R66" i="1"/>
  <c r="C66" i="1"/>
  <c r="R78" i="1"/>
  <c r="C78" i="1"/>
  <c r="AV62" i="2" l="1"/>
  <c r="R62" i="2" s="1"/>
  <c r="P62" i="3" s="1"/>
  <c r="C76" i="2"/>
  <c r="O76" i="3"/>
  <c r="AV76" i="2" s="1"/>
  <c r="O64" i="3"/>
  <c r="AV64" i="2" s="1"/>
  <c r="C64" i="2"/>
  <c r="Q69" i="2"/>
  <c r="R77" i="2"/>
  <c r="P77" i="3" s="1"/>
  <c r="AW77" i="2" s="1"/>
  <c r="R72" i="2"/>
  <c r="P72" i="3" s="1"/>
  <c r="AW72" i="2" s="1"/>
  <c r="R63" i="2"/>
  <c r="P63" i="3" s="1"/>
  <c r="AW63" i="2" s="1"/>
  <c r="C72" i="2"/>
  <c r="R75" i="2"/>
  <c r="P75" i="3" s="1"/>
  <c r="AW75" i="2" s="1"/>
  <c r="R70" i="2"/>
  <c r="P70" i="3" s="1"/>
  <c r="AW70" i="2" s="1"/>
  <c r="Q66" i="2"/>
  <c r="Q68" i="2"/>
  <c r="Q78" i="2"/>
  <c r="C78" i="2" s="1"/>
  <c r="C74" i="2"/>
  <c r="Q71" i="2"/>
  <c r="O74" i="3"/>
  <c r="AV74" i="2" s="1"/>
  <c r="S75" i="1"/>
  <c r="Q80" i="1"/>
  <c r="T77" i="1"/>
  <c r="CB77" i="2" s="1"/>
  <c r="S72" i="1"/>
  <c r="S73" i="1"/>
  <c r="S73" i="2" s="1"/>
  <c r="BZ66" i="2"/>
  <c r="CA64" i="2"/>
  <c r="BZ69" i="2"/>
  <c r="CB63" i="2"/>
  <c r="CA70" i="2"/>
  <c r="BY78" i="2"/>
  <c r="BW80" i="1"/>
  <c r="BW164" i="1" s="1"/>
  <c r="C68" i="1"/>
  <c r="C80" i="1" s="1"/>
  <c r="C164" i="1" s="1"/>
  <c r="T62" i="1"/>
  <c r="BY69" i="2"/>
  <c r="S76" i="1"/>
  <c r="BZ61" i="2"/>
  <c r="CA63" i="2"/>
  <c r="BZ70" i="2"/>
  <c r="BZ78" i="2"/>
  <c r="T74" i="1"/>
  <c r="BY66" i="2"/>
  <c r="S67" i="1"/>
  <c r="C67" i="2"/>
  <c r="O67" i="3"/>
  <c r="AV67" i="2" s="1"/>
  <c r="CA77" i="2"/>
  <c r="S61" i="1"/>
  <c r="O80" i="2"/>
  <c r="M61" i="3"/>
  <c r="AT61" i="2" s="1"/>
  <c r="CA75" i="2"/>
  <c r="P65" i="3"/>
  <c r="AW65" i="2" s="1"/>
  <c r="BZ65" i="2"/>
  <c r="BZ64" i="2"/>
  <c r="BZ71" i="2"/>
  <c r="O82" i="2" l="1"/>
  <c r="O164" i="2"/>
  <c r="Q82" i="1"/>
  <c r="Q164" i="1"/>
  <c r="AW62" i="2"/>
  <c r="S62" i="2" s="1"/>
  <c r="Q62" i="3" s="1"/>
  <c r="EC80" i="2"/>
  <c r="EC164" i="2" s="1"/>
  <c r="S77" i="2"/>
  <c r="O69" i="3"/>
  <c r="C69" i="2"/>
  <c r="S63" i="2"/>
  <c r="Q63" i="3" s="1"/>
  <c r="AX63" i="2" s="1"/>
  <c r="O68" i="3"/>
  <c r="AV68" i="2" s="1"/>
  <c r="C68" i="2"/>
  <c r="S72" i="2"/>
  <c r="Q72" i="3" s="1"/>
  <c r="AX72" i="2" s="1"/>
  <c r="S75" i="2"/>
  <c r="Q75" i="3" s="1"/>
  <c r="AX75" i="2" s="1"/>
  <c r="R67" i="2"/>
  <c r="P67" i="3" s="1"/>
  <c r="AW67" i="2" s="1"/>
  <c r="O78" i="3"/>
  <c r="R74" i="2"/>
  <c r="P74" i="3" s="1"/>
  <c r="AW74" i="2" s="1"/>
  <c r="R76" i="2"/>
  <c r="P76" i="3" s="1"/>
  <c r="AW76" i="2" s="1"/>
  <c r="C66" i="2"/>
  <c r="S70" i="2"/>
  <c r="Q70" i="3" s="1"/>
  <c r="AX70" i="2" s="1"/>
  <c r="O66" i="3"/>
  <c r="R64" i="2"/>
  <c r="P64" i="3" s="1"/>
  <c r="AW64" i="2" s="1"/>
  <c r="ED80" i="2"/>
  <c r="ED164" i="2" s="1"/>
  <c r="O71" i="3"/>
  <c r="AV71" i="2" s="1"/>
  <c r="C71" i="2"/>
  <c r="Q73" i="3"/>
  <c r="AX73" i="2" s="1"/>
  <c r="CA73" i="2"/>
  <c r="CA72" i="2"/>
  <c r="T73" i="1"/>
  <c r="R68" i="1"/>
  <c r="T70" i="1"/>
  <c r="T75" i="1"/>
  <c r="U77" i="1"/>
  <c r="S65" i="2"/>
  <c r="CA67" i="2"/>
  <c r="S66" i="1"/>
  <c r="S71" i="1"/>
  <c r="T64" i="1"/>
  <c r="M80" i="3"/>
  <c r="M164" i="3" s="1"/>
  <c r="S65" i="1"/>
  <c r="CB74" i="2"/>
  <c r="CA76" i="2"/>
  <c r="CB62" i="2"/>
  <c r="BY68" i="2"/>
  <c r="U63" i="1"/>
  <c r="S69" i="1"/>
  <c r="S78" i="1"/>
  <c r="CC77" i="2"/>
  <c r="AV78" i="2" l="1"/>
  <c r="R78" i="2" s="1"/>
  <c r="AX62" i="2"/>
  <c r="T62" i="2" s="1"/>
  <c r="AV66" i="2"/>
  <c r="R66" i="2" s="1"/>
  <c r="AV69" i="2"/>
  <c r="R69" i="2" s="1"/>
  <c r="P69" i="3" s="1"/>
  <c r="AW69" i="2" s="1"/>
  <c r="T73" i="2"/>
  <c r="R73" i="3" s="1"/>
  <c r="T63" i="2"/>
  <c r="R63" i="3" s="1"/>
  <c r="AY63" i="2" s="1"/>
  <c r="R68" i="2"/>
  <c r="P68" i="3" s="1"/>
  <c r="AW68" i="2" s="1"/>
  <c r="S67" i="2"/>
  <c r="Q67" i="3" s="1"/>
  <c r="AX67" i="2" s="1"/>
  <c r="S74" i="2"/>
  <c r="Q74" i="3" s="1"/>
  <c r="AX74" i="2" s="1"/>
  <c r="S76" i="2"/>
  <c r="T70" i="2"/>
  <c r="R70" i="3" s="1"/>
  <c r="Q77" i="3"/>
  <c r="T75" i="2"/>
  <c r="R75" i="3" s="1"/>
  <c r="AY75" i="2" s="1"/>
  <c r="R71" i="2"/>
  <c r="S64" i="2"/>
  <c r="Q64" i="3" s="1"/>
  <c r="AX64" i="2" s="1"/>
  <c r="T72" i="1"/>
  <c r="CB72" i="2" s="1"/>
  <c r="T72" i="2"/>
  <c r="U70" i="1"/>
  <c r="CC70" i="2" s="1"/>
  <c r="R80" i="1"/>
  <c r="R164" i="1" s="1"/>
  <c r="CB75" i="2"/>
  <c r="CB73" i="2"/>
  <c r="U73" i="1"/>
  <c r="U62" i="1"/>
  <c r="CB70" i="2"/>
  <c r="CC63" i="2"/>
  <c r="U74" i="1"/>
  <c r="S68" i="1"/>
  <c r="CA66" i="2"/>
  <c r="CA69" i="2"/>
  <c r="V77" i="1"/>
  <c r="CA78" i="2"/>
  <c r="T76" i="1"/>
  <c r="AT80" i="2"/>
  <c r="AT164" i="2" s="1"/>
  <c r="P61" i="2"/>
  <c r="CA61" i="2"/>
  <c r="T67" i="1"/>
  <c r="CB64" i="2"/>
  <c r="Q65" i="3"/>
  <c r="AX65" i="2" s="1"/>
  <c r="CA65" i="2"/>
  <c r="BY80" i="2"/>
  <c r="BY164" i="2" s="1"/>
  <c r="T61" i="1"/>
  <c r="CA71" i="2"/>
  <c r="R62" i="3" l="1"/>
  <c r="AY62" i="2" s="1"/>
  <c r="U62" i="2" s="1"/>
  <c r="S62" i="3" s="1"/>
  <c r="AZ62" i="2" s="1"/>
  <c r="P78" i="3"/>
  <c r="AW78" i="2" s="1"/>
  <c r="S78" i="2" s="1"/>
  <c r="Q78" i="3" s="1"/>
  <c r="AX78" i="2" s="1"/>
  <c r="P66" i="3"/>
  <c r="AW66" i="2" s="1"/>
  <c r="S66" i="2" s="1"/>
  <c r="Q66" i="3" s="1"/>
  <c r="AX66" i="2" s="1"/>
  <c r="S69" i="2"/>
  <c r="Q69" i="3" s="1"/>
  <c r="AX69" i="2" s="1"/>
  <c r="AX77" i="2"/>
  <c r="T77" i="2" s="1"/>
  <c r="R77" i="3" s="1"/>
  <c r="AY77" i="2" s="1"/>
  <c r="U77" i="2" s="1"/>
  <c r="AY73" i="2"/>
  <c r="U73" i="2" s="1"/>
  <c r="S73" i="3" s="1"/>
  <c r="AY70" i="2"/>
  <c r="U70" i="2" s="1"/>
  <c r="U63" i="2"/>
  <c r="S63" i="3" s="1"/>
  <c r="P71" i="3"/>
  <c r="T74" i="2"/>
  <c r="Q76" i="3"/>
  <c r="T67" i="2"/>
  <c r="R67" i="3" s="1"/>
  <c r="T64" i="2"/>
  <c r="EE80" i="2"/>
  <c r="EE164" i="2" s="1"/>
  <c r="U72" i="1"/>
  <c r="R72" i="3"/>
  <c r="U75" i="2"/>
  <c r="U75" i="1"/>
  <c r="BX80" i="1"/>
  <c r="BX164" i="1" s="1"/>
  <c r="BZ68" i="2"/>
  <c r="BZ80" i="2" s="1"/>
  <c r="BZ164" i="2" s="1"/>
  <c r="CC62" i="2"/>
  <c r="V63" i="1"/>
  <c r="CD63" i="2" s="1"/>
  <c r="T71" i="1"/>
  <c r="T65" i="2"/>
  <c r="U64" i="1"/>
  <c r="P80" i="2"/>
  <c r="N61" i="3"/>
  <c r="AU61" i="2" s="1"/>
  <c r="T78" i="1"/>
  <c r="CD77" i="2"/>
  <c r="T66" i="1"/>
  <c r="CA68" i="2"/>
  <c r="CA80" i="2" s="1"/>
  <c r="CA164" i="2" s="1"/>
  <c r="S80" i="1"/>
  <c r="S164" i="1" s="1"/>
  <c r="T65" i="1"/>
  <c r="V70" i="1"/>
  <c r="CB67" i="2"/>
  <c r="T69" i="1"/>
  <c r="CC72" i="2"/>
  <c r="V62" i="1"/>
  <c r="CB76" i="2"/>
  <c r="CC74" i="2"/>
  <c r="CC73" i="2"/>
  <c r="P82" i="2" l="1"/>
  <c r="P164" i="2"/>
  <c r="AW71" i="2"/>
  <c r="S71" i="2" s="1"/>
  <c r="Q71" i="3" s="1"/>
  <c r="AX76" i="2"/>
  <c r="T76" i="2" s="1"/>
  <c r="T69" i="2"/>
  <c r="R69" i="3" s="1"/>
  <c r="T78" i="2"/>
  <c r="R78" i="3" s="1"/>
  <c r="T66" i="2"/>
  <c r="R66" i="3" s="1"/>
  <c r="S77" i="3"/>
  <c r="AZ77" i="2" s="1"/>
  <c r="V77" i="2" s="1"/>
  <c r="T77" i="3" s="1"/>
  <c r="R64" i="3"/>
  <c r="AY64" i="2" s="1"/>
  <c r="U64" i="2" s="1"/>
  <c r="S64" i="3" s="1"/>
  <c r="AZ64" i="2" s="1"/>
  <c r="R74" i="3"/>
  <c r="AY74" i="2" s="1"/>
  <c r="U74" i="2" s="1"/>
  <c r="S74" i="3" s="1"/>
  <c r="AZ74" i="2" s="1"/>
  <c r="AZ63" i="2"/>
  <c r="V63" i="2" s="1"/>
  <c r="T63" i="3" s="1"/>
  <c r="AY72" i="2"/>
  <c r="U72" i="2" s="1"/>
  <c r="S72" i="3" s="1"/>
  <c r="S75" i="3"/>
  <c r="AZ75" i="2" s="1"/>
  <c r="S68" i="2"/>
  <c r="Q68" i="3" s="1"/>
  <c r="AX68" i="2" s="1"/>
  <c r="CC75" i="2"/>
  <c r="V75" i="1"/>
  <c r="V62" i="2"/>
  <c r="T62" i="3" s="1"/>
  <c r="BA62" i="2" s="1"/>
  <c r="BY80" i="1"/>
  <c r="BY164" i="1" s="1"/>
  <c r="V74" i="1"/>
  <c r="S70" i="3"/>
  <c r="AZ70" i="2" s="1"/>
  <c r="CD74" i="2"/>
  <c r="U76" i="1"/>
  <c r="CD62" i="2"/>
  <c r="U67" i="1"/>
  <c r="AY67" i="2" s="1"/>
  <c r="U67" i="2" s="1"/>
  <c r="R65" i="3"/>
  <c r="AY65" i="2" s="1"/>
  <c r="CB65" i="2"/>
  <c r="N80" i="3"/>
  <c r="N164" i="3" s="1"/>
  <c r="CB61" i="2"/>
  <c r="CB66" i="2"/>
  <c r="CC64" i="2"/>
  <c r="CB71" i="2"/>
  <c r="CD75" i="2"/>
  <c r="V72" i="1"/>
  <c r="CB69" i="2"/>
  <c r="CD70" i="2"/>
  <c r="T68" i="1"/>
  <c r="CB78" i="2"/>
  <c r="U61" i="1"/>
  <c r="W63" i="1"/>
  <c r="V73" i="1"/>
  <c r="AZ73" i="2" s="1"/>
  <c r="V73" i="2" s="1"/>
  <c r="W77" i="1"/>
  <c r="R76" i="3" l="1"/>
  <c r="AY76" i="2" s="1"/>
  <c r="U76" i="2" s="1"/>
  <c r="S76" i="3" s="1"/>
  <c r="AZ76" i="2" s="1"/>
  <c r="AX71" i="2"/>
  <c r="T71" i="2" s="1"/>
  <c r="R71" i="3" s="1"/>
  <c r="BA63" i="2"/>
  <c r="W63" i="2" s="1"/>
  <c r="U63" i="3" s="1"/>
  <c r="AZ72" i="2"/>
  <c r="V72" i="2" s="1"/>
  <c r="T72" i="3" s="1"/>
  <c r="BA72" i="2" s="1"/>
  <c r="BA77" i="2"/>
  <c r="W77" i="2" s="1"/>
  <c r="U77" i="3" s="1"/>
  <c r="T68" i="2"/>
  <c r="R68" i="3" s="1"/>
  <c r="V74" i="2"/>
  <c r="T74" i="3" s="1"/>
  <c r="BA74" i="2" s="1"/>
  <c r="EF80" i="2"/>
  <c r="EF164" i="2" s="1"/>
  <c r="V75" i="2"/>
  <c r="T75" i="3" s="1"/>
  <c r="BA75" i="2" s="1"/>
  <c r="W62" i="2"/>
  <c r="U78" i="1"/>
  <c r="AY78" i="2" s="1"/>
  <c r="U78" i="2" s="1"/>
  <c r="U71" i="1"/>
  <c r="U66" i="1"/>
  <c r="CC66" i="2" s="1"/>
  <c r="U65" i="1"/>
  <c r="W62" i="1"/>
  <c r="CE62" i="2" s="1"/>
  <c r="V70" i="2"/>
  <c r="T80" i="1"/>
  <c r="T164" i="1" s="1"/>
  <c r="U65" i="2"/>
  <c r="CC71" i="2"/>
  <c r="W70" i="1"/>
  <c r="U69" i="1"/>
  <c r="AY69" i="2" s="1"/>
  <c r="U69" i="2" s="1"/>
  <c r="AU80" i="2"/>
  <c r="AU164" i="2" s="1"/>
  <c r="Q61" i="2"/>
  <c r="W74" i="1"/>
  <c r="CE77" i="2"/>
  <c r="V61" i="1"/>
  <c r="V64" i="1"/>
  <c r="CC67" i="2"/>
  <c r="S67" i="3"/>
  <c r="AZ67" i="2" s="1"/>
  <c r="CD73" i="2"/>
  <c r="T73" i="3"/>
  <c r="CB68" i="2"/>
  <c r="CB80" i="2" s="1"/>
  <c r="CB164" i="2" s="1"/>
  <c r="CD72" i="2"/>
  <c r="W75" i="1"/>
  <c r="V64" i="2"/>
  <c r="CC76" i="2"/>
  <c r="CE63" i="2"/>
  <c r="AY71" i="2" l="1"/>
  <c r="U71" i="2" s="1"/>
  <c r="S71" i="3" s="1"/>
  <c r="AY66" i="2"/>
  <c r="U66" i="2" s="1"/>
  <c r="S66" i="3" s="1"/>
  <c r="W75" i="2"/>
  <c r="U75" i="3" s="1"/>
  <c r="BB75" i="2" s="1"/>
  <c r="U62" i="3"/>
  <c r="BB62" i="2" s="1"/>
  <c r="X62" i="2" s="1"/>
  <c r="CC65" i="2"/>
  <c r="CC78" i="2"/>
  <c r="S78" i="3"/>
  <c r="U68" i="1"/>
  <c r="AY68" i="2" s="1"/>
  <c r="U68" i="2" s="1"/>
  <c r="X63" i="1"/>
  <c r="BB63" i="2" s="1"/>
  <c r="X63" i="2" s="1"/>
  <c r="V66" i="1"/>
  <c r="V65" i="1"/>
  <c r="W72" i="1"/>
  <c r="CE72" i="2" s="1"/>
  <c r="S65" i="3"/>
  <c r="AZ65" i="2" s="1"/>
  <c r="T70" i="3"/>
  <c r="BA70" i="2" s="1"/>
  <c r="W61" i="1"/>
  <c r="V67" i="2"/>
  <c r="CE75" i="2"/>
  <c r="W73" i="1"/>
  <c r="BA73" i="2" s="1"/>
  <c r="W73" i="2" s="1"/>
  <c r="CE74" i="2"/>
  <c r="W74" i="2"/>
  <c r="W72" i="2"/>
  <c r="V71" i="1"/>
  <c r="CF63" i="2"/>
  <c r="CD64" i="2"/>
  <c r="T64" i="3"/>
  <c r="BA64" i="2" s="1"/>
  <c r="CE70" i="2"/>
  <c r="X62" i="1"/>
  <c r="V76" i="2"/>
  <c r="V76" i="1"/>
  <c r="BZ80" i="1"/>
  <c r="BZ164" i="1" s="1"/>
  <c r="V67" i="1"/>
  <c r="X77" i="1"/>
  <c r="BB77" i="2" s="1"/>
  <c r="X77" i="2" s="1"/>
  <c r="CC69" i="2"/>
  <c r="EG80" i="2" s="1"/>
  <c r="EG164" i="2" s="1"/>
  <c r="S69" i="3"/>
  <c r="V78" i="1"/>
  <c r="CC61" i="2"/>
  <c r="Q80" i="2"/>
  <c r="Q164" i="2" s="1"/>
  <c r="O61" i="3"/>
  <c r="AV61" i="2" s="1"/>
  <c r="C61" i="2"/>
  <c r="C80" i="2" s="1"/>
  <c r="C164" i="2" s="1"/>
  <c r="AZ78" i="2" l="1"/>
  <c r="V78" i="2" s="1"/>
  <c r="T78" i="3" s="1"/>
  <c r="AZ71" i="2"/>
  <c r="V71" i="2" s="1"/>
  <c r="T71" i="3" s="1"/>
  <c r="AZ66" i="2"/>
  <c r="V66" i="2" s="1"/>
  <c r="T66" i="3" s="1"/>
  <c r="Q82" i="2"/>
  <c r="CD65" i="2"/>
  <c r="W66" i="1"/>
  <c r="U80" i="1"/>
  <c r="U164" i="1" s="1"/>
  <c r="V65" i="2"/>
  <c r="T65" i="3" s="1"/>
  <c r="CC68" i="2"/>
  <c r="CC80" i="2" s="1"/>
  <c r="CC164" i="2" s="1"/>
  <c r="X74" i="1"/>
  <c r="CF74" i="2" s="1"/>
  <c r="W64" i="2"/>
  <c r="X70" i="1"/>
  <c r="Y63" i="1"/>
  <c r="U72" i="3"/>
  <c r="W70" i="2"/>
  <c r="V69" i="1"/>
  <c r="AZ69" i="2" s="1"/>
  <c r="V69" i="2" s="1"/>
  <c r="X72" i="1"/>
  <c r="CA80" i="1"/>
  <c r="CA164" i="1" s="1"/>
  <c r="U74" i="3"/>
  <c r="X61" i="1"/>
  <c r="V77" i="3"/>
  <c r="CF77" i="2"/>
  <c r="U73" i="3"/>
  <c r="CE73" i="2"/>
  <c r="X75" i="1"/>
  <c r="CD78" i="2"/>
  <c r="W65" i="1"/>
  <c r="O80" i="3"/>
  <c r="O164" i="3" s="1"/>
  <c r="V62" i="3"/>
  <c r="BC62" i="2" s="1"/>
  <c r="CF62" i="2"/>
  <c r="W64" i="1"/>
  <c r="V63" i="3"/>
  <c r="V68" i="1"/>
  <c r="T67" i="3"/>
  <c r="BA67" i="2" s="1"/>
  <c r="CD67" i="2"/>
  <c r="T76" i="3"/>
  <c r="BA76" i="2" s="1"/>
  <c r="CD76" i="2"/>
  <c r="X75" i="2"/>
  <c r="S68" i="3"/>
  <c r="CD71" i="2"/>
  <c r="CD61" i="2"/>
  <c r="BA65" i="2" l="1"/>
  <c r="W65" i="2" s="1"/>
  <c r="U65" i="3" s="1"/>
  <c r="AZ68" i="2"/>
  <c r="V68" i="2" s="1"/>
  <c r="T68" i="3" s="1"/>
  <c r="BA66" i="2"/>
  <c r="BB74" i="2"/>
  <c r="X74" i="2" s="1"/>
  <c r="V74" i="3" s="1"/>
  <c r="BC63" i="2"/>
  <c r="Y63" i="2" s="1"/>
  <c r="W63" i="3" s="1"/>
  <c r="BB72" i="2"/>
  <c r="X72" i="2" s="1"/>
  <c r="V72" i="3" s="1"/>
  <c r="BC72" i="2" s="1"/>
  <c r="CD66" i="2"/>
  <c r="CF72" i="2"/>
  <c r="CG63" i="2"/>
  <c r="CD69" i="2"/>
  <c r="CF70" i="2"/>
  <c r="T69" i="3"/>
  <c r="Y62" i="2"/>
  <c r="W67" i="2"/>
  <c r="U70" i="3"/>
  <c r="BB70" i="2" s="1"/>
  <c r="Y70" i="1"/>
  <c r="Y74" i="1"/>
  <c r="CG74" i="2" s="1"/>
  <c r="W76" i="2"/>
  <c r="Y61" i="1"/>
  <c r="W76" i="1"/>
  <c r="W67" i="1"/>
  <c r="CD68" i="2"/>
  <c r="V80" i="1"/>
  <c r="V164" i="1" s="1"/>
  <c r="CE64" i="2"/>
  <c r="U64" i="3"/>
  <c r="BB64" i="2" s="1"/>
  <c r="AV80" i="2"/>
  <c r="AV164" i="2" s="1"/>
  <c r="R61" i="2"/>
  <c r="Z63" i="1"/>
  <c r="X73" i="1"/>
  <c r="BB73" i="2" s="1"/>
  <c r="X73" i="2" s="1"/>
  <c r="CE61" i="2"/>
  <c r="Y62" i="1"/>
  <c r="CE65" i="2"/>
  <c r="V75" i="3"/>
  <c r="BC75" i="2" s="1"/>
  <c r="CF75" i="2"/>
  <c r="CE66" i="2"/>
  <c r="Y77" i="1"/>
  <c r="BC77" i="2" s="1"/>
  <c r="Y77" i="2" s="1"/>
  <c r="Y72" i="1"/>
  <c r="W71" i="1"/>
  <c r="BA71" i="2" s="1"/>
  <c r="W71" i="2" s="1"/>
  <c r="W78" i="1"/>
  <c r="BA78" i="2" s="1"/>
  <c r="W78" i="2" s="1"/>
  <c r="BD63" i="2" l="1"/>
  <c r="Z63" i="2" s="1"/>
  <c r="X63" i="3" s="1"/>
  <c r="BC74" i="2"/>
  <c r="Y74" i="2" s="1"/>
  <c r="W74" i="3" s="1"/>
  <c r="EH80" i="2"/>
  <c r="EH164" i="2" s="1"/>
  <c r="W69" i="1"/>
  <c r="CE69" i="2" s="1"/>
  <c r="CG70" i="2"/>
  <c r="CD80" i="2"/>
  <c r="CD164" i="2" s="1"/>
  <c r="Y72" i="2"/>
  <c r="W72" i="3" s="1"/>
  <c r="BD72" i="2" s="1"/>
  <c r="CB80" i="1"/>
  <c r="CB164" i="1" s="1"/>
  <c r="Y75" i="1"/>
  <c r="X70" i="2"/>
  <c r="X65" i="1"/>
  <c r="CF65" i="2" s="1"/>
  <c r="Y75" i="2"/>
  <c r="Z61" i="1"/>
  <c r="CG77" i="2"/>
  <c r="W77" i="3"/>
  <c r="W62" i="3"/>
  <c r="BD62" i="2" s="1"/>
  <c r="CG62" i="2"/>
  <c r="CH63" i="2"/>
  <c r="W68" i="1"/>
  <c r="BA68" i="2" s="1"/>
  <c r="W68" i="2" s="1"/>
  <c r="CE78" i="2"/>
  <c r="U78" i="3"/>
  <c r="CE71" i="2"/>
  <c r="U71" i="3"/>
  <c r="CG72" i="2"/>
  <c r="X66" i="1"/>
  <c r="CF73" i="2"/>
  <c r="V73" i="3"/>
  <c r="X64" i="1"/>
  <c r="U67" i="3"/>
  <c r="BB67" i="2" s="1"/>
  <c r="CE67" i="2"/>
  <c r="Z74" i="1"/>
  <c r="Z70" i="1"/>
  <c r="R80" i="2"/>
  <c r="R164" i="2" s="1"/>
  <c r="P61" i="3"/>
  <c r="AW61" i="2" s="1"/>
  <c r="X64" i="2"/>
  <c r="U76" i="3"/>
  <c r="BB76" i="2" s="1"/>
  <c r="CE76" i="2"/>
  <c r="CF61" i="2"/>
  <c r="BB65" i="2" l="1"/>
  <c r="X65" i="2" s="1"/>
  <c r="V65" i="3" s="1"/>
  <c r="W75" i="3"/>
  <c r="BD75" i="2" s="1"/>
  <c r="BA69" i="2"/>
  <c r="W69" i="2" s="1"/>
  <c r="U69" i="3" s="1"/>
  <c r="BD74" i="2"/>
  <c r="Z74" i="2" s="1"/>
  <c r="X74" i="3" s="1"/>
  <c r="BE74" i="2" s="1"/>
  <c r="EI80" i="2"/>
  <c r="EI164" i="2" s="1"/>
  <c r="W66" i="2"/>
  <c r="CG75" i="2"/>
  <c r="X78" i="1"/>
  <c r="CF78" i="2" s="1"/>
  <c r="X67" i="1"/>
  <c r="CF67" i="2" s="1"/>
  <c r="Y65" i="1"/>
  <c r="X71" i="1"/>
  <c r="BB71" i="2" s="1"/>
  <c r="X71" i="2" s="1"/>
  <c r="X69" i="1"/>
  <c r="V70" i="3"/>
  <c r="X76" i="1"/>
  <c r="Z72" i="1"/>
  <c r="CH72" i="2" s="1"/>
  <c r="Z72" i="2"/>
  <c r="AA63" i="1"/>
  <c r="BE63" i="2" s="1"/>
  <c r="AA63" i="2" s="1"/>
  <c r="X68" i="1"/>
  <c r="U68" i="3"/>
  <c r="W80" i="1"/>
  <c r="W164" i="1" s="1"/>
  <c r="CH70" i="2"/>
  <c r="Y73" i="1"/>
  <c r="BC73" i="2" s="1"/>
  <c r="Y73" i="2" s="1"/>
  <c r="Z75" i="1"/>
  <c r="Z77" i="1"/>
  <c r="BD77" i="2" s="1"/>
  <c r="Z77" i="2" s="1"/>
  <c r="V64" i="3"/>
  <c r="BC64" i="2" s="1"/>
  <c r="Z62" i="2"/>
  <c r="P80" i="3"/>
  <c r="P164" i="3" s="1"/>
  <c r="X67" i="2"/>
  <c r="CF66" i="2"/>
  <c r="Z62" i="1"/>
  <c r="CH74" i="2"/>
  <c r="CF71" i="2"/>
  <c r="CG61" i="2"/>
  <c r="X76" i="2"/>
  <c r="Z75" i="2" l="1"/>
  <c r="X75" i="3" s="1"/>
  <c r="BE75" i="2" s="1"/>
  <c r="BB68" i="2"/>
  <c r="BB78" i="2"/>
  <c r="X78" i="2" s="1"/>
  <c r="V78" i="3" s="1"/>
  <c r="BC70" i="2"/>
  <c r="Y70" i="2" s="1"/>
  <c r="W70" i="3" s="1"/>
  <c r="BC65" i="2"/>
  <c r="Y65" i="2" s="1"/>
  <c r="W65" i="3" s="1"/>
  <c r="BB69" i="2"/>
  <c r="X69" i="2" s="1"/>
  <c r="V69" i="3" s="1"/>
  <c r="U66" i="3"/>
  <c r="X72" i="3"/>
  <c r="CI63" i="2"/>
  <c r="CF76" i="2"/>
  <c r="CG65" i="2"/>
  <c r="V71" i="3"/>
  <c r="V76" i="3"/>
  <c r="BC76" i="2" s="1"/>
  <c r="Y71" i="1"/>
  <c r="AA70" i="1"/>
  <c r="CF69" i="2"/>
  <c r="Y69" i="1"/>
  <c r="Y63" i="3"/>
  <c r="Z65" i="1"/>
  <c r="CH65" i="2" s="1"/>
  <c r="AA72" i="1"/>
  <c r="AA74" i="1"/>
  <c r="AA74" i="2"/>
  <c r="CF68" i="2"/>
  <c r="X80" i="1"/>
  <c r="X164" i="1" s="1"/>
  <c r="CH62" i="2"/>
  <c r="X62" i="3"/>
  <c r="BE62" i="2" s="1"/>
  <c r="CF64" i="2"/>
  <c r="CH61" i="2"/>
  <c r="Y78" i="1"/>
  <c r="Y67" i="1"/>
  <c r="Y66" i="1"/>
  <c r="AW80" i="2"/>
  <c r="AW164" i="2" s="1"/>
  <c r="S61" i="2"/>
  <c r="AB63" i="1"/>
  <c r="CH77" i="2"/>
  <c r="X77" i="3"/>
  <c r="V67" i="3"/>
  <c r="BC67" i="2" s="1"/>
  <c r="AA61" i="1"/>
  <c r="Y64" i="1"/>
  <c r="CH75" i="2"/>
  <c r="CG73" i="2"/>
  <c r="W73" i="3"/>
  <c r="CE68" i="2"/>
  <c r="CE80" i="2" s="1"/>
  <c r="CE164" i="2" s="1"/>
  <c r="CC80" i="1"/>
  <c r="CC164" i="1" s="1"/>
  <c r="BD65" i="2" l="1"/>
  <c r="Z65" i="2" s="1"/>
  <c r="BF63" i="2"/>
  <c r="AB63" i="2" s="1"/>
  <c r="Z63" i="3" s="1"/>
  <c r="BC69" i="2"/>
  <c r="Y69" i="2" s="1"/>
  <c r="W69" i="3" s="1"/>
  <c r="BD70" i="2"/>
  <c r="Z70" i="2" s="1"/>
  <c r="X70" i="3" s="1"/>
  <c r="BC78" i="2"/>
  <c r="Y78" i="2" s="1"/>
  <c r="W78" i="3" s="1"/>
  <c r="BC71" i="2"/>
  <c r="Y71" i="2" s="1"/>
  <c r="W71" i="3" s="1"/>
  <c r="BE72" i="2"/>
  <c r="AA72" i="2" s="1"/>
  <c r="Y72" i="3" s="1"/>
  <c r="BF72" i="2" s="1"/>
  <c r="BB66" i="2"/>
  <c r="X66" i="2" s="1"/>
  <c r="V66" i="3" s="1"/>
  <c r="EJ80" i="2"/>
  <c r="EJ164" i="2" s="1"/>
  <c r="Y76" i="1"/>
  <c r="Y76" i="2"/>
  <c r="CG76" i="2"/>
  <c r="Z69" i="1"/>
  <c r="CH69" i="2" s="1"/>
  <c r="CI74" i="2"/>
  <c r="CG71" i="2"/>
  <c r="CI72" i="2"/>
  <c r="CI70" i="2"/>
  <c r="CD80" i="1"/>
  <c r="CD164" i="1" s="1"/>
  <c r="AA75" i="2"/>
  <c r="Y74" i="3"/>
  <c r="BF74" i="2" s="1"/>
  <c r="AA62" i="2"/>
  <c r="AA77" i="1"/>
  <c r="BE77" i="2" s="1"/>
  <c r="AA77" i="2" s="1"/>
  <c r="CG66" i="2"/>
  <c r="CG78" i="2"/>
  <c r="Z73" i="1"/>
  <c r="BD73" i="2" s="1"/>
  <c r="Z73" i="2" s="1"/>
  <c r="AA75" i="1"/>
  <c r="X68" i="2"/>
  <c r="AA62" i="1"/>
  <c r="AA65" i="1"/>
  <c r="CJ63" i="2"/>
  <c r="Y64" i="2"/>
  <c r="W64" i="3" s="1"/>
  <c r="BD64" i="2" s="1"/>
  <c r="CF80" i="2"/>
  <c r="CF164" i="2" s="1"/>
  <c r="AB72" i="1"/>
  <c r="Z64" i="1"/>
  <c r="AB61" i="1"/>
  <c r="S80" i="2"/>
  <c r="S164" i="2" s="1"/>
  <c r="Q61" i="3"/>
  <c r="AX61" i="2" s="1"/>
  <c r="Y67" i="2"/>
  <c r="W67" i="3" s="1"/>
  <c r="BD67" i="2" s="1"/>
  <c r="CG67" i="2"/>
  <c r="Y68" i="1"/>
  <c r="BD69" i="2" l="1"/>
  <c r="BC66" i="2"/>
  <c r="Y66" i="2" s="1"/>
  <c r="BE70" i="2"/>
  <c r="AA70" i="2" s="1"/>
  <c r="W76" i="3"/>
  <c r="AB70" i="1"/>
  <c r="Z71" i="1"/>
  <c r="BD71" i="2" s="1"/>
  <c r="Z71" i="2" s="1"/>
  <c r="Z76" i="1"/>
  <c r="X65" i="3"/>
  <c r="CG69" i="2"/>
  <c r="AB74" i="2"/>
  <c r="AB72" i="2"/>
  <c r="Z72" i="3" s="1"/>
  <c r="BG72" i="2" s="1"/>
  <c r="AB74" i="1"/>
  <c r="CJ74" i="2" s="1"/>
  <c r="Y77" i="3"/>
  <c r="CI77" i="2"/>
  <c r="AA64" i="1"/>
  <c r="CG68" i="2"/>
  <c r="AC61" i="1"/>
  <c r="CJ70" i="2"/>
  <c r="V68" i="3"/>
  <c r="CH71" i="2"/>
  <c r="Z67" i="2"/>
  <c r="CI61" i="2"/>
  <c r="Y80" i="1"/>
  <c r="Y164" i="1" s="1"/>
  <c r="CJ72" i="2"/>
  <c r="CI62" i="2"/>
  <c r="Y62" i="3"/>
  <c r="BF62" i="2" s="1"/>
  <c r="CI75" i="2"/>
  <c r="Y75" i="3"/>
  <c r="BF75" i="2" s="1"/>
  <c r="Z78" i="1"/>
  <c r="BD78" i="2" s="1"/>
  <c r="Z78" i="2" s="1"/>
  <c r="Z66" i="1"/>
  <c r="AA69" i="1"/>
  <c r="Z67" i="1"/>
  <c r="Q80" i="3"/>
  <c r="Q164" i="3" s="1"/>
  <c r="AC63" i="1"/>
  <c r="BG63" i="2" s="1"/>
  <c r="AC63" i="2" s="1"/>
  <c r="CH73" i="2"/>
  <c r="X73" i="3"/>
  <c r="CG64" i="2"/>
  <c r="CI65" i="2"/>
  <c r="CH76" i="2"/>
  <c r="Y70" i="3" l="1"/>
  <c r="BF70" i="2" s="1"/>
  <c r="AB70" i="2" s="1"/>
  <c r="Z70" i="3" s="1"/>
  <c r="W66" i="3"/>
  <c r="BD66" i="2" s="1"/>
  <c r="Z66" i="2" s="1"/>
  <c r="X66" i="3" s="1"/>
  <c r="BE65" i="2"/>
  <c r="AA65" i="2" s="1"/>
  <c r="BD76" i="2"/>
  <c r="Z76" i="2" s="1"/>
  <c r="X76" i="3" s="1"/>
  <c r="BC68" i="2"/>
  <c r="Y68" i="2" s="1"/>
  <c r="W68" i="3" s="1"/>
  <c r="EK80" i="2"/>
  <c r="EK164" i="2" s="1"/>
  <c r="X71" i="3"/>
  <c r="Z74" i="3"/>
  <c r="AB77" i="1"/>
  <c r="CJ77" i="2" s="1"/>
  <c r="CE80" i="1"/>
  <c r="CE164" i="1" s="1"/>
  <c r="CG80" i="2"/>
  <c r="CG164" i="2" s="1"/>
  <c r="AB62" i="1"/>
  <c r="AC72" i="1"/>
  <c r="AX80" i="2"/>
  <c r="AX164" i="2" s="1"/>
  <c r="T61" i="2"/>
  <c r="X78" i="3"/>
  <c r="CH78" i="2"/>
  <c r="AD61" i="1"/>
  <c r="CH66" i="2"/>
  <c r="EL80" i="2" s="1"/>
  <c r="EL164" i="2" s="1"/>
  <c r="AB65" i="1"/>
  <c r="AA76" i="1"/>
  <c r="Z64" i="2"/>
  <c r="AA73" i="1"/>
  <c r="BE73" i="2" s="1"/>
  <c r="AA73" i="2" s="1"/>
  <c r="X67" i="3"/>
  <c r="BE67" i="2" s="1"/>
  <c r="CH67" i="2"/>
  <c r="AB75" i="1"/>
  <c r="AB62" i="2"/>
  <c r="AC74" i="1"/>
  <c r="AC70" i="1"/>
  <c r="Z68" i="1"/>
  <c r="CI64" i="2"/>
  <c r="AA63" i="3"/>
  <c r="CK63" i="2"/>
  <c r="CI69" i="2"/>
  <c r="AB75" i="2"/>
  <c r="AC72" i="2"/>
  <c r="AA71" i="1"/>
  <c r="CJ61" i="2"/>
  <c r="CH64" i="2"/>
  <c r="BF77" i="2" l="1"/>
  <c r="AB77" i="2" s="1"/>
  <c r="Z77" i="3" s="1"/>
  <c r="BE76" i="2"/>
  <c r="AA76" i="2" s="1"/>
  <c r="Y76" i="3" s="1"/>
  <c r="BF76" i="2" s="1"/>
  <c r="Y65" i="3"/>
  <c r="BF65" i="2" s="1"/>
  <c r="AB65" i="2" s="1"/>
  <c r="Z65" i="3" s="1"/>
  <c r="BD68" i="2"/>
  <c r="Z68" i="2" s="1"/>
  <c r="X68" i="3" s="1"/>
  <c r="BG70" i="2"/>
  <c r="AC70" i="2" s="1"/>
  <c r="AA70" i="3" s="1"/>
  <c r="BE71" i="2"/>
  <c r="AA71" i="2" s="1"/>
  <c r="Y71" i="3" s="1"/>
  <c r="BG74" i="2"/>
  <c r="AC74" i="2" s="1"/>
  <c r="AA74" i="3" s="1"/>
  <c r="BH74" i="2" s="1"/>
  <c r="Z69" i="2"/>
  <c r="X69" i="3" s="1"/>
  <c r="CJ62" i="2"/>
  <c r="Z80" i="1"/>
  <c r="Z164" i="1" s="1"/>
  <c r="AA68" i="1"/>
  <c r="CK72" i="2"/>
  <c r="AD72" i="1"/>
  <c r="AB69" i="1"/>
  <c r="AA67" i="1"/>
  <c r="AA67" i="2"/>
  <c r="CK74" i="2"/>
  <c r="CI71" i="2"/>
  <c r="Z75" i="3"/>
  <c r="BG75" i="2" s="1"/>
  <c r="CJ75" i="2"/>
  <c r="CI76" i="2"/>
  <c r="Z62" i="3"/>
  <c r="BG62" i="2" s="1"/>
  <c r="AC77" i="1"/>
  <c r="Y73" i="3"/>
  <c r="CI73" i="2"/>
  <c r="CJ65" i="2"/>
  <c r="AE61" i="1"/>
  <c r="AD63" i="1"/>
  <c r="BH63" i="2" s="1"/>
  <c r="AD63" i="2" s="1"/>
  <c r="AB64" i="1"/>
  <c r="CK70" i="2"/>
  <c r="X64" i="3"/>
  <c r="AA66" i="1"/>
  <c r="BE66" i="2" s="1"/>
  <c r="AA66" i="2" s="1"/>
  <c r="CK61" i="2"/>
  <c r="AA72" i="3"/>
  <c r="BH72" i="2" s="1"/>
  <c r="AA78" i="1"/>
  <c r="BE78" i="2" s="1"/>
  <c r="AA78" i="2" s="1"/>
  <c r="T80" i="2"/>
  <c r="T164" i="2" s="1"/>
  <c r="R61" i="3"/>
  <c r="BE68" i="2" l="1"/>
  <c r="BE64" i="2"/>
  <c r="AA64" i="2" s="1"/>
  <c r="Y64" i="3" s="1"/>
  <c r="BG77" i="2"/>
  <c r="AC77" i="2" s="1"/>
  <c r="AA77" i="3" s="1"/>
  <c r="BE69" i="2"/>
  <c r="AA69" i="2" s="1"/>
  <c r="AC62" i="1"/>
  <c r="CJ69" i="2"/>
  <c r="AC62" i="2"/>
  <c r="CK62" i="2"/>
  <c r="CI67" i="2"/>
  <c r="AE72" i="1"/>
  <c r="AD72" i="2"/>
  <c r="AB72" i="3" s="1"/>
  <c r="BI72" i="2" s="1"/>
  <c r="AB76" i="1"/>
  <c r="AC75" i="2"/>
  <c r="AB76" i="2"/>
  <c r="Y67" i="3"/>
  <c r="BF67" i="2" s="1"/>
  <c r="AD74" i="2"/>
  <c r="AD70" i="1"/>
  <c r="CL70" i="2" s="1"/>
  <c r="AC69" i="1"/>
  <c r="AC65" i="1"/>
  <c r="BG65" i="2" s="1"/>
  <c r="AC65" i="2" s="1"/>
  <c r="AB73" i="1"/>
  <c r="CJ73" i="2" s="1"/>
  <c r="AD74" i="1"/>
  <c r="CI68" i="2"/>
  <c r="R80" i="3"/>
  <c r="R164" i="3" s="1"/>
  <c r="AY61" i="2"/>
  <c r="CI78" i="2"/>
  <c r="Y78" i="3"/>
  <c r="Y66" i="3"/>
  <c r="AB66" i="1"/>
  <c r="AA80" i="1"/>
  <c r="AA164" i="1" s="1"/>
  <c r="AF61" i="1"/>
  <c r="AB63" i="3"/>
  <c r="CL63" i="2"/>
  <c r="CK77" i="2"/>
  <c r="CL61" i="2"/>
  <c r="AB71" i="1"/>
  <c r="BF71" i="2" s="1"/>
  <c r="AB71" i="2" s="1"/>
  <c r="CH68" i="2"/>
  <c r="CH80" i="2" s="1"/>
  <c r="CH164" i="2" s="1"/>
  <c r="CF80" i="1"/>
  <c r="CF164" i="1" s="1"/>
  <c r="AC75" i="1"/>
  <c r="BF66" i="2" l="1"/>
  <c r="BH70" i="2"/>
  <c r="AD70" i="2" s="1"/>
  <c r="AB70" i="3" s="1"/>
  <c r="BF73" i="2"/>
  <c r="AB73" i="2" s="1"/>
  <c r="Z73" i="3" s="1"/>
  <c r="BF64" i="2"/>
  <c r="AB64" i="2" s="1"/>
  <c r="Z64" i="3" s="1"/>
  <c r="BG64" i="2" s="1"/>
  <c r="Y69" i="3"/>
  <c r="BF69" i="2" s="1"/>
  <c r="AB69" i="2" s="1"/>
  <c r="Z69" i="3" s="1"/>
  <c r="BG69" i="2" s="1"/>
  <c r="AA62" i="3"/>
  <c r="BH62" i="2" s="1"/>
  <c r="AD62" i="2" s="1"/>
  <c r="AA65" i="3"/>
  <c r="AB67" i="1"/>
  <c r="CJ67" i="2" s="1"/>
  <c r="CM72" i="2"/>
  <c r="D61" i="1"/>
  <c r="AD62" i="1"/>
  <c r="CK65" i="2"/>
  <c r="CJ76" i="2"/>
  <c r="CL72" i="2"/>
  <c r="AE72" i="2" s="1"/>
  <c r="AC72" i="3" s="1"/>
  <c r="BJ72" i="2" s="1"/>
  <c r="CL74" i="2"/>
  <c r="AB67" i="2"/>
  <c r="Z76" i="3"/>
  <c r="BG76" i="2" s="1"/>
  <c r="AE70" i="1"/>
  <c r="CK69" i="2"/>
  <c r="AE63" i="1"/>
  <c r="BI63" i="2" s="1"/>
  <c r="AE63" i="2" s="1"/>
  <c r="AB74" i="3"/>
  <c r="BI74" i="2" s="1"/>
  <c r="AB78" i="1"/>
  <c r="BF78" i="2" s="1"/>
  <c r="AB78" i="2" s="1"/>
  <c r="AB68" i="1"/>
  <c r="CJ64" i="2"/>
  <c r="AA68" i="2"/>
  <c r="AC76" i="1"/>
  <c r="AY80" i="2"/>
  <c r="AY164" i="2" s="1"/>
  <c r="U61" i="2"/>
  <c r="AA75" i="3"/>
  <c r="BH75" i="2" s="1"/>
  <c r="CK75" i="2"/>
  <c r="Z71" i="3"/>
  <c r="CJ71" i="2"/>
  <c r="AC64" i="1"/>
  <c r="CJ66" i="2"/>
  <c r="AE74" i="1"/>
  <c r="AD77" i="1"/>
  <c r="BH77" i="2" s="1"/>
  <c r="AD77" i="2" s="1"/>
  <c r="AC73" i="1"/>
  <c r="CM61" i="2"/>
  <c r="CI66" i="2"/>
  <c r="CG80" i="1"/>
  <c r="CG164" i="1" s="1"/>
  <c r="AC69" i="2" l="1"/>
  <c r="AA69" i="3" s="1"/>
  <c r="BG73" i="2"/>
  <c r="AC73" i="2" s="1"/>
  <c r="AA73" i="3" s="1"/>
  <c r="BI70" i="2"/>
  <c r="AE70" i="2" s="1"/>
  <c r="AC70" i="3" s="1"/>
  <c r="EN80" i="2"/>
  <c r="EN164" i="2" s="1"/>
  <c r="CI80" i="2"/>
  <c r="CI164" i="2" s="1"/>
  <c r="EM80" i="2"/>
  <c r="EM164" i="2" s="1"/>
  <c r="AB62" i="3"/>
  <c r="BI62" i="2" s="1"/>
  <c r="Z67" i="3"/>
  <c r="AC67" i="1"/>
  <c r="AF72" i="1"/>
  <c r="AC76" i="2"/>
  <c r="AA76" i="3" s="1"/>
  <c r="BH76" i="2" s="1"/>
  <c r="AE74" i="2"/>
  <c r="AC74" i="3" s="1"/>
  <c r="CM63" i="2"/>
  <c r="AD65" i="1"/>
  <c r="BH65" i="2" s="1"/>
  <c r="AD65" i="2" s="1"/>
  <c r="AD69" i="1"/>
  <c r="CM70" i="2"/>
  <c r="AB80" i="1"/>
  <c r="AB164" i="1" s="1"/>
  <c r="AC66" i="1"/>
  <c r="AC63" i="3"/>
  <c r="AF72" i="2"/>
  <c r="BK72" i="2"/>
  <c r="AC64" i="2"/>
  <c r="AA64" i="3" s="1"/>
  <c r="BH64" i="2" s="1"/>
  <c r="Z78" i="3"/>
  <c r="CJ68" i="2"/>
  <c r="AB77" i="3"/>
  <c r="CL77" i="2"/>
  <c r="CM74" i="2"/>
  <c r="AC71" i="1"/>
  <c r="BG71" i="2" s="1"/>
  <c r="AC71" i="2" s="1"/>
  <c r="AD75" i="2"/>
  <c r="U80" i="2"/>
  <c r="U164" i="2" s="1"/>
  <c r="S61" i="3"/>
  <c r="CK66" i="2"/>
  <c r="CL62" i="2"/>
  <c r="CK76" i="2"/>
  <c r="AD75" i="1"/>
  <c r="CK73" i="2"/>
  <c r="AD64" i="1"/>
  <c r="CK67" i="2"/>
  <c r="Y68" i="3"/>
  <c r="AE62" i="1"/>
  <c r="BH69" i="2" l="1"/>
  <c r="AD69" i="2" s="1"/>
  <c r="AB69" i="3" s="1"/>
  <c r="BF68" i="2"/>
  <c r="AB68" i="2" s="1"/>
  <c r="Z68" i="3" s="1"/>
  <c r="BG67" i="2"/>
  <c r="AC67" i="2" s="1"/>
  <c r="AA67" i="3" s="1"/>
  <c r="BJ74" i="2"/>
  <c r="BK74" i="2" s="1"/>
  <c r="AB66" i="2"/>
  <c r="Z66" i="3" s="1"/>
  <c r="AE62" i="2"/>
  <c r="AC62" i="3" s="1"/>
  <c r="BJ62" i="2" s="1"/>
  <c r="BK62" i="2" s="1"/>
  <c r="AF63" i="1"/>
  <c r="D63" i="1" s="1"/>
  <c r="AB65" i="3"/>
  <c r="D72" i="1"/>
  <c r="AE65" i="1"/>
  <c r="CL69" i="2"/>
  <c r="AC68" i="1"/>
  <c r="AF70" i="1"/>
  <c r="BJ70" i="2" s="1"/>
  <c r="AD67" i="1"/>
  <c r="AD73" i="1"/>
  <c r="BH73" i="2" s="1"/>
  <c r="AD73" i="2" s="1"/>
  <c r="D72" i="2"/>
  <c r="AG72" i="2"/>
  <c r="AD72" i="3"/>
  <c r="CJ78" i="2"/>
  <c r="AC78" i="1"/>
  <c r="BG78" i="2" s="1"/>
  <c r="CH80" i="1"/>
  <c r="CH164" i="1" s="1"/>
  <c r="AE64" i="1"/>
  <c r="AD76" i="2"/>
  <c r="AF62" i="1"/>
  <c r="CK64" i="2"/>
  <c r="AD64" i="2" s="1"/>
  <c r="CK68" i="2"/>
  <c r="AB75" i="3"/>
  <c r="BI75" i="2" s="1"/>
  <c r="CL75" i="2"/>
  <c r="AD76" i="1"/>
  <c r="AD66" i="1"/>
  <c r="S80" i="3"/>
  <c r="S164" i="3" s="1"/>
  <c r="AZ61" i="2"/>
  <c r="AF74" i="1"/>
  <c r="CK71" i="2"/>
  <c r="EO80" i="2" s="1"/>
  <c r="EO164" i="2" s="1"/>
  <c r="AA71" i="3"/>
  <c r="AE77" i="1"/>
  <c r="BI77" i="2" s="1"/>
  <c r="AE77" i="2" s="1"/>
  <c r="BI65" i="2" l="1"/>
  <c r="AF74" i="2"/>
  <c r="AD74" i="3" s="1"/>
  <c r="BK70" i="2"/>
  <c r="AF70" i="2"/>
  <c r="AD70" i="3" s="1"/>
  <c r="BJ63" i="2"/>
  <c r="BH67" i="2"/>
  <c r="AD67" i="2" s="1"/>
  <c r="AB67" i="3" s="1"/>
  <c r="BI67" i="2" s="1"/>
  <c r="BG68" i="2"/>
  <c r="AC68" i="2" s="1"/>
  <c r="AA68" i="3" s="1"/>
  <c r="BG66" i="2"/>
  <c r="AC66" i="2" s="1"/>
  <c r="AA66" i="3" s="1"/>
  <c r="CL65" i="2"/>
  <c r="AE65" i="2" s="1"/>
  <c r="AC65" i="3" s="1"/>
  <c r="AC80" i="1"/>
  <c r="AC164" i="1" s="1"/>
  <c r="CK78" i="2"/>
  <c r="CK80" i="2" s="1"/>
  <c r="CK164" i="2" s="1"/>
  <c r="AF65" i="1"/>
  <c r="D74" i="1"/>
  <c r="D62" i="1"/>
  <c r="AE69" i="1"/>
  <c r="BI69" i="2" s="1"/>
  <c r="AE69" i="2" s="1"/>
  <c r="CL73" i="2"/>
  <c r="CL67" i="2"/>
  <c r="AB73" i="3"/>
  <c r="D70" i="1"/>
  <c r="AD71" i="1"/>
  <c r="CL71" i="2" s="1"/>
  <c r="AD68" i="1"/>
  <c r="AE75" i="2"/>
  <c r="AC78" i="2"/>
  <c r="AA78" i="3" s="1"/>
  <c r="CJ80" i="2"/>
  <c r="CJ164" i="2" s="1"/>
  <c r="AB64" i="3"/>
  <c r="BI64" i="2" s="1"/>
  <c r="CM64" i="2"/>
  <c r="CL66" i="2"/>
  <c r="AE75" i="1"/>
  <c r="AE73" i="1"/>
  <c r="CL64" i="2"/>
  <c r="AC77" i="3"/>
  <c r="CM77" i="2"/>
  <c r="AZ80" i="2"/>
  <c r="AZ164" i="2" s="1"/>
  <c r="V61" i="2"/>
  <c r="AB76" i="3"/>
  <c r="BI76" i="2" s="1"/>
  <c r="CL76" i="2"/>
  <c r="CM62" i="2"/>
  <c r="AE67" i="1"/>
  <c r="D74" i="2" l="1"/>
  <c r="AG74" i="2"/>
  <c r="BI73" i="2"/>
  <c r="AE73" i="2" s="1"/>
  <c r="AC73" i="3" s="1"/>
  <c r="BH71" i="2"/>
  <c r="AD71" i="2" s="1"/>
  <c r="AB71" i="3" s="1"/>
  <c r="D70" i="2"/>
  <c r="AG70" i="2"/>
  <c r="BK63" i="2"/>
  <c r="AF63" i="2"/>
  <c r="BH66" i="2"/>
  <c r="AD66" i="2" s="1"/>
  <c r="AB66" i="3" s="1"/>
  <c r="BH68" i="2"/>
  <c r="AD68" i="2" s="1"/>
  <c r="AB68" i="3" s="1"/>
  <c r="BJ65" i="2"/>
  <c r="BK65" i="2" s="1"/>
  <c r="EP80" i="2"/>
  <c r="EP164" i="2" s="1"/>
  <c r="AC69" i="3"/>
  <c r="AE67" i="2"/>
  <c r="AC67" i="3" s="1"/>
  <c r="CI80" i="1"/>
  <c r="CI164" i="1" s="1"/>
  <c r="CM65" i="2"/>
  <c r="CL68" i="2"/>
  <c r="AF69" i="1"/>
  <c r="D65" i="1"/>
  <c r="AD78" i="1"/>
  <c r="BH78" i="2" s="1"/>
  <c r="AD78" i="2" s="1"/>
  <c r="AE76" i="2"/>
  <c r="AE71" i="1"/>
  <c r="AE68" i="1"/>
  <c r="AC75" i="3"/>
  <c r="CM75" i="2"/>
  <c r="CM67" i="2"/>
  <c r="V80" i="2"/>
  <c r="V164" i="2" s="1"/>
  <c r="T61" i="3"/>
  <c r="AF77" i="1"/>
  <c r="BJ77" i="2" s="1"/>
  <c r="BK77" i="2" s="1"/>
  <c r="AE66" i="1"/>
  <c r="AF64" i="1"/>
  <c r="AE64" i="2"/>
  <c r="AF62" i="2"/>
  <c r="AE76" i="1"/>
  <c r="CM73" i="2"/>
  <c r="AG63" i="2" l="1"/>
  <c r="D63" i="2"/>
  <c r="AD63" i="3"/>
  <c r="BI68" i="2"/>
  <c r="AE68" i="2" s="1"/>
  <c r="AC68" i="3" s="1"/>
  <c r="BI66" i="2"/>
  <c r="AE66" i="2" s="1"/>
  <c r="AC66" i="3" s="1"/>
  <c r="BJ75" i="2"/>
  <c r="BK75" i="2" s="1"/>
  <c r="AF77" i="2"/>
  <c r="D77" i="2" s="1"/>
  <c r="BJ67" i="2"/>
  <c r="BK67" i="2" s="1"/>
  <c r="BI71" i="2"/>
  <c r="AE71" i="2" s="1"/>
  <c r="AC71" i="3" s="1"/>
  <c r="BJ69" i="2"/>
  <c r="BK69" i="2" s="1"/>
  <c r="CM69" i="2"/>
  <c r="CM71" i="2"/>
  <c r="AD80" i="1"/>
  <c r="AD164" i="1" s="1"/>
  <c r="AE78" i="1"/>
  <c r="D69" i="1"/>
  <c r="D64" i="1"/>
  <c r="CM68" i="2"/>
  <c r="D77" i="1"/>
  <c r="AF65" i="2"/>
  <c r="AB78" i="3"/>
  <c r="AF73" i="1"/>
  <c r="BJ73" i="2" s="1"/>
  <c r="BK73" i="2" s="1"/>
  <c r="D62" i="2"/>
  <c r="AG62" i="2"/>
  <c r="AF68" i="1"/>
  <c r="AF75" i="1"/>
  <c r="CM76" i="2"/>
  <c r="AC76" i="3"/>
  <c r="AD62" i="3"/>
  <c r="AF67" i="1"/>
  <c r="AC64" i="3"/>
  <c r="BJ64" i="2" s="1"/>
  <c r="AF66" i="1"/>
  <c r="T80" i="3"/>
  <c r="T164" i="3" s="1"/>
  <c r="BA61" i="2"/>
  <c r="AD77" i="3" l="1"/>
  <c r="AF67" i="2"/>
  <c r="D67" i="2" s="1"/>
  <c r="BJ68" i="2"/>
  <c r="AF68" i="2" s="1"/>
  <c r="BI78" i="2"/>
  <c r="AF75" i="2"/>
  <c r="D75" i="2" s="1"/>
  <c r="BJ66" i="2"/>
  <c r="BK66" i="2" s="1"/>
  <c r="AF73" i="2"/>
  <c r="AD73" i="3" s="1"/>
  <c r="BJ76" i="2"/>
  <c r="BK76" i="2" s="1"/>
  <c r="AG77" i="2"/>
  <c r="AF69" i="2"/>
  <c r="CJ80" i="1"/>
  <c r="CJ164" i="1" s="1"/>
  <c r="CL78" i="2"/>
  <c r="CL80" i="2" s="1"/>
  <c r="CL164" i="2" s="1"/>
  <c r="D65" i="2"/>
  <c r="AG65" i="2"/>
  <c r="AD65" i="3"/>
  <c r="AF71" i="1"/>
  <c r="BJ71" i="2" s="1"/>
  <c r="D66" i="1"/>
  <c r="D68" i="1"/>
  <c r="D67" i="1"/>
  <c r="AE80" i="1"/>
  <c r="AE164" i="1" s="1"/>
  <c r="CM78" i="2"/>
  <c r="D73" i="1"/>
  <c r="D75" i="1"/>
  <c r="AF64" i="2"/>
  <c r="BK64" i="2"/>
  <c r="AF76" i="1"/>
  <c r="CM66" i="2"/>
  <c r="BA80" i="2"/>
  <c r="BA164" i="2" s="1"/>
  <c r="W61" i="2"/>
  <c r="AG75" i="2" l="1"/>
  <c r="AD67" i="3"/>
  <c r="AD75" i="3"/>
  <c r="AG73" i="2"/>
  <c r="BK68" i="2"/>
  <c r="AG67" i="2"/>
  <c r="EQ80" i="2"/>
  <c r="EQ164" i="2" s="1"/>
  <c r="AF76" i="2"/>
  <c r="AD76" i="3" s="1"/>
  <c r="D73" i="2"/>
  <c r="BK71" i="2"/>
  <c r="AF71" i="2"/>
  <c r="D71" i="2" s="1"/>
  <c r="AD68" i="3"/>
  <c r="AD64" i="3"/>
  <c r="AD69" i="3"/>
  <c r="AG69" i="2"/>
  <c r="D69" i="2"/>
  <c r="AE78" i="2"/>
  <c r="AC78" i="3" s="1"/>
  <c r="D71" i="1"/>
  <c r="D76" i="1"/>
  <c r="CK80" i="1"/>
  <c r="CK164" i="1" s="1"/>
  <c r="CM80" i="2"/>
  <c r="CM164" i="2" s="1"/>
  <c r="AF78" i="1"/>
  <c r="D68" i="2"/>
  <c r="AG68" i="2"/>
  <c r="D64" i="2"/>
  <c r="AG64" i="2"/>
  <c r="AF66" i="2"/>
  <c r="W80" i="2"/>
  <c r="W164" i="2" s="1"/>
  <c r="U61" i="3"/>
  <c r="AG76" i="2" l="1"/>
  <c r="D76" i="2"/>
  <c r="AG71" i="2"/>
  <c r="AD71" i="3"/>
  <c r="BJ78" i="2"/>
  <c r="BK78" i="2" s="1"/>
  <c r="AG66" i="2"/>
  <c r="D78" i="1"/>
  <c r="AF80" i="1"/>
  <c r="AF164" i="1" s="1"/>
  <c r="AD66" i="3"/>
  <c r="D66" i="2"/>
  <c r="U80" i="3"/>
  <c r="U164" i="3" s="1"/>
  <c r="BB61" i="2"/>
  <c r="AF78" i="2" l="1"/>
  <c r="AD78" i="3" s="1"/>
  <c r="D80" i="1"/>
  <c r="D164" i="1" s="1"/>
  <c r="BB80" i="2"/>
  <c r="BB164" i="2" s="1"/>
  <c r="X61" i="2"/>
  <c r="D78" i="2" l="1"/>
  <c r="AG78" i="2"/>
  <c r="X80" i="2"/>
  <c r="X164" i="2" s="1"/>
  <c r="V61" i="3"/>
  <c r="V80" i="3" l="1"/>
  <c r="V164" i="3" s="1"/>
  <c r="BC61" i="2"/>
  <c r="BC80" i="2" l="1"/>
  <c r="BC164" i="2" s="1"/>
  <c r="Y61" i="2"/>
  <c r="Y80" i="2" l="1"/>
  <c r="Y164" i="2" s="1"/>
  <c r="W61" i="3"/>
  <c r="W80" i="3" l="1"/>
  <c r="W164" i="3" s="1"/>
  <c r="BD61" i="2"/>
  <c r="BD80" i="2" l="1"/>
  <c r="BD164" i="2" s="1"/>
  <c r="Z61" i="2"/>
  <c r="Z80" i="2" l="1"/>
  <c r="Z164" i="2" s="1"/>
  <c r="X61" i="3"/>
  <c r="X80" i="3" l="1"/>
  <c r="X164" i="3" s="1"/>
  <c r="BE61" i="2"/>
  <c r="BE80" i="2" l="1"/>
  <c r="BE164" i="2" s="1"/>
  <c r="AA61" i="2"/>
  <c r="AA80" i="2" l="1"/>
  <c r="AA164" i="2" s="1"/>
  <c r="Y61" i="3"/>
  <c r="Y80" i="3" l="1"/>
  <c r="Y164" i="3" s="1"/>
  <c r="BF61" i="2"/>
  <c r="BF80" i="2" l="1"/>
  <c r="BF164" i="2" s="1"/>
  <c r="AB61" i="2"/>
  <c r="AB80" i="2" l="1"/>
  <c r="AB164" i="2" s="1"/>
  <c r="Z61" i="3"/>
  <c r="BG61" i="2" l="1"/>
  <c r="Z80" i="3"/>
  <c r="Z164" i="3" s="1"/>
  <c r="BG80" i="2" l="1"/>
  <c r="BG164" i="2" s="1"/>
  <c r="AC61" i="2"/>
  <c r="AC80" i="2" l="1"/>
  <c r="AC164" i="2" s="1"/>
  <c r="AA61" i="3"/>
  <c r="AA80" i="3" l="1"/>
  <c r="AA164" i="3" s="1"/>
  <c r="BH61" i="2"/>
  <c r="BH80" i="2" l="1"/>
  <c r="BH164" i="2" s="1"/>
  <c r="AD61" i="2"/>
  <c r="AD80" i="2" l="1"/>
  <c r="AD164" i="2" s="1"/>
  <c r="AB61" i="3"/>
  <c r="AB80" i="3" l="1"/>
  <c r="AB164" i="3" s="1"/>
  <c r="BI61" i="2"/>
  <c r="BI80" i="2" l="1"/>
  <c r="BI164" i="2" s="1"/>
  <c r="AE61" i="2"/>
  <c r="AE80" i="2" l="1"/>
  <c r="AE164" i="2" s="1"/>
  <c r="AC61" i="3"/>
  <c r="AC80" i="3" l="1"/>
  <c r="AC164" i="3" s="1"/>
  <c r="BJ61" i="2"/>
  <c r="BK61" i="2" s="1"/>
  <c r="BJ80" i="2" l="1"/>
  <c r="BJ164" i="2" s="1"/>
  <c r="AF61" i="2"/>
  <c r="D61" i="2" l="1"/>
  <c r="AG61" i="2"/>
  <c r="AF80" i="2"/>
  <c r="AF164" i="2" s="1"/>
  <c r="AD61" i="3"/>
  <c r="AD80" i="3" l="1"/>
  <c r="AD164" i="3" s="1"/>
  <c r="BK80" i="2" l="1"/>
  <c r="BK164" i="2" s="1"/>
  <c r="D80" i="2" l="1"/>
  <c r="D164" i="2" s="1"/>
  <c r="AG80" i="2"/>
  <c r="AG164" i="2" s="1"/>
  <c r="BQ157" i="1" l="1"/>
  <c r="BQ165" i="1" s="1"/>
  <c r="BS157" i="2" l="1"/>
  <c r="BS165" i="2" s="1"/>
  <c r="K7" i="1" l="1"/>
  <c r="I7" i="3" l="1"/>
  <c r="AM32" i="1"/>
  <c r="AM162" i="1" s="1"/>
  <c r="AM166" i="1" s="1"/>
  <c r="K10" i="1"/>
  <c r="K25" i="1"/>
  <c r="K26" i="1"/>
  <c r="K21" i="1"/>
  <c r="K14" i="1"/>
  <c r="K9" i="1"/>
  <c r="K28" i="1"/>
  <c r="K15" i="1"/>
  <c r="K11" i="1"/>
  <c r="K27" i="1"/>
  <c r="K19" i="1"/>
  <c r="K8" i="1"/>
  <c r="K12" i="1"/>
  <c r="K16" i="1"/>
  <c r="K17" i="1"/>
  <c r="K18" i="1"/>
  <c r="K23" i="1"/>
  <c r="K20" i="1"/>
  <c r="K24" i="1"/>
  <c r="K13" i="1"/>
  <c r="K22" i="1"/>
  <c r="K29" i="1"/>
  <c r="EB27" i="2" l="1"/>
  <c r="AT27" i="1"/>
  <c r="DX27" i="2"/>
  <c r="EE23" i="2"/>
  <c r="AW23" i="1"/>
  <c r="AT23" i="1"/>
  <c r="EG27" i="2"/>
  <c r="AX27" i="1"/>
  <c r="EJ23" i="2"/>
  <c r="BH23" i="1"/>
  <c r="AS23" i="1"/>
  <c r="AO27" i="1"/>
  <c r="EM23" i="2"/>
  <c r="BE23" i="1"/>
  <c r="EF7" i="2"/>
  <c r="BF7" i="1"/>
  <c r="EQ18" i="2"/>
  <c r="DY18" i="2"/>
  <c r="EG18" i="2"/>
  <c r="EI16" i="2"/>
  <c r="ED16" i="2"/>
  <c r="EA14" i="2"/>
  <c r="AQ14" i="1"/>
  <c r="BF14" i="1"/>
  <c r="EF10" i="2"/>
  <c r="BG10" i="1"/>
  <c r="AP10" i="1"/>
  <c r="EQ28" i="2"/>
  <c r="AY28" i="1"/>
  <c r="DX26" i="2"/>
  <c r="DY26" i="2"/>
  <c r="BG26" i="1"/>
  <c r="EI24" i="2"/>
  <c r="AR24" i="1"/>
  <c r="EE22" i="2"/>
  <c r="AU22" i="1"/>
  <c r="EJ22" i="2"/>
  <c r="EL29" i="2"/>
  <c r="BA29" i="1"/>
  <c r="AX29" i="1"/>
  <c r="DX25" i="2"/>
  <c r="BG25" i="1"/>
  <c r="EK20" i="2"/>
  <c r="AP20" i="1"/>
  <c r="EA20" i="2"/>
  <c r="EN12" i="2"/>
  <c r="EP12" i="2"/>
  <c r="AN12" i="1"/>
  <c r="BQ12" i="1" s="1"/>
  <c r="BS12" i="2" s="1"/>
  <c r="DX8" i="2"/>
  <c r="AX8" i="1"/>
  <c r="EP27" i="2"/>
  <c r="EB23" i="2"/>
  <c r="BB23" i="1"/>
  <c r="EH7" i="2"/>
  <c r="AP7" i="1"/>
  <c r="EE18" i="2"/>
  <c r="AY18" i="1"/>
  <c r="BF18" i="1"/>
  <c r="EJ16" i="2"/>
  <c r="AX16" i="1"/>
  <c r="BD16" i="1"/>
  <c r="EO14" i="2"/>
  <c r="AP14" i="1"/>
  <c r="EL10" i="2"/>
  <c r="AU10" i="1"/>
  <c r="AX10" i="1"/>
  <c r="EJ28" i="2"/>
  <c r="EP28" i="2"/>
  <c r="AS28" i="1"/>
  <c r="EJ26" i="2"/>
  <c r="BA26" i="1"/>
  <c r="EK24" i="2"/>
  <c r="BC24" i="1"/>
  <c r="BD24" i="1"/>
  <c r="EP22" i="2"/>
  <c r="EB22" i="2"/>
  <c r="EO27" i="2"/>
  <c r="BC23" i="1"/>
  <c r="BC7" i="1"/>
  <c r="EJ18" i="2"/>
  <c r="EO16" i="2"/>
  <c r="EM16" i="2"/>
  <c r="BD14" i="1"/>
  <c r="EB10" i="2"/>
  <c r="ED27" i="2"/>
  <c r="EH23" i="2"/>
  <c r="AY7" i="1"/>
  <c r="AQ18" i="1"/>
  <c r="EB16" i="2"/>
  <c r="EI27" i="2"/>
  <c r="AU7" i="1"/>
  <c r="EN16" i="2"/>
  <c r="EN14" i="2"/>
  <c r="EM10" i="2"/>
  <c r="EL28" i="2"/>
  <c r="EM26" i="2"/>
  <c r="BC26" i="1"/>
  <c r="EE24" i="2"/>
  <c r="EN22" i="2"/>
  <c r="DZ29" i="2"/>
  <c r="EM29" i="2"/>
  <c r="ED25" i="2"/>
  <c r="AU25" i="1"/>
  <c r="DY20" i="2"/>
  <c r="DZ20" i="2"/>
  <c r="DW12" i="2"/>
  <c r="AY12" i="1"/>
  <c r="EB8" i="2"/>
  <c r="AT8" i="1"/>
  <c r="EL21" i="2"/>
  <c r="BB21" i="1"/>
  <c r="EN21" i="2"/>
  <c r="EQ19" i="2"/>
  <c r="EK19" i="2"/>
  <c r="AN19" i="1"/>
  <c r="BQ19" i="1" s="1"/>
  <c r="BS19" i="2" s="1"/>
  <c r="EM17" i="2"/>
  <c r="BH17" i="1"/>
  <c r="EE15" i="2"/>
  <c r="AO15" i="1"/>
  <c r="AW15" i="1"/>
  <c r="DX13" i="2"/>
  <c r="EM13" i="2"/>
  <c r="EE11" i="2"/>
  <c r="AZ11" i="1"/>
  <c r="AO11" i="1"/>
  <c r="EN9" i="2"/>
  <c r="BA9" i="1"/>
  <c r="AO9" i="1"/>
  <c r="EG7" i="2"/>
  <c r="BB18" i="1"/>
  <c r="ED14" i="2"/>
  <c r="DX10" i="2"/>
  <c r="EB28" i="2"/>
  <c r="BA28" i="1"/>
  <c r="AO26" i="1"/>
  <c r="AW24" i="1"/>
  <c r="EH22" i="2"/>
  <c r="AN22" i="1"/>
  <c r="BQ22" i="1" s="1"/>
  <c r="BS22" i="2" s="1"/>
  <c r="AV29" i="1"/>
  <c r="AP29" i="1"/>
  <c r="AW25" i="1"/>
  <c r="AN25" i="1"/>
  <c r="EI20" i="2"/>
  <c r="AR20" i="1"/>
  <c r="EA12" i="2"/>
  <c r="AP12" i="1"/>
  <c r="AW8" i="1"/>
  <c r="BG8" i="1"/>
  <c r="EJ21" i="2"/>
  <c r="AQ21" i="1"/>
  <c r="EF19" i="2"/>
  <c r="AZ19" i="1"/>
  <c r="EC19" i="2"/>
  <c r="EG17" i="2"/>
  <c r="AZ17" i="1"/>
  <c r="AQ17" i="1"/>
  <c r="AR15" i="1"/>
  <c r="AT15" i="1"/>
  <c r="EL13" i="2"/>
  <c r="BB13" i="1"/>
  <c r="BH13" i="1"/>
  <c r="EQ11" i="2"/>
  <c r="DY11" i="2"/>
  <c r="DY9" i="2"/>
  <c r="AP9" i="1"/>
  <c r="BE9" i="1"/>
  <c r="EC27" i="2"/>
  <c r="EC16" i="2"/>
  <c r="EO10" i="2"/>
  <c r="EA26" i="2"/>
  <c r="AZ24" i="1"/>
  <c r="EO29" i="2"/>
  <c r="EF25" i="2"/>
  <c r="AZ20" i="1"/>
  <c r="AR12" i="1"/>
  <c r="EO8" i="2"/>
  <c r="AX21" i="1"/>
  <c r="EM19" i="2"/>
  <c r="AU19" i="1"/>
  <c r="BC17" i="1"/>
  <c r="AY15" i="1"/>
  <c r="EO13" i="2"/>
  <c r="EA11" i="2"/>
  <c r="BF11" i="1"/>
  <c r="AQ9" i="1"/>
  <c r="AS7" i="1"/>
  <c r="AR14" i="1"/>
  <c r="AY26" i="1"/>
  <c r="AY29" i="1"/>
  <c r="EQ20" i="2"/>
  <c r="AP8" i="1"/>
  <c r="BD19" i="1"/>
  <c r="AY17" i="1"/>
  <c r="EJ13" i="2"/>
  <c r="BB11" i="1"/>
  <c r="DY7" i="2"/>
  <c r="EC28" i="2"/>
  <c r="EQ22" i="2"/>
  <c r="AT25" i="1"/>
  <c r="DX12" i="2"/>
  <c r="BA21" i="1"/>
  <c r="EO17" i="2"/>
  <c r="EO15" i="2"/>
  <c r="EP11" i="2"/>
  <c r="BG9" i="1"/>
  <c r="DY16" i="2"/>
  <c r="EJ10" i="2"/>
  <c r="AN28" i="1"/>
  <c r="BQ28" i="1" s="1"/>
  <c r="BS28" i="2" s="1"/>
  <c r="AP24" i="1"/>
  <c r="EK29" i="2"/>
  <c r="EO25" i="2"/>
  <c r="EN20" i="2"/>
  <c r="EJ12" i="2"/>
  <c r="DZ8" i="2"/>
  <c r="ED21" i="2"/>
  <c r="BC21" i="1"/>
  <c r="AY19" i="1"/>
  <c r="EN17" i="2"/>
  <c r="EN15" i="2"/>
  <c r="DZ15" i="2"/>
  <c r="AQ13" i="1"/>
  <c r="AR11" i="1"/>
  <c r="ED9" i="2"/>
  <c r="EF9" i="2"/>
  <c r="AR26" i="1"/>
  <c r="EA29" i="2"/>
  <c r="AS20" i="1"/>
  <c r="EN8" i="2"/>
  <c r="AU21" i="1"/>
  <c r="EJ17" i="2"/>
  <c r="EP13" i="2"/>
  <c r="AT11" i="1"/>
  <c r="EB7" i="2"/>
  <c r="EH28" i="2"/>
  <c r="BG22" i="1"/>
  <c r="DY25" i="2"/>
  <c r="EK12" i="2"/>
  <c r="EI21" i="2"/>
  <c r="AW19" i="1"/>
  <c r="EQ15" i="2"/>
  <c r="BD13" i="1"/>
  <c r="EM9" i="2"/>
  <c r="EA27" i="2"/>
  <c r="BD27" i="1"/>
  <c r="DY23" i="2"/>
  <c r="BF27" i="1"/>
  <c r="AU27" i="1"/>
  <c r="BG23" i="1"/>
  <c r="BA27" i="1"/>
  <c r="EI7" i="2"/>
  <c r="BG7" i="1"/>
  <c r="AR18" i="1"/>
  <c r="EH16" i="2"/>
  <c r="EQ14" i="2"/>
  <c r="EB14" i="2"/>
  <c r="BE10" i="1"/>
  <c r="AV28" i="1"/>
  <c r="EL26" i="2"/>
  <c r="DW26" i="2"/>
  <c r="AT24" i="1"/>
  <c r="EC22" i="2"/>
  <c r="EG29" i="2"/>
  <c r="EM25" i="2"/>
  <c r="EJ20" i="2"/>
  <c r="AX20" i="1"/>
  <c r="BG12" i="1"/>
  <c r="EJ8" i="2"/>
  <c r="AQ27" i="1"/>
  <c r="AN23" i="1"/>
  <c r="EP7" i="2"/>
  <c r="EO18" i="2"/>
  <c r="EQ16" i="2"/>
  <c r="EE14" i="2"/>
  <c r="EK10" i="2"/>
  <c r="BA10" i="1"/>
  <c r="BB28" i="1"/>
  <c r="EN26" i="2"/>
  <c r="EJ24" i="2"/>
  <c r="BE24" i="1"/>
  <c r="AO22" i="1"/>
  <c r="BB27" i="1"/>
  <c r="AQ7" i="1"/>
  <c r="DX16" i="2"/>
  <c r="AW14" i="1"/>
  <c r="EK27" i="2"/>
  <c r="AW7" i="1"/>
  <c r="DZ16" i="2"/>
  <c r="EI18" i="2"/>
  <c r="EC14" i="2"/>
  <c r="BH28" i="1"/>
  <c r="DY24" i="2"/>
  <c r="AV22" i="1"/>
  <c r="BG29" i="1"/>
  <c r="AZ25" i="1"/>
  <c r="AT20" i="1"/>
  <c r="AV12" i="1"/>
  <c r="EG8" i="2"/>
  <c r="BH21" i="1"/>
  <c r="DY19" i="2"/>
  <c r="EH17" i="2"/>
  <c r="BE17" i="1"/>
  <c r="EP15" i="2"/>
  <c r="EI13" i="2"/>
  <c r="EH11" i="2"/>
  <c r="DX9" i="2"/>
  <c r="EM27" i="2"/>
  <c r="EA16" i="2"/>
  <c r="AY10" i="1"/>
  <c r="EQ26" i="2"/>
  <c r="AQ22" i="1"/>
  <c r="ED29" i="2"/>
  <c r="AY25" i="1"/>
  <c r="AQ20" i="1"/>
  <c r="EC12" i="2"/>
  <c r="AU8" i="1"/>
  <c r="AP21" i="1"/>
  <c r="AR21" i="1"/>
  <c r="AS19" i="1"/>
  <c r="EF17" i="2"/>
  <c r="EJ15" i="2"/>
  <c r="BA15" i="1"/>
  <c r="EE13" i="2"/>
  <c r="EO11" i="2"/>
  <c r="EO9" i="2"/>
  <c r="EC23" i="2"/>
  <c r="EG10" i="2"/>
  <c r="AV24" i="1"/>
  <c r="EI25" i="2"/>
  <c r="BH12" i="1"/>
  <c r="BD21" i="1"/>
  <c r="DY17" i="2"/>
  <c r="AX15" i="1"/>
  <c r="AN11" i="1"/>
  <c r="AU9" i="1"/>
  <c r="ED10" i="2"/>
  <c r="EP25" i="2"/>
  <c r="AT19" i="1"/>
  <c r="AY13" i="1"/>
  <c r="EH9" i="2"/>
  <c r="EI29" i="2"/>
  <c r="EH8" i="2"/>
  <c r="EA17" i="2"/>
  <c r="AY11" i="1"/>
  <c r="BB16" i="1"/>
  <c r="BH10" i="1"/>
  <c r="AQ24" i="1"/>
  <c r="BA25" i="1"/>
  <c r="EQ12" i="2"/>
  <c r="EO21" i="2"/>
  <c r="EB17" i="2"/>
  <c r="DZ13" i="2"/>
  <c r="DX11" i="2"/>
  <c r="BC10" i="1"/>
  <c r="DX24" i="2"/>
  <c r="AO8" i="1"/>
  <c r="AN17" i="1"/>
  <c r="BQ17" i="1" s="1"/>
  <c r="BS17" i="2" s="1"/>
  <c r="EC9" i="2"/>
  <c r="EH26" i="2"/>
  <c r="AR25" i="1"/>
  <c r="AW21" i="1"/>
  <c r="BF15" i="1"/>
  <c r="BC9" i="1"/>
  <c r="EQ27" i="2"/>
  <c r="AN27" i="1"/>
  <c r="BQ27" i="1" s="1"/>
  <c r="BS27" i="2" s="1"/>
  <c r="BA23" i="1"/>
  <c r="BG27" i="1"/>
  <c r="AR27" i="1"/>
  <c r="EO23" i="2"/>
  <c r="BC27" i="1"/>
  <c r="ED7" i="2"/>
  <c r="AT7" i="1"/>
  <c r="AZ18" i="1"/>
  <c r="BA16" i="1"/>
  <c r="AR16" i="1"/>
  <c r="AN14" i="1"/>
  <c r="BQ14" i="1" s="1"/>
  <c r="BS14" i="2" s="1"/>
  <c r="EC10" i="2"/>
  <c r="EF28" i="2"/>
  <c r="BE28" i="1"/>
  <c r="AW26" i="1"/>
  <c r="EM24" i="2"/>
  <c r="EL22" i="2"/>
  <c r="DW22" i="2"/>
  <c r="AR29" i="1"/>
  <c r="EA25" i="2"/>
  <c r="AY20" i="1"/>
  <c r="BE12" i="1"/>
  <c r="AT12" i="1"/>
  <c r="EC8" i="2"/>
  <c r="BE27" i="1"/>
  <c r="EM7" i="2"/>
  <c r="EL18" i="2"/>
  <c r="DW18" i="2"/>
  <c r="AQ16" i="1"/>
  <c r="EK14" i="2"/>
  <c r="EE10" i="2"/>
  <c r="DW28" i="2"/>
  <c r="BG28" i="1"/>
  <c r="EF26" i="2"/>
  <c r="EQ24" i="2"/>
  <c r="EI22" i="2"/>
  <c r="EN23" i="2"/>
  <c r="AN7" i="1"/>
  <c r="BQ7" i="1" s="1"/>
  <c r="BS7" i="2" s="1"/>
  <c r="EE16" i="2"/>
  <c r="DZ10" i="2"/>
  <c r="EA23" i="2"/>
  <c r="DW7" i="2"/>
  <c r="AV16" i="1"/>
  <c r="BC18" i="1"/>
  <c r="AT14" i="1"/>
  <c r="BF28" i="1"/>
  <c r="EN24" i="2"/>
  <c r="AT22" i="1"/>
  <c r="AW29" i="1"/>
  <c r="EB25" i="2"/>
  <c r="AV20" i="1"/>
  <c r="EH12" i="2"/>
  <c r="BH8" i="1"/>
  <c r="EE21" i="2"/>
  <c r="AV19" i="1"/>
  <c r="EC17" i="2"/>
  <c r="AO17" i="1"/>
  <c r="DX15" i="2"/>
  <c r="AX13" i="1"/>
  <c r="EL11" i="2"/>
  <c r="DW11" i="2"/>
  <c r="AZ9" i="1"/>
  <c r="AV27" i="1"/>
  <c r="AO16" i="1"/>
  <c r="BF10" i="1"/>
  <c r="EK26" i="2"/>
  <c r="ED24" i="2"/>
  <c r="EC29" i="2"/>
  <c r="EK25" i="2"/>
  <c r="BD20" i="1"/>
  <c r="EF12" i="2"/>
  <c r="EM8" i="2"/>
  <c r="BF21" i="1"/>
  <c r="DZ19" i="2"/>
  <c r="DW17" i="2"/>
  <c r="AS17" i="1"/>
  <c r="DY15" i="2"/>
  <c r="EB13" i="2"/>
  <c r="BD11" i="1"/>
  <c r="EB9" i="2"/>
  <c r="AN9" i="1"/>
  <c r="EF14" i="2"/>
  <c r="AX26" i="1"/>
  <c r="EG22" i="2"/>
  <c r="BE25" i="1"/>
  <c r="DW8" i="2"/>
  <c r="AY21" i="1"/>
  <c r="EE17" i="2"/>
  <c r="AQ15" i="1"/>
  <c r="AV11" i="1"/>
  <c r="AY9" i="1"/>
  <c r="BC28" i="1"/>
  <c r="BC25" i="1"/>
  <c r="AV21" i="1"/>
  <c r="AU15" i="1"/>
  <c r="EM11" i="2"/>
  <c r="BH14" i="1"/>
  <c r="AO29" i="1"/>
  <c r="AZ8" i="1"/>
  <c r="EB15" i="2"/>
  <c r="EG9" i="2"/>
  <c r="BD29" i="1"/>
  <c r="AX12" i="1"/>
  <c r="AT21" i="1"/>
  <c r="AP19" i="1"/>
  <c r="AW17" i="1"/>
  <c r="EK13" i="2"/>
  <c r="BA11" i="1"/>
  <c r="EM22" i="2"/>
  <c r="EJ25" i="2"/>
  <c r="EG12" i="2"/>
  <c r="DY21" i="2"/>
  <c r="DY27" i="2"/>
  <c r="AP27" i="1"/>
  <c r="EF23" i="2"/>
  <c r="BD23" i="1"/>
  <c r="AO23" i="1"/>
  <c r="DZ27" i="2"/>
  <c r="AW27" i="1"/>
  <c r="DW27" i="2"/>
  <c r="AR23" i="1"/>
  <c r="BF23" i="1"/>
  <c r="EH27" i="2"/>
  <c r="DW23" i="2"/>
  <c r="AQ23" i="1"/>
  <c r="EC7" i="2"/>
  <c r="EK7" i="2"/>
  <c r="EA18" i="2"/>
  <c r="AU18" i="1"/>
  <c r="AV18" i="1"/>
  <c r="EF16" i="2"/>
  <c r="BG16" i="1"/>
  <c r="AY16" i="1"/>
  <c r="EG14" i="2"/>
  <c r="EJ14" i="2"/>
  <c r="EH10" i="2"/>
  <c r="AQ10" i="1"/>
  <c r="AO10" i="1"/>
  <c r="EM28" i="2"/>
  <c r="AX28" i="1"/>
  <c r="EE26" i="2"/>
  <c r="BE26" i="1"/>
  <c r="BF26" i="1"/>
  <c r="EF24" i="2"/>
  <c r="BH24" i="1"/>
  <c r="BA24" i="1"/>
  <c r="EO22" i="2"/>
  <c r="BD22" i="1"/>
  <c r="DW29" i="2"/>
  <c r="EQ29" i="2"/>
  <c r="AS29" i="1"/>
  <c r="EC25" i="2"/>
  <c r="AQ25" i="1"/>
  <c r="AX25" i="1"/>
  <c r="BA20" i="1"/>
  <c r="EP20" i="2"/>
  <c r="EO12" i="2"/>
  <c r="BC12" i="1"/>
  <c r="AZ12" i="1"/>
  <c r="EK8" i="2"/>
  <c r="AQ8" i="1"/>
  <c r="EN27" i="2"/>
  <c r="AZ27" i="1"/>
  <c r="AX23" i="1"/>
  <c r="EJ7" i="2"/>
  <c r="AX7" i="1"/>
  <c r="BE7" i="1"/>
  <c r="EB18" i="2"/>
  <c r="BE18" i="1"/>
  <c r="EK16" i="2"/>
  <c r="BE16" i="1"/>
  <c r="BC16" i="1"/>
  <c r="EL14" i="2"/>
  <c r="AS14" i="1"/>
  <c r="DW14" i="2"/>
  <c r="EN10" i="2"/>
  <c r="AW10" i="1"/>
  <c r="EK28" i="2"/>
  <c r="BD28" i="1"/>
  <c r="EI28" i="2"/>
  <c r="EP26" i="2"/>
  <c r="BD26" i="1"/>
  <c r="DW24" i="2"/>
  <c r="EP24" i="2"/>
  <c r="AY24" i="1"/>
  <c r="DZ22" i="2"/>
  <c r="AZ22" i="1"/>
  <c r="AW22" i="1"/>
  <c r="DZ23" i="2"/>
  <c r="AR7" i="1"/>
  <c r="DZ18" i="2"/>
  <c r="BD18" i="1"/>
  <c r="AU16" i="1"/>
  <c r="AY14" i="1"/>
  <c r="EQ10" i="2"/>
  <c r="DW10" i="2"/>
  <c r="EP23" i="2"/>
  <c r="AV7" i="1"/>
  <c r="ED18" i="2"/>
  <c r="AS18" i="1"/>
  <c r="AZ16" i="1"/>
  <c r="EN7" i="2"/>
  <c r="AW18" i="1"/>
  <c r="DZ14" i="2"/>
  <c r="EA10" i="2"/>
  <c r="EO28" i="2"/>
  <c r="AW28" i="1"/>
  <c r="BH26" i="1"/>
  <c r="AS24" i="1"/>
  <c r="ED22" i="2"/>
  <c r="BB22" i="1"/>
  <c r="EN29" i="2"/>
  <c r="BB29" i="1"/>
  <c r="BD25" i="1"/>
  <c r="BB25" i="1"/>
  <c r="BE20" i="1"/>
  <c r="BH20" i="1"/>
  <c r="BA12" i="1"/>
  <c r="BF12" i="1"/>
  <c r="AS8" i="1"/>
  <c r="BF8" i="1"/>
  <c r="EQ21" i="2"/>
  <c r="BG21" i="1"/>
  <c r="EA19" i="2"/>
  <c r="EL19" i="2"/>
  <c r="BA19" i="1"/>
  <c r="DX17" i="2"/>
  <c r="EQ17" i="2"/>
  <c r="EF15" i="2"/>
  <c r="BD15" i="1"/>
  <c r="AP15" i="1"/>
  <c r="EC13" i="2"/>
  <c r="AU13" i="1"/>
  <c r="AW13" i="1"/>
  <c r="ED11" i="2"/>
  <c r="BE11" i="1"/>
  <c r="EK9" i="2"/>
  <c r="BB9" i="1"/>
  <c r="AW9" i="1"/>
  <c r="AU23" i="1"/>
  <c r="BG18" i="1"/>
  <c r="DW16" i="2"/>
  <c r="AZ14" i="1"/>
  <c r="AN10" i="1"/>
  <c r="BQ10" i="1" s="1"/>
  <c r="BS10" i="2" s="1"/>
  <c r="AQ28" i="1"/>
  <c r="BB26" i="1"/>
  <c r="EA24" i="2"/>
  <c r="EA22" i="2"/>
  <c r="BE22" i="1"/>
  <c r="EJ29" i="2"/>
  <c r="BE29" i="1"/>
  <c r="EE25" i="2"/>
  <c r="BF25" i="1"/>
  <c r="EL20" i="2"/>
  <c r="BG20" i="1"/>
  <c r="ED12" i="2"/>
  <c r="BD12" i="1"/>
  <c r="DY8" i="2"/>
  <c r="AY8" i="1"/>
  <c r="EK21" i="2"/>
  <c r="EM21" i="2"/>
  <c r="DW21" i="2"/>
  <c r="EG19" i="2"/>
  <c r="BG19" i="1"/>
  <c r="EL17" i="2"/>
  <c r="BF17" i="1"/>
  <c r="AV17" i="1"/>
  <c r="EL15" i="2"/>
  <c r="EG15" i="2"/>
  <c r="DW13" i="2"/>
  <c r="EQ13" i="2"/>
  <c r="BE13" i="1"/>
  <c r="EN11" i="2"/>
  <c r="EJ11" i="2"/>
  <c r="BC11" i="1"/>
  <c r="EA9" i="2"/>
  <c r="BD9" i="1"/>
  <c r="EL27" i="2"/>
  <c r="EC18" i="2"/>
  <c r="BB14" i="1"/>
  <c r="AT28" i="1"/>
  <c r="EB24" i="2"/>
  <c r="AX22" i="1"/>
  <c r="DZ25" i="2"/>
  <c r="EE20" i="2"/>
  <c r="EE12" i="2"/>
  <c r="EE8" i="2"/>
  <c r="DX21" i="2"/>
  <c r="DW19" i="2"/>
  <c r="BC19" i="1"/>
  <c r="BD17" i="1"/>
  <c r="EK15" i="2"/>
  <c r="ED13" i="2"/>
  <c r="BG13" i="1"/>
  <c r="AW11" i="1"/>
  <c r="DZ9" i="2"/>
  <c r="EQ7" i="2"/>
  <c r="AN16" i="1"/>
  <c r="BQ16" i="1" s="1"/>
  <c r="BS16" i="2" s="1"/>
  <c r="ED26" i="2"/>
  <c r="EH29" i="2"/>
  <c r="EG20" i="2"/>
  <c r="EI8" i="2"/>
  <c r="EJ19" i="2"/>
  <c r="AT17" i="1"/>
  <c r="BG15" i="1"/>
  <c r="BH11" i="1"/>
  <c r="DW9" i="2"/>
  <c r="EP10" i="2"/>
  <c r="DZ24" i="2"/>
  <c r="AV25" i="1"/>
  <c r="AW12" i="1"/>
  <c r="EC21" i="2"/>
  <c r="BE19" i="1"/>
  <c r="AZ15" i="1"/>
  <c r="AO13" i="1"/>
  <c r="AX9" i="1"/>
  <c r="EP18" i="2"/>
  <c r="BA14" i="1"/>
  <c r="AP28" i="1"/>
  <c r="EO24" i="2"/>
  <c r="AS22" i="1"/>
  <c r="AN29" i="1"/>
  <c r="BQ29" i="1" s="1"/>
  <c r="BS29" i="2" s="1"/>
  <c r="DW25" i="2"/>
  <c r="DW20" i="2"/>
  <c r="AU12" i="1"/>
  <c r="AN8" i="1"/>
  <c r="BQ8" i="1" s="1"/>
  <c r="BS8" i="2" s="1"/>
  <c r="AS21" i="1"/>
  <c r="EO19" i="2"/>
  <c r="EP17" i="2"/>
  <c r="BA17" i="1"/>
  <c r="AS15" i="1"/>
  <c r="AP13" i="1"/>
  <c r="EB11" i="2"/>
  <c r="AX11" i="1"/>
  <c r="EP9" i="2"/>
  <c r="AR28" i="1"/>
  <c r="BA22" i="1"/>
  <c r="AO25" i="1"/>
  <c r="AO12" i="1"/>
  <c r="EF21" i="2"/>
  <c r="EK17" i="2"/>
  <c r="BE15" i="1"/>
  <c r="EF11" i="2"/>
  <c r="AV9" i="1"/>
  <c r="AT10" i="1"/>
  <c r="BF24" i="1"/>
  <c r="BC29" i="1"/>
  <c r="EH20" i="2"/>
  <c r="ED8" i="2"/>
  <c r="EP19" i="2"/>
  <c r="AU17" i="1"/>
  <c r="EA13" i="2"/>
  <c r="EK11" i="2"/>
  <c r="AY27" i="1"/>
  <c r="ED23" i="2"/>
  <c r="EF27" i="2"/>
  <c r="EI23" i="2"/>
  <c r="AY23" i="1"/>
  <c r="AV23" i="1"/>
  <c r="AZ7" i="1"/>
  <c r="EH18" i="2"/>
  <c r="AN18" i="1"/>
  <c r="BQ18" i="1" s="1"/>
  <c r="BS18" i="2" s="1"/>
  <c r="BF16" i="1"/>
  <c r="BG14" i="1"/>
  <c r="DY10" i="2"/>
  <c r="EG28" i="2"/>
  <c r="AO28" i="1"/>
  <c r="AZ26" i="1"/>
  <c r="EH24" i="2"/>
  <c r="DX22" i="2"/>
  <c r="AR22" i="1"/>
  <c r="AU29" i="1"/>
  <c r="BF29" i="1"/>
  <c r="EQ25" i="2"/>
  <c r="BB20" i="1"/>
  <c r="EL12" i="2"/>
  <c r="BA8" i="1"/>
  <c r="BD8" i="1"/>
  <c r="EQ23" i="2"/>
  <c r="AO7" i="1"/>
  <c r="DX18" i="2"/>
  <c r="AX18" i="1"/>
  <c r="AP16" i="1"/>
  <c r="AU14" i="1"/>
  <c r="AO14" i="1"/>
  <c r="AS10" i="1"/>
  <c r="ED28" i="2"/>
  <c r="EI26" i="2"/>
  <c r="EO26" i="2"/>
  <c r="AO24" i="1"/>
  <c r="EF22" i="2"/>
  <c r="EA7" i="2"/>
  <c r="BA18" i="1"/>
  <c r="EI14" i="2"/>
  <c r="BD10" i="1"/>
  <c r="EE7" i="2"/>
  <c r="EF18" i="2"/>
  <c r="BH27" i="1"/>
  <c r="BH16" i="1"/>
  <c r="AV10" i="1"/>
  <c r="EC26" i="2"/>
  <c r="BG24" i="1"/>
  <c r="DY29" i="2"/>
  <c r="EG25" i="2"/>
  <c r="EB20" i="2"/>
  <c r="EB12" i="2"/>
  <c r="BB8" i="1"/>
  <c r="EG21" i="2"/>
  <c r="AO21" i="1"/>
  <c r="BB19" i="1"/>
  <c r="BB17" i="1"/>
  <c r="ED15" i="2"/>
  <c r="AN15" i="1"/>
  <c r="AZ13" i="1"/>
  <c r="AU11" i="1"/>
  <c r="AS11" i="1"/>
  <c r="AS9" i="1"/>
  <c r="BA7" i="1"/>
  <c r="BC14" i="1"/>
  <c r="EA28" i="2"/>
  <c r="AQ26" i="1"/>
  <c r="EL24" i="2"/>
  <c r="AQ29" i="1"/>
  <c r="EL25" i="2"/>
  <c r="EC20" i="2"/>
  <c r="EI12" i="2"/>
  <c r="EF8" i="2"/>
  <c r="DZ21" i="2"/>
  <c r="EE19" i="2"/>
  <c r="BF19" i="1"/>
  <c r="AR17" i="1"/>
  <c r="BH15" i="1"/>
  <c r="EG13" i="2"/>
  <c r="BC13" i="1"/>
  <c r="AP11" i="1"/>
  <c r="BF9" i="1"/>
  <c r="BH9" i="1"/>
  <c r="EL16" i="2"/>
  <c r="AS26" i="1"/>
  <c r="EF29" i="2"/>
  <c r="BF20" i="1"/>
  <c r="BC8" i="1"/>
  <c r="AR19" i="1"/>
  <c r="BG17" i="1"/>
  <c r="AT13" i="1"/>
  <c r="EG11" i="2"/>
  <c r="EN18" i="2"/>
  <c r="BB24" i="1"/>
  <c r="AS12" i="1"/>
  <c r="EA21" i="2"/>
  <c r="EM15" i="2"/>
  <c r="AW16" i="1"/>
  <c r="AZ28" i="1"/>
  <c r="AW20" i="1"/>
  <c r="EN19" i="2"/>
  <c r="DY13" i="2"/>
  <c r="EK23" i="2"/>
  <c r="EG26" i="2"/>
  <c r="BH29" i="1"/>
  <c r="DX20" i="2"/>
  <c r="BE8" i="1"/>
  <c r="AN21" i="1"/>
  <c r="BQ21" i="1" s="1"/>
  <c r="BS21" i="2" s="1"/>
  <c r="AX19" i="1"/>
  <c r="EC15" i="2"/>
  <c r="AV13" i="1"/>
  <c r="EL9" i="2"/>
  <c r="AT29" i="1"/>
  <c r="AO20" i="1"/>
  <c r="EH19" i="2"/>
  <c r="BF13" i="1"/>
  <c r="AT18" i="1"/>
  <c r="BH22" i="1"/>
  <c r="AQ12" i="1"/>
  <c r="ED17" i="2"/>
  <c r="EC11" i="2"/>
  <c r="AS27" i="1"/>
  <c r="DX23" i="2"/>
  <c r="EE27" i="2"/>
  <c r="EL23" i="2"/>
  <c r="EJ27" i="2"/>
  <c r="EG23" i="2"/>
  <c r="BB7" i="1"/>
  <c r="EK18" i="2"/>
  <c r="EG16" i="2"/>
  <c r="EH14" i="2"/>
  <c r="BE14" i="1"/>
  <c r="AR10" i="1"/>
  <c r="DZ28" i="2"/>
  <c r="EB26" i="2"/>
  <c r="EG24" i="2"/>
  <c r="AU24" i="1"/>
  <c r="EK22" i="2"/>
  <c r="EB29" i="2"/>
  <c r="EH25" i="2"/>
  <c r="AP25" i="1"/>
  <c r="ED20" i="2"/>
  <c r="DY12" i="2"/>
  <c r="EL8" i="2"/>
  <c r="AV8" i="1"/>
  <c r="AZ23" i="1"/>
  <c r="BD7" i="1"/>
  <c r="DZ7" i="2"/>
  <c r="BH18" i="1"/>
  <c r="EP16" i="2"/>
  <c r="DX14" i="2"/>
  <c r="AX14" i="1"/>
  <c r="EI10" i="2"/>
  <c r="AU28" i="1"/>
  <c r="DZ26" i="2"/>
  <c r="AU26" i="1"/>
  <c r="AX24" i="1"/>
  <c r="AY22" i="1"/>
  <c r="AP22" i="1"/>
  <c r="EO7" i="2"/>
  <c r="AO18" i="1"/>
  <c r="EP14" i="2"/>
  <c r="BB10" i="1"/>
  <c r="DX7" i="2"/>
  <c r="AP18" i="1"/>
  <c r="AP23" i="1"/>
  <c r="AT16" i="1"/>
  <c r="AZ10" i="1"/>
  <c r="AT26" i="1"/>
  <c r="AN24" i="1"/>
  <c r="BQ24" i="1" s="1"/>
  <c r="BS24" i="2" s="1"/>
  <c r="DX29" i="2"/>
  <c r="EN25" i="2"/>
  <c r="EM20" i="2"/>
  <c r="EM12" i="2"/>
  <c r="EP8" i="2"/>
  <c r="EB21" i="2"/>
  <c r="EB19" i="2"/>
  <c r="AO19" i="1"/>
  <c r="EI17" i="2"/>
  <c r="BC15" i="1"/>
  <c r="EH13" i="2"/>
  <c r="EF13" i="2"/>
  <c r="BG11" i="1"/>
  <c r="EJ9" i="2"/>
  <c r="EM18" i="2"/>
  <c r="AV14" i="1"/>
  <c r="DX28" i="2"/>
  <c r="EC24" i="2"/>
  <c r="BF22" i="1"/>
  <c r="AZ29" i="1"/>
  <c r="BH25" i="1"/>
  <c r="EF20" i="2"/>
  <c r="BB12" i="1"/>
  <c r="EQ8" i="2"/>
  <c r="EP21" i="2"/>
  <c r="BE21" i="1"/>
  <c r="DX19" i="2"/>
  <c r="AP17" i="1"/>
  <c r="EI15" i="2"/>
  <c r="BB15" i="1"/>
  <c r="AS13" i="1"/>
  <c r="EI11" i="2"/>
  <c r="AQ11" i="1"/>
  <c r="EE9" i="2"/>
  <c r="EL7" i="2"/>
  <c r="EE28" i="2"/>
  <c r="EE29" i="2"/>
  <c r="AN20" i="1"/>
  <c r="BQ20" i="1" s="1"/>
  <c r="BS20" i="2" s="1"/>
  <c r="EH21" i="2"/>
  <c r="ED19" i="2"/>
  <c r="EA15" i="2"/>
  <c r="BA13" i="1"/>
  <c r="EI9" i="2"/>
  <c r="AS16" i="1"/>
  <c r="BC22" i="1"/>
  <c r="DZ12" i="2"/>
  <c r="DZ17" i="2"/>
  <c r="AR9" i="1"/>
  <c r="AV26" i="1"/>
  <c r="BC20" i="1"/>
  <c r="BH19" i="1"/>
  <c r="EN13" i="2"/>
  <c r="BH7" i="1"/>
  <c r="DY14" i="2"/>
  <c r="EN28" i="2"/>
  <c r="AP26" i="1"/>
  <c r="DY22" i="2"/>
  <c r="AS25" i="1"/>
  <c r="AU20" i="1"/>
  <c r="AR8" i="1"/>
  <c r="EI19" i="2"/>
  <c r="EH15" i="2"/>
  <c r="AN13" i="1"/>
  <c r="BQ13" i="1" s="1"/>
  <c r="BS13" i="2" s="1"/>
  <c r="EQ9" i="2"/>
  <c r="DY28" i="2"/>
  <c r="AQ19" i="1"/>
  <c r="AV15" i="1"/>
  <c r="AR13" i="1"/>
  <c r="AT9" i="1"/>
  <c r="EM14" i="2"/>
  <c r="AN26" i="1"/>
  <c r="BQ26" i="1" s="1"/>
  <c r="BS26" i="2" s="1"/>
  <c r="EP29" i="2"/>
  <c r="EO20" i="2"/>
  <c r="EA8" i="2"/>
  <c r="AZ21" i="1"/>
  <c r="AX17" i="1"/>
  <c r="DW15" i="2"/>
  <c r="DZ11" i="2"/>
  <c r="F27" i="4"/>
  <c r="F34" i="4" s="1"/>
  <c r="BQ9" i="1"/>
  <c r="BS9" i="2" s="1"/>
  <c r="BQ23" i="1"/>
  <c r="BS23" i="2" s="1"/>
  <c r="BQ25" i="1"/>
  <c r="BS25" i="2" s="1"/>
  <c r="BQ11" i="1"/>
  <c r="BS11" i="2" s="1"/>
  <c r="BQ15" i="1"/>
  <c r="BS15" i="2" s="1"/>
  <c r="I21" i="3"/>
  <c r="I25" i="3"/>
  <c r="AP25" i="2" s="1"/>
  <c r="I12" i="3"/>
  <c r="AP12" i="2" s="1"/>
  <c r="I23" i="3"/>
  <c r="I9" i="3"/>
  <c r="AP9" i="2" s="1"/>
  <c r="I26" i="3"/>
  <c r="I11" i="3"/>
  <c r="AP11" i="2" s="1"/>
  <c r="I14" i="3"/>
  <c r="I24" i="3"/>
  <c r="AP24" i="2" s="1"/>
  <c r="I15" i="3"/>
  <c r="AP15" i="2" s="1"/>
  <c r="I20" i="3"/>
  <c r="I10" i="3"/>
  <c r="K32" i="1"/>
  <c r="I29" i="3"/>
  <c r="AP29" i="2" s="1"/>
  <c r="I22" i="3"/>
  <c r="I13" i="3"/>
  <c r="I18" i="3"/>
  <c r="I17" i="3"/>
  <c r="I16" i="3"/>
  <c r="I8" i="3"/>
  <c r="I19" i="3"/>
  <c r="I27" i="3"/>
  <c r="I28" i="3"/>
  <c r="K34" i="1" l="1"/>
  <c r="K162" i="1"/>
  <c r="K166" i="1" s="1"/>
  <c r="I32" i="3"/>
  <c r="I162" i="3" l="1"/>
  <c r="I166" i="3" s="1"/>
  <c r="L25" i="1"/>
  <c r="L25" i="2" s="1"/>
  <c r="L26" i="1"/>
  <c r="L28" i="1"/>
  <c r="L27" i="1"/>
  <c r="AP28" i="2" l="1"/>
  <c r="L28" i="2" s="1"/>
  <c r="J28" i="3" s="1"/>
  <c r="AP27" i="2"/>
  <c r="L27" i="2" s="1"/>
  <c r="J27" i="3" s="1"/>
  <c r="AP26" i="2"/>
  <c r="L26" i="2" s="1"/>
  <c r="J26" i="3" s="1"/>
  <c r="CC13" i="1"/>
  <c r="CD19" i="1"/>
  <c r="BW25" i="1"/>
  <c r="CB8" i="1"/>
  <c r="BY16" i="1"/>
  <c r="BT11" i="1"/>
  <c r="BU19" i="1"/>
  <c r="CG25" i="1"/>
  <c r="BZ8" i="1"/>
  <c r="CH13" i="1"/>
  <c r="CA19" i="1"/>
  <c r="CB25" i="1"/>
  <c r="CK10" i="1"/>
  <c r="BR9" i="1"/>
  <c r="BY17" i="1"/>
  <c r="BZ23" i="1"/>
  <c r="CA29" i="1"/>
  <c r="CA12" i="1"/>
  <c r="CB18" i="1"/>
  <c r="BU26" i="1"/>
  <c r="BR16" i="1"/>
  <c r="CB22" i="1"/>
  <c r="CD12" i="1"/>
  <c r="BS20" i="1"/>
  <c r="CJ26" i="1"/>
  <c r="CE18" i="1"/>
  <c r="BW24" i="1"/>
  <c r="CF9" i="1"/>
  <c r="CE15" i="1"/>
  <c r="BZ21" i="1"/>
  <c r="BW27" i="1"/>
  <c r="CB10" i="1"/>
  <c r="BX13" i="1"/>
  <c r="CJ21" i="1"/>
  <c r="CI27" i="1"/>
  <c r="BZ10" i="1"/>
  <c r="CK9" i="1"/>
  <c r="CF15" i="1"/>
  <c r="CE21" i="1"/>
  <c r="CB27" i="1"/>
  <c r="CI12" i="1"/>
  <c r="CB11" i="1"/>
  <c r="CC19" i="1"/>
  <c r="BV25" i="1"/>
  <c r="CG8" i="1"/>
  <c r="CE14" i="1"/>
  <c r="BX20" i="1"/>
  <c r="BU28" i="1"/>
  <c r="CJ18" i="1"/>
  <c r="CB24" i="1"/>
  <c r="BZ16" i="1"/>
  <c r="BS22" i="1"/>
  <c r="CH28" i="1"/>
  <c r="CD20" i="1"/>
  <c r="CA26" i="1"/>
  <c r="CH11" i="1"/>
  <c r="CC17" i="1"/>
  <c r="CD23" i="1"/>
  <c r="CC29" i="1"/>
  <c r="CB12" i="1"/>
  <c r="CA9" i="1"/>
  <c r="BT15" i="1"/>
  <c r="BU23" i="1"/>
  <c r="BV29" i="1"/>
  <c r="BZ12" i="1"/>
  <c r="BV11" i="1"/>
  <c r="CH17" i="1"/>
  <c r="CA23" i="1"/>
  <c r="BR29" i="1"/>
  <c r="BR13" i="1"/>
  <c r="BY21" i="1"/>
  <c r="BZ27" i="1"/>
  <c r="CE10" i="1"/>
  <c r="CA16" i="1"/>
  <c r="BX22" i="1"/>
  <c r="CK14" i="1"/>
  <c r="BR20" i="1"/>
  <c r="CB26" i="1"/>
  <c r="CD18" i="1"/>
  <c r="BS24" i="1"/>
  <c r="CC16" i="1"/>
  <c r="CD22" i="1"/>
  <c r="BW28" i="1"/>
  <c r="CF13" i="1"/>
  <c r="CE19" i="1"/>
  <c r="BZ25" i="1"/>
  <c r="BR8" i="1"/>
  <c r="CB14" i="1"/>
  <c r="BW11" i="1"/>
  <c r="BX17" i="1"/>
  <c r="CJ25" i="1"/>
  <c r="CC8" i="1"/>
  <c r="CK13" i="1"/>
  <c r="CF19" i="1"/>
  <c r="CE25" i="1"/>
  <c r="BT8" i="1"/>
  <c r="CI9" i="1"/>
  <c r="CB15" i="1"/>
  <c r="CC23" i="1"/>
  <c r="CD29" i="1"/>
  <c r="CG12" i="1"/>
  <c r="CF18" i="1"/>
  <c r="BX24" i="1"/>
  <c r="CK16" i="1"/>
  <c r="CF22" i="1"/>
  <c r="CB28" i="1"/>
  <c r="BZ20" i="1"/>
  <c r="BW26" i="1"/>
  <c r="CH18" i="1"/>
  <c r="CD24" i="1"/>
  <c r="CH15" i="1"/>
  <c r="CC21" i="1"/>
  <c r="CD27" i="1"/>
  <c r="CF10" i="1"/>
  <c r="CA13" i="1"/>
  <c r="BT19" i="1"/>
  <c r="BU27" i="1"/>
  <c r="CC10" i="1"/>
  <c r="BU9" i="1"/>
  <c r="BV15" i="1"/>
  <c r="CH21" i="1"/>
  <c r="CG27" i="1"/>
  <c r="BT10" i="1"/>
  <c r="CG11" i="1"/>
  <c r="BR17" i="1"/>
  <c r="BY25" i="1"/>
  <c r="CJ8" i="1"/>
  <c r="BT12" i="1"/>
  <c r="CA20" i="1"/>
  <c r="BX26" i="1"/>
  <c r="BS18" i="1"/>
  <c r="BR24" i="1"/>
  <c r="BU16" i="1"/>
  <c r="BZ22" i="1"/>
  <c r="BS28" i="1"/>
  <c r="CF20" i="1"/>
  <c r="CE26" i="1"/>
  <c r="BT9" i="1"/>
  <c r="CF17" i="1"/>
  <c r="CE23" i="1"/>
  <c r="CH29" i="1"/>
  <c r="BR12" i="1"/>
  <c r="CD9" i="1"/>
  <c r="BW15" i="1"/>
  <c r="BX21" i="1"/>
  <c r="CJ29" i="1"/>
  <c r="CC12" i="1"/>
  <c r="BY11" i="1"/>
  <c r="CK17" i="1"/>
  <c r="CF23" i="1"/>
  <c r="CI29" i="1"/>
  <c r="CI13" i="1"/>
  <c r="CB19" i="1"/>
  <c r="CC27" i="1"/>
  <c r="CH10" i="1"/>
  <c r="CG16" i="1"/>
  <c r="CA22" i="1"/>
  <c r="BX28" i="1"/>
  <c r="CK20" i="1"/>
  <c r="CF26" i="1"/>
  <c r="CC18" i="1"/>
  <c r="BZ24" i="1"/>
  <c r="BX14" i="1"/>
  <c r="BR22" i="1"/>
  <c r="CD28" i="1"/>
  <c r="CK11" i="1"/>
  <c r="CH19" i="1"/>
  <c r="CC25" i="1"/>
  <c r="CK8" i="1"/>
  <c r="CF14" i="1"/>
  <c r="BR11" i="1"/>
  <c r="CA17" i="1"/>
  <c r="BT23" i="1"/>
  <c r="CE8" i="1"/>
  <c r="CC14" i="1"/>
  <c r="BU13" i="1"/>
  <c r="BV19" i="1"/>
  <c r="CH25" i="1"/>
  <c r="BW8" i="1"/>
  <c r="BS9" i="1"/>
  <c r="CG15" i="1"/>
  <c r="BR21" i="1"/>
  <c r="CG29" i="1"/>
  <c r="CJ12" i="1"/>
  <c r="CI18" i="1"/>
  <c r="CA24" i="1"/>
  <c r="CJ16" i="1"/>
  <c r="CI22" i="1"/>
  <c r="BR28" i="1"/>
  <c r="BT28" i="2" s="1"/>
  <c r="CC20" i="1"/>
  <c r="CD26" i="1"/>
  <c r="CK18" i="1"/>
  <c r="CF24" i="1"/>
  <c r="BT13" i="1"/>
  <c r="CF21" i="1"/>
  <c r="CE27" i="1"/>
  <c r="CI10" i="1"/>
  <c r="CD13" i="1"/>
  <c r="BW19" i="1"/>
  <c r="BX25" i="1"/>
  <c r="CG10" i="1"/>
  <c r="BY15" i="1"/>
  <c r="CK21" i="1"/>
  <c r="CJ27" i="1"/>
  <c r="BW10" i="1"/>
  <c r="CJ11" i="1"/>
  <c r="CI17" i="1"/>
  <c r="CB23" i="1"/>
  <c r="BU8" i="1"/>
  <c r="BV14" i="1"/>
  <c r="CG20" i="1"/>
  <c r="BR26" i="1"/>
  <c r="BZ18" i="1"/>
  <c r="CK24" i="1"/>
  <c r="BT14" i="1"/>
  <c r="CC22" i="1"/>
  <c r="BZ28" i="1"/>
  <c r="CI20" i="1"/>
  <c r="CH26" i="1"/>
  <c r="BW9" i="1"/>
  <c r="CK15" i="1"/>
  <c r="CH23" i="1"/>
  <c r="CK29" i="1"/>
  <c r="CK12" i="1"/>
  <c r="CG9" i="1"/>
  <c r="BR15" i="1"/>
  <c r="CA21" i="1"/>
  <c r="BX27" i="1"/>
  <c r="CE12" i="1"/>
  <c r="CB9" i="1"/>
  <c r="BU17" i="1"/>
  <c r="BV23" i="1"/>
  <c r="BW29" i="1"/>
  <c r="BS13" i="1"/>
  <c r="CG19" i="1"/>
  <c r="BR25" i="1"/>
  <c r="BU10" i="1"/>
  <c r="CF16" i="1"/>
  <c r="CE22" i="1"/>
  <c r="CA28" i="1"/>
  <c r="BV20" i="1"/>
  <c r="BS26" i="1"/>
  <c r="CG18" i="1"/>
  <c r="CC24" i="1"/>
  <c r="CA14" i="1"/>
  <c r="CK22" i="1"/>
  <c r="CF28" i="1"/>
  <c r="BS11" i="1"/>
  <c r="BT17" i="1"/>
  <c r="CF25" i="1"/>
  <c r="BV8" i="1"/>
  <c r="BS14" i="1"/>
  <c r="CI11" i="1"/>
  <c r="CD17" i="1"/>
  <c r="BW23" i="1"/>
  <c r="CB29" i="1"/>
  <c r="CG14" i="1"/>
  <c r="BX11" i="1"/>
  <c r="BY19" i="1"/>
  <c r="CK25" i="1"/>
  <c r="CD8" i="1"/>
  <c r="BV9" i="1"/>
  <c r="CJ15" i="1"/>
  <c r="CI21" i="1"/>
  <c r="BR27" i="1"/>
  <c r="BT27" i="2" s="1"/>
  <c r="BU12" i="1"/>
  <c r="BV18" i="1"/>
  <c r="CG24" i="1"/>
  <c r="CI16" i="1"/>
  <c r="BV22" i="1"/>
  <c r="CK28" i="1"/>
  <c r="CE20" i="1"/>
  <c r="CC26" i="1"/>
  <c r="BT16" i="1"/>
  <c r="CI24" i="1"/>
  <c r="BW13" i="1"/>
  <c r="CK19" i="1"/>
  <c r="CH27" i="1"/>
  <c r="BV10" i="1"/>
  <c r="CG13" i="1"/>
  <c r="BR19" i="1"/>
  <c r="CA25" i="1"/>
  <c r="CH8" i="1"/>
  <c r="CB13" i="1"/>
  <c r="BU21" i="1"/>
  <c r="BV27" i="1"/>
  <c r="CD10" i="1"/>
  <c r="BZ11" i="1"/>
  <c r="BS17" i="1"/>
  <c r="CG23" i="1"/>
  <c r="BY29" i="1"/>
  <c r="BU14" i="1"/>
  <c r="CJ20" i="1"/>
  <c r="CI26" i="1"/>
  <c r="BY18" i="1"/>
  <c r="BV24" i="1"/>
  <c r="BW14" i="1"/>
  <c r="CG22" i="1"/>
  <c r="CC28" i="1"/>
  <c r="BX18" i="1"/>
  <c r="CK26" i="1"/>
  <c r="BZ9" i="1"/>
  <c r="BS15" i="1"/>
  <c r="BT21" i="1"/>
  <c r="CF29" i="1"/>
  <c r="BV12" i="1"/>
  <c r="CJ9" i="1"/>
  <c r="CI15" i="1"/>
  <c r="CD21" i="1"/>
  <c r="CA27" i="1"/>
  <c r="CJ10" i="1"/>
  <c r="CE9" i="1"/>
  <c r="BX15" i="1"/>
  <c r="BY23" i="1"/>
  <c r="BZ29" i="1"/>
  <c r="BV13" i="1"/>
  <c r="CJ19" i="1"/>
  <c r="CI25" i="1"/>
  <c r="BX8" i="1"/>
  <c r="CE16" i="1"/>
  <c r="CH22" i="1"/>
  <c r="CG28" i="1"/>
  <c r="BY20" i="1"/>
  <c r="BZ26" i="1"/>
  <c r="CH16" i="1"/>
  <c r="CE24" i="1"/>
  <c r="CD14" i="1"/>
  <c r="BT20" i="1"/>
  <c r="CI28" i="1"/>
  <c r="CD11" i="1"/>
  <c r="BW17" i="1"/>
  <c r="CK23" i="1"/>
  <c r="BY8" i="1"/>
  <c r="BZ14" i="1"/>
  <c r="BU11" i="1"/>
  <c r="CG17" i="1"/>
  <c r="BR23" i="1"/>
  <c r="CE29" i="1"/>
  <c r="CH12" i="1"/>
  <c r="CA11" i="1"/>
  <c r="CB17" i="1"/>
  <c r="BU25" i="1"/>
  <c r="CF8" i="1"/>
  <c r="BY9" i="1"/>
  <c r="BZ15" i="1"/>
  <c r="BS21" i="1"/>
  <c r="CK27" i="1"/>
  <c r="BX10" i="1"/>
  <c r="BU18" i="1"/>
  <c r="CJ24" i="1"/>
  <c r="CJ14" i="1"/>
  <c r="BY22" i="1"/>
  <c r="BV28" i="1"/>
  <c r="BT18" i="1"/>
  <c r="CG26" i="1"/>
  <c r="BW16" i="1"/>
  <c r="BT22" i="1"/>
  <c r="BZ13" i="1"/>
  <c r="BS19" i="1"/>
  <c r="BT25" i="1"/>
  <c r="BY10" i="1"/>
  <c r="BV16" i="1"/>
  <c r="CJ13" i="1"/>
  <c r="CI19" i="1"/>
  <c r="CD25" i="1"/>
  <c r="BS8" i="1"/>
  <c r="CE13" i="1"/>
  <c r="BX19" i="1"/>
  <c r="BY27" i="1"/>
  <c r="BR10" i="1"/>
  <c r="CC11" i="1"/>
  <c r="BV17" i="1"/>
  <c r="CJ23" i="1"/>
  <c r="BT29" i="1"/>
  <c r="BX12" i="1"/>
  <c r="BU20" i="1"/>
  <c r="BV26" i="1"/>
  <c r="CB16" i="1"/>
  <c r="BY24" i="1"/>
  <c r="CH14" i="1"/>
  <c r="CH20" i="1"/>
  <c r="CE28" i="1"/>
  <c r="CA18" i="1"/>
  <c r="BT24" i="1"/>
  <c r="CC9" i="1"/>
  <c r="CD15" i="1"/>
  <c r="BW21" i="1"/>
  <c r="BT27" i="1"/>
  <c r="BY12" i="1"/>
  <c r="BU15" i="1"/>
  <c r="CG21" i="1"/>
  <c r="CF27" i="1"/>
  <c r="BS10" i="1"/>
  <c r="CH9" i="1"/>
  <c r="CA15" i="1"/>
  <c r="CB21" i="1"/>
  <c r="BU29" i="1"/>
  <c r="CF12" i="1"/>
  <c r="BY13" i="1"/>
  <c r="BZ19" i="1"/>
  <c r="BS25" i="1"/>
  <c r="CA8" i="1"/>
  <c r="BR14" i="1"/>
  <c r="BU22" i="1"/>
  <c r="CJ28" i="1"/>
  <c r="BR18" i="1"/>
  <c r="BY26" i="1"/>
  <c r="BS16" i="1"/>
  <c r="CJ22" i="1"/>
  <c r="BW12" i="1"/>
  <c r="BW20" i="1"/>
  <c r="BT26" i="1"/>
  <c r="CE11" i="1"/>
  <c r="BZ17" i="1"/>
  <c r="BS23" i="1"/>
  <c r="BX29" i="1"/>
  <c r="BY14" i="1"/>
  <c r="BX9" i="1"/>
  <c r="CJ17" i="1"/>
  <c r="CI23" i="1"/>
  <c r="BS29" i="1"/>
  <c r="BS12" i="1"/>
  <c r="CF11" i="1"/>
  <c r="CE17" i="1"/>
  <c r="BX23" i="1"/>
  <c r="CI8" i="1"/>
  <c r="CC15" i="1"/>
  <c r="BV21" i="1"/>
  <c r="BS27" i="1"/>
  <c r="CA10" i="1"/>
  <c r="BX16" i="1"/>
  <c r="BU24" i="1"/>
  <c r="CI14" i="1"/>
  <c r="CB20" i="1"/>
  <c r="BY28" i="1"/>
  <c r="BW18" i="1"/>
  <c r="CH24" i="1"/>
  <c r="CD16" i="1"/>
  <c r="BW22" i="1"/>
  <c r="BT28" i="1"/>
  <c r="G27" i="4"/>
  <c r="G34" i="4" s="1"/>
  <c r="J25" i="3"/>
  <c r="AQ25" i="2" s="1"/>
  <c r="M25" i="1" l="1"/>
  <c r="N25" i="1" s="1"/>
  <c r="M28" i="1"/>
  <c r="M27" i="1"/>
  <c r="N27" i="1" s="1"/>
  <c r="BE32" i="1"/>
  <c r="M26" i="1"/>
  <c r="N26" i="1" s="1"/>
  <c r="BH32" i="1"/>
  <c r="BH162" i="1" s="1"/>
  <c r="BD32" i="1"/>
  <c r="BG32" i="1"/>
  <c r="AU32" i="1"/>
  <c r="BA32" i="1"/>
  <c r="AY32" i="1"/>
  <c r="AQ32" i="1"/>
  <c r="AZ32" i="1"/>
  <c r="AP32" i="1"/>
  <c r="AX32" i="1"/>
  <c r="AS32" i="1"/>
  <c r="AO32" i="1"/>
  <c r="BB32" i="1"/>
  <c r="AT32" i="1"/>
  <c r="AR32" i="1"/>
  <c r="AW32" i="1"/>
  <c r="AV32" i="1"/>
  <c r="BU26" i="2"/>
  <c r="BU25" i="2"/>
  <c r="BU28" i="2"/>
  <c r="BU27" i="2"/>
  <c r="BT26" i="2"/>
  <c r="BF32" i="1"/>
  <c r="BC32" i="1"/>
  <c r="BT25" i="2"/>
  <c r="BF33" i="1" l="1"/>
  <c r="BF162" i="1"/>
  <c r="AS33" i="1"/>
  <c r="AS162" i="1"/>
  <c r="BG33" i="1"/>
  <c r="BG162" i="1"/>
  <c r="AT33" i="1"/>
  <c r="AT162" i="1"/>
  <c r="AY33" i="1"/>
  <c r="AY162" i="1"/>
  <c r="AV33" i="1"/>
  <c r="AV162" i="1"/>
  <c r="BB33" i="1"/>
  <c r="BB162" i="1"/>
  <c r="AP33" i="1"/>
  <c r="AP162" i="1"/>
  <c r="BA33" i="1"/>
  <c r="BA162" i="1"/>
  <c r="AR33" i="1"/>
  <c r="AR162" i="1"/>
  <c r="AQ33" i="1"/>
  <c r="AQ162" i="1"/>
  <c r="BE33" i="1"/>
  <c r="BE162" i="1"/>
  <c r="AX33" i="1"/>
  <c r="AX162" i="1"/>
  <c r="BD33" i="1"/>
  <c r="BD162" i="1"/>
  <c r="BC33" i="1"/>
  <c r="BC162" i="1"/>
  <c r="AW33" i="1"/>
  <c r="AW162" i="1"/>
  <c r="AO33" i="1"/>
  <c r="AO162" i="1"/>
  <c r="AZ33" i="1"/>
  <c r="AZ162" i="1"/>
  <c r="AU33" i="1"/>
  <c r="AU162" i="1"/>
  <c r="AQ26" i="2"/>
  <c r="AQ27" i="2"/>
  <c r="M27" i="2" s="1"/>
  <c r="K27" i="3" s="1"/>
  <c r="AR27" i="2" s="1"/>
  <c r="AQ28" i="2"/>
  <c r="M28" i="2" s="1"/>
  <c r="K28" i="3" s="1"/>
  <c r="BH33" i="1"/>
  <c r="W27" i="4"/>
  <c r="W34" i="4" s="1"/>
  <c r="L27" i="4"/>
  <c r="L34" i="4" s="1"/>
  <c r="I27" i="4"/>
  <c r="I34" i="4" s="1"/>
  <c r="J27" i="4"/>
  <c r="J34" i="4" s="1"/>
  <c r="T27" i="4"/>
  <c r="T34" i="4" s="1"/>
  <c r="P27" i="4"/>
  <c r="P34" i="4" s="1"/>
  <c r="M27" i="4"/>
  <c r="M34" i="4" s="1"/>
  <c r="H27" i="4"/>
  <c r="H34" i="4" s="1"/>
  <c r="Q27" i="4"/>
  <c r="Q34" i="4" s="1"/>
  <c r="S27" i="4"/>
  <c r="S34" i="4" s="1"/>
  <c r="R27" i="4"/>
  <c r="R34" i="4" s="1"/>
  <c r="N27" i="4"/>
  <c r="N34" i="4" s="1"/>
  <c r="O27" i="4"/>
  <c r="O34" i="4" s="1"/>
  <c r="K27" i="4"/>
  <c r="K34" i="4" s="1"/>
  <c r="U27" i="4"/>
  <c r="U34" i="4" s="1"/>
  <c r="V27" i="4"/>
  <c r="V34" i="4" s="1"/>
  <c r="N28" i="1"/>
  <c r="BV28" i="2" s="1"/>
  <c r="BV26" i="2"/>
  <c r="BV27" i="2"/>
  <c r="M25" i="2"/>
  <c r="O25" i="1"/>
  <c r="O26" i="1"/>
  <c r="AR28" i="2" l="1"/>
  <c r="N28" i="2" s="1"/>
  <c r="L28" i="3" s="1"/>
  <c r="M26" i="2"/>
  <c r="K26" i="3" s="1"/>
  <c r="AR26" i="2" s="1"/>
  <c r="N27" i="2"/>
  <c r="O27" i="1"/>
  <c r="O28" i="1"/>
  <c r="BW26" i="2"/>
  <c r="BW25" i="2"/>
  <c r="BV25" i="2"/>
  <c r="K25" i="3"/>
  <c r="AR25" i="2" s="1"/>
  <c r="AS28" i="2" l="1"/>
  <c r="L27" i="3"/>
  <c r="N25" i="2"/>
  <c r="L25" i="3" s="1"/>
  <c r="AS25" i="2" s="1"/>
  <c r="N26" i="2"/>
  <c r="O28" i="2"/>
  <c r="M28" i="3" s="1"/>
  <c r="P28" i="1"/>
  <c r="P27" i="1"/>
  <c r="P26" i="1"/>
  <c r="P25" i="1"/>
  <c r="AT28" i="2" l="1"/>
  <c r="AS27" i="2"/>
  <c r="O27" i="2" s="1"/>
  <c r="M27" i="3" s="1"/>
  <c r="AT27" i="2" s="1"/>
  <c r="L26" i="3"/>
  <c r="O25" i="2"/>
  <c r="M25" i="3" s="1"/>
  <c r="AT25" i="2" s="1"/>
  <c r="BX28" i="2"/>
  <c r="BW27" i="2"/>
  <c r="BX27" i="2"/>
  <c r="BW28" i="2"/>
  <c r="BX25" i="2"/>
  <c r="Q25" i="1"/>
  <c r="AS26" i="2" l="1"/>
  <c r="O26" i="2" s="1"/>
  <c r="M26" i="3" s="1"/>
  <c r="P25" i="2"/>
  <c r="N25" i="3" s="1"/>
  <c r="AU25" i="2" s="1"/>
  <c r="P27" i="2"/>
  <c r="P28" i="2"/>
  <c r="Q28" i="1"/>
  <c r="R28" i="1" s="1"/>
  <c r="BX26" i="2"/>
  <c r="Q26" i="1"/>
  <c r="Q27" i="1"/>
  <c r="R25" i="1"/>
  <c r="C25" i="1"/>
  <c r="AT26" i="2" l="1"/>
  <c r="P26" i="2" s="1"/>
  <c r="Q25" i="2"/>
  <c r="N28" i="3"/>
  <c r="AU28" i="2" s="1"/>
  <c r="N27" i="3"/>
  <c r="AU27" i="2" s="1"/>
  <c r="C28" i="1"/>
  <c r="BY28" i="2"/>
  <c r="C26" i="1"/>
  <c r="BY26" i="2"/>
  <c r="BY27" i="2"/>
  <c r="C27" i="1"/>
  <c r="S28" i="1"/>
  <c r="BZ25" i="2"/>
  <c r="BY25" i="2"/>
  <c r="N26" i="3" l="1"/>
  <c r="AU26" i="2" s="1"/>
  <c r="Q26" i="2" s="1"/>
  <c r="C25" i="2"/>
  <c r="O25" i="3"/>
  <c r="Q27" i="2"/>
  <c r="C27" i="2" s="1"/>
  <c r="Q28" i="2"/>
  <c r="C28" i="2" s="1"/>
  <c r="CA28" i="2"/>
  <c r="BZ28" i="2"/>
  <c r="R27" i="1"/>
  <c r="R26" i="1"/>
  <c r="S25" i="1"/>
  <c r="C26" i="2" l="1"/>
  <c r="O26" i="3"/>
  <c r="AV26" i="2" s="1"/>
  <c r="R26" i="2" s="1"/>
  <c r="P26" i="3" s="1"/>
  <c r="AV25" i="2"/>
  <c r="R25" i="2" s="1"/>
  <c r="P25" i="3" s="1"/>
  <c r="AW25" i="2" s="1"/>
  <c r="O27" i="3"/>
  <c r="AV27" i="2" s="1"/>
  <c r="O28" i="3"/>
  <c r="AV28" i="2" s="1"/>
  <c r="T28" i="1"/>
  <c r="CB28" i="2" s="1"/>
  <c r="S27" i="1"/>
  <c r="S26" i="1"/>
  <c r="BZ26" i="2"/>
  <c r="T25" i="1"/>
  <c r="AW26" i="2" l="1"/>
  <c r="S26" i="2" s="1"/>
  <c r="Q26" i="3" s="1"/>
  <c r="S25" i="2"/>
  <c r="Q25" i="3" s="1"/>
  <c r="AX25" i="2" s="1"/>
  <c r="R28" i="2"/>
  <c r="R27" i="2"/>
  <c r="P27" i="3" s="1"/>
  <c r="AW27" i="2" s="1"/>
  <c r="U28" i="1"/>
  <c r="CC28" i="2" s="1"/>
  <c r="BZ27" i="2"/>
  <c r="CA26" i="2"/>
  <c r="T26" i="1"/>
  <c r="CA27" i="2"/>
  <c r="CB25" i="2"/>
  <c r="CA25" i="2"/>
  <c r="AX26" i="2" l="1"/>
  <c r="T26" i="2" s="1"/>
  <c r="R26" i="3" s="1"/>
  <c r="P28" i="3"/>
  <c r="T25" i="2"/>
  <c r="R25" i="3" s="1"/>
  <c r="AY25" i="2" s="1"/>
  <c r="S27" i="2"/>
  <c r="CB26" i="2"/>
  <c r="U26" i="1"/>
  <c r="V28" i="1"/>
  <c r="T27" i="1"/>
  <c r="U25" i="1"/>
  <c r="AW28" i="2" l="1"/>
  <c r="S28" i="2" s="1"/>
  <c r="Q28" i="3" s="1"/>
  <c r="AY26" i="2"/>
  <c r="U26" i="2" s="1"/>
  <c r="S26" i="3" s="1"/>
  <c r="Q27" i="3"/>
  <c r="AX27" i="2" s="1"/>
  <c r="CB27" i="2"/>
  <c r="CC26" i="2"/>
  <c r="V26" i="1"/>
  <c r="W28" i="1"/>
  <c r="U25" i="2"/>
  <c r="S25" i="3" s="1"/>
  <c r="AZ25" i="2" s="1"/>
  <c r="CC25" i="2"/>
  <c r="AX28" i="2" l="1"/>
  <c r="T28" i="2" s="1"/>
  <c r="R28" i="3" s="1"/>
  <c r="AY28" i="2" s="1"/>
  <c r="U28" i="2" s="1"/>
  <c r="AZ26" i="2"/>
  <c r="V26" i="2" s="1"/>
  <c r="T26" i="3" s="1"/>
  <c r="T27" i="2"/>
  <c r="W26" i="1"/>
  <c r="CE28" i="2"/>
  <c r="CD28" i="2"/>
  <c r="U27" i="1"/>
  <c r="V25" i="1"/>
  <c r="V25" i="2"/>
  <c r="BA26" i="2" l="1"/>
  <c r="S28" i="3"/>
  <c r="AZ28" i="2" s="1"/>
  <c r="V28" i="2" s="1"/>
  <c r="R27" i="3"/>
  <c r="AY27" i="2" s="1"/>
  <c r="U27" i="2" s="1"/>
  <c r="S27" i="3" s="1"/>
  <c r="CE26" i="2"/>
  <c r="CD26" i="2"/>
  <c r="CC27" i="2"/>
  <c r="X28" i="1"/>
  <c r="CD25" i="2"/>
  <c r="T25" i="3"/>
  <c r="BA25" i="2" s="1"/>
  <c r="T28" i="3" l="1"/>
  <c r="BA28" i="2" s="1"/>
  <c r="W28" i="2" s="1"/>
  <c r="U28" i="3" s="1"/>
  <c r="BB28" i="2" s="1"/>
  <c r="W26" i="2"/>
  <c r="X26" i="1"/>
  <c r="CF26" i="2" s="1"/>
  <c r="V27" i="1"/>
  <c r="CD27" i="2" s="1"/>
  <c r="Y28" i="1"/>
  <c r="W25" i="1"/>
  <c r="W25" i="2"/>
  <c r="AZ27" i="2" l="1"/>
  <c r="V27" i="2" s="1"/>
  <c r="T27" i="3" s="1"/>
  <c r="U26" i="3"/>
  <c r="Y26" i="1"/>
  <c r="CG26" i="2" s="1"/>
  <c r="W27" i="1"/>
  <c r="CE27" i="2" s="1"/>
  <c r="CG28" i="2"/>
  <c r="Z28" i="1"/>
  <c r="CF28" i="2"/>
  <c r="CE25" i="2"/>
  <c r="U25" i="3"/>
  <c r="BB25" i="2" s="1"/>
  <c r="X28" i="2"/>
  <c r="X25" i="1"/>
  <c r="BA27" i="2" l="1"/>
  <c r="W27" i="2" s="1"/>
  <c r="U27" i="3" s="1"/>
  <c r="BB26" i="2"/>
  <c r="X26" i="2" s="1"/>
  <c r="V26" i="3" s="1"/>
  <c r="X25" i="2"/>
  <c r="V25" i="3" s="1"/>
  <c r="BC25" i="2" s="1"/>
  <c r="Z26" i="1"/>
  <c r="CH26" i="2" s="1"/>
  <c r="CF25" i="2"/>
  <c r="X27" i="1"/>
  <c r="AA28" i="1"/>
  <c r="V28" i="3"/>
  <c r="BC28" i="2" s="1"/>
  <c r="Y25" i="1"/>
  <c r="BC26" i="2" l="1"/>
  <c r="Y26" i="2" s="1"/>
  <c r="W26" i="3" s="1"/>
  <c r="BB27" i="2"/>
  <c r="X27" i="2" s="1"/>
  <c r="V27" i="3" s="1"/>
  <c r="Y25" i="2"/>
  <c r="W25" i="3" s="1"/>
  <c r="BD25" i="2" s="1"/>
  <c r="AA26" i="1"/>
  <c r="AB28" i="1"/>
  <c r="Z25" i="1"/>
  <c r="CH28" i="2"/>
  <c r="CF27" i="2"/>
  <c r="Y28" i="2"/>
  <c r="W28" i="3" s="1"/>
  <c r="BD26" i="2" l="1"/>
  <c r="Z26" i="2" s="1"/>
  <c r="X26" i="3" s="1"/>
  <c r="BD28" i="2"/>
  <c r="Z28" i="2" s="1"/>
  <c r="CI26" i="2"/>
  <c r="CI28" i="2"/>
  <c r="Y27" i="1"/>
  <c r="BC27" i="2" s="1"/>
  <c r="Y27" i="2" s="1"/>
  <c r="CG25" i="2"/>
  <c r="Z25" i="2" s="1"/>
  <c r="X25" i="3" s="1"/>
  <c r="BE25" i="2" s="1"/>
  <c r="AC28" i="1"/>
  <c r="CH25" i="2"/>
  <c r="X28" i="3" l="1"/>
  <c r="BE28" i="2" s="1"/>
  <c r="AA28" i="2" s="1"/>
  <c r="Y28" i="3" s="1"/>
  <c r="BF28" i="2" s="1"/>
  <c r="BE26" i="2"/>
  <c r="AA26" i="2" s="1"/>
  <c r="AB26" i="1"/>
  <c r="CG27" i="2"/>
  <c r="CJ28" i="2"/>
  <c r="W27" i="3"/>
  <c r="AD28" i="1"/>
  <c r="AA25" i="2"/>
  <c r="AA25" i="1"/>
  <c r="Y26" i="3" l="1"/>
  <c r="BF26" i="2" s="1"/>
  <c r="AB26" i="2" s="1"/>
  <c r="Z26" i="3" s="1"/>
  <c r="AB28" i="2"/>
  <c r="Z28" i="3" s="1"/>
  <c r="BG28" i="2" s="1"/>
  <c r="Z27" i="1"/>
  <c r="CH27" i="2" s="1"/>
  <c r="CK28" i="2"/>
  <c r="CJ26" i="2"/>
  <c r="AC26" i="1"/>
  <c r="AE28" i="1"/>
  <c r="Y25" i="3"/>
  <c r="BF25" i="2" s="1"/>
  <c r="CI25" i="2"/>
  <c r="BG26" i="2" l="1"/>
  <c r="AC26" i="2" s="1"/>
  <c r="AA26" i="3" s="1"/>
  <c r="AC28" i="2"/>
  <c r="AA28" i="3" s="1"/>
  <c r="BH28" i="2" s="1"/>
  <c r="AD28" i="2" s="1"/>
  <c r="AB28" i="3" s="1"/>
  <c r="BI28" i="2" s="1"/>
  <c r="BD27" i="2"/>
  <c r="Z27" i="2" s="1"/>
  <c r="X27" i="3" s="1"/>
  <c r="CK26" i="2"/>
  <c r="AD26" i="1"/>
  <c r="CM28" i="2"/>
  <c r="AA27" i="1"/>
  <c r="CL28" i="2"/>
  <c r="AB25" i="2"/>
  <c r="AB25" i="1"/>
  <c r="BH26" i="2" l="1"/>
  <c r="AD26" i="2" s="1"/>
  <c r="AB26" i="3" s="1"/>
  <c r="BE27" i="2"/>
  <c r="AA27" i="2" s="1"/>
  <c r="Y27" i="3" s="1"/>
  <c r="CL26" i="2"/>
  <c r="AF28" i="1"/>
  <c r="AE28" i="2"/>
  <c r="CI27" i="2"/>
  <c r="CJ25" i="2"/>
  <c r="Z25" i="3"/>
  <c r="BG25" i="2" s="1"/>
  <c r="AC25" i="1"/>
  <c r="AE26" i="1" l="1"/>
  <c r="AF26" i="1" s="1"/>
  <c r="D28" i="1"/>
  <c r="AC25" i="2"/>
  <c r="AA25" i="3" s="1"/>
  <c r="BH25" i="2" s="1"/>
  <c r="AC28" i="3"/>
  <c r="AB27" i="1"/>
  <c r="BF27" i="2" s="1"/>
  <c r="AB27" i="2" s="1"/>
  <c r="CK25" i="2"/>
  <c r="AD25" i="1"/>
  <c r="BI26" i="2" l="1"/>
  <c r="AE26" i="2" s="1"/>
  <c r="AC26" i="3" s="1"/>
  <c r="BJ28" i="2"/>
  <c r="BK28" i="2" s="1"/>
  <c r="D26" i="1"/>
  <c r="CM26" i="2"/>
  <c r="CJ27" i="2"/>
  <c r="Z27" i="3"/>
  <c r="AC27" i="1"/>
  <c r="AD25" i="2"/>
  <c r="AB25" i="3" s="1"/>
  <c r="BI25" i="2" s="1"/>
  <c r="AE25" i="1"/>
  <c r="BG27" i="2" l="1"/>
  <c r="AC27" i="2" s="1"/>
  <c r="AA27" i="3" s="1"/>
  <c r="AF28" i="2"/>
  <c r="D28" i="2" s="1"/>
  <c r="BJ26" i="2"/>
  <c r="BK26" i="2" s="1"/>
  <c r="AD27" i="1"/>
  <c r="CL25" i="2"/>
  <c r="AE25" i="2" s="1"/>
  <c r="AC25" i="3" s="1"/>
  <c r="CM25" i="2"/>
  <c r="AG28" i="2" l="1"/>
  <c r="AD28" i="3"/>
  <c r="AF26" i="2"/>
  <c r="AG26" i="2" s="1"/>
  <c r="BH27" i="2"/>
  <c r="BJ25" i="2"/>
  <c r="BK25" i="2" s="1"/>
  <c r="CL27" i="2"/>
  <c r="CK27" i="2"/>
  <c r="AF25" i="1"/>
  <c r="AF25" i="2" l="1"/>
  <c r="D25" i="2" s="1"/>
  <c r="AD26" i="3"/>
  <c r="D26" i="2"/>
  <c r="AD27" i="2"/>
  <c r="AB27" i="3" s="1"/>
  <c r="AE27" i="1"/>
  <c r="D25" i="1"/>
  <c r="AD25" i="3" l="1"/>
  <c r="AG25" i="2"/>
  <c r="BI27" i="2"/>
  <c r="AE27" i="2" s="1"/>
  <c r="AC27" i="3" s="1"/>
  <c r="AF27" i="1"/>
  <c r="L19" i="1"/>
  <c r="AP19" i="2" s="1"/>
  <c r="L8" i="1"/>
  <c r="L23" i="1"/>
  <c r="L18" i="1"/>
  <c r="L10" i="1"/>
  <c r="L14" i="1"/>
  <c r="AP14" i="2" s="1"/>
  <c r="L13" i="1"/>
  <c r="L16" i="1"/>
  <c r="L9" i="1"/>
  <c r="L9" i="2" s="1"/>
  <c r="L17" i="1"/>
  <c r="L12" i="1"/>
  <c r="L12" i="2" s="1"/>
  <c r="L11" i="1"/>
  <c r="L11" i="2" s="1"/>
  <c r="L21" i="1"/>
  <c r="AP21" i="2" s="1"/>
  <c r="L29" i="1"/>
  <c r="L29" i="2" s="1"/>
  <c r="L15" i="1"/>
  <c r="L15" i="2" s="1"/>
  <c r="L22" i="1"/>
  <c r="AP22" i="2" s="1"/>
  <c r="L24" i="1"/>
  <c r="L24" i="2" s="1"/>
  <c r="L20" i="1"/>
  <c r="AP16" i="2" l="1"/>
  <c r="L16" i="2" s="1"/>
  <c r="J16" i="3" s="1"/>
  <c r="AP23" i="2"/>
  <c r="L23" i="2" s="1"/>
  <c r="J23" i="3" s="1"/>
  <c r="AP20" i="2"/>
  <c r="L20" i="2" s="1"/>
  <c r="J20" i="3" s="1"/>
  <c r="AP17" i="2"/>
  <c r="L17" i="2" s="1"/>
  <c r="J17" i="3" s="1"/>
  <c r="AP8" i="2"/>
  <c r="L8" i="2" s="1"/>
  <c r="J8" i="3" s="1"/>
  <c r="AP18" i="2"/>
  <c r="L18" i="2" s="1"/>
  <c r="J18" i="3" s="1"/>
  <c r="AP13" i="2"/>
  <c r="L13" i="2" s="1"/>
  <c r="J13" i="3" s="1"/>
  <c r="AP10" i="2"/>
  <c r="L10" i="2" s="1"/>
  <c r="J10" i="3" s="1"/>
  <c r="BJ27" i="2"/>
  <c r="BK27" i="2" s="1"/>
  <c r="CM27" i="2"/>
  <c r="D27" i="1"/>
  <c r="L14" i="2"/>
  <c r="J14" i="3" s="1"/>
  <c r="L21" i="2"/>
  <c r="J21" i="3" s="1"/>
  <c r="L22" i="2"/>
  <c r="J22" i="3" s="1"/>
  <c r="J24" i="3"/>
  <c r="AQ24" i="2" s="1"/>
  <c r="BS32" i="2"/>
  <c r="BS162" i="2" s="1"/>
  <c r="BS166" i="2" s="1"/>
  <c r="J15" i="3"/>
  <c r="AQ15" i="2" s="1"/>
  <c r="J11" i="3"/>
  <c r="AQ11" i="2" s="1"/>
  <c r="M12" i="1"/>
  <c r="J12" i="3"/>
  <c r="AQ12" i="2" s="1"/>
  <c r="M17" i="1"/>
  <c r="M14" i="1"/>
  <c r="L19" i="2"/>
  <c r="J19" i="3" s="1"/>
  <c r="M24" i="1"/>
  <c r="J29" i="3"/>
  <c r="AQ29" i="2" s="1"/>
  <c r="J9" i="3"/>
  <c r="AQ17" i="2" l="1"/>
  <c r="AQ14" i="2"/>
  <c r="AF27" i="2"/>
  <c r="BU14" i="2"/>
  <c r="BU17" i="2"/>
  <c r="BU12" i="2"/>
  <c r="BT19" i="2"/>
  <c r="M19" i="1"/>
  <c r="AQ19" i="2" s="1"/>
  <c r="BT29" i="2"/>
  <c r="M29" i="1"/>
  <c r="BT20" i="2"/>
  <c r="M20" i="1"/>
  <c r="AQ20" i="2" s="1"/>
  <c r="BT16" i="2"/>
  <c r="M16" i="1"/>
  <c r="AQ16" i="2" s="1"/>
  <c r="BT13" i="2"/>
  <c r="BT15" i="2"/>
  <c r="M15" i="2" s="1"/>
  <c r="BT21" i="2"/>
  <c r="M21" i="1"/>
  <c r="AQ21" i="2" s="1"/>
  <c r="BU24" i="2"/>
  <c r="BT10" i="2"/>
  <c r="M10" i="1"/>
  <c r="AQ10" i="2" s="1"/>
  <c r="BT14" i="2"/>
  <c r="BT11" i="2"/>
  <c r="M11" i="2" s="1"/>
  <c r="M15" i="1"/>
  <c r="BT9" i="2"/>
  <c r="M9" i="1"/>
  <c r="AQ9" i="2" s="1"/>
  <c r="BT18" i="2"/>
  <c r="M18" i="1"/>
  <c r="AQ18" i="2" s="1"/>
  <c r="BT12" i="2"/>
  <c r="M12" i="2" s="1"/>
  <c r="M11" i="1"/>
  <c r="BT23" i="2"/>
  <c r="M23" i="1"/>
  <c r="AQ23" i="2" s="1"/>
  <c r="BT8" i="2"/>
  <c r="M8" i="1"/>
  <c r="AQ8" i="2" s="1"/>
  <c r="BT22" i="2"/>
  <c r="M22" i="1"/>
  <c r="AQ22" i="2" s="1"/>
  <c r="BT17" i="2"/>
  <c r="BT24" i="2"/>
  <c r="M13" i="1"/>
  <c r="AQ13" i="2" s="1"/>
  <c r="M8" i="2" l="1"/>
  <c r="K8" i="3" s="1"/>
  <c r="M16" i="2"/>
  <c r="K16" i="3" s="1"/>
  <c r="M20" i="2"/>
  <c r="K20" i="3" s="1"/>
  <c r="M19" i="2"/>
  <c r="K19" i="3" s="1"/>
  <c r="AD27" i="3"/>
  <c r="M21" i="2"/>
  <c r="K21" i="3" s="1"/>
  <c r="M10" i="2"/>
  <c r="K10" i="3" s="1"/>
  <c r="M18" i="2"/>
  <c r="K18" i="3" s="1"/>
  <c r="M23" i="2"/>
  <c r="K23" i="3" s="1"/>
  <c r="AG27" i="2"/>
  <c r="D27" i="2"/>
  <c r="N12" i="1"/>
  <c r="K12" i="3"/>
  <c r="AR12" i="2" s="1"/>
  <c r="N11" i="1"/>
  <c r="K11" i="3"/>
  <c r="AR11" i="2" s="1"/>
  <c r="K15" i="3"/>
  <c r="AR15" i="2" s="1"/>
  <c r="N10" i="1"/>
  <c r="N21" i="1"/>
  <c r="N16" i="1"/>
  <c r="N20" i="1"/>
  <c r="M29" i="2"/>
  <c r="K29" i="3" s="1"/>
  <c r="AR29" i="2" s="1"/>
  <c r="M14" i="2"/>
  <c r="M22" i="2"/>
  <c r="K22" i="3" s="1"/>
  <c r="M17" i="2"/>
  <c r="N24" i="1"/>
  <c r="M24" i="2"/>
  <c r="M9" i="2"/>
  <c r="M13" i="2"/>
  <c r="K13" i="3" s="1"/>
  <c r="N17" i="1"/>
  <c r="N14" i="1"/>
  <c r="N19" i="1"/>
  <c r="N13" i="1"/>
  <c r="N29" i="1"/>
  <c r="AR10" i="2" l="1"/>
  <c r="AR13" i="2"/>
  <c r="AR19" i="2"/>
  <c r="AR21" i="2"/>
  <c r="AR16" i="2"/>
  <c r="AR20" i="2"/>
  <c r="N12" i="2"/>
  <c r="L12" i="3" s="1"/>
  <c r="AS12" i="2" s="1"/>
  <c r="DX32" i="2"/>
  <c r="DX162" i="2" s="1"/>
  <c r="O12" i="1"/>
  <c r="BW12" i="2" s="1"/>
  <c r="BV11" i="2"/>
  <c r="BV29" i="2"/>
  <c r="BV19" i="2"/>
  <c r="BV20" i="2"/>
  <c r="BU15" i="2"/>
  <c r="BU9" i="2"/>
  <c r="K17" i="3"/>
  <c r="AR17" i="2" s="1"/>
  <c r="BU8" i="2"/>
  <c r="BU22" i="2"/>
  <c r="K14" i="3"/>
  <c r="AR14" i="2" s="1"/>
  <c r="BV21" i="2"/>
  <c r="BV10" i="2"/>
  <c r="BU18" i="2"/>
  <c r="BU23" i="2"/>
  <c r="BU13" i="2"/>
  <c r="BU20" i="2"/>
  <c r="BV13" i="2"/>
  <c r="BU29" i="2"/>
  <c r="BU19" i="2"/>
  <c r="BU16" i="2"/>
  <c r="N15" i="1"/>
  <c r="N9" i="1"/>
  <c r="K24" i="3"/>
  <c r="AR24" i="2" s="1"/>
  <c r="O24" i="1"/>
  <c r="N8" i="1"/>
  <c r="AR8" i="2" s="1"/>
  <c r="N22" i="1"/>
  <c r="AR22" i="2" s="1"/>
  <c r="BU21" i="2"/>
  <c r="BU10" i="2"/>
  <c r="N18" i="1"/>
  <c r="AR18" i="2" s="1"/>
  <c r="N23" i="1"/>
  <c r="AR23" i="2" s="1"/>
  <c r="K9" i="3"/>
  <c r="BV16" i="2"/>
  <c r="BU11" i="2"/>
  <c r="N13" i="2" l="1"/>
  <c r="AR9" i="2"/>
  <c r="N9" i="2" s="1"/>
  <c r="L9" i="3" s="1"/>
  <c r="N14" i="2"/>
  <c r="L14" i="3" s="1"/>
  <c r="N22" i="2"/>
  <c r="L22" i="3" s="1"/>
  <c r="N24" i="2"/>
  <c r="L24" i="3" s="1"/>
  <c r="AS24" i="2" s="1"/>
  <c r="N17" i="2"/>
  <c r="L17" i="3" s="1"/>
  <c r="DY32" i="2"/>
  <c r="DY162" i="2" s="1"/>
  <c r="BV12" i="2"/>
  <c r="O12" i="2" s="1"/>
  <c r="O10" i="1"/>
  <c r="O21" i="1"/>
  <c r="O20" i="1"/>
  <c r="P12" i="1"/>
  <c r="BW24" i="2"/>
  <c r="L13" i="3"/>
  <c r="N11" i="2"/>
  <c r="N23" i="2"/>
  <c r="L23" i="3" s="1"/>
  <c r="N8" i="2"/>
  <c r="L8" i="3" s="1"/>
  <c r="BV17" i="2"/>
  <c r="BV14" i="2"/>
  <c r="O9" i="1"/>
  <c r="N15" i="2"/>
  <c r="O19" i="1"/>
  <c r="BV24" i="2"/>
  <c r="N16" i="2"/>
  <c r="O22" i="1"/>
  <c r="O15" i="1"/>
  <c r="N10" i="2"/>
  <c r="O16" i="1"/>
  <c r="N29" i="2"/>
  <c r="O17" i="1"/>
  <c r="O8" i="1"/>
  <c r="O14" i="1"/>
  <c r="O13" i="1"/>
  <c r="O29" i="1"/>
  <c r="N18" i="2"/>
  <c r="L18" i="3" s="1"/>
  <c r="O18" i="1"/>
  <c r="N19" i="2"/>
  <c r="N20" i="2"/>
  <c r="O11" i="1"/>
  <c r="N21" i="2"/>
  <c r="AS22" i="2" l="1"/>
  <c r="AS9" i="2"/>
  <c r="AS13" i="2"/>
  <c r="O13" i="2" s="1"/>
  <c r="M13" i="3" s="1"/>
  <c r="AS17" i="2"/>
  <c r="O17" i="2" s="1"/>
  <c r="M17" i="3" s="1"/>
  <c r="AS14" i="2"/>
  <c r="O14" i="2" s="1"/>
  <c r="M14" i="3" s="1"/>
  <c r="AS18" i="2"/>
  <c r="AS8" i="2"/>
  <c r="P20" i="1"/>
  <c r="BX20" i="2" s="1"/>
  <c r="BW21" i="2"/>
  <c r="BW10" i="2"/>
  <c r="P24" i="1"/>
  <c r="M12" i="3"/>
  <c r="AT12" i="2" s="1"/>
  <c r="BW18" i="2"/>
  <c r="BX12" i="2"/>
  <c r="BW8" i="2"/>
  <c r="Q12" i="1"/>
  <c r="P29" i="1"/>
  <c r="P13" i="1"/>
  <c r="P14" i="1"/>
  <c r="BV8" i="2"/>
  <c r="BV15" i="2"/>
  <c r="BW20" i="2"/>
  <c r="BV9" i="2"/>
  <c r="L16" i="3"/>
  <c r="AS16" i="2" s="1"/>
  <c r="L19" i="3"/>
  <c r="AS19" i="2" s="1"/>
  <c r="L10" i="3"/>
  <c r="AS10" i="2" s="1"/>
  <c r="BV18" i="2"/>
  <c r="BV22" i="2"/>
  <c r="BV23" i="2"/>
  <c r="BW22" i="2"/>
  <c r="L21" i="3"/>
  <c r="AS21" i="2" s="1"/>
  <c r="BW15" i="2"/>
  <c r="BW9" i="2"/>
  <c r="L11" i="3"/>
  <c r="AS11" i="2" s="1"/>
  <c r="P11" i="1"/>
  <c r="L20" i="3"/>
  <c r="AS20" i="2" s="1"/>
  <c r="O23" i="1"/>
  <c r="AS23" i="2" s="1"/>
  <c r="L29" i="3"/>
  <c r="AS29" i="2" s="1"/>
  <c r="L15" i="3"/>
  <c r="AS15" i="2" s="1"/>
  <c r="O24" i="2"/>
  <c r="AT13" i="2" l="1"/>
  <c r="AT14" i="2"/>
  <c r="O9" i="2"/>
  <c r="M9" i="3" s="1"/>
  <c r="O8" i="2"/>
  <c r="M8" i="3" s="1"/>
  <c r="O29" i="2"/>
  <c r="M29" i="3" s="1"/>
  <c r="AT29" i="2" s="1"/>
  <c r="O11" i="2"/>
  <c r="M11" i="3" s="1"/>
  <c r="AT11" i="2" s="1"/>
  <c r="O10" i="2"/>
  <c r="M10" i="3" s="1"/>
  <c r="O19" i="2"/>
  <c r="M19" i="3" s="1"/>
  <c r="P12" i="2"/>
  <c r="O20" i="2"/>
  <c r="M20" i="3" s="1"/>
  <c r="AT20" i="2" s="1"/>
  <c r="O16" i="2"/>
  <c r="M16" i="3" s="1"/>
  <c r="O21" i="2"/>
  <c r="M21" i="3" s="1"/>
  <c r="O15" i="2"/>
  <c r="M15" i="3" s="1"/>
  <c r="AT15" i="2" s="1"/>
  <c r="O18" i="2"/>
  <c r="O23" i="2"/>
  <c r="M23" i="3" s="1"/>
  <c r="P10" i="1"/>
  <c r="P21" i="1"/>
  <c r="Q20" i="1"/>
  <c r="P22" i="1"/>
  <c r="P15" i="1"/>
  <c r="P8" i="1"/>
  <c r="BX11" i="2"/>
  <c r="BX14" i="2"/>
  <c r="BX24" i="2"/>
  <c r="M24" i="3"/>
  <c r="AT24" i="2" s="1"/>
  <c r="P9" i="1"/>
  <c r="Q24" i="1"/>
  <c r="BW19" i="2"/>
  <c r="BX13" i="2"/>
  <c r="R12" i="1"/>
  <c r="C12" i="1"/>
  <c r="BW16" i="2"/>
  <c r="BX29" i="2"/>
  <c r="BW17" i="2"/>
  <c r="BW11" i="2"/>
  <c r="P19" i="1"/>
  <c r="P16" i="1"/>
  <c r="BW14" i="2"/>
  <c r="BW13" i="2"/>
  <c r="BW29" i="2"/>
  <c r="P17" i="1"/>
  <c r="AT17" i="2" s="1"/>
  <c r="P18" i="1"/>
  <c r="AT21" i="2" l="1"/>
  <c r="P21" i="2" s="1"/>
  <c r="N21" i="3" s="1"/>
  <c r="AT8" i="2"/>
  <c r="P8" i="2" s="1"/>
  <c r="N8" i="3" s="1"/>
  <c r="AT16" i="2"/>
  <c r="P16" i="2" s="1"/>
  <c r="N16" i="3" s="1"/>
  <c r="AT9" i="2"/>
  <c r="P9" i="2" s="1"/>
  <c r="N9" i="3" s="1"/>
  <c r="AT19" i="2"/>
  <c r="P19" i="2" s="1"/>
  <c r="N19" i="3" s="1"/>
  <c r="AT10" i="2"/>
  <c r="P10" i="2" s="1"/>
  <c r="N10" i="3" s="1"/>
  <c r="P14" i="2"/>
  <c r="N14" i="3" s="1"/>
  <c r="P13" i="2"/>
  <c r="N13" i="3" s="1"/>
  <c r="P17" i="2"/>
  <c r="N17" i="3" s="1"/>
  <c r="P20" i="2"/>
  <c r="N20" i="3" s="1"/>
  <c r="AU20" i="2" s="1"/>
  <c r="N12" i="3"/>
  <c r="P24" i="2"/>
  <c r="N24" i="3" s="1"/>
  <c r="AU24" i="2" s="1"/>
  <c r="P11" i="2"/>
  <c r="N11" i="3" s="1"/>
  <c r="AU11" i="2" s="1"/>
  <c r="P15" i="2"/>
  <c r="N15" i="3" s="1"/>
  <c r="AU15" i="2" s="1"/>
  <c r="M18" i="3"/>
  <c r="AT18" i="2" s="1"/>
  <c r="DZ32" i="2"/>
  <c r="DZ162" i="2" s="1"/>
  <c r="O22" i="2"/>
  <c r="M22" i="3" s="1"/>
  <c r="AT22" i="2" s="1"/>
  <c r="Q10" i="1"/>
  <c r="C10" i="1" s="1"/>
  <c r="Q21" i="1"/>
  <c r="C20" i="1"/>
  <c r="R20" i="1"/>
  <c r="Q8" i="1"/>
  <c r="BY8" i="2" s="1"/>
  <c r="BX15" i="2"/>
  <c r="Q14" i="1"/>
  <c r="P29" i="2"/>
  <c r="N29" i="3" s="1"/>
  <c r="AU29" i="2" s="1"/>
  <c r="Q17" i="1"/>
  <c r="BZ12" i="2"/>
  <c r="S12" i="1"/>
  <c r="Q18" i="1"/>
  <c r="BW23" i="2"/>
  <c r="Q19" i="1"/>
  <c r="P23" i="1"/>
  <c r="AT23" i="2" s="1"/>
  <c r="Q13" i="1"/>
  <c r="Q9" i="1"/>
  <c r="Q11" i="1"/>
  <c r="BY10" i="2"/>
  <c r="BX22" i="2"/>
  <c r="BX8" i="2"/>
  <c r="Q16" i="1"/>
  <c r="R24" i="1"/>
  <c r="C24" i="1"/>
  <c r="BX10" i="2"/>
  <c r="Q22" i="1"/>
  <c r="Q29" i="1"/>
  <c r="BY12" i="2"/>
  <c r="AU19" i="2" l="1"/>
  <c r="AU14" i="2"/>
  <c r="AU16" i="2"/>
  <c r="AU21" i="2"/>
  <c r="AU17" i="2"/>
  <c r="AU8" i="2"/>
  <c r="Q8" i="2" s="1"/>
  <c r="AU9" i="2"/>
  <c r="AU10" i="2"/>
  <c r="Q10" i="2" s="1"/>
  <c r="AU13" i="2"/>
  <c r="Q13" i="2" s="1"/>
  <c r="AU12" i="2"/>
  <c r="Q12" i="2" s="1"/>
  <c r="Q24" i="2"/>
  <c r="Q20" i="2"/>
  <c r="Q11" i="2"/>
  <c r="Q14" i="2"/>
  <c r="Q29" i="2"/>
  <c r="P18" i="2"/>
  <c r="N18" i="3" s="1"/>
  <c r="AU18" i="2" s="1"/>
  <c r="P22" i="2"/>
  <c r="Q15" i="2"/>
  <c r="EA32" i="2"/>
  <c r="EA162" i="2" s="1"/>
  <c r="Q15" i="1"/>
  <c r="C15" i="1" s="1"/>
  <c r="R21" i="1"/>
  <c r="BZ21" i="2" s="1"/>
  <c r="C21" i="1"/>
  <c r="BX21" i="2"/>
  <c r="BZ20" i="2"/>
  <c r="C18" i="1"/>
  <c r="BY18" i="2"/>
  <c r="C9" i="1"/>
  <c r="C19" i="1"/>
  <c r="C14" i="1"/>
  <c r="R14" i="1"/>
  <c r="C17" i="1"/>
  <c r="C8" i="1"/>
  <c r="BY20" i="2"/>
  <c r="S20" i="1"/>
  <c r="R22" i="1"/>
  <c r="C22" i="1"/>
  <c r="R29" i="1"/>
  <c r="C29" i="1"/>
  <c r="BY14" i="2"/>
  <c r="BY24" i="2"/>
  <c r="BX16" i="2"/>
  <c r="R10" i="1"/>
  <c r="BX19" i="2"/>
  <c r="BX18" i="2"/>
  <c r="R8" i="1"/>
  <c r="BY9" i="2"/>
  <c r="T12" i="1"/>
  <c r="BY17" i="2"/>
  <c r="BY19" i="2"/>
  <c r="BZ24" i="2"/>
  <c r="S24" i="1"/>
  <c r="BY16" i="2"/>
  <c r="C16" i="1"/>
  <c r="R11" i="1"/>
  <c r="C11" i="1"/>
  <c r="BX9" i="2"/>
  <c r="R13" i="1"/>
  <c r="C13" i="1"/>
  <c r="BX17" i="2"/>
  <c r="C12" i="2" l="1"/>
  <c r="O12" i="3"/>
  <c r="Q16" i="2"/>
  <c r="C16" i="2" s="1"/>
  <c r="Q17" i="2"/>
  <c r="C17" i="2" s="1"/>
  <c r="Q19" i="2"/>
  <c r="C19" i="2" s="1"/>
  <c r="Q9" i="2"/>
  <c r="O9" i="3" s="1"/>
  <c r="N22" i="3"/>
  <c r="O14" i="3"/>
  <c r="C14" i="2"/>
  <c r="O13" i="3"/>
  <c r="AV13" i="2" s="1"/>
  <c r="C13" i="2"/>
  <c r="C11" i="2"/>
  <c r="O11" i="3"/>
  <c r="AV11" i="2" s="1"/>
  <c r="C20" i="2"/>
  <c r="O20" i="3"/>
  <c r="O29" i="3"/>
  <c r="AV29" i="2" s="1"/>
  <c r="C29" i="2"/>
  <c r="C24" i="2"/>
  <c r="O24" i="3"/>
  <c r="C10" i="2"/>
  <c r="C15" i="2"/>
  <c r="C8" i="2"/>
  <c r="Q18" i="2"/>
  <c r="O15" i="3"/>
  <c r="AV15" i="2" s="1"/>
  <c r="P23" i="2"/>
  <c r="N23" i="3" s="1"/>
  <c r="BY21" i="2"/>
  <c r="BZ14" i="2"/>
  <c r="CA20" i="2"/>
  <c r="R19" i="1"/>
  <c r="R17" i="1"/>
  <c r="S17" i="1" s="1"/>
  <c r="O8" i="3"/>
  <c r="AV8" i="2" s="1"/>
  <c r="O10" i="3"/>
  <c r="AV10" i="2" s="1"/>
  <c r="S22" i="1"/>
  <c r="BZ22" i="2"/>
  <c r="BZ13" i="2"/>
  <c r="CB12" i="2"/>
  <c r="BZ10" i="2"/>
  <c r="S10" i="1"/>
  <c r="BX23" i="2"/>
  <c r="BY11" i="2"/>
  <c r="CA12" i="2"/>
  <c r="R9" i="1"/>
  <c r="S8" i="1"/>
  <c r="R18" i="1"/>
  <c r="Q23" i="1"/>
  <c r="BZ29" i="2"/>
  <c r="S29" i="1"/>
  <c r="BY13" i="2"/>
  <c r="CA24" i="2"/>
  <c r="BZ11" i="2"/>
  <c r="BY22" i="2"/>
  <c r="R16" i="1"/>
  <c r="S21" i="1"/>
  <c r="BY29" i="2"/>
  <c r="AV9" i="2" l="1"/>
  <c r="AU23" i="2"/>
  <c r="AV24" i="2"/>
  <c r="R24" i="2" s="1"/>
  <c r="AV20" i="2"/>
  <c r="R20" i="2" s="1"/>
  <c r="P20" i="3" s="1"/>
  <c r="AW20" i="2" s="1"/>
  <c r="AU22" i="2"/>
  <c r="Q22" i="2" s="1"/>
  <c r="AV12" i="2"/>
  <c r="R12" i="2" s="1"/>
  <c r="AV14" i="2"/>
  <c r="R14" i="2" s="1"/>
  <c r="P14" i="3" s="1"/>
  <c r="O16" i="3"/>
  <c r="AV16" i="2" s="1"/>
  <c r="R16" i="2" s="1"/>
  <c r="P16" i="3" s="1"/>
  <c r="O17" i="3"/>
  <c r="O19" i="3"/>
  <c r="R11" i="2"/>
  <c r="P11" i="3" s="1"/>
  <c r="AW11" i="2" s="1"/>
  <c r="C9" i="2"/>
  <c r="R9" i="2"/>
  <c r="P9" i="3" s="1"/>
  <c r="R8" i="2"/>
  <c r="P8" i="3" s="1"/>
  <c r="AW8" i="2" s="1"/>
  <c r="R10" i="2"/>
  <c r="O18" i="3"/>
  <c r="AV18" i="2" s="1"/>
  <c r="C18" i="2"/>
  <c r="R29" i="2"/>
  <c r="P29" i="3" s="1"/>
  <c r="AW29" i="2" s="1"/>
  <c r="Q21" i="2"/>
  <c r="EB32" i="2"/>
  <c r="EB162" i="2" s="1"/>
  <c r="R15" i="1"/>
  <c r="BY15" i="2"/>
  <c r="R15" i="2" s="1"/>
  <c r="T20" i="1"/>
  <c r="CB20" i="2" s="1"/>
  <c r="S14" i="1"/>
  <c r="T14" i="1" s="1"/>
  <c r="CB14" i="2" s="1"/>
  <c r="BZ19" i="2"/>
  <c r="CA8" i="2"/>
  <c r="S19" i="1"/>
  <c r="T24" i="1"/>
  <c r="BZ17" i="2"/>
  <c r="CA29" i="2"/>
  <c r="R13" i="2"/>
  <c r="CA22" i="2"/>
  <c r="CA21" i="2"/>
  <c r="T21" i="1"/>
  <c r="CA10" i="2"/>
  <c r="CA17" i="2"/>
  <c r="T17" i="1"/>
  <c r="BZ8" i="2"/>
  <c r="U12" i="1"/>
  <c r="BZ16" i="2"/>
  <c r="S11" i="1"/>
  <c r="R23" i="1"/>
  <c r="C23" i="1"/>
  <c r="BZ9" i="2"/>
  <c r="S13" i="1"/>
  <c r="AW14" i="2" l="1"/>
  <c r="S14" i="2" s="1"/>
  <c r="Q14" i="3" s="1"/>
  <c r="AX14" i="2" s="1"/>
  <c r="P24" i="3"/>
  <c r="AW24" i="2" s="1"/>
  <c r="S24" i="2" s="1"/>
  <c r="C22" i="2"/>
  <c r="O22" i="3"/>
  <c r="S20" i="2"/>
  <c r="Q20" i="3" s="1"/>
  <c r="AX20" i="2" s="1"/>
  <c r="AV19" i="2"/>
  <c r="R19" i="2" s="1"/>
  <c r="AV17" i="2"/>
  <c r="R17" i="2" s="1"/>
  <c r="P12" i="3"/>
  <c r="AW12" i="2" s="1"/>
  <c r="S12" i="2" s="1"/>
  <c r="S11" i="2"/>
  <c r="Q11" i="3" s="1"/>
  <c r="AX11" i="2" s="1"/>
  <c r="P10" i="3"/>
  <c r="S8" i="2"/>
  <c r="Q8" i="3" s="1"/>
  <c r="S29" i="2"/>
  <c r="Q29" i="3" s="1"/>
  <c r="AX29" i="2" s="1"/>
  <c r="R18" i="2"/>
  <c r="P18" i="3" s="1"/>
  <c r="Q23" i="2"/>
  <c r="O21" i="3"/>
  <c r="AV21" i="2" s="1"/>
  <c r="C21" i="2"/>
  <c r="BZ15" i="2"/>
  <c r="P15" i="3"/>
  <c r="AW15" i="2" s="1"/>
  <c r="CA14" i="2"/>
  <c r="S23" i="1"/>
  <c r="U20" i="1"/>
  <c r="CC20" i="2" s="1"/>
  <c r="CB17" i="2"/>
  <c r="CC12" i="2"/>
  <c r="CB24" i="2"/>
  <c r="BZ18" i="2"/>
  <c r="P13" i="3"/>
  <c r="AW13" i="2" s="1"/>
  <c r="T29" i="1"/>
  <c r="S18" i="1"/>
  <c r="CA13" i="2"/>
  <c r="CA11" i="2"/>
  <c r="T11" i="1"/>
  <c r="CA19" i="2"/>
  <c r="T19" i="1"/>
  <c r="CB21" i="2"/>
  <c r="U21" i="1"/>
  <c r="T22" i="1"/>
  <c r="S9" i="1"/>
  <c r="BY23" i="2"/>
  <c r="EC32" i="2" s="1"/>
  <c r="EC162" i="2" s="1"/>
  <c r="S16" i="1"/>
  <c r="T10" i="1"/>
  <c r="U14" i="1"/>
  <c r="T8" i="1"/>
  <c r="AW18" i="2" l="1"/>
  <c r="Q24" i="3"/>
  <c r="AX24" i="2" s="1"/>
  <c r="T24" i="2" s="1"/>
  <c r="T20" i="2"/>
  <c r="R20" i="3" s="1"/>
  <c r="AY20" i="2" s="1"/>
  <c r="U20" i="2" s="1"/>
  <c r="AW16" i="2"/>
  <c r="S16" i="2" s="1"/>
  <c r="Q16" i="3" s="1"/>
  <c r="AX8" i="2"/>
  <c r="T8" i="2" s="1"/>
  <c r="R8" i="3" s="1"/>
  <c r="AW9" i="2"/>
  <c r="S9" i="2" s="1"/>
  <c r="Q9" i="3" s="1"/>
  <c r="P17" i="3"/>
  <c r="AW17" i="2" s="1"/>
  <c r="S17" i="2" s="1"/>
  <c r="P19" i="3"/>
  <c r="AW19" i="2" s="1"/>
  <c r="S19" i="2" s="1"/>
  <c r="Q12" i="3"/>
  <c r="AX12" i="2" s="1"/>
  <c r="T12" i="2" s="1"/>
  <c r="R12" i="3" s="1"/>
  <c r="AY12" i="2" s="1"/>
  <c r="AW10" i="2"/>
  <c r="S10" i="2" s="1"/>
  <c r="Q10" i="3" s="1"/>
  <c r="AX10" i="2" s="1"/>
  <c r="AV22" i="2"/>
  <c r="R22" i="2" s="1"/>
  <c r="T29" i="2"/>
  <c r="R29" i="3" s="1"/>
  <c r="AY29" i="2" s="1"/>
  <c r="S13" i="2"/>
  <c r="Q13" i="3" s="1"/>
  <c r="R21" i="2"/>
  <c r="P21" i="3" s="1"/>
  <c r="AW21" i="2" s="1"/>
  <c r="C23" i="2"/>
  <c r="O23" i="3"/>
  <c r="AV23" i="2" s="1"/>
  <c r="S15" i="2"/>
  <c r="S15" i="1"/>
  <c r="T14" i="2"/>
  <c r="R14" i="3" s="1"/>
  <c r="AY14" i="2" s="1"/>
  <c r="BZ23" i="2"/>
  <c r="CA23" i="2"/>
  <c r="T11" i="2"/>
  <c r="R11" i="3" s="1"/>
  <c r="AY11" i="2" s="1"/>
  <c r="CB19" i="2"/>
  <c r="CB22" i="2"/>
  <c r="CC14" i="2"/>
  <c r="CB8" i="2"/>
  <c r="V20" i="1"/>
  <c r="T13" i="1"/>
  <c r="CA16" i="2"/>
  <c r="CA18" i="2"/>
  <c r="T18" i="1"/>
  <c r="U17" i="1"/>
  <c r="V12" i="1"/>
  <c r="CB10" i="2"/>
  <c r="U24" i="1"/>
  <c r="CB29" i="2"/>
  <c r="U29" i="1"/>
  <c r="CA9" i="2"/>
  <c r="T9" i="1"/>
  <c r="CC21" i="2"/>
  <c r="V21" i="1"/>
  <c r="CB11" i="2"/>
  <c r="Q17" i="3" l="1"/>
  <c r="AX17" i="2" s="1"/>
  <c r="T17" i="2" s="1"/>
  <c r="R17" i="3" s="1"/>
  <c r="AY17" i="2" s="1"/>
  <c r="U17" i="2" s="1"/>
  <c r="S17" i="3" s="1"/>
  <c r="R24" i="3"/>
  <c r="AY24" i="2" s="1"/>
  <c r="U24" i="2" s="1"/>
  <c r="S24" i="3" s="1"/>
  <c r="AZ24" i="2" s="1"/>
  <c r="AX13" i="2"/>
  <c r="T13" i="2" s="1"/>
  <c r="R13" i="3" s="1"/>
  <c r="AX9" i="2"/>
  <c r="T9" i="2" s="1"/>
  <c r="Q19" i="3"/>
  <c r="AX19" i="2" s="1"/>
  <c r="T19" i="2" s="1"/>
  <c r="R19" i="3" s="1"/>
  <c r="P22" i="3"/>
  <c r="AW22" i="2" s="1"/>
  <c r="S22" i="2" s="1"/>
  <c r="U12" i="2"/>
  <c r="S12" i="3" s="1"/>
  <c r="AZ12" i="2" s="1"/>
  <c r="T10" i="2"/>
  <c r="R10" i="3" s="1"/>
  <c r="S18" i="2"/>
  <c r="Q18" i="3" s="1"/>
  <c r="AX18" i="2" s="1"/>
  <c r="S21" i="2"/>
  <c r="R23" i="2"/>
  <c r="P23" i="3" s="1"/>
  <c r="AW23" i="2" s="1"/>
  <c r="EE32" i="2"/>
  <c r="EE162" i="2" s="1"/>
  <c r="ED32" i="2"/>
  <c r="ED162" i="2" s="1"/>
  <c r="CA15" i="2"/>
  <c r="Q15" i="3"/>
  <c r="AX15" i="2" s="1"/>
  <c r="U14" i="2"/>
  <c r="S14" i="3" s="1"/>
  <c r="T23" i="1"/>
  <c r="U19" i="1"/>
  <c r="CB9" i="2"/>
  <c r="U18" i="1"/>
  <c r="S20" i="3"/>
  <c r="AZ20" i="2" s="1"/>
  <c r="CD12" i="2"/>
  <c r="CB13" i="2"/>
  <c r="CC17" i="2"/>
  <c r="U11" i="2"/>
  <c r="U29" i="2"/>
  <c r="CD21" i="2"/>
  <c r="U11" i="1"/>
  <c r="U10" i="1"/>
  <c r="V14" i="1"/>
  <c r="U8" i="1"/>
  <c r="AY8" i="2" s="1"/>
  <c r="U8" i="2" s="1"/>
  <c r="CC24" i="2"/>
  <c r="V24" i="1"/>
  <c r="CC29" i="2"/>
  <c r="V29" i="1"/>
  <c r="CD20" i="2"/>
  <c r="W20" i="1"/>
  <c r="U22" i="1"/>
  <c r="T16" i="1"/>
  <c r="AY10" i="2" l="1"/>
  <c r="U10" i="2" s="1"/>
  <c r="S10" i="3" s="1"/>
  <c r="AY19" i="2"/>
  <c r="U19" i="2" s="1"/>
  <c r="AX16" i="2"/>
  <c r="T16" i="2" s="1"/>
  <c r="R16" i="3" s="1"/>
  <c r="Q22" i="3"/>
  <c r="AX22" i="2" s="1"/>
  <c r="T22" i="2" s="1"/>
  <c r="R22" i="3" s="1"/>
  <c r="AY22" i="2" s="1"/>
  <c r="U22" i="2" s="1"/>
  <c r="S22" i="3" s="1"/>
  <c r="T18" i="2"/>
  <c r="R18" i="3" s="1"/>
  <c r="AY18" i="2" s="1"/>
  <c r="AZ14" i="2"/>
  <c r="V14" i="2" s="1"/>
  <c r="T14" i="3" s="1"/>
  <c r="Q21" i="3"/>
  <c r="S23" i="2"/>
  <c r="Q23" i="3" s="1"/>
  <c r="AX23" i="2" s="1"/>
  <c r="T15" i="2"/>
  <c r="T15" i="1"/>
  <c r="U23" i="1"/>
  <c r="CC23" i="2" s="1"/>
  <c r="CC19" i="2"/>
  <c r="CB18" i="2"/>
  <c r="S19" i="3"/>
  <c r="CB23" i="2"/>
  <c r="V17" i="1"/>
  <c r="CD17" i="2" s="1"/>
  <c r="CB16" i="2"/>
  <c r="CC11" i="2"/>
  <c r="V12" i="2"/>
  <c r="S29" i="3"/>
  <c r="V8" i="1"/>
  <c r="CD14" i="2"/>
  <c r="CC22" i="2"/>
  <c r="CC10" i="2"/>
  <c r="V20" i="2"/>
  <c r="R9" i="3"/>
  <c r="CD29" i="2"/>
  <c r="W29" i="1"/>
  <c r="U9" i="1"/>
  <c r="CD24" i="2"/>
  <c r="S8" i="3"/>
  <c r="V24" i="2"/>
  <c r="W12" i="1"/>
  <c r="W21" i="1"/>
  <c r="V11" i="1"/>
  <c r="S11" i="3"/>
  <c r="AZ11" i="2" s="1"/>
  <c r="CC18" i="2"/>
  <c r="V18" i="1"/>
  <c r="U13" i="1"/>
  <c r="AY13" i="2" s="1"/>
  <c r="U13" i="2" s="1"/>
  <c r="CE20" i="2"/>
  <c r="X20" i="1"/>
  <c r="AX21" i="2" l="1"/>
  <c r="T21" i="2" s="1"/>
  <c r="R21" i="3" s="1"/>
  <c r="AY21" i="2" s="1"/>
  <c r="U21" i="2" s="1"/>
  <c r="AZ8" i="2"/>
  <c r="AY9" i="2"/>
  <c r="U9" i="2" s="1"/>
  <c r="S9" i="3" s="1"/>
  <c r="AZ17" i="2"/>
  <c r="V17" i="2" s="1"/>
  <c r="T17" i="3" s="1"/>
  <c r="AZ29" i="2"/>
  <c r="V29" i="2" s="1"/>
  <c r="T29" i="3" s="1"/>
  <c r="T23" i="2"/>
  <c r="R23" i="3" s="1"/>
  <c r="AY23" i="2" s="1"/>
  <c r="EF32" i="2"/>
  <c r="EF162" i="2" s="1"/>
  <c r="EG32" i="2"/>
  <c r="EG162" i="2" s="1"/>
  <c r="CB15" i="2"/>
  <c r="R15" i="3"/>
  <c r="AY15" i="2" s="1"/>
  <c r="V19" i="1"/>
  <c r="CD19" i="2" s="1"/>
  <c r="V23" i="1"/>
  <c r="CD23" i="2" s="1"/>
  <c r="CC8" i="2"/>
  <c r="V22" i="1"/>
  <c r="AZ22" i="2" s="1"/>
  <c r="V22" i="2" s="1"/>
  <c r="CD8" i="2"/>
  <c r="U18" i="2"/>
  <c r="T12" i="3"/>
  <c r="BA12" i="2" s="1"/>
  <c r="CC9" i="2"/>
  <c r="CC13" i="2"/>
  <c r="CE21" i="2"/>
  <c r="T20" i="3"/>
  <c r="BA20" i="2" s="1"/>
  <c r="CF20" i="2"/>
  <c r="Y20" i="1"/>
  <c r="S13" i="3"/>
  <c r="CE12" i="2"/>
  <c r="W17" i="1"/>
  <c r="V10" i="1"/>
  <c r="AZ10" i="2" s="1"/>
  <c r="V10" i="2" s="1"/>
  <c r="W14" i="1"/>
  <c r="BA14" i="2" s="1"/>
  <c r="W14" i="2" s="1"/>
  <c r="CD18" i="2"/>
  <c r="W18" i="1"/>
  <c r="U16" i="1"/>
  <c r="AY16" i="2" s="1"/>
  <c r="U16" i="2" s="1"/>
  <c r="V11" i="2"/>
  <c r="W24" i="1"/>
  <c r="W11" i="1"/>
  <c r="CD11" i="2"/>
  <c r="T24" i="3"/>
  <c r="BA24" i="2" s="1"/>
  <c r="CE29" i="2"/>
  <c r="V8" i="2" l="1"/>
  <c r="T8" i="3" s="1"/>
  <c r="AZ19" i="2"/>
  <c r="V19" i="2" s="1"/>
  <c r="T19" i="3" s="1"/>
  <c r="BA29" i="2"/>
  <c r="W29" i="2" s="1"/>
  <c r="U29" i="3" s="1"/>
  <c r="S21" i="3"/>
  <c r="AZ21" i="2" s="1"/>
  <c r="V21" i="2" s="1"/>
  <c r="BA17" i="2"/>
  <c r="W17" i="2" s="1"/>
  <c r="U17" i="3" s="1"/>
  <c r="W19" i="1"/>
  <c r="U15" i="2"/>
  <c r="U15" i="1"/>
  <c r="W23" i="1"/>
  <c r="CE23" i="2" s="1"/>
  <c r="CD22" i="2"/>
  <c r="X21" i="1"/>
  <c r="W8" i="1"/>
  <c r="CE8" i="2" s="1"/>
  <c r="V9" i="1"/>
  <c r="AZ9" i="2" s="1"/>
  <c r="V9" i="2" s="1"/>
  <c r="W22" i="1"/>
  <c r="CE22" i="2" s="1"/>
  <c r="X17" i="1"/>
  <c r="W12" i="2"/>
  <c r="U12" i="3" s="1"/>
  <c r="BB12" i="2" s="1"/>
  <c r="W24" i="2"/>
  <c r="U24" i="3" s="1"/>
  <c r="BB24" i="2" s="1"/>
  <c r="CE19" i="2"/>
  <c r="CE24" i="2"/>
  <c r="T11" i="3"/>
  <c r="BA11" i="2" s="1"/>
  <c r="U23" i="2"/>
  <c r="W20" i="2"/>
  <c r="S18" i="3"/>
  <c r="AZ18" i="2" s="1"/>
  <c r="CE11" i="2"/>
  <c r="CE18" i="2"/>
  <c r="X18" i="1"/>
  <c r="U14" i="3"/>
  <c r="CE14" i="2"/>
  <c r="X12" i="1"/>
  <c r="CG20" i="2"/>
  <c r="Z20" i="1"/>
  <c r="X29" i="1"/>
  <c r="S16" i="3"/>
  <c r="CD10" i="2"/>
  <c r="T10" i="3"/>
  <c r="W10" i="1"/>
  <c r="T22" i="3"/>
  <c r="V13" i="1"/>
  <c r="AZ13" i="2" s="1"/>
  <c r="V13" i="2" s="1"/>
  <c r="BA10" i="2" l="1"/>
  <c r="W10" i="2" s="1"/>
  <c r="U10" i="3" s="1"/>
  <c r="BB17" i="2"/>
  <c r="BA22" i="2"/>
  <c r="W22" i="2" s="1"/>
  <c r="BB29" i="2"/>
  <c r="X29" i="2" s="1"/>
  <c r="V29" i="3" s="1"/>
  <c r="BC29" i="2" s="1"/>
  <c r="BA8" i="2"/>
  <c r="W8" i="2" s="1"/>
  <c r="U8" i="3" s="1"/>
  <c r="T21" i="3"/>
  <c r="BA21" i="2" s="1"/>
  <c r="W21" i="2" s="1"/>
  <c r="BA19" i="2"/>
  <c r="W19" i="2" s="1"/>
  <c r="U19" i="3" s="1"/>
  <c r="EH32" i="2"/>
  <c r="EH162" i="2" s="1"/>
  <c r="X8" i="1"/>
  <c r="X22" i="1"/>
  <c r="Y22" i="1" s="1"/>
  <c r="V15" i="1"/>
  <c r="S15" i="3"/>
  <c r="AZ15" i="2" s="1"/>
  <c r="X23" i="1"/>
  <c r="CF21" i="2"/>
  <c r="X12" i="2"/>
  <c r="V12" i="3" s="1"/>
  <c r="BC12" i="2" s="1"/>
  <c r="V16" i="1"/>
  <c r="AZ16" i="2" s="1"/>
  <c r="CC16" i="2"/>
  <c r="CE17" i="2"/>
  <c r="X17" i="2" s="1"/>
  <c r="V17" i="3" s="1"/>
  <c r="T9" i="3"/>
  <c r="CF29" i="2"/>
  <c r="U20" i="3"/>
  <c r="V18" i="2"/>
  <c r="CF12" i="2"/>
  <c r="W11" i="2"/>
  <c r="U11" i="3" s="1"/>
  <c r="S23" i="3"/>
  <c r="X24" i="2"/>
  <c r="CF22" i="2"/>
  <c r="CE10" i="2"/>
  <c r="EI32" i="2" s="1"/>
  <c r="EI162" i="2" s="1"/>
  <c r="X10" i="1"/>
  <c r="CF18" i="2"/>
  <c r="Y18" i="1"/>
  <c r="X14" i="1"/>
  <c r="BB14" i="2" s="1"/>
  <c r="X14" i="2" s="1"/>
  <c r="CD16" i="2"/>
  <c r="T13" i="3"/>
  <c r="X19" i="1"/>
  <c r="X24" i="1"/>
  <c r="Y12" i="1"/>
  <c r="X11" i="1"/>
  <c r="CF17" i="2"/>
  <c r="CH20" i="2"/>
  <c r="CF8" i="2"/>
  <c r="BB10" i="2" l="1"/>
  <c r="X10" i="2" s="1"/>
  <c r="V10" i="3" s="1"/>
  <c r="V16" i="2"/>
  <c r="T16" i="3" s="1"/>
  <c r="BB19" i="2"/>
  <c r="X19" i="2" s="1"/>
  <c r="V19" i="3" s="1"/>
  <c r="U21" i="3"/>
  <c r="BB21" i="2" s="1"/>
  <c r="X21" i="2" s="1"/>
  <c r="BB8" i="2"/>
  <c r="X8" i="2" s="1"/>
  <c r="V8" i="3" s="1"/>
  <c r="AZ23" i="2"/>
  <c r="V23" i="2" s="1"/>
  <c r="T23" i="3" s="1"/>
  <c r="BB20" i="2"/>
  <c r="X20" i="2" s="1"/>
  <c r="V20" i="3" s="1"/>
  <c r="BB11" i="2"/>
  <c r="X11" i="2" s="1"/>
  <c r="V11" i="3" s="1"/>
  <c r="BC11" i="2" s="1"/>
  <c r="CD15" i="2"/>
  <c r="W15" i="1"/>
  <c r="CC15" i="2"/>
  <c r="W9" i="1"/>
  <c r="X9" i="1" s="1"/>
  <c r="CF9" i="2" s="1"/>
  <c r="CD9" i="2"/>
  <c r="Y23" i="1"/>
  <c r="CG23" i="2" s="1"/>
  <c r="CF23" i="2"/>
  <c r="Y21" i="1"/>
  <c r="CD13" i="2"/>
  <c r="Y29" i="1"/>
  <c r="Y14" i="1"/>
  <c r="T18" i="3"/>
  <c r="BA18" i="2" s="1"/>
  <c r="CF19" i="2"/>
  <c r="CF11" i="2"/>
  <c r="CF24" i="2"/>
  <c r="Y12" i="2"/>
  <c r="W12" i="3" s="1"/>
  <c r="BD12" i="2" s="1"/>
  <c r="U22" i="3"/>
  <c r="BB22" i="2" s="1"/>
  <c r="Y8" i="1"/>
  <c r="CG12" i="2"/>
  <c r="V24" i="3"/>
  <c r="BC24" i="2" s="1"/>
  <c r="CF10" i="2"/>
  <c r="Y10" i="1"/>
  <c r="Y29" i="2"/>
  <c r="Y17" i="1"/>
  <c r="BC17" i="2" s="1"/>
  <c r="Y17" i="2" s="1"/>
  <c r="W16" i="1"/>
  <c r="CG18" i="2"/>
  <c r="Z18" i="1"/>
  <c r="AA20" i="1"/>
  <c r="W13" i="1"/>
  <c r="BA13" i="2" s="1"/>
  <c r="V14" i="3"/>
  <c r="CF14" i="2"/>
  <c r="CG22" i="2"/>
  <c r="BC14" i="2" l="1"/>
  <c r="Y14" i="2" s="1"/>
  <c r="W14" i="3" s="1"/>
  <c r="BC8" i="2"/>
  <c r="Y8" i="2" s="1"/>
  <c r="V21" i="3"/>
  <c r="BC21" i="2" s="1"/>
  <c r="Y21" i="2" s="1"/>
  <c r="W21" i="3" s="1"/>
  <c r="BC10" i="2"/>
  <c r="Y10" i="2" s="1"/>
  <c r="W10" i="3" s="1"/>
  <c r="W13" i="2"/>
  <c r="U13" i="3" s="1"/>
  <c r="BA9" i="2"/>
  <c r="W9" i="2" s="1"/>
  <c r="U9" i="3" s="1"/>
  <c r="BB9" i="2" s="1"/>
  <c r="BC20" i="2"/>
  <c r="Y20" i="2" s="1"/>
  <c r="W20" i="3" s="1"/>
  <c r="BA23" i="2"/>
  <c r="W23" i="2" s="1"/>
  <c r="U23" i="3" s="1"/>
  <c r="BA16" i="2"/>
  <c r="W16" i="2" s="1"/>
  <c r="U16" i="3" s="1"/>
  <c r="EJ32" i="2"/>
  <c r="EJ162" i="2" s="1"/>
  <c r="V15" i="2"/>
  <c r="T15" i="3" s="1"/>
  <c r="BA15" i="2" s="1"/>
  <c r="CE15" i="2"/>
  <c r="CE9" i="2"/>
  <c r="CG21" i="2"/>
  <c r="Z23" i="1"/>
  <c r="CH23" i="2" s="1"/>
  <c r="CG29" i="2"/>
  <c r="W29" i="3"/>
  <c r="BD29" i="2" s="1"/>
  <c r="CE16" i="2"/>
  <c r="W18" i="2"/>
  <c r="X13" i="1"/>
  <c r="Y11" i="2"/>
  <c r="Z12" i="2"/>
  <c r="CG14" i="2"/>
  <c r="CH18" i="2"/>
  <c r="AA18" i="1"/>
  <c r="Z22" i="1"/>
  <c r="CG8" i="2"/>
  <c r="CG10" i="2"/>
  <c r="Y19" i="1"/>
  <c r="BC19" i="2" s="1"/>
  <c r="Y19" i="2" s="1"/>
  <c r="Y24" i="1"/>
  <c r="X22" i="2"/>
  <c r="Y11" i="1"/>
  <c r="CI20" i="2"/>
  <c r="AB20" i="1"/>
  <c r="CG17" i="2"/>
  <c r="W17" i="3"/>
  <c r="Y24" i="2"/>
  <c r="Z12" i="1"/>
  <c r="Y9" i="1"/>
  <c r="BB13" i="2" l="1"/>
  <c r="BD20" i="2"/>
  <c r="Z20" i="2" s="1"/>
  <c r="X20" i="3" s="1"/>
  <c r="BB23" i="2"/>
  <c r="X23" i="2" s="1"/>
  <c r="V23" i="3" s="1"/>
  <c r="EK32" i="2"/>
  <c r="EK162" i="2" s="1"/>
  <c r="W15" i="2"/>
  <c r="U15" i="3" s="1"/>
  <c r="BB15" i="2" s="1"/>
  <c r="X9" i="2"/>
  <c r="V9" i="3" s="1"/>
  <c r="Z29" i="1"/>
  <c r="CH29" i="2" s="1"/>
  <c r="X15" i="1"/>
  <c r="Z21" i="1"/>
  <c r="BD21" i="2" s="1"/>
  <c r="Z21" i="2" s="1"/>
  <c r="AA23" i="1"/>
  <c r="CI23" i="2" s="1"/>
  <c r="Z29" i="2"/>
  <c r="U18" i="3"/>
  <c r="BB18" i="2" s="1"/>
  <c r="AC20" i="1"/>
  <c r="CJ20" i="2"/>
  <c r="Z17" i="1"/>
  <c r="BD17" i="2" s="1"/>
  <c r="Z17" i="2" s="1"/>
  <c r="CG19" i="2"/>
  <c r="W19" i="3"/>
  <c r="CI18" i="2"/>
  <c r="Z14" i="1"/>
  <c r="BD14" i="2" s="1"/>
  <c r="Z14" i="2" s="1"/>
  <c r="CH12" i="2"/>
  <c r="X12" i="3"/>
  <c r="BE12" i="2" s="1"/>
  <c r="CG9" i="2"/>
  <c r="Z9" i="1"/>
  <c r="Y13" i="1"/>
  <c r="Z8" i="1"/>
  <c r="X16" i="1"/>
  <c r="BB16" i="2" s="1"/>
  <c r="X16" i="2" s="1"/>
  <c r="CG11" i="2"/>
  <c r="W11" i="3"/>
  <c r="BD11" i="2" s="1"/>
  <c r="V22" i="3"/>
  <c r="Z10" i="1"/>
  <c r="BD10" i="2" s="1"/>
  <c r="Z10" i="2" s="1"/>
  <c r="W8" i="3"/>
  <c r="CH22" i="2"/>
  <c r="AA22" i="1"/>
  <c r="CE13" i="2"/>
  <c r="W24" i="3"/>
  <c r="BD24" i="2" s="1"/>
  <c r="CG24" i="2"/>
  <c r="BC23" i="2" l="1"/>
  <c r="Y23" i="2" s="1"/>
  <c r="W23" i="3" s="1"/>
  <c r="BE20" i="2"/>
  <c r="AA20" i="2" s="1"/>
  <c r="Y20" i="3" s="1"/>
  <c r="BD8" i="2"/>
  <c r="Z8" i="2" s="1"/>
  <c r="X8" i="3" s="1"/>
  <c r="BC9" i="2"/>
  <c r="Y9" i="2" s="1"/>
  <c r="BC22" i="2"/>
  <c r="Y22" i="2" s="1"/>
  <c r="W22" i="3" s="1"/>
  <c r="AA29" i="1"/>
  <c r="X15" i="2"/>
  <c r="V15" i="3" s="1"/>
  <c r="BC15" i="2" s="1"/>
  <c r="X29" i="3"/>
  <c r="AB23" i="1"/>
  <c r="AC23" i="1" s="1"/>
  <c r="CF15" i="2"/>
  <c r="CH21" i="2"/>
  <c r="X21" i="3"/>
  <c r="CJ23" i="2"/>
  <c r="X18" i="2"/>
  <c r="V18" i="3" s="1"/>
  <c r="AA12" i="2"/>
  <c r="Z24" i="2"/>
  <c r="Z13" i="1"/>
  <c r="Z24" i="1"/>
  <c r="X10" i="3"/>
  <c r="CH10" i="2"/>
  <c r="AA12" i="1"/>
  <c r="AB18" i="1"/>
  <c r="X17" i="3"/>
  <c r="CH17" i="2"/>
  <c r="AA17" i="1"/>
  <c r="Z11" i="1"/>
  <c r="CH9" i="2"/>
  <c r="Z19" i="1"/>
  <c r="BD19" i="2" s="1"/>
  <c r="Z19" i="2" s="1"/>
  <c r="CK20" i="2"/>
  <c r="CI29" i="2"/>
  <c r="Z11" i="2"/>
  <c r="V16" i="3"/>
  <c r="CF16" i="2"/>
  <c r="CI22" i="2"/>
  <c r="CF13" i="2"/>
  <c r="X14" i="3"/>
  <c r="CH14" i="2"/>
  <c r="AA14" i="1"/>
  <c r="X13" i="2"/>
  <c r="BE14" i="2" l="1"/>
  <c r="AA14" i="2" s="1"/>
  <c r="Y14" i="3" s="1"/>
  <c r="BE17" i="2"/>
  <c r="AA17" i="2" s="1"/>
  <c r="Y17" i="3" s="1"/>
  <c r="W9" i="3"/>
  <c r="BD9" i="2" s="1"/>
  <c r="Z9" i="2" s="1"/>
  <c r="X9" i="3" s="1"/>
  <c r="BF20" i="2"/>
  <c r="AB20" i="2" s="1"/>
  <c r="BD22" i="2"/>
  <c r="Z22" i="2" s="1"/>
  <c r="X22" i="3" s="1"/>
  <c r="BD23" i="2"/>
  <c r="Z23" i="2" s="1"/>
  <c r="X23" i="3" s="1"/>
  <c r="BC18" i="2"/>
  <c r="Y18" i="2" s="1"/>
  <c r="W18" i="3" s="1"/>
  <c r="BE29" i="2"/>
  <c r="AA29" i="2" s="1"/>
  <c r="Y29" i="3" s="1"/>
  <c r="EL32" i="2"/>
  <c r="EL162" i="2" s="1"/>
  <c r="Y15" i="2"/>
  <c r="Y15" i="1"/>
  <c r="AA21" i="1"/>
  <c r="CI21" i="2" s="1"/>
  <c r="CK23" i="2"/>
  <c r="CH13" i="2"/>
  <c r="CI17" i="2"/>
  <c r="Y12" i="3"/>
  <c r="BF12" i="2" s="1"/>
  <c r="CI12" i="2"/>
  <c r="AB12" i="1"/>
  <c r="V13" i="3"/>
  <c r="AB22" i="1"/>
  <c r="CH8" i="2"/>
  <c r="AD20" i="1"/>
  <c r="X11" i="3"/>
  <c r="BE11" i="2" s="1"/>
  <c r="AA11" i="1"/>
  <c r="CH11" i="2"/>
  <c r="CH24" i="2"/>
  <c r="X24" i="3"/>
  <c r="BE24" i="2" s="1"/>
  <c r="AD23" i="1"/>
  <c r="CI14" i="2"/>
  <c r="AB14" i="1"/>
  <c r="AA8" i="1"/>
  <c r="BE8" i="2" s="1"/>
  <c r="Y16" i="1"/>
  <c r="BC16" i="2" s="1"/>
  <c r="Y16" i="2" s="1"/>
  <c r="AB29" i="1"/>
  <c r="X19" i="3"/>
  <c r="CH19" i="2"/>
  <c r="AA19" i="1"/>
  <c r="AA9" i="1"/>
  <c r="AC18" i="1"/>
  <c r="CJ18" i="2"/>
  <c r="AA10" i="1"/>
  <c r="BE10" i="2" s="1"/>
  <c r="AA10" i="2" s="1"/>
  <c r="CG13" i="2"/>
  <c r="BF14" i="2" l="1"/>
  <c r="AB14" i="2" s="1"/>
  <c r="Z14" i="3" s="1"/>
  <c r="BE21" i="2"/>
  <c r="AA21" i="2" s="1"/>
  <c r="BE9" i="2"/>
  <c r="AA9" i="2" s="1"/>
  <c r="Y9" i="3" s="1"/>
  <c r="BE19" i="2"/>
  <c r="AA19" i="2" s="1"/>
  <c r="Y19" i="3" s="1"/>
  <c r="BE23" i="2"/>
  <c r="AA23" i="2" s="1"/>
  <c r="Y23" i="3" s="1"/>
  <c r="BE22" i="2"/>
  <c r="AA22" i="2" s="1"/>
  <c r="Y22" i="3" s="1"/>
  <c r="BF29" i="2"/>
  <c r="AB29" i="2" s="1"/>
  <c r="Z29" i="3" s="1"/>
  <c r="BG29" i="2" s="1"/>
  <c r="Z20" i="3"/>
  <c r="BG20" i="2" s="1"/>
  <c r="AC20" i="2" s="1"/>
  <c r="BD18" i="2"/>
  <c r="Z18" i="2" s="1"/>
  <c r="X18" i="3" s="1"/>
  <c r="BC13" i="2"/>
  <c r="Y13" i="2" s="1"/>
  <c r="W13" i="3" s="1"/>
  <c r="CG15" i="2"/>
  <c r="W15" i="3"/>
  <c r="BD15" i="2" s="1"/>
  <c r="AB21" i="1"/>
  <c r="Y21" i="3"/>
  <c r="CL23" i="2"/>
  <c r="AA11" i="2"/>
  <c r="Y11" i="3" s="1"/>
  <c r="BF11" i="2" s="1"/>
  <c r="AB12" i="2"/>
  <c r="Z12" i="3" s="1"/>
  <c r="BG12" i="2" s="1"/>
  <c r="AA24" i="2"/>
  <c r="CK18" i="2"/>
  <c r="CL20" i="2"/>
  <c r="AE20" i="1"/>
  <c r="AA8" i="2"/>
  <c r="Y10" i="3"/>
  <c r="CI10" i="2"/>
  <c r="EM32" i="2" s="1"/>
  <c r="EM162" i="2" s="1"/>
  <c r="AB9" i="1"/>
  <c r="CI9" i="2"/>
  <c r="CJ29" i="2"/>
  <c r="AC29" i="1"/>
  <c r="CJ14" i="2"/>
  <c r="CJ22" i="2"/>
  <c r="AC22" i="1"/>
  <c r="AA13" i="1"/>
  <c r="CI19" i="2"/>
  <c r="AB19" i="1"/>
  <c r="W16" i="3"/>
  <c r="Z16" i="1"/>
  <c r="CI11" i="2"/>
  <c r="AB8" i="1"/>
  <c r="AA24" i="1"/>
  <c r="AB17" i="1"/>
  <c r="BF17" i="2" s="1"/>
  <c r="AB17" i="2" s="1"/>
  <c r="AE23" i="1"/>
  <c r="CJ12" i="2"/>
  <c r="BF9" i="2" l="1"/>
  <c r="AB9" i="2" s="1"/>
  <c r="BD16" i="2"/>
  <c r="BF19" i="2"/>
  <c r="AB19" i="2" s="1"/>
  <c r="Z19" i="3" s="1"/>
  <c r="BD13" i="2"/>
  <c r="Z13" i="2" s="1"/>
  <c r="X13" i="3" s="1"/>
  <c r="BF22" i="2"/>
  <c r="AB22" i="2" s="1"/>
  <c r="Z22" i="3" s="1"/>
  <c r="BF23" i="2"/>
  <c r="AB23" i="2" s="1"/>
  <c r="Z23" i="3" s="1"/>
  <c r="BE18" i="2"/>
  <c r="AA18" i="2" s="1"/>
  <c r="Y18" i="3" s="1"/>
  <c r="BF21" i="2"/>
  <c r="AB21" i="2" s="1"/>
  <c r="Z21" i="3" s="1"/>
  <c r="AA20" i="3"/>
  <c r="BH20" i="2" s="1"/>
  <c r="AD20" i="2" s="1"/>
  <c r="AB20" i="3" s="1"/>
  <c r="BI20" i="2" s="1"/>
  <c r="Z15" i="2"/>
  <c r="Z15" i="1"/>
  <c r="CJ21" i="2"/>
  <c r="CM23" i="2"/>
  <c r="AC29" i="2"/>
  <c r="AA29" i="3" s="1"/>
  <c r="BH29" i="2" s="1"/>
  <c r="AC12" i="2"/>
  <c r="AB11" i="2"/>
  <c r="AC8" i="1"/>
  <c r="Y24" i="3"/>
  <c r="BF24" i="2" s="1"/>
  <c r="CI24" i="2"/>
  <c r="CJ19" i="2"/>
  <c r="CI13" i="2"/>
  <c r="AB13" i="1"/>
  <c r="CG16" i="2"/>
  <c r="CK22" i="2"/>
  <c r="AD22" i="1"/>
  <c r="CK29" i="2"/>
  <c r="CI8" i="2"/>
  <c r="AB11" i="1"/>
  <c r="AC14" i="1"/>
  <c r="BG14" i="2" s="1"/>
  <c r="AC14" i="2" s="1"/>
  <c r="CJ9" i="2"/>
  <c r="AC9" i="1"/>
  <c r="Z17" i="3"/>
  <c r="CJ17" i="2"/>
  <c r="AA16" i="1"/>
  <c r="AC12" i="1"/>
  <c r="AF23" i="1"/>
  <c r="Y8" i="3"/>
  <c r="BF8" i="2" s="1"/>
  <c r="AB10" i="1"/>
  <c r="BF10" i="2" s="1"/>
  <c r="AB10" i="2" s="1"/>
  <c r="CM20" i="2"/>
  <c r="AD18" i="1"/>
  <c r="BG22" i="2" l="1"/>
  <c r="AC22" i="2" s="1"/>
  <c r="AA22" i="3" s="1"/>
  <c r="BE13" i="2"/>
  <c r="AA13" i="2" s="1"/>
  <c r="Y13" i="3" s="1"/>
  <c r="BF18" i="2"/>
  <c r="AB18" i="2" s="1"/>
  <c r="Z18" i="3" s="1"/>
  <c r="BG23" i="2"/>
  <c r="AC23" i="2" s="1"/>
  <c r="AA23" i="3" s="1"/>
  <c r="AE20" i="2"/>
  <c r="AC20" i="3" s="1"/>
  <c r="CH15" i="2"/>
  <c r="X15" i="3"/>
  <c r="BE15" i="2" s="1"/>
  <c r="AC21" i="1"/>
  <c r="CK21" i="2" s="1"/>
  <c r="D23" i="1"/>
  <c r="AB8" i="2"/>
  <c r="Z8" i="3" s="1"/>
  <c r="BG8" i="2" s="1"/>
  <c r="AD29" i="2"/>
  <c r="AD8" i="1"/>
  <c r="AB16" i="1"/>
  <c r="CK14" i="2"/>
  <c r="AA14" i="3"/>
  <c r="AD14" i="1"/>
  <c r="CL22" i="2"/>
  <c r="AE22" i="1"/>
  <c r="AB24" i="2"/>
  <c r="AF20" i="1"/>
  <c r="Z9" i="3"/>
  <c r="AD29" i="1"/>
  <c r="CK9" i="2"/>
  <c r="AD9" i="1"/>
  <c r="CJ11" i="2"/>
  <c r="Z11" i="3"/>
  <c r="BG11" i="2" s="1"/>
  <c r="AC11" i="1"/>
  <c r="Z16" i="2"/>
  <c r="CJ13" i="2"/>
  <c r="AC19" i="1"/>
  <c r="BG19" i="2" s="1"/>
  <c r="AC19" i="2" s="1"/>
  <c r="CL18" i="2"/>
  <c r="Z10" i="3"/>
  <c r="CJ10" i="2"/>
  <c r="EN32" i="2" s="1"/>
  <c r="EN162" i="2" s="1"/>
  <c r="AC10" i="1"/>
  <c r="AA12" i="3"/>
  <c r="BH12" i="2" s="1"/>
  <c r="CK12" i="2"/>
  <c r="AD12" i="1"/>
  <c r="AC17" i="1"/>
  <c r="BG17" i="2" s="1"/>
  <c r="AC17" i="2" s="1"/>
  <c r="AB24" i="1"/>
  <c r="CJ8" i="2"/>
  <c r="CH16" i="2"/>
  <c r="BG10" i="2" l="1"/>
  <c r="AC10" i="2" s="1"/>
  <c r="AA10" i="3" s="1"/>
  <c r="BH14" i="2"/>
  <c r="AD14" i="2" s="1"/>
  <c r="AB14" i="3" s="1"/>
  <c r="BG21" i="2"/>
  <c r="AC21" i="2" s="1"/>
  <c r="AA21" i="3" s="1"/>
  <c r="BF13" i="2"/>
  <c r="AB13" i="2" s="1"/>
  <c r="Z13" i="3" s="1"/>
  <c r="BH22" i="2"/>
  <c r="AD22" i="2" s="1"/>
  <c r="AB22" i="3" s="1"/>
  <c r="BH23" i="2"/>
  <c r="AD23" i="2" s="1"/>
  <c r="AB23" i="3" s="1"/>
  <c r="BG18" i="2"/>
  <c r="AC18" i="2" s="1"/>
  <c r="AA18" i="3" s="1"/>
  <c r="BJ20" i="2"/>
  <c r="BK20" i="2" s="1"/>
  <c r="BG9" i="2"/>
  <c r="AC9" i="2" s="1"/>
  <c r="AA9" i="3" s="1"/>
  <c r="AA15" i="1"/>
  <c r="AA15" i="2"/>
  <c r="CI15" i="2"/>
  <c r="AD21" i="1"/>
  <c r="CL21" i="2"/>
  <c r="D20" i="1"/>
  <c r="AC11" i="2"/>
  <c r="AA11" i="3" s="1"/>
  <c r="BH11" i="2" s="1"/>
  <c r="CK10" i="2"/>
  <c r="EO32" i="2" s="1"/>
  <c r="EO162" i="2" s="1"/>
  <c r="CL9" i="2"/>
  <c r="CL14" i="2"/>
  <c r="CL12" i="2"/>
  <c r="CK11" i="2"/>
  <c r="AD11" i="1"/>
  <c r="AB29" i="3"/>
  <c r="BI29" i="2" s="1"/>
  <c r="CL29" i="2"/>
  <c r="CJ16" i="2"/>
  <c r="AE8" i="1"/>
  <c r="CK19" i="2"/>
  <c r="AD19" i="1"/>
  <c r="AA19" i="3"/>
  <c r="X16" i="3"/>
  <c r="CM22" i="2"/>
  <c r="AF22" i="1"/>
  <c r="CK8" i="2"/>
  <c r="AA17" i="3"/>
  <c r="CK17" i="2"/>
  <c r="AD17" i="1"/>
  <c r="CJ24" i="2"/>
  <c r="Z24" i="3"/>
  <c r="BG24" i="2" s="1"/>
  <c r="AD12" i="2"/>
  <c r="AE18" i="1"/>
  <c r="AC13" i="1"/>
  <c r="AC8" i="2"/>
  <c r="CI16" i="2"/>
  <c r="BH19" i="2" l="1"/>
  <c r="AD19" i="2" s="1"/>
  <c r="AB19" i="3" s="1"/>
  <c r="BH17" i="2"/>
  <c r="AD17" i="2" s="1"/>
  <c r="AB17" i="3" s="1"/>
  <c r="BH9" i="2"/>
  <c r="AD9" i="2" s="1"/>
  <c r="AB9" i="3" s="1"/>
  <c r="BI22" i="2"/>
  <c r="AE22" i="2" s="1"/>
  <c r="AC22" i="3" s="1"/>
  <c r="BJ22" i="2" s="1"/>
  <c r="BG13" i="2"/>
  <c r="AC13" i="2" s="1"/>
  <c r="AA13" i="3" s="1"/>
  <c r="BH18" i="2"/>
  <c r="AD18" i="2" s="1"/>
  <c r="BI23" i="2"/>
  <c r="AE23" i="2" s="1"/>
  <c r="AC23" i="3" s="1"/>
  <c r="BJ23" i="2" s="1"/>
  <c r="BH21" i="2"/>
  <c r="AD21" i="2" s="1"/>
  <c r="AB21" i="3" s="1"/>
  <c r="BE16" i="2"/>
  <c r="AA16" i="2" s="1"/>
  <c r="Y16" i="3" s="1"/>
  <c r="AF20" i="2"/>
  <c r="Y15" i="3"/>
  <c r="AB15" i="1"/>
  <c r="AE21" i="1"/>
  <c r="D22" i="1"/>
  <c r="AD11" i="2"/>
  <c r="AB11" i="3" s="1"/>
  <c r="BI11" i="2" s="1"/>
  <c r="AC24" i="2"/>
  <c r="AD13" i="1"/>
  <c r="CL17" i="2"/>
  <c r="CL11" i="2"/>
  <c r="CM18" i="2"/>
  <c r="AF18" i="1"/>
  <c r="AE29" i="1"/>
  <c r="AE12" i="1"/>
  <c r="AE14" i="1"/>
  <c r="BI14" i="2" s="1"/>
  <c r="AE14" i="2" s="1"/>
  <c r="AE9" i="1"/>
  <c r="CL19" i="2"/>
  <c r="CL8" i="2"/>
  <c r="AE29" i="2"/>
  <c r="AB12" i="3"/>
  <c r="AA8" i="3"/>
  <c r="AC24" i="1"/>
  <c r="AC16" i="1"/>
  <c r="AD10" i="1"/>
  <c r="BH10" i="2" s="1"/>
  <c r="AD10" i="2" s="1"/>
  <c r="BH13" i="2" l="1"/>
  <c r="BI9" i="2"/>
  <c r="AE9" i="2" s="1"/>
  <c r="AC9" i="3" s="1"/>
  <c r="AB18" i="3"/>
  <c r="BI18" i="2" s="1"/>
  <c r="AE18" i="2" s="1"/>
  <c r="AC18" i="3" s="1"/>
  <c r="BF16" i="2"/>
  <c r="AB16" i="2" s="1"/>
  <c r="Z16" i="3" s="1"/>
  <c r="BI21" i="2"/>
  <c r="AE21" i="2" s="1"/>
  <c r="AC21" i="3" s="1"/>
  <c r="BH8" i="2"/>
  <c r="AD8" i="2" s="1"/>
  <c r="AB8" i="3" s="1"/>
  <c r="BI12" i="2"/>
  <c r="AE12" i="2" s="1"/>
  <c r="AC12" i="3" s="1"/>
  <c r="BJ12" i="2" s="1"/>
  <c r="BF15" i="2"/>
  <c r="AB15" i="2" s="1"/>
  <c r="Z15" i="3" s="1"/>
  <c r="BG15" i="2" s="1"/>
  <c r="AG20" i="2"/>
  <c r="D20" i="2"/>
  <c r="AD20" i="3"/>
  <c r="AC15" i="1"/>
  <c r="CM21" i="2"/>
  <c r="D18" i="1"/>
  <c r="AF22" i="2"/>
  <c r="BK22" i="2"/>
  <c r="AF23" i="2"/>
  <c r="BK23" i="2"/>
  <c r="AE11" i="2"/>
  <c r="CL13" i="2"/>
  <c r="CK24" i="2"/>
  <c r="AA24" i="3"/>
  <c r="BH24" i="2" s="1"/>
  <c r="AE19" i="1"/>
  <c r="BI19" i="2" s="1"/>
  <c r="AE19" i="2" s="1"/>
  <c r="CM14" i="2"/>
  <c r="AC14" i="3"/>
  <c r="CM12" i="2"/>
  <c r="AE10" i="1"/>
  <c r="AB10" i="3"/>
  <c r="CM29" i="2"/>
  <c r="AF29" i="1"/>
  <c r="AC29" i="3"/>
  <c r="BJ29" i="2" s="1"/>
  <c r="AE17" i="1"/>
  <c r="BI17" i="2" s="1"/>
  <c r="AE17" i="2" s="1"/>
  <c r="CM8" i="2"/>
  <c r="CK13" i="2"/>
  <c r="CK16" i="2"/>
  <c r="CM9" i="2"/>
  <c r="AE11" i="1"/>
  <c r="AF8" i="1"/>
  <c r="BI10" i="2" l="1"/>
  <c r="BG16" i="2"/>
  <c r="AC16" i="2" s="1"/>
  <c r="AA16" i="3" s="1"/>
  <c r="BJ18" i="2"/>
  <c r="AF18" i="2" s="1"/>
  <c r="AD18" i="3" s="1"/>
  <c r="BI8" i="2"/>
  <c r="AE8" i="2" s="1"/>
  <c r="AC8" i="3" s="1"/>
  <c r="BJ8" i="2" s="1"/>
  <c r="AG22" i="2"/>
  <c r="AD23" i="3"/>
  <c r="CK15" i="2"/>
  <c r="CJ15" i="2"/>
  <c r="AF21" i="1"/>
  <c r="BJ21" i="2" s="1"/>
  <c r="AF12" i="2"/>
  <c r="BK12" i="2"/>
  <c r="D23" i="2"/>
  <c r="AG23" i="2"/>
  <c r="AF29" i="2"/>
  <c r="BK29" i="2"/>
  <c r="D22" i="2"/>
  <c r="D8" i="1"/>
  <c r="D29" i="1"/>
  <c r="AD22" i="3"/>
  <c r="CM11" i="2"/>
  <c r="AC11" i="3"/>
  <c r="AF10" i="1"/>
  <c r="CM10" i="2"/>
  <c r="EQ32" i="2" s="1"/>
  <c r="EQ162" i="2" s="1"/>
  <c r="AF14" i="1"/>
  <c r="BJ14" i="2" s="1"/>
  <c r="CM19" i="2"/>
  <c r="AC19" i="3"/>
  <c r="AF19" i="1"/>
  <c r="AD24" i="1"/>
  <c r="AE13" i="1"/>
  <c r="AF9" i="1"/>
  <c r="BJ9" i="2" s="1"/>
  <c r="AD16" i="1"/>
  <c r="CL10" i="2"/>
  <c r="AF12" i="1"/>
  <c r="AD24" i="2"/>
  <c r="AD13" i="2"/>
  <c r="CM17" i="2"/>
  <c r="AC17" i="3"/>
  <c r="BK14" i="2" l="1"/>
  <c r="AF14" i="2"/>
  <c r="AD14" i="3" s="1"/>
  <c r="AF21" i="2"/>
  <c r="D21" i="2" s="1"/>
  <c r="BK21" i="2"/>
  <c r="BK9" i="2"/>
  <c r="AF9" i="2"/>
  <c r="AG9" i="2" s="1"/>
  <c r="BJ19" i="2"/>
  <c r="AF19" i="2" s="1"/>
  <c r="BJ11" i="2"/>
  <c r="BK11" i="2" s="1"/>
  <c r="D18" i="2"/>
  <c r="AG18" i="2"/>
  <c r="BK18" i="2"/>
  <c r="BH16" i="2"/>
  <c r="AD16" i="2" s="1"/>
  <c r="AB16" i="3" s="1"/>
  <c r="AD29" i="3"/>
  <c r="EP32" i="2"/>
  <c r="EP162" i="2" s="1"/>
  <c r="AC15" i="2"/>
  <c r="AA15" i="3" s="1"/>
  <c r="AD15" i="1"/>
  <c r="D21" i="1"/>
  <c r="D14" i="2"/>
  <c r="D12" i="1"/>
  <c r="D9" i="1"/>
  <c r="D19" i="1"/>
  <c r="D10" i="1"/>
  <c r="AF8" i="2"/>
  <c r="BK8" i="2"/>
  <c r="D14" i="1"/>
  <c r="D29" i="2"/>
  <c r="AG29" i="2"/>
  <c r="D12" i="2"/>
  <c r="AG12" i="2"/>
  <c r="AB13" i="3"/>
  <c r="AD12" i="3"/>
  <c r="AE16" i="1"/>
  <c r="CM13" i="2"/>
  <c r="AF13" i="1"/>
  <c r="AF11" i="1"/>
  <c r="AB24" i="3"/>
  <c r="BI24" i="2" s="1"/>
  <c r="CL24" i="2"/>
  <c r="AE24" i="1"/>
  <c r="AF17" i="1"/>
  <c r="BJ17" i="2" s="1"/>
  <c r="BK17" i="2" s="1"/>
  <c r="AG14" i="2" l="1"/>
  <c r="AF11" i="2"/>
  <c r="D11" i="2" s="1"/>
  <c r="AD9" i="3"/>
  <c r="D9" i="2"/>
  <c r="BK19" i="2"/>
  <c r="BI16" i="2"/>
  <c r="AD21" i="3"/>
  <c r="AG21" i="2"/>
  <c r="AF17" i="2"/>
  <c r="BI13" i="2"/>
  <c r="AE13" i="2" s="1"/>
  <c r="AC13" i="3" s="1"/>
  <c r="BJ13" i="2" s="1"/>
  <c r="BH15" i="2"/>
  <c r="AD15" i="2" s="1"/>
  <c r="AB15" i="3" s="1"/>
  <c r="BI15" i="2" s="1"/>
  <c r="AD8" i="3"/>
  <c r="AE10" i="2"/>
  <c r="AC10" i="3" s="1"/>
  <c r="CL15" i="2"/>
  <c r="D11" i="1"/>
  <c r="D13" i="1"/>
  <c r="D17" i="1"/>
  <c r="D8" i="2"/>
  <c r="AG8" i="2"/>
  <c r="D19" i="2"/>
  <c r="AG19" i="2"/>
  <c r="AE24" i="2"/>
  <c r="AC24" i="3" s="1"/>
  <c r="BJ24" i="2" s="1"/>
  <c r="CL16" i="2"/>
  <c r="AD19" i="3"/>
  <c r="AF16" i="1"/>
  <c r="CM24" i="2"/>
  <c r="AF24" i="1"/>
  <c r="AD11" i="3" l="1"/>
  <c r="AG11" i="2"/>
  <c r="BJ10" i="2"/>
  <c r="BK10" i="2" s="1"/>
  <c r="AD17" i="3"/>
  <c r="AG17" i="2"/>
  <c r="D17" i="2"/>
  <c r="AE15" i="1"/>
  <c r="AE15" i="2"/>
  <c r="D24" i="1"/>
  <c r="D16" i="1"/>
  <c r="AF13" i="2"/>
  <c r="BK13" i="2"/>
  <c r="AF24" i="2"/>
  <c r="BK24" i="2"/>
  <c r="CM16" i="2"/>
  <c r="AE16" i="2"/>
  <c r="AF10" i="2" l="1"/>
  <c r="AG10" i="2" s="1"/>
  <c r="AD13" i="3"/>
  <c r="AD24" i="3"/>
  <c r="AC15" i="3"/>
  <c r="D13" i="2"/>
  <c r="AG13" i="2"/>
  <c r="D24" i="2"/>
  <c r="AG24" i="2"/>
  <c r="AC16" i="3"/>
  <c r="BJ16" i="2" s="1"/>
  <c r="AD10" i="3" l="1"/>
  <c r="D10" i="2"/>
  <c r="BJ15" i="2"/>
  <c r="BK15" i="2" s="1"/>
  <c r="AF15" i="1"/>
  <c r="CM15" i="2"/>
  <c r="AF16" i="2"/>
  <c r="BK16" i="2"/>
  <c r="AD16" i="3" l="1"/>
  <c r="D15" i="1"/>
  <c r="AF15" i="2"/>
  <c r="D16" i="2"/>
  <c r="AG16" i="2"/>
  <c r="AD15" i="3" l="1"/>
  <c r="D15" i="2"/>
  <c r="AG15" i="2"/>
  <c r="L84" i="1" l="1"/>
  <c r="L84" i="2" s="1"/>
  <c r="BY84" i="1" l="1"/>
  <c r="BR84" i="1"/>
  <c r="M84" i="1" s="1"/>
  <c r="BU84" i="1"/>
  <c r="BS84" i="1"/>
  <c r="BX84" i="1"/>
  <c r="CA84" i="1"/>
  <c r="BV84" i="1"/>
  <c r="BZ84" i="1"/>
  <c r="CB84" i="1"/>
  <c r="CC84" i="1"/>
  <c r="J84" i="3"/>
  <c r="AQ84" i="2" s="1"/>
  <c r="BT84" i="1"/>
  <c r="BW84" i="1"/>
  <c r="N84" i="1" l="1"/>
  <c r="CC84" i="2"/>
  <c r="CB84" i="2"/>
  <c r="BU84" i="2"/>
  <c r="CA84" i="2"/>
  <c r="CD84" i="2"/>
  <c r="BT84" i="2"/>
  <c r="BY84" i="2"/>
  <c r="BZ84" i="2"/>
  <c r="BV84" i="2"/>
  <c r="CE84" i="2"/>
  <c r="BX84" i="2"/>
  <c r="BW84" i="2"/>
  <c r="M84" i="2" l="1"/>
  <c r="O84" i="1"/>
  <c r="P84" i="1" l="1"/>
  <c r="K84" i="3"/>
  <c r="AR84" i="2" s="1"/>
  <c r="Q84" i="1" l="1"/>
  <c r="R84" i="1" l="1"/>
  <c r="C84" i="1"/>
  <c r="N84" i="2"/>
  <c r="S84" i="1" l="1"/>
  <c r="L84" i="3"/>
  <c r="AS84" i="2" s="1"/>
  <c r="T84" i="1" l="1"/>
  <c r="U84" i="1" l="1"/>
  <c r="O84" i="2"/>
  <c r="V84" i="1" l="1"/>
  <c r="M84" i="3"/>
  <c r="AT84" i="2" s="1"/>
  <c r="W84" i="1" l="1"/>
  <c r="X84" i="1" l="1"/>
  <c r="P84" i="2"/>
  <c r="N84" i="3" l="1"/>
  <c r="AU84" i="2" s="1"/>
  <c r="Q84" i="2" l="1"/>
  <c r="O84" i="3" l="1"/>
  <c r="AV84" i="2" s="1"/>
  <c r="C84" i="2"/>
  <c r="R84" i="2" l="1"/>
  <c r="P84" i="3" l="1"/>
  <c r="AW84" i="2" s="1"/>
  <c r="S84" i="2" l="1"/>
  <c r="Q84" i="3" l="1"/>
  <c r="AX84" i="2" s="1"/>
  <c r="T84" i="2" l="1"/>
  <c r="R84" i="3" l="1"/>
  <c r="AY84" i="2" s="1"/>
  <c r="U84" i="2" l="1"/>
  <c r="S84" i="3" l="1"/>
  <c r="AZ84" i="2" s="1"/>
  <c r="V84" i="2" l="1"/>
  <c r="T84" i="3" l="1"/>
  <c r="BA84" i="2" s="1"/>
  <c r="W84" i="2" l="1"/>
  <c r="U84" i="3" l="1"/>
  <c r="BB84" i="2" s="1"/>
  <c r="X84" i="2" l="1"/>
  <c r="V84" i="3" l="1"/>
  <c r="BC84" i="2" s="1"/>
  <c r="AV157" i="1" l="1"/>
  <c r="AP157" i="1"/>
  <c r="BU127" i="1"/>
  <c r="BW127" i="2" s="1"/>
  <c r="BZ90" i="1"/>
  <c r="CB90" i="2" s="1"/>
  <c r="BU96" i="1"/>
  <c r="BW96" i="2" s="1"/>
  <c r="CC119" i="1"/>
  <c r="CE119" i="2" s="1"/>
  <c r="BX116" i="1"/>
  <c r="BZ116" i="2" s="1"/>
  <c r="BR104" i="1"/>
  <c r="BT104" i="2" s="1"/>
  <c r="BY92" i="1"/>
  <c r="CA92" i="2" s="1"/>
  <c r="BT109" i="1"/>
  <c r="BV109" i="2" s="1"/>
  <c r="BY118" i="1"/>
  <c r="CA118" i="2" s="1"/>
  <c r="BZ94" i="1"/>
  <c r="CB94" i="2" s="1"/>
  <c r="CC120" i="1"/>
  <c r="CE120" i="2" s="1"/>
  <c r="L138" i="1"/>
  <c r="BV103" i="1"/>
  <c r="BX103" i="2" s="1"/>
  <c r="BX148" i="1"/>
  <c r="BZ148" i="2" s="1"/>
  <c r="BW124" i="1"/>
  <c r="BY124" i="2" s="1"/>
  <c r="BR124" i="1"/>
  <c r="BT124" i="2" s="1"/>
  <c r="L108" i="1"/>
  <c r="BU98" i="1"/>
  <c r="BW98" i="2" s="1"/>
  <c r="L148" i="1"/>
  <c r="BW152" i="1"/>
  <c r="BY152" i="2" s="1"/>
  <c r="BR111" i="1"/>
  <c r="BT111" i="2" s="1"/>
  <c r="L106" i="1"/>
  <c r="BW137" i="1"/>
  <c r="BY137" i="2" s="1"/>
  <c r="L105" i="1"/>
  <c r="AP105" i="2" s="1"/>
  <c r="L129" i="1"/>
  <c r="AP129" i="2" s="1"/>
  <c r="L141" i="1"/>
  <c r="AP141" i="2" s="1"/>
  <c r="CA147" i="1"/>
  <c r="CC147" i="2" s="1"/>
  <c r="BU141" i="1"/>
  <c r="BW141" i="2" s="1"/>
  <c r="L101" i="1"/>
  <c r="BY136" i="1"/>
  <c r="CA136" i="2" s="1"/>
  <c r="L137" i="1"/>
  <c r="AP137" i="2" s="1"/>
  <c r="L126" i="1"/>
  <c r="AP126" i="2" s="1"/>
  <c r="CA138" i="1"/>
  <c r="CC138" i="2" s="1"/>
  <c r="BU97" i="1"/>
  <c r="BW97" i="2" s="1"/>
  <c r="L146" i="1"/>
  <c r="AP146" i="2" s="1"/>
  <c r="L110" i="1"/>
  <c r="AP110" i="2" s="1"/>
  <c r="L140" i="1"/>
  <c r="AP140" i="2" s="1"/>
  <c r="L115" i="1"/>
  <c r="L122" i="1"/>
  <c r="L95" i="1"/>
  <c r="L88" i="1"/>
  <c r="L88" i="2" s="1"/>
  <c r="L98" i="1"/>
  <c r="AP98" i="2" s="1"/>
  <c r="L96" i="1"/>
  <c r="L94" i="1"/>
  <c r="AP94" i="2" s="1"/>
  <c r="BR145" i="1"/>
  <c r="BT145" i="2" s="1"/>
  <c r="L123" i="1"/>
  <c r="AP123" i="2" s="1"/>
  <c r="BX91" i="1"/>
  <c r="BZ91" i="2" s="1"/>
  <c r="L152" i="1"/>
  <c r="L112" i="1"/>
  <c r="L114" i="1"/>
  <c r="L150" i="1"/>
  <c r="AP150" i="2" s="1"/>
  <c r="L109" i="1"/>
  <c r="L89" i="1"/>
  <c r="AP89" i="2" s="1"/>
  <c r="L90" i="1"/>
  <c r="L151" i="1"/>
  <c r="L116" i="1"/>
  <c r="BZ126" i="1"/>
  <c r="CB126" i="2" s="1"/>
  <c r="L131" i="1"/>
  <c r="AP131" i="2" s="1"/>
  <c r="L135" i="1"/>
  <c r="L133" i="1"/>
  <c r="L134" i="1"/>
  <c r="AP134" i="2" s="1"/>
  <c r="L130" i="1"/>
  <c r="L125" i="1"/>
  <c r="L100" i="1"/>
  <c r="L85" i="1"/>
  <c r="L85" i="2" s="1"/>
  <c r="L86" i="1"/>
  <c r="L87" i="1"/>
  <c r="L91" i="1"/>
  <c r="AP91" i="2" s="1"/>
  <c r="BU144" i="1"/>
  <c r="BW144" i="2" s="1"/>
  <c r="BZ122" i="1"/>
  <c r="CB122" i="2" s="1"/>
  <c r="L92" i="1"/>
  <c r="AP92" i="2" s="1"/>
  <c r="L132" i="1"/>
  <c r="AP132" i="2" s="1"/>
  <c r="L97" i="1"/>
  <c r="AP97" i="2" s="1"/>
  <c r="L144" i="1"/>
  <c r="AP144" i="2" s="1"/>
  <c r="L124" i="1"/>
  <c r="AP124" i="2" s="1"/>
  <c r="L93" i="1"/>
  <c r="AP93" i="2" s="1"/>
  <c r="L142" i="1"/>
  <c r="AP142" i="2" s="1"/>
  <c r="L103" i="1"/>
  <c r="L145" i="1"/>
  <c r="L139" i="1"/>
  <c r="AP139" i="2" s="1"/>
  <c r="L99" i="1"/>
  <c r="AP99" i="2" s="1"/>
  <c r="L121" i="1"/>
  <c r="AP121" i="2" s="1"/>
  <c r="L119" i="1"/>
  <c r="AP119" i="2" s="1"/>
  <c r="L104" i="1"/>
  <c r="L107" i="1"/>
  <c r="AP107" i="2" s="1"/>
  <c r="BR128" i="1"/>
  <c r="BT128" i="2" s="1"/>
  <c r="L153" i="1"/>
  <c r="L153" i="2" s="1"/>
  <c r="L120" i="1"/>
  <c r="AP120" i="2" s="1"/>
  <c r="L113" i="1"/>
  <c r="L127" i="1"/>
  <c r="AQ157" i="1"/>
  <c r="L149" i="1"/>
  <c r="AP149" i="2" s="1"/>
  <c r="L111" i="1"/>
  <c r="L143" i="1"/>
  <c r="CB107" i="1"/>
  <c r="CD107" i="2" s="1"/>
  <c r="L128" i="1"/>
  <c r="AP128" i="2" s="1"/>
  <c r="L147" i="1"/>
  <c r="AP147" i="2" s="1"/>
  <c r="L136" i="1"/>
  <c r="L117" i="1"/>
  <c r="AP117" i="2" s="1"/>
  <c r="L118" i="1"/>
  <c r="AP118" i="2" s="1"/>
  <c r="L102" i="1"/>
  <c r="L102" i="2" s="1"/>
  <c r="AV158" i="1" l="1"/>
  <c r="AV165" i="1"/>
  <c r="AV166" i="1" s="1"/>
  <c r="AQ158" i="1"/>
  <c r="AQ165" i="1"/>
  <c r="AQ166" i="1" s="1"/>
  <c r="AP158" i="1"/>
  <c r="AP165" i="1"/>
  <c r="AP166" i="1" s="1"/>
  <c r="AP145" i="2"/>
  <c r="L145" i="2" s="1"/>
  <c r="J145" i="3" s="1"/>
  <c r="AP125" i="2"/>
  <c r="L125" i="2" s="1"/>
  <c r="J125" i="3" s="1"/>
  <c r="AP96" i="2"/>
  <c r="L96" i="2" s="1"/>
  <c r="J96" i="3" s="1"/>
  <c r="AP122" i="2"/>
  <c r="L122" i="2" s="1"/>
  <c r="J122" i="3" s="1"/>
  <c r="AP136" i="2"/>
  <c r="L136" i="2" s="1"/>
  <c r="J136" i="3" s="1"/>
  <c r="AP130" i="2"/>
  <c r="L130" i="2" s="1"/>
  <c r="J130" i="3" s="1"/>
  <c r="AP115" i="2"/>
  <c r="L115" i="2" s="1"/>
  <c r="J115" i="3" s="1"/>
  <c r="AP106" i="2"/>
  <c r="L106" i="2" s="1"/>
  <c r="J106" i="3" s="1"/>
  <c r="AP104" i="2"/>
  <c r="L104" i="2" s="1"/>
  <c r="J104" i="3" s="1"/>
  <c r="AP100" i="2"/>
  <c r="L100" i="2" s="1"/>
  <c r="J100" i="3" s="1"/>
  <c r="AP133" i="2"/>
  <c r="L133" i="2" s="1"/>
  <c r="J133" i="3" s="1"/>
  <c r="AP116" i="2"/>
  <c r="L116" i="2" s="1"/>
  <c r="J116" i="3" s="1"/>
  <c r="AP109" i="2"/>
  <c r="L109" i="2" s="1"/>
  <c r="J109" i="3" s="1"/>
  <c r="AP95" i="2"/>
  <c r="L95" i="2" s="1"/>
  <c r="J95" i="3" s="1"/>
  <c r="AP138" i="2"/>
  <c r="L138" i="2" s="1"/>
  <c r="J138" i="3" s="1"/>
  <c r="AP87" i="2"/>
  <c r="L87" i="2" s="1"/>
  <c r="J87" i="3" s="1"/>
  <c r="AP135" i="2"/>
  <c r="L135" i="2" s="1"/>
  <c r="J135" i="3" s="1"/>
  <c r="AP151" i="2"/>
  <c r="L151" i="2" s="1"/>
  <c r="J151" i="3" s="1"/>
  <c r="AP148" i="2"/>
  <c r="L148" i="2" s="1"/>
  <c r="J148" i="3" s="1"/>
  <c r="AP143" i="2"/>
  <c r="L143" i="2" s="1"/>
  <c r="J143" i="3" s="1"/>
  <c r="AP127" i="2"/>
  <c r="L127" i="2" s="1"/>
  <c r="J127" i="3" s="1"/>
  <c r="AP103" i="2"/>
  <c r="L103" i="2" s="1"/>
  <c r="J103" i="3" s="1"/>
  <c r="AP114" i="2"/>
  <c r="L114" i="2" s="1"/>
  <c r="J114" i="3" s="1"/>
  <c r="AP111" i="2"/>
  <c r="L111" i="2" s="1"/>
  <c r="J111" i="3" s="1"/>
  <c r="AP113" i="2"/>
  <c r="L113" i="2" s="1"/>
  <c r="J113" i="3" s="1"/>
  <c r="AP112" i="2"/>
  <c r="L112" i="2" s="1"/>
  <c r="J112" i="3" s="1"/>
  <c r="AP101" i="2"/>
  <c r="L101" i="2" s="1"/>
  <c r="J101" i="3" s="1"/>
  <c r="AP108" i="2"/>
  <c r="L108" i="2" s="1"/>
  <c r="J108" i="3" s="1"/>
  <c r="F17" i="4"/>
  <c r="E17" i="4"/>
  <c r="L132" i="2"/>
  <c r="J132" i="3" s="1"/>
  <c r="L91" i="2"/>
  <c r="J91" i="3" s="1"/>
  <c r="L134" i="2"/>
  <c r="J134" i="3" s="1"/>
  <c r="L146" i="2"/>
  <c r="J146" i="3" s="1"/>
  <c r="L121" i="2"/>
  <c r="J121" i="3" s="1"/>
  <c r="L124" i="2"/>
  <c r="J124" i="3" s="1"/>
  <c r="L92" i="2"/>
  <c r="J92" i="3" s="1"/>
  <c r="L98" i="2"/>
  <c r="J98" i="3" s="1"/>
  <c r="L105" i="2"/>
  <c r="J105" i="3" s="1"/>
  <c r="L118" i="2"/>
  <c r="J118" i="3" s="1"/>
  <c r="L107" i="2"/>
  <c r="J107" i="3" s="1"/>
  <c r="L99" i="2"/>
  <c r="J99" i="3" s="1"/>
  <c r="L144" i="2"/>
  <c r="J144" i="3" s="1"/>
  <c r="L150" i="2"/>
  <c r="J150" i="3" s="1"/>
  <c r="L152" i="2"/>
  <c r="J152" i="3" s="1"/>
  <c r="AQ152" i="2" s="1"/>
  <c r="L94" i="2"/>
  <c r="J94" i="3" s="1"/>
  <c r="L140" i="2"/>
  <c r="J140" i="3" s="1"/>
  <c r="L141" i="2"/>
  <c r="J141" i="3" s="1"/>
  <c r="L119" i="2"/>
  <c r="J119" i="3" s="1"/>
  <c r="L93" i="2"/>
  <c r="J93" i="3" s="1"/>
  <c r="L89" i="2"/>
  <c r="J89" i="3" s="1"/>
  <c r="L137" i="2"/>
  <c r="J137" i="3" s="1"/>
  <c r="L129" i="2"/>
  <c r="J129" i="3" s="1"/>
  <c r="L147" i="2"/>
  <c r="L128" i="2"/>
  <c r="J128" i="3" s="1"/>
  <c r="L149" i="2"/>
  <c r="J149" i="3" s="1"/>
  <c r="L117" i="2"/>
  <c r="J117" i="3" s="1"/>
  <c r="L120" i="2"/>
  <c r="J120" i="3" s="1"/>
  <c r="L139" i="2"/>
  <c r="J139" i="3" s="1"/>
  <c r="L142" i="2"/>
  <c r="J142" i="3" s="1"/>
  <c r="L97" i="2"/>
  <c r="J97" i="3" s="1"/>
  <c r="L131" i="2"/>
  <c r="J131" i="3" s="1"/>
  <c r="L90" i="2"/>
  <c r="J90" i="3" s="1"/>
  <c r="AQ90" i="2" s="1"/>
  <c r="L110" i="2"/>
  <c r="J110" i="3" s="1"/>
  <c r="L126" i="2"/>
  <c r="J126" i="3" s="1"/>
  <c r="L86" i="2"/>
  <c r="J86" i="3" s="1"/>
  <c r="AQ86" i="2" s="1"/>
  <c r="BS116" i="1"/>
  <c r="BU116" i="2" s="1"/>
  <c r="BY104" i="1"/>
  <c r="CA104" i="2" s="1"/>
  <c r="M111" i="1"/>
  <c r="BW119" i="1"/>
  <c r="BY119" i="2" s="1"/>
  <c r="BR96" i="1"/>
  <c r="BT96" i="2" s="1"/>
  <c r="BW100" i="1"/>
  <c r="BY100" i="2" s="1"/>
  <c r="BY119" i="1"/>
  <c r="CA119" i="2" s="1"/>
  <c r="CA93" i="1"/>
  <c r="CC93" i="2" s="1"/>
  <c r="BZ119" i="1"/>
  <c r="CB119" i="2" s="1"/>
  <c r="BR143" i="1"/>
  <c r="BT143" i="2" s="1"/>
  <c r="BW138" i="1"/>
  <c r="BY138" i="2" s="1"/>
  <c r="BR147" i="1"/>
  <c r="BT147" i="2" s="1"/>
  <c r="BU100" i="1"/>
  <c r="BW100" i="2" s="1"/>
  <c r="CC127" i="1"/>
  <c r="CE127" i="2" s="1"/>
  <c r="BX151" i="1"/>
  <c r="BZ151" i="2" s="1"/>
  <c r="BU88" i="1"/>
  <c r="BW88" i="2" s="1"/>
  <c r="BR107" i="1"/>
  <c r="BT107" i="2" s="1"/>
  <c r="BW88" i="1"/>
  <c r="BY88" i="2" s="1"/>
  <c r="CA126" i="1"/>
  <c r="CC126" i="2" s="1"/>
  <c r="CC90" i="1"/>
  <c r="CE90" i="2" s="1"/>
  <c r="CA116" i="1"/>
  <c r="CC116" i="2" s="1"/>
  <c r="CA112" i="1"/>
  <c r="CC112" i="2" s="1"/>
  <c r="CA121" i="1"/>
  <c r="CC121" i="2" s="1"/>
  <c r="BU121" i="1"/>
  <c r="BW121" i="2" s="1"/>
  <c r="AZ157" i="1"/>
  <c r="CB145" i="1"/>
  <c r="CD145" i="2" s="1"/>
  <c r="CA140" i="1"/>
  <c r="CC140" i="2" s="1"/>
  <c r="BT140" i="1"/>
  <c r="BV140" i="2" s="1"/>
  <c r="BS140" i="1"/>
  <c r="BU140" i="2" s="1"/>
  <c r="BV140" i="1"/>
  <c r="BX140" i="2" s="1"/>
  <c r="BY140" i="1"/>
  <c r="CA140" i="2" s="1"/>
  <c r="BW140" i="1"/>
  <c r="BY140" i="2" s="1"/>
  <c r="BS93" i="1"/>
  <c r="BU93" i="2" s="1"/>
  <c r="BU153" i="1"/>
  <c r="BW153" i="2" s="1"/>
  <c r="BS153" i="1"/>
  <c r="BU153" i="2" s="1"/>
  <c r="BR122" i="1"/>
  <c r="BY122" i="1"/>
  <c r="CA122" i="2" s="1"/>
  <c r="BR85" i="1"/>
  <c r="M85" i="1" s="1"/>
  <c r="BY85" i="1"/>
  <c r="CA85" i="2" s="1"/>
  <c r="BX125" i="1"/>
  <c r="BZ125" i="2" s="1"/>
  <c r="AU157" i="1"/>
  <c r="AR157" i="1"/>
  <c r="BW132" i="1"/>
  <c r="BY132" i="2" s="1"/>
  <c r="BY132" i="1"/>
  <c r="CA132" i="2" s="1"/>
  <c r="CB95" i="1"/>
  <c r="CD95" i="2" s="1"/>
  <c r="BV101" i="1"/>
  <c r="BX101" i="2" s="1"/>
  <c r="BX101" i="1"/>
  <c r="BZ101" i="2" s="1"/>
  <c r="AO157" i="1"/>
  <c r="BX127" i="1"/>
  <c r="BZ127" i="2" s="1"/>
  <c r="AY157" i="1"/>
  <c r="BT112" i="1"/>
  <c r="BV112" i="2" s="1"/>
  <c r="BR115" i="1"/>
  <c r="BT115" i="2" s="1"/>
  <c r="BW141" i="1"/>
  <c r="BY141" i="2" s="1"/>
  <c r="CA141" i="1"/>
  <c r="CC141" i="2" s="1"/>
  <c r="CC141" i="1"/>
  <c r="CE141" i="2" s="1"/>
  <c r="BS113" i="1"/>
  <c r="BU113" i="2" s="1"/>
  <c r="BU113" i="1"/>
  <c r="BW113" i="2" s="1"/>
  <c r="BW113" i="1"/>
  <c r="BY113" i="2" s="1"/>
  <c r="BX128" i="1"/>
  <c r="BZ128" i="2" s="1"/>
  <c r="BT128" i="1"/>
  <c r="BV128" i="2" s="1"/>
  <c r="M104" i="1"/>
  <c r="M128" i="1"/>
  <c r="BR97" i="1"/>
  <c r="BT97" i="2" s="1"/>
  <c r="BS112" i="1"/>
  <c r="BU112" i="2" s="1"/>
  <c r="BY141" i="1"/>
  <c r="CA141" i="2" s="1"/>
  <c r="CA88" i="1"/>
  <c r="CC88" i="2" s="1"/>
  <c r="BY150" i="1"/>
  <c r="CA150" i="2" s="1"/>
  <c r="BS91" i="1"/>
  <c r="BU91" i="2" s="1"/>
  <c r="AT157" i="1"/>
  <c r="CB99" i="1"/>
  <c r="CD99" i="2" s="1"/>
  <c r="BW99" i="1"/>
  <c r="BY99" i="2" s="1"/>
  <c r="BW144" i="1"/>
  <c r="BY144" i="2" s="1"/>
  <c r="AW157" i="1"/>
  <c r="BU106" i="1"/>
  <c r="BW106" i="2" s="1"/>
  <c r="AX157" i="1"/>
  <c r="BZ96" i="1"/>
  <c r="CB96" i="2" s="1"/>
  <c r="BX147" i="1"/>
  <c r="BZ147" i="2" s="1"/>
  <c r="CA119" i="1"/>
  <c r="CC119" i="2" s="1"/>
  <c r="CC143" i="1"/>
  <c r="CE143" i="2" s="1"/>
  <c r="BW120" i="1"/>
  <c r="BY120" i="2" s="1"/>
  <c r="CC117" i="1"/>
  <c r="CE117" i="2" s="1"/>
  <c r="BW117" i="1"/>
  <c r="BY117" i="2" s="1"/>
  <c r="BY117" i="1"/>
  <c r="CA117" i="2" s="1"/>
  <c r="BV117" i="1"/>
  <c r="BX117" i="2" s="1"/>
  <c r="CB117" i="1"/>
  <c r="CD117" i="2" s="1"/>
  <c r="BU117" i="1"/>
  <c r="BW117" i="2" s="1"/>
  <c r="BX117" i="1"/>
  <c r="BZ117" i="2" s="1"/>
  <c r="BT117" i="1"/>
  <c r="BV117" i="2" s="1"/>
  <c r="BR117" i="1"/>
  <c r="BT117" i="2" s="1"/>
  <c r="BS117" i="1"/>
  <c r="BU117" i="2" s="1"/>
  <c r="BZ117" i="1"/>
  <c r="CB117" i="2" s="1"/>
  <c r="CA117" i="1"/>
  <c r="CC117" i="2" s="1"/>
  <c r="BW123" i="1"/>
  <c r="BY123" i="2" s="1"/>
  <c r="BZ123" i="1"/>
  <c r="CB123" i="2" s="1"/>
  <c r="CA123" i="1"/>
  <c r="CC123" i="2" s="1"/>
  <c r="BT123" i="1"/>
  <c r="BV123" i="2" s="1"/>
  <c r="BY123" i="1"/>
  <c r="CA123" i="2" s="1"/>
  <c r="BV123" i="1"/>
  <c r="BX123" i="2" s="1"/>
  <c r="BU123" i="1"/>
  <c r="BW123" i="2" s="1"/>
  <c r="BS123" i="1"/>
  <c r="BU123" i="2" s="1"/>
  <c r="CB123" i="1"/>
  <c r="CD123" i="2" s="1"/>
  <c r="BR123" i="1"/>
  <c r="BT123" i="2" s="1"/>
  <c r="CC123" i="1"/>
  <c r="CE123" i="2" s="1"/>
  <c r="BX123" i="1"/>
  <c r="BZ123" i="2" s="1"/>
  <c r="CB129" i="1"/>
  <c r="CD129" i="2" s="1"/>
  <c r="BY129" i="1"/>
  <c r="CA129" i="2" s="1"/>
  <c r="BS129" i="1"/>
  <c r="BU129" i="2" s="1"/>
  <c r="BW129" i="1"/>
  <c r="BY129" i="2" s="1"/>
  <c r="CC129" i="1"/>
  <c r="CE129" i="2" s="1"/>
  <c r="BR129" i="1"/>
  <c r="BT129" i="2" s="1"/>
  <c r="BV129" i="1"/>
  <c r="BX129" i="2" s="1"/>
  <c r="BX129" i="1"/>
  <c r="BZ129" i="2" s="1"/>
  <c r="BZ129" i="1"/>
  <c r="CB129" i="2" s="1"/>
  <c r="CA129" i="1"/>
  <c r="CC129" i="2" s="1"/>
  <c r="BT129" i="1"/>
  <c r="BV129" i="2" s="1"/>
  <c r="BU129" i="1"/>
  <c r="BW129" i="2" s="1"/>
  <c r="CB105" i="1"/>
  <c r="CD105" i="2" s="1"/>
  <c r="CA105" i="1"/>
  <c r="CC105" i="2" s="1"/>
  <c r="BS105" i="1"/>
  <c r="BU105" i="2" s="1"/>
  <c r="BR105" i="1"/>
  <c r="BT105" i="2" s="1"/>
  <c r="BW105" i="1"/>
  <c r="BY105" i="2" s="1"/>
  <c r="BV105" i="1"/>
  <c r="BX105" i="2" s="1"/>
  <c r="BY105" i="1"/>
  <c r="CA105" i="2" s="1"/>
  <c r="BT105" i="1"/>
  <c r="BV105" i="2" s="1"/>
  <c r="BZ105" i="1"/>
  <c r="CB105" i="2" s="1"/>
  <c r="CC105" i="1"/>
  <c r="CE105" i="2" s="1"/>
  <c r="BX105" i="1"/>
  <c r="BZ105" i="2" s="1"/>
  <c r="BU105" i="1"/>
  <c r="BW105" i="2" s="1"/>
  <c r="CC131" i="1"/>
  <c r="CE131" i="2" s="1"/>
  <c r="BZ131" i="1"/>
  <c r="CB131" i="2" s="1"/>
  <c r="BY131" i="1"/>
  <c r="CA131" i="2" s="1"/>
  <c r="BR131" i="1"/>
  <c r="BT131" i="2" s="1"/>
  <c r="BT131" i="1"/>
  <c r="BV131" i="2" s="1"/>
  <c r="BW131" i="1"/>
  <c r="BY131" i="2" s="1"/>
  <c r="BX131" i="1"/>
  <c r="BZ131" i="2" s="1"/>
  <c r="BV131" i="1"/>
  <c r="BX131" i="2" s="1"/>
  <c r="BU131" i="1"/>
  <c r="BW131" i="2" s="1"/>
  <c r="BS131" i="1"/>
  <c r="BU131" i="2" s="1"/>
  <c r="CA131" i="1"/>
  <c r="CC131" i="2" s="1"/>
  <c r="CB131" i="1"/>
  <c r="CD131" i="2" s="1"/>
  <c r="L157" i="1"/>
  <c r="L165" i="1" s="1"/>
  <c r="J85" i="3"/>
  <c r="AQ85" i="2" s="1"/>
  <c r="CA130" i="1"/>
  <c r="CC130" i="2" s="1"/>
  <c r="BT130" i="1"/>
  <c r="BV130" i="2" s="1"/>
  <c r="BV130" i="1"/>
  <c r="BX130" i="2" s="1"/>
  <c r="BX130" i="1"/>
  <c r="BZ130" i="2" s="1"/>
  <c r="BW130" i="1"/>
  <c r="BY130" i="2" s="1"/>
  <c r="BZ130" i="1"/>
  <c r="CB130" i="2" s="1"/>
  <c r="CC130" i="1"/>
  <c r="CE130" i="2" s="1"/>
  <c r="BR130" i="1"/>
  <c r="BT130" i="2" s="1"/>
  <c r="CB130" i="1"/>
  <c r="CD130" i="2" s="1"/>
  <c r="BY130" i="1"/>
  <c r="CA130" i="2" s="1"/>
  <c r="BS130" i="1"/>
  <c r="BU130" i="2" s="1"/>
  <c r="BU130" i="1"/>
  <c r="BW130" i="2" s="1"/>
  <c r="CA102" i="1"/>
  <c r="CC102" i="2" s="1"/>
  <c r="BW102" i="1"/>
  <c r="BY102" i="2" s="1"/>
  <c r="CC102" i="1"/>
  <c r="CE102" i="2" s="1"/>
  <c r="BT102" i="1"/>
  <c r="BV102" i="2" s="1"/>
  <c r="BX102" i="1"/>
  <c r="BZ102" i="2" s="1"/>
  <c r="CB102" i="1"/>
  <c r="CD102" i="2" s="1"/>
  <c r="BR102" i="1"/>
  <c r="BT102" i="2" s="1"/>
  <c r="BY102" i="1"/>
  <c r="CA102" i="2" s="1"/>
  <c r="BZ102" i="1"/>
  <c r="CB102" i="2" s="1"/>
  <c r="BS102" i="1"/>
  <c r="BU102" i="2" s="1"/>
  <c r="BU102" i="1"/>
  <c r="BW102" i="2" s="1"/>
  <c r="BV102" i="1"/>
  <c r="BX102" i="2" s="1"/>
  <c r="BZ89" i="1"/>
  <c r="CB89" i="2" s="1"/>
  <c r="BW89" i="1"/>
  <c r="BY89" i="2" s="1"/>
  <c r="BV89" i="1"/>
  <c r="BX89" i="2" s="1"/>
  <c r="CB89" i="1"/>
  <c r="CD89" i="2" s="1"/>
  <c r="BX89" i="1"/>
  <c r="BZ89" i="2" s="1"/>
  <c r="BR89" i="1"/>
  <c r="BT89" i="1"/>
  <c r="BV89" i="2" s="1"/>
  <c r="CC89" i="1"/>
  <c r="CE89" i="2" s="1"/>
  <c r="CA89" i="1"/>
  <c r="CC89" i="2" s="1"/>
  <c r="BU89" i="1"/>
  <c r="BW89" i="2" s="1"/>
  <c r="BY89" i="1"/>
  <c r="CA89" i="2" s="1"/>
  <c r="BS89" i="1"/>
  <c r="BU89" i="2" s="1"/>
  <c r="J88" i="3"/>
  <c r="AQ88" i="2" s="1"/>
  <c r="J30" i="4"/>
  <c r="J37" i="4" s="1"/>
  <c r="M145" i="1"/>
  <c r="CA108" i="1"/>
  <c r="CC108" i="2" s="1"/>
  <c r="BR108" i="1"/>
  <c r="BT108" i="2" s="1"/>
  <c r="BS108" i="1"/>
  <c r="BU108" i="2" s="1"/>
  <c r="BZ108" i="1"/>
  <c r="CB108" i="2" s="1"/>
  <c r="CB108" i="1"/>
  <c r="CD108" i="2" s="1"/>
  <c r="BT108" i="1"/>
  <c r="BV108" i="2" s="1"/>
  <c r="BU108" i="1"/>
  <c r="BW108" i="2" s="1"/>
  <c r="BW108" i="1"/>
  <c r="BY108" i="2" s="1"/>
  <c r="CC108" i="1"/>
  <c r="CE108" i="2" s="1"/>
  <c r="BX108" i="1"/>
  <c r="BZ108" i="2" s="1"/>
  <c r="BY108" i="1"/>
  <c r="CA108" i="2" s="1"/>
  <c r="CB110" i="1"/>
  <c r="CD110" i="2" s="1"/>
  <c r="BZ110" i="1"/>
  <c r="CB110" i="2" s="1"/>
  <c r="CC110" i="1"/>
  <c r="CE110" i="2" s="1"/>
  <c r="BX110" i="1"/>
  <c r="BZ110" i="2" s="1"/>
  <c r="BY110" i="1"/>
  <c r="CA110" i="2" s="1"/>
  <c r="BW110" i="1"/>
  <c r="BY110" i="2" s="1"/>
  <c r="BS110" i="1"/>
  <c r="BU110" i="2" s="1"/>
  <c r="BT110" i="1"/>
  <c r="BV110" i="2" s="1"/>
  <c r="BR110" i="1"/>
  <c r="BU110" i="1"/>
  <c r="BW110" i="2" s="1"/>
  <c r="BX139" i="1"/>
  <c r="BZ139" i="2" s="1"/>
  <c r="BR139" i="1"/>
  <c r="BT139" i="2" s="1"/>
  <c r="BS139" i="1"/>
  <c r="BU139" i="2" s="1"/>
  <c r="CB139" i="1"/>
  <c r="CD139" i="2" s="1"/>
  <c r="CA139" i="1"/>
  <c r="CC139" i="2" s="1"/>
  <c r="BW139" i="1"/>
  <c r="BY139" i="2" s="1"/>
  <c r="BT139" i="1"/>
  <c r="BV139" i="2" s="1"/>
  <c r="CC139" i="1"/>
  <c r="CE139" i="2" s="1"/>
  <c r="BU139" i="1"/>
  <c r="BW139" i="2" s="1"/>
  <c r="CB103" i="1"/>
  <c r="CD103" i="2" s="1"/>
  <c r="BY139" i="1"/>
  <c r="CA139" i="2" s="1"/>
  <c r="CB126" i="1"/>
  <c r="CD126" i="2" s="1"/>
  <c r="BX126" i="1"/>
  <c r="BZ126" i="2" s="1"/>
  <c r="BU126" i="1"/>
  <c r="BW126" i="2" s="1"/>
  <c r="BR126" i="1"/>
  <c r="BT126" i="2" s="1"/>
  <c r="BS126" i="1"/>
  <c r="BU126" i="2" s="1"/>
  <c r="BV126" i="1"/>
  <c r="BX126" i="2" s="1"/>
  <c r="CC126" i="1"/>
  <c r="CE126" i="2" s="1"/>
  <c r="BR125" i="1"/>
  <c r="BT125" i="2" s="1"/>
  <c r="CA125" i="1"/>
  <c r="CC125" i="2" s="1"/>
  <c r="BS125" i="1"/>
  <c r="BU125" i="2" s="1"/>
  <c r="BT125" i="1"/>
  <c r="BV125" i="2" s="1"/>
  <c r="BV125" i="1"/>
  <c r="BX125" i="2" s="1"/>
  <c r="CC125" i="1"/>
  <c r="CE125" i="2" s="1"/>
  <c r="CB125" i="1"/>
  <c r="CD125" i="2" s="1"/>
  <c r="BX145" i="1"/>
  <c r="BZ145" i="2" s="1"/>
  <c r="BS145" i="1"/>
  <c r="BU145" i="2" s="1"/>
  <c r="BZ145" i="1"/>
  <c r="CB145" i="2" s="1"/>
  <c r="BU145" i="1"/>
  <c r="BW145" i="2" s="1"/>
  <c r="CA145" i="1"/>
  <c r="CC145" i="2" s="1"/>
  <c r="BT145" i="1"/>
  <c r="BV145" i="2" s="1"/>
  <c r="BW145" i="1"/>
  <c r="BY145" i="2" s="1"/>
  <c r="BV145" i="1"/>
  <c r="BX145" i="2" s="1"/>
  <c r="CC151" i="1"/>
  <c r="CE151" i="2" s="1"/>
  <c r="BS151" i="1"/>
  <c r="BU151" i="2" s="1"/>
  <c r="BW151" i="1"/>
  <c r="BY151" i="2" s="1"/>
  <c r="BV151" i="1"/>
  <c r="BX151" i="2" s="1"/>
  <c r="BY151" i="1"/>
  <c r="CA151" i="2" s="1"/>
  <c r="CA151" i="1"/>
  <c r="CC151" i="2" s="1"/>
  <c r="CB151" i="1"/>
  <c r="CD151" i="2" s="1"/>
  <c r="BT151" i="1"/>
  <c r="BV151" i="2" s="1"/>
  <c r="BZ151" i="1"/>
  <c r="CB151" i="2" s="1"/>
  <c r="CB86" i="1"/>
  <c r="CD86" i="2" s="1"/>
  <c r="BV86" i="1"/>
  <c r="BX86" i="2" s="1"/>
  <c r="BY86" i="1"/>
  <c r="CA86" i="2" s="1"/>
  <c r="BX86" i="1"/>
  <c r="BZ86" i="2" s="1"/>
  <c r="BS86" i="1"/>
  <c r="BU86" i="2" s="1"/>
  <c r="CC86" i="1"/>
  <c r="CE86" i="2" s="1"/>
  <c r="BW86" i="1"/>
  <c r="BY86" i="2" s="1"/>
  <c r="CA86" i="1"/>
  <c r="CC86" i="2" s="1"/>
  <c r="BU86" i="1"/>
  <c r="BW86" i="2" s="1"/>
  <c r="BT86" i="1"/>
  <c r="BV86" i="2" s="1"/>
  <c r="BR86" i="1"/>
  <c r="BZ86" i="1"/>
  <c r="CB86" i="2" s="1"/>
  <c r="BV136" i="1"/>
  <c r="BX136" i="2" s="1"/>
  <c r="BZ136" i="1"/>
  <c r="CB136" i="2" s="1"/>
  <c r="CB136" i="1"/>
  <c r="CD136" i="2" s="1"/>
  <c r="BR136" i="1"/>
  <c r="BT136" i="2" s="1"/>
  <c r="CA136" i="1"/>
  <c r="CC136" i="2" s="1"/>
  <c r="BT136" i="1"/>
  <c r="BV136" i="2" s="1"/>
  <c r="CC136" i="1"/>
  <c r="CE136" i="2" s="1"/>
  <c r="BW136" i="1"/>
  <c r="BY136" i="2" s="1"/>
  <c r="BX136" i="1"/>
  <c r="BZ136" i="2" s="1"/>
  <c r="BU136" i="1"/>
  <c r="BW136" i="2" s="1"/>
  <c r="BS136" i="1"/>
  <c r="BU136" i="2" s="1"/>
  <c r="CC147" i="1"/>
  <c r="CE147" i="2" s="1"/>
  <c r="BT147" i="1"/>
  <c r="BV147" i="2" s="1"/>
  <c r="BS147" i="1"/>
  <c r="BU147" i="2" s="1"/>
  <c r="BV147" i="1"/>
  <c r="BX147" i="2" s="1"/>
  <c r="BY147" i="1"/>
  <c r="CA147" i="2" s="1"/>
  <c r="BZ147" i="1"/>
  <c r="CB147" i="2" s="1"/>
  <c r="CB147" i="1"/>
  <c r="CD147" i="2" s="1"/>
  <c r="BW147" i="1"/>
  <c r="BY147" i="2" s="1"/>
  <c r="BZ132" i="1"/>
  <c r="CB132" i="2" s="1"/>
  <c r="CB132" i="1"/>
  <c r="CD132" i="2" s="1"/>
  <c r="BT132" i="1"/>
  <c r="BV132" i="2" s="1"/>
  <c r="CC132" i="1"/>
  <c r="CE132" i="2" s="1"/>
  <c r="BS132" i="1"/>
  <c r="BU132" i="2" s="1"/>
  <c r="BR132" i="1"/>
  <c r="BT132" i="2" s="1"/>
  <c r="CA132" i="1"/>
  <c r="CC132" i="2" s="1"/>
  <c r="BX132" i="1"/>
  <c r="BZ132" i="2" s="1"/>
  <c r="CB124" i="1"/>
  <c r="CD124" i="2" s="1"/>
  <c r="BV124" i="1"/>
  <c r="BX124" i="2" s="1"/>
  <c r="CA124" i="1"/>
  <c r="CC124" i="2" s="1"/>
  <c r="BY124" i="1"/>
  <c r="CA124" i="2" s="1"/>
  <c r="BS124" i="1"/>
  <c r="BU124" i="2" s="1"/>
  <c r="BT124" i="1"/>
  <c r="BV124" i="2" s="1"/>
  <c r="CC124" i="1"/>
  <c r="CE124" i="2" s="1"/>
  <c r="BZ124" i="1"/>
  <c r="CB124" i="2" s="1"/>
  <c r="BX103" i="1"/>
  <c r="BZ103" i="2" s="1"/>
  <c r="BS144" i="1"/>
  <c r="BU144" i="2" s="1"/>
  <c r="BT106" i="1"/>
  <c r="BV106" i="2" s="1"/>
  <c r="BV110" i="1"/>
  <c r="BX110" i="2" s="1"/>
  <c r="BV132" i="1"/>
  <c r="BX132" i="2" s="1"/>
  <c r="J102" i="3"/>
  <c r="AQ102" i="2" s="1"/>
  <c r="BW107" i="1"/>
  <c r="BY107" i="2" s="1"/>
  <c r="CC107" i="1"/>
  <c r="CE107" i="2" s="1"/>
  <c r="BU107" i="1"/>
  <c r="BW107" i="2" s="1"/>
  <c r="BT107" i="1"/>
  <c r="BV107" i="2" s="1"/>
  <c r="CA107" i="1"/>
  <c r="CC107" i="2" s="1"/>
  <c r="BX107" i="1"/>
  <c r="BZ107" i="2" s="1"/>
  <c r="BS107" i="1"/>
  <c r="BU107" i="2" s="1"/>
  <c r="BY107" i="1"/>
  <c r="CA107" i="2" s="1"/>
  <c r="BV107" i="1"/>
  <c r="BX107" i="2" s="1"/>
  <c r="BZ107" i="1"/>
  <c r="CB107" i="2" s="1"/>
  <c r="J153" i="3"/>
  <c r="AQ153" i="2" s="1"/>
  <c r="BZ128" i="1"/>
  <c r="CB128" i="2" s="1"/>
  <c r="CB128" i="1"/>
  <c r="CD128" i="2" s="1"/>
  <c r="CC128" i="1"/>
  <c r="CE128" i="2" s="1"/>
  <c r="BU128" i="1"/>
  <c r="BW128" i="2" s="1"/>
  <c r="BY128" i="1"/>
  <c r="CA128" i="2" s="1"/>
  <c r="CA128" i="1"/>
  <c r="CC128" i="2" s="1"/>
  <c r="BS128" i="1"/>
  <c r="BU128" i="2" s="1"/>
  <c r="BW128" i="1"/>
  <c r="BY128" i="2" s="1"/>
  <c r="CB122" i="1"/>
  <c r="CD122" i="2" s="1"/>
  <c r="BW122" i="1"/>
  <c r="BY122" i="2" s="1"/>
  <c r="BS122" i="1"/>
  <c r="BU122" i="2" s="1"/>
  <c r="BU122" i="1"/>
  <c r="BW122" i="2" s="1"/>
  <c r="BT122" i="1"/>
  <c r="BV122" i="2" s="1"/>
  <c r="BX122" i="1"/>
  <c r="BZ122" i="2" s="1"/>
  <c r="CC122" i="1"/>
  <c r="CE122" i="2" s="1"/>
  <c r="CA122" i="1"/>
  <c r="CC122" i="2" s="1"/>
  <c r="BV122" i="1"/>
  <c r="BX122" i="2" s="1"/>
  <c r="CA85" i="1"/>
  <c r="BV144" i="1"/>
  <c r="BX144" i="2" s="1"/>
  <c r="CC97" i="1"/>
  <c r="CE97" i="2" s="1"/>
  <c r="BZ97" i="1"/>
  <c r="CB97" i="2" s="1"/>
  <c r="BV97" i="1"/>
  <c r="BX97" i="2" s="1"/>
  <c r="BW97" i="1"/>
  <c r="BY97" i="2" s="1"/>
  <c r="BS97" i="1"/>
  <c r="BU97" i="2" s="1"/>
  <c r="CA97" i="1"/>
  <c r="CC97" i="2" s="1"/>
  <c r="BX97" i="1"/>
  <c r="BZ97" i="2" s="1"/>
  <c r="BT97" i="1"/>
  <c r="BV97" i="2" s="1"/>
  <c r="CB97" i="1"/>
  <c r="CD97" i="2" s="1"/>
  <c r="BY133" i="1"/>
  <c r="CA133" i="2" s="1"/>
  <c r="CA133" i="1"/>
  <c r="CC133" i="2" s="1"/>
  <c r="BX133" i="1"/>
  <c r="BZ133" i="2" s="1"/>
  <c r="BS133" i="1"/>
  <c r="BU133" i="2" s="1"/>
  <c r="BU133" i="1"/>
  <c r="BW133" i="2" s="1"/>
  <c r="BV133" i="1"/>
  <c r="BX133" i="2" s="1"/>
  <c r="CC133" i="1"/>
  <c r="CE133" i="2" s="1"/>
  <c r="BT133" i="1"/>
  <c r="BV133" i="2" s="1"/>
  <c r="BU138" i="1"/>
  <c r="BW138" i="2" s="1"/>
  <c r="BV128" i="1"/>
  <c r="BX128" i="2" s="1"/>
  <c r="BW112" i="1"/>
  <c r="BY112" i="2" s="1"/>
  <c r="BZ112" i="1"/>
  <c r="CB112" i="2" s="1"/>
  <c r="BY112" i="1"/>
  <c r="CA112" i="2" s="1"/>
  <c r="BX112" i="1"/>
  <c r="BZ112" i="2" s="1"/>
  <c r="CC112" i="1"/>
  <c r="CE112" i="2" s="1"/>
  <c r="BV112" i="1"/>
  <c r="BX112" i="2" s="1"/>
  <c r="BU112" i="1"/>
  <c r="BW112" i="2" s="1"/>
  <c r="CB112" i="1"/>
  <c r="CD112" i="2" s="1"/>
  <c r="BR112" i="1"/>
  <c r="BT112" i="2" s="1"/>
  <c r="BY87" i="1"/>
  <c r="CA87" i="2" s="1"/>
  <c r="BW85" i="1"/>
  <c r="CC152" i="1"/>
  <c r="CE152" i="2" s="1"/>
  <c r="BS152" i="1"/>
  <c r="BU152" i="2" s="1"/>
  <c r="CB152" i="1"/>
  <c r="CD152" i="2" s="1"/>
  <c r="BX152" i="1"/>
  <c r="BZ152" i="2" s="1"/>
  <c r="BZ152" i="1"/>
  <c r="CB152" i="2" s="1"/>
  <c r="BV152" i="1"/>
  <c r="BX152" i="2" s="1"/>
  <c r="BR152" i="1"/>
  <c r="CA152" i="1"/>
  <c r="CC152" i="2" s="1"/>
  <c r="BT152" i="1"/>
  <c r="BV152" i="2" s="1"/>
  <c r="BU152" i="1"/>
  <c r="BW152" i="2" s="1"/>
  <c r="BY152" i="1"/>
  <c r="CA152" i="2" s="1"/>
  <c r="BV134" i="1"/>
  <c r="BX134" i="2" s="1"/>
  <c r="CA118" i="1"/>
  <c r="CC118" i="2" s="1"/>
  <c r="BR118" i="1"/>
  <c r="BW118" i="1"/>
  <c r="BY118" i="2" s="1"/>
  <c r="CB118" i="1"/>
  <c r="CD118" i="2" s="1"/>
  <c r="BV118" i="1"/>
  <c r="BX118" i="2" s="1"/>
  <c r="BU118" i="1"/>
  <c r="BW118" i="2" s="1"/>
  <c r="CC118" i="1"/>
  <c r="CE118" i="2" s="1"/>
  <c r="BX118" i="1"/>
  <c r="BZ118" i="2" s="1"/>
  <c r="BT118" i="1"/>
  <c r="BV118" i="2" s="1"/>
  <c r="BS118" i="1"/>
  <c r="BU118" i="2" s="1"/>
  <c r="BZ118" i="1"/>
  <c r="CB118" i="2" s="1"/>
  <c r="CB92" i="1"/>
  <c r="CD92" i="2" s="1"/>
  <c r="BW92" i="1"/>
  <c r="BY92" i="2" s="1"/>
  <c r="CA92" i="1"/>
  <c r="CC92" i="2" s="1"/>
  <c r="BR92" i="1"/>
  <c r="BZ92" i="1"/>
  <c r="CB92" i="2" s="1"/>
  <c r="CC92" i="1"/>
  <c r="CE92" i="2" s="1"/>
  <c r="BU92" i="1"/>
  <c r="BW92" i="2" s="1"/>
  <c r="BT92" i="1"/>
  <c r="BV92" i="2" s="1"/>
  <c r="BV92" i="1"/>
  <c r="BX92" i="2" s="1"/>
  <c r="BX92" i="1"/>
  <c r="BZ92" i="2" s="1"/>
  <c r="BV85" i="1"/>
  <c r="CB133" i="1"/>
  <c r="CD133" i="2" s="1"/>
  <c r="CA142" i="1"/>
  <c r="CC142" i="2" s="1"/>
  <c r="CB142" i="1"/>
  <c r="CD142" i="2" s="1"/>
  <c r="BX142" i="1"/>
  <c r="BZ142" i="2" s="1"/>
  <c r="BW142" i="1"/>
  <c r="BY142" i="2" s="1"/>
  <c r="BT142" i="1"/>
  <c r="BV142" i="2" s="1"/>
  <c r="BZ142" i="1"/>
  <c r="CB142" i="2" s="1"/>
  <c r="BS142" i="1"/>
  <c r="BU142" i="2" s="1"/>
  <c r="CC142" i="1"/>
  <c r="CE142" i="2" s="1"/>
  <c r="BU142" i="1"/>
  <c r="BW142" i="2" s="1"/>
  <c r="BY142" i="1"/>
  <c r="CA142" i="2" s="1"/>
  <c r="BR142" i="1"/>
  <c r="BT142" i="2" s="1"/>
  <c r="BW133" i="1"/>
  <c r="BY133" i="2" s="1"/>
  <c r="BW126" i="1"/>
  <c r="BY126" i="2" s="1"/>
  <c r="CA144" i="1"/>
  <c r="CC144" i="2" s="1"/>
  <c r="BR151" i="1"/>
  <c r="BT151" i="2" s="1"/>
  <c r="BZ141" i="1"/>
  <c r="CB141" i="2" s="1"/>
  <c r="BU151" i="1"/>
  <c r="BW151" i="2" s="1"/>
  <c r="BU125" i="1"/>
  <c r="BW125" i="2" s="1"/>
  <c r="BR87" i="1"/>
  <c r="BT87" i="2" s="1"/>
  <c r="BR133" i="1"/>
  <c r="BS92" i="1"/>
  <c r="BU92" i="2" s="1"/>
  <c r="BV142" i="1"/>
  <c r="BX142" i="2" s="1"/>
  <c r="BU124" i="1"/>
  <c r="BW124" i="2" s="1"/>
  <c r="BZ125" i="1"/>
  <c r="CB125" i="2" s="1"/>
  <c r="BY97" i="1"/>
  <c r="CA97" i="2" s="1"/>
  <c r="I30" i="4"/>
  <c r="I37" i="4" s="1"/>
  <c r="BZ137" i="1"/>
  <c r="CB137" i="2" s="1"/>
  <c r="BY137" i="1"/>
  <c r="CA137" i="2" s="1"/>
  <c r="CC137" i="1"/>
  <c r="CE137" i="2" s="1"/>
  <c r="BT137" i="1"/>
  <c r="BV137" i="2" s="1"/>
  <c r="BS137" i="1"/>
  <c r="BU137" i="2" s="1"/>
  <c r="CB137" i="1"/>
  <c r="CD137" i="2" s="1"/>
  <c r="CA137" i="1"/>
  <c r="CC137" i="2" s="1"/>
  <c r="BX137" i="1"/>
  <c r="BZ137" i="2" s="1"/>
  <c r="BV137" i="1"/>
  <c r="BX137" i="2" s="1"/>
  <c r="CC111" i="1"/>
  <c r="CE111" i="2" s="1"/>
  <c r="BY111" i="1"/>
  <c r="CA111" i="2" s="1"/>
  <c r="BS111" i="1"/>
  <c r="BU111" i="2" s="1"/>
  <c r="CA111" i="1"/>
  <c r="CC111" i="2" s="1"/>
  <c r="BU111" i="1"/>
  <c r="BW111" i="2" s="1"/>
  <c r="CB111" i="1"/>
  <c r="CD111" i="2" s="1"/>
  <c r="BT111" i="1"/>
  <c r="BV111" i="2" s="1"/>
  <c r="BV111" i="1"/>
  <c r="BX111" i="2" s="1"/>
  <c r="CA95" i="1"/>
  <c r="CC95" i="2" s="1"/>
  <c r="CC95" i="1"/>
  <c r="CE95" i="2" s="1"/>
  <c r="BZ95" i="1"/>
  <c r="CB95" i="2" s="1"/>
  <c r="BS95" i="1"/>
  <c r="BU95" i="2" s="1"/>
  <c r="BT95" i="1"/>
  <c r="BV95" i="2" s="1"/>
  <c r="BX95" i="1"/>
  <c r="BZ95" i="2" s="1"/>
  <c r="BU95" i="1"/>
  <c r="BW95" i="2" s="1"/>
  <c r="BW95" i="1"/>
  <c r="BY95" i="2" s="1"/>
  <c r="BY95" i="1"/>
  <c r="CA95" i="2" s="1"/>
  <c r="CC103" i="1"/>
  <c r="CE103" i="2" s="1"/>
  <c r="CA103" i="1"/>
  <c r="CC103" i="2" s="1"/>
  <c r="BZ103" i="1"/>
  <c r="CB103" i="2" s="1"/>
  <c r="BS103" i="1"/>
  <c r="BU103" i="2" s="1"/>
  <c r="BW103" i="1"/>
  <c r="BY103" i="2" s="1"/>
  <c r="BU103" i="1"/>
  <c r="BW103" i="2" s="1"/>
  <c r="BT103" i="1"/>
  <c r="BV103" i="2" s="1"/>
  <c r="BR103" i="1"/>
  <c r="BT103" i="2" s="1"/>
  <c r="O30" i="4"/>
  <c r="O37" i="4" s="1"/>
  <c r="BZ153" i="1"/>
  <c r="CB153" i="2" s="1"/>
  <c r="CB153" i="1"/>
  <c r="CD153" i="2" s="1"/>
  <c r="CC153" i="1"/>
  <c r="CE153" i="2" s="1"/>
  <c r="BV153" i="1"/>
  <c r="BX153" i="2" s="1"/>
  <c r="BW153" i="1"/>
  <c r="BY153" i="2" s="1"/>
  <c r="BX153" i="1"/>
  <c r="BZ153" i="2" s="1"/>
  <c r="BT153" i="1"/>
  <c r="BV153" i="2" s="1"/>
  <c r="CA153" i="1"/>
  <c r="CC153" i="2" s="1"/>
  <c r="BY153" i="1"/>
  <c r="CA153" i="2" s="1"/>
  <c r="BY144" i="1"/>
  <c r="CA144" i="2" s="1"/>
  <c r="BR144" i="1"/>
  <c r="BT144" i="2" s="1"/>
  <c r="CC144" i="1"/>
  <c r="CE144" i="2" s="1"/>
  <c r="BT144" i="1"/>
  <c r="BV144" i="2" s="1"/>
  <c r="CB144" i="1"/>
  <c r="CD144" i="2" s="1"/>
  <c r="BZ144" i="1"/>
  <c r="CB144" i="2" s="1"/>
  <c r="BX144" i="1"/>
  <c r="BZ144" i="2" s="1"/>
  <c r="BZ91" i="1"/>
  <c r="CB91" i="2" s="1"/>
  <c r="CC91" i="1"/>
  <c r="CE91" i="2" s="1"/>
  <c r="BV91" i="1"/>
  <c r="BX91" i="2" s="1"/>
  <c r="CA91" i="1"/>
  <c r="CC91" i="2" s="1"/>
  <c r="CB91" i="1"/>
  <c r="CD91" i="2" s="1"/>
  <c r="BU91" i="1"/>
  <c r="BW91" i="2" s="1"/>
  <c r="BW91" i="1"/>
  <c r="BY91" i="2" s="1"/>
  <c r="BT91" i="1"/>
  <c r="BV91" i="2" s="1"/>
  <c r="BY91" i="1"/>
  <c r="CA91" i="2" s="1"/>
  <c r="BR91" i="1"/>
  <c r="BT91" i="2" s="1"/>
  <c r="BV141" i="1"/>
  <c r="BX141" i="2" s="1"/>
  <c r="BS141" i="1"/>
  <c r="BU141" i="2" s="1"/>
  <c r="CB141" i="1"/>
  <c r="CD141" i="2" s="1"/>
  <c r="BR141" i="1"/>
  <c r="BT141" i="1"/>
  <c r="BV141" i="2" s="1"/>
  <c r="CA98" i="1"/>
  <c r="CC98" i="2" s="1"/>
  <c r="BW98" i="1"/>
  <c r="BY98" i="2" s="1"/>
  <c r="BY98" i="1"/>
  <c r="CA98" i="2" s="1"/>
  <c r="BX98" i="1"/>
  <c r="BZ98" i="2" s="1"/>
  <c r="CC98" i="1"/>
  <c r="CE98" i="2" s="1"/>
  <c r="BZ98" i="1"/>
  <c r="CB98" i="2" s="1"/>
  <c r="BR98" i="1"/>
  <c r="BT98" i="2" s="1"/>
  <c r="BT98" i="1"/>
  <c r="BV98" i="2" s="1"/>
  <c r="BV98" i="1"/>
  <c r="BX98" i="2" s="1"/>
  <c r="CB98" i="1"/>
  <c r="CD98" i="2" s="1"/>
  <c r="BS98" i="1"/>
  <c r="BU98" i="2" s="1"/>
  <c r="BS148" i="1"/>
  <c r="BU148" i="2" s="1"/>
  <c r="CC148" i="1"/>
  <c r="CE148" i="2" s="1"/>
  <c r="BT148" i="1"/>
  <c r="BV148" i="2" s="1"/>
  <c r="BZ148" i="1"/>
  <c r="CB148" i="2" s="1"/>
  <c r="BY148" i="1"/>
  <c r="CA148" i="2" s="1"/>
  <c r="BV148" i="1"/>
  <c r="BX148" i="2" s="1"/>
  <c r="CB148" i="1"/>
  <c r="CD148" i="2" s="1"/>
  <c r="CA148" i="1"/>
  <c r="CC148" i="2" s="1"/>
  <c r="BR148" i="1"/>
  <c r="BT148" i="2" s="1"/>
  <c r="BW148" i="1"/>
  <c r="BY148" i="2" s="1"/>
  <c r="BU148" i="1"/>
  <c r="BW148" i="2" s="1"/>
  <c r="BZ106" i="1"/>
  <c r="CB106" i="2" s="1"/>
  <c r="BV106" i="1"/>
  <c r="BX106" i="2" s="1"/>
  <c r="BS106" i="1"/>
  <c r="BU106" i="2" s="1"/>
  <c r="CC106" i="1"/>
  <c r="CE106" i="2" s="1"/>
  <c r="CA106" i="1"/>
  <c r="CC106" i="2" s="1"/>
  <c r="BR106" i="1"/>
  <c r="BT106" i="2" s="1"/>
  <c r="BW106" i="1"/>
  <c r="BY106" i="2" s="1"/>
  <c r="BY106" i="1"/>
  <c r="CA106" i="2" s="1"/>
  <c r="CB106" i="1"/>
  <c r="CD106" i="2" s="1"/>
  <c r="BX94" i="1"/>
  <c r="BZ94" i="2" s="1"/>
  <c r="CC94" i="1"/>
  <c r="CE94" i="2" s="1"/>
  <c r="BU94" i="1"/>
  <c r="BW94" i="2" s="1"/>
  <c r="BW94" i="1"/>
  <c r="BY94" i="2" s="1"/>
  <c r="CB94" i="1"/>
  <c r="CD94" i="2" s="1"/>
  <c r="BV94" i="1"/>
  <c r="BX94" i="2" s="1"/>
  <c r="BR94" i="1"/>
  <c r="BT94" i="2" s="1"/>
  <c r="BS94" i="1"/>
  <c r="BU94" i="2" s="1"/>
  <c r="BY94" i="1"/>
  <c r="CA94" i="2" s="1"/>
  <c r="CA94" i="1"/>
  <c r="CC94" i="2" s="1"/>
  <c r="BT94" i="1"/>
  <c r="BV94" i="2" s="1"/>
  <c r="BX85" i="1"/>
  <c r="BU85" i="1"/>
  <c r="BT85" i="1"/>
  <c r="BS85" i="1"/>
  <c r="BZ85" i="1"/>
  <c r="M124" i="1"/>
  <c r="BZ138" i="1"/>
  <c r="CB138" i="2" s="1"/>
  <c r="CC138" i="1"/>
  <c r="CE138" i="2" s="1"/>
  <c r="BS138" i="1"/>
  <c r="BU138" i="2" s="1"/>
  <c r="BT138" i="1"/>
  <c r="BV138" i="2" s="1"/>
  <c r="BV138" i="1"/>
  <c r="BX138" i="2" s="1"/>
  <c r="BX138" i="1"/>
  <c r="BZ138" i="2" s="1"/>
  <c r="CB138" i="1"/>
  <c r="CD138" i="2" s="1"/>
  <c r="BY138" i="1"/>
  <c r="CA138" i="2" s="1"/>
  <c r="BR138" i="1"/>
  <c r="BT138" i="2" s="1"/>
  <c r="BV108" i="1"/>
  <c r="BX108" i="2" s="1"/>
  <c r="CB87" i="1"/>
  <c r="CD87" i="2" s="1"/>
  <c r="CC87" i="1"/>
  <c r="CE87" i="2" s="1"/>
  <c r="BX87" i="1"/>
  <c r="BZ87" i="2" s="1"/>
  <c r="BS87" i="1"/>
  <c r="BU87" i="2" s="1"/>
  <c r="BW87" i="1"/>
  <c r="BY87" i="2" s="1"/>
  <c r="BZ87" i="1"/>
  <c r="CB87" i="2" s="1"/>
  <c r="BU87" i="1"/>
  <c r="BW87" i="2" s="1"/>
  <c r="CA87" i="1"/>
  <c r="CC87" i="2" s="1"/>
  <c r="BT87" i="1"/>
  <c r="BV87" i="2" s="1"/>
  <c r="BU137" i="1"/>
  <c r="BW137" i="2" s="1"/>
  <c r="BX111" i="1"/>
  <c r="BZ111" i="2" s="1"/>
  <c r="BW146" i="1"/>
  <c r="BY146" i="2" s="1"/>
  <c r="BX146" i="1"/>
  <c r="BZ146" i="2" s="1"/>
  <c r="BU146" i="1"/>
  <c r="BW146" i="2" s="1"/>
  <c r="BR146" i="1"/>
  <c r="BT146" i="2" s="1"/>
  <c r="CB146" i="1"/>
  <c r="CD146" i="2" s="1"/>
  <c r="BY146" i="1"/>
  <c r="CA146" i="2" s="1"/>
  <c r="BS146" i="1"/>
  <c r="BU146" i="2" s="1"/>
  <c r="BT146" i="1"/>
  <c r="BV146" i="2" s="1"/>
  <c r="BV146" i="1"/>
  <c r="BX146" i="2" s="1"/>
  <c r="CA146" i="1"/>
  <c r="CC146" i="2" s="1"/>
  <c r="CC146" i="1"/>
  <c r="CE146" i="2" s="1"/>
  <c r="BZ146" i="1"/>
  <c r="CB146" i="2" s="1"/>
  <c r="BS134" i="1"/>
  <c r="BU134" i="2" s="1"/>
  <c r="CA134" i="1"/>
  <c r="CC134" i="2" s="1"/>
  <c r="BW134" i="1"/>
  <c r="BY134" i="2" s="1"/>
  <c r="BX134" i="1"/>
  <c r="BZ134" i="2" s="1"/>
  <c r="CC134" i="1"/>
  <c r="CE134" i="2" s="1"/>
  <c r="BU134" i="1"/>
  <c r="BW134" i="2" s="1"/>
  <c r="BY134" i="1"/>
  <c r="CA134" i="2" s="1"/>
  <c r="BT134" i="1"/>
  <c r="BV134" i="2" s="1"/>
  <c r="BR134" i="1"/>
  <c r="BZ134" i="1"/>
  <c r="CB134" i="2" s="1"/>
  <c r="CB134" i="1"/>
  <c r="CD134" i="2" s="1"/>
  <c r="BY145" i="1"/>
  <c r="CA145" i="2" s="1"/>
  <c r="BY125" i="1"/>
  <c r="CA125" i="2" s="1"/>
  <c r="BV95" i="1"/>
  <c r="BX95" i="2" s="1"/>
  <c r="CC145" i="1"/>
  <c r="CE145" i="2" s="1"/>
  <c r="BY103" i="1"/>
  <c r="CA103" i="2" s="1"/>
  <c r="CA114" i="1"/>
  <c r="CC114" i="2" s="1"/>
  <c r="CC114" i="1"/>
  <c r="CE114" i="2" s="1"/>
  <c r="CB114" i="1"/>
  <c r="CD114" i="2" s="1"/>
  <c r="BX114" i="1"/>
  <c r="BZ114" i="2" s="1"/>
  <c r="BT114" i="1"/>
  <c r="BV114" i="2" s="1"/>
  <c r="BU114" i="1"/>
  <c r="BW114" i="2" s="1"/>
  <c r="BW114" i="1"/>
  <c r="BY114" i="2" s="1"/>
  <c r="BR114" i="1"/>
  <c r="BY114" i="1"/>
  <c r="CA114" i="2" s="1"/>
  <c r="BZ114" i="1"/>
  <c r="CB114" i="2" s="1"/>
  <c r="BS114" i="1"/>
  <c r="BU114" i="2" s="1"/>
  <c r="BV114" i="1"/>
  <c r="BX114" i="2" s="1"/>
  <c r="CC150" i="1"/>
  <c r="CE150" i="2" s="1"/>
  <c r="BU150" i="1"/>
  <c r="BW150" i="2" s="1"/>
  <c r="BX150" i="1"/>
  <c r="BZ150" i="2" s="1"/>
  <c r="CB150" i="1"/>
  <c r="CD150" i="2" s="1"/>
  <c r="BT150" i="1"/>
  <c r="BV150" i="2" s="1"/>
  <c r="BZ150" i="1"/>
  <c r="CB150" i="2" s="1"/>
  <c r="BS150" i="1"/>
  <c r="BU150" i="2" s="1"/>
  <c r="CA150" i="1"/>
  <c r="CC150" i="2" s="1"/>
  <c r="BR150" i="1"/>
  <c r="BT150" i="2" s="1"/>
  <c r="BW150" i="1"/>
  <c r="BY150" i="2" s="1"/>
  <c r="BV150" i="1"/>
  <c r="BX150" i="2" s="1"/>
  <c r="BV87" i="1"/>
  <c r="BX87" i="2" s="1"/>
  <c r="BX124" i="1"/>
  <c r="BZ124" i="2" s="1"/>
  <c r="BX115" i="1"/>
  <c r="BZ115" i="2" s="1"/>
  <c r="CA115" i="1"/>
  <c r="CC115" i="2" s="1"/>
  <c r="BZ115" i="1"/>
  <c r="CB115" i="2" s="1"/>
  <c r="CB115" i="1"/>
  <c r="CD115" i="2" s="1"/>
  <c r="BY115" i="1"/>
  <c r="CA115" i="2" s="1"/>
  <c r="BT115" i="1"/>
  <c r="BV115" i="2" s="1"/>
  <c r="BW115" i="1"/>
  <c r="BY115" i="2" s="1"/>
  <c r="BV115" i="1"/>
  <c r="BX115" i="2" s="1"/>
  <c r="BS115" i="1"/>
  <c r="BU115" i="2" s="1"/>
  <c r="BU115" i="1"/>
  <c r="BW115" i="2" s="1"/>
  <c r="CC115" i="1"/>
  <c r="CE115" i="2" s="1"/>
  <c r="CA110" i="1"/>
  <c r="CC110" i="2" s="1"/>
  <c r="CB85" i="1"/>
  <c r="BV139" i="1"/>
  <c r="BX139" i="2" s="1"/>
  <c r="BX141" i="1"/>
  <c r="BZ141" i="2" s="1"/>
  <c r="BR121" i="1"/>
  <c r="BT121" i="2" s="1"/>
  <c r="BT121" i="1"/>
  <c r="BV121" i="2" s="1"/>
  <c r="BW121" i="1"/>
  <c r="BY121" i="2" s="1"/>
  <c r="BZ121" i="1"/>
  <c r="CB121" i="2" s="1"/>
  <c r="CB121" i="1"/>
  <c r="CD121" i="2" s="1"/>
  <c r="BS121" i="1"/>
  <c r="BU121" i="2" s="1"/>
  <c r="BY121" i="1"/>
  <c r="CA121" i="2" s="1"/>
  <c r="BX121" i="1"/>
  <c r="BZ121" i="2" s="1"/>
  <c r="CC121" i="1"/>
  <c r="CE121" i="2" s="1"/>
  <c r="BV121" i="1"/>
  <c r="BX121" i="2" s="1"/>
  <c r="BR153" i="1"/>
  <c r="BT153" i="2" s="1"/>
  <c r="BZ139" i="1"/>
  <c r="CB139" i="2" s="1"/>
  <c r="BY99" i="1"/>
  <c r="CA99" i="2" s="1"/>
  <c r="BR99" i="1"/>
  <c r="BT99" i="2" s="1"/>
  <c r="CA99" i="1"/>
  <c r="CC99" i="2" s="1"/>
  <c r="CC99" i="1"/>
  <c r="CE99" i="2" s="1"/>
  <c r="BX99" i="1"/>
  <c r="BZ99" i="2" s="1"/>
  <c r="BU99" i="1"/>
  <c r="BW99" i="2" s="1"/>
  <c r="BT99" i="1"/>
  <c r="BV99" i="2" s="1"/>
  <c r="BZ99" i="1"/>
  <c r="CB99" i="2" s="1"/>
  <c r="BV99" i="1"/>
  <c r="BX99" i="2" s="1"/>
  <c r="BS99" i="1"/>
  <c r="BU99" i="2" s="1"/>
  <c r="BW111" i="1"/>
  <c r="BY111" i="2" s="1"/>
  <c r="BZ133" i="1"/>
  <c r="CB133" i="2" s="1"/>
  <c r="CC149" i="1"/>
  <c r="CE149" i="2" s="1"/>
  <c r="CA149" i="1"/>
  <c r="CC149" i="2" s="1"/>
  <c r="BZ149" i="1"/>
  <c r="CB149" i="2" s="1"/>
  <c r="BU149" i="1"/>
  <c r="BW149" i="2" s="1"/>
  <c r="BR149" i="1"/>
  <c r="BT149" i="2" s="1"/>
  <c r="BV149" i="1"/>
  <c r="BX149" i="2" s="1"/>
  <c r="CB149" i="1"/>
  <c r="CD149" i="2" s="1"/>
  <c r="BS149" i="1"/>
  <c r="BU149" i="2" s="1"/>
  <c r="BW149" i="1"/>
  <c r="BY149" i="2" s="1"/>
  <c r="BX149" i="1"/>
  <c r="BZ149" i="2" s="1"/>
  <c r="BY149" i="1"/>
  <c r="CA149" i="2" s="1"/>
  <c r="BT149" i="1"/>
  <c r="BV149" i="2" s="1"/>
  <c r="BU93" i="1"/>
  <c r="BW93" i="2" s="1"/>
  <c r="BY93" i="1"/>
  <c r="CA93" i="2" s="1"/>
  <c r="BZ93" i="1"/>
  <c r="CB93" i="2" s="1"/>
  <c r="CB93" i="1"/>
  <c r="CD93" i="2" s="1"/>
  <c r="BW93" i="1"/>
  <c r="BY93" i="2" s="1"/>
  <c r="BR93" i="1"/>
  <c r="BT93" i="1"/>
  <c r="BV93" i="2" s="1"/>
  <c r="CC93" i="1"/>
  <c r="CE93" i="2" s="1"/>
  <c r="BV93" i="1"/>
  <c r="BX93" i="2" s="1"/>
  <c r="BX93" i="1"/>
  <c r="BZ93" i="2" s="1"/>
  <c r="BU132" i="1"/>
  <c r="BW132" i="2" s="1"/>
  <c r="BR137" i="1"/>
  <c r="BT137" i="2" s="1"/>
  <c r="BU147" i="1"/>
  <c r="BW147" i="2" s="1"/>
  <c r="BY126" i="1"/>
  <c r="CA126" i="2" s="1"/>
  <c r="CC85" i="1"/>
  <c r="BR95" i="1"/>
  <c r="BT95" i="2" s="1"/>
  <c r="BZ111" i="1"/>
  <c r="CB111" i="2" s="1"/>
  <c r="BW125" i="1"/>
  <c r="BY125" i="2" s="1"/>
  <c r="BX106" i="1"/>
  <c r="BZ106" i="2" s="1"/>
  <c r="BT126" i="1"/>
  <c r="BV126" i="2" s="1"/>
  <c r="AS157" i="1"/>
  <c r="BR101" i="1"/>
  <c r="BT101" i="2" s="1"/>
  <c r="BT101" i="1"/>
  <c r="BV101" i="2" s="1"/>
  <c r="CA101" i="1"/>
  <c r="CC101" i="2" s="1"/>
  <c r="CC101" i="1"/>
  <c r="CE101" i="2" s="1"/>
  <c r="BU101" i="1"/>
  <c r="BW101" i="2" s="1"/>
  <c r="BW101" i="1"/>
  <c r="BY101" i="2" s="1"/>
  <c r="BZ101" i="1"/>
  <c r="CB101" i="2" s="1"/>
  <c r="BS101" i="1"/>
  <c r="BU101" i="2" s="1"/>
  <c r="BX120" i="1"/>
  <c r="BZ120" i="2" s="1"/>
  <c r="BZ120" i="1"/>
  <c r="CB120" i="2" s="1"/>
  <c r="BY120" i="1"/>
  <c r="CA120" i="2" s="1"/>
  <c r="CB120" i="1"/>
  <c r="CD120" i="2" s="1"/>
  <c r="BV120" i="1"/>
  <c r="BX120" i="2" s="1"/>
  <c r="BU120" i="1"/>
  <c r="BW120" i="2" s="1"/>
  <c r="BR120" i="1"/>
  <c r="CA120" i="1"/>
  <c r="CC120" i="2" s="1"/>
  <c r="BT120" i="1"/>
  <c r="BV120" i="2" s="1"/>
  <c r="BY109" i="1"/>
  <c r="CA109" i="2" s="1"/>
  <c r="BZ109" i="1"/>
  <c r="CB109" i="2" s="1"/>
  <c r="BX109" i="1"/>
  <c r="BZ109" i="2" s="1"/>
  <c r="CC109" i="1"/>
  <c r="CE109" i="2" s="1"/>
  <c r="CB109" i="1"/>
  <c r="CD109" i="2" s="1"/>
  <c r="BU109" i="1"/>
  <c r="BW109" i="2" s="1"/>
  <c r="CA109" i="1"/>
  <c r="CC109" i="2" s="1"/>
  <c r="BR109" i="1"/>
  <c r="BT109" i="2" s="1"/>
  <c r="CB88" i="1"/>
  <c r="CD88" i="2" s="1"/>
  <c r="CC88" i="1"/>
  <c r="CE88" i="2" s="1"/>
  <c r="BX88" i="1"/>
  <c r="BZ88" i="2" s="1"/>
  <c r="BZ88" i="1"/>
  <c r="CB88" i="2" s="1"/>
  <c r="BY88" i="1"/>
  <c r="CA88" i="2" s="1"/>
  <c r="BR88" i="1"/>
  <c r="BT88" i="2" s="1"/>
  <c r="BS88" i="1"/>
  <c r="BU88" i="2" s="1"/>
  <c r="CC116" i="1"/>
  <c r="CE116" i="2" s="1"/>
  <c r="BU116" i="1"/>
  <c r="BW116" i="2" s="1"/>
  <c r="BR116" i="1"/>
  <c r="BT116" i="2" s="1"/>
  <c r="BT116" i="1"/>
  <c r="BV116" i="2" s="1"/>
  <c r="BV116" i="1"/>
  <c r="BX116" i="2" s="1"/>
  <c r="BY116" i="1"/>
  <c r="CA116" i="2" s="1"/>
  <c r="BZ116" i="1"/>
  <c r="CB116" i="2" s="1"/>
  <c r="CB100" i="1"/>
  <c r="CD100" i="2" s="1"/>
  <c r="BZ100" i="1"/>
  <c r="CB100" i="2" s="1"/>
  <c r="BR100" i="1"/>
  <c r="BT100" i="2" s="1"/>
  <c r="BS100" i="1"/>
  <c r="BU100" i="2" s="1"/>
  <c r="BV100" i="1"/>
  <c r="BX100" i="2" s="1"/>
  <c r="BY100" i="1"/>
  <c r="CA100" i="2" s="1"/>
  <c r="CA100" i="1"/>
  <c r="CC100" i="2" s="1"/>
  <c r="CC100" i="1"/>
  <c r="CE100" i="2" s="1"/>
  <c r="BX100" i="1"/>
  <c r="BZ100" i="2" s="1"/>
  <c r="BU135" i="1"/>
  <c r="BW135" i="2" s="1"/>
  <c r="BY135" i="1"/>
  <c r="CA135" i="2" s="1"/>
  <c r="CC135" i="1"/>
  <c r="CE135" i="2" s="1"/>
  <c r="BR135" i="1"/>
  <c r="BT135" i="2" s="1"/>
  <c r="CB135" i="1"/>
  <c r="CD135" i="2" s="1"/>
  <c r="BZ135" i="1"/>
  <c r="CB135" i="2" s="1"/>
  <c r="BW135" i="1"/>
  <c r="BY135" i="2" s="1"/>
  <c r="BV135" i="1"/>
  <c r="BX135" i="2" s="1"/>
  <c r="BS135" i="1"/>
  <c r="BU135" i="2" s="1"/>
  <c r="BX135" i="1"/>
  <c r="BZ135" i="2" s="1"/>
  <c r="CA135" i="1"/>
  <c r="CC135" i="2" s="1"/>
  <c r="BY101" i="1"/>
  <c r="CA101" i="2" s="1"/>
  <c r="BV109" i="1"/>
  <c r="BX109" i="2" s="1"/>
  <c r="BV88" i="1"/>
  <c r="BX88" i="2" s="1"/>
  <c r="BS109" i="1"/>
  <c r="BU109" i="2" s="1"/>
  <c r="BW109" i="1"/>
  <c r="BY109" i="2" s="1"/>
  <c r="BX104" i="1"/>
  <c r="BZ104" i="2" s="1"/>
  <c r="CC104" i="1"/>
  <c r="CE104" i="2" s="1"/>
  <c r="CB104" i="1"/>
  <c r="CD104" i="2" s="1"/>
  <c r="BV104" i="1"/>
  <c r="BX104" i="2" s="1"/>
  <c r="BZ104" i="1"/>
  <c r="CB104" i="2" s="1"/>
  <c r="BU104" i="1"/>
  <c r="BW104" i="2" s="1"/>
  <c r="BS104" i="1"/>
  <c r="BU104" i="2" s="1"/>
  <c r="BT104" i="1"/>
  <c r="BV104" i="2" s="1"/>
  <c r="CA104" i="1"/>
  <c r="CC104" i="2" s="1"/>
  <c r="CB113" i="1"/>
  <c r="CD113" i="2" s="1"/>
  <c r="CC113" i="1"/>
  <c r="CE113" i="2" s="1"/>
  <c r="BV113" i="1"/>
  <c r="BX113" i="2" s="1"/>
  <c r="BR113" i="1"/>
  <c r="BT113" i="2" s="1"/>
  <c r="BZ113" i="1"/>
  <c r="CB113" i="2" s="1"/>
  <c r="CA113" i="1"/>
  <c r="CC113" i="2" s="1"/>
  <c r="BY113" i="1"/>
  <c r="CA113" i="2" s="1"/>
  <c r="BX113" i="1"/>
  <c r="BZ113" i="2" s="1"/>
  <c r="BT113" i="1"/>
  <c r="BV113" i="2" s="1"/>
  <c r="BW104" i="1"/>
  <c r="BY104" i="2" s="1"/>
  <c r="BX119" i="1"/>
  <c r="BZ119" i="2" s="1"/>
  <c r="BT119" i="1"/>
  <c r="BV119" i="2" s="1"/>
  <c r="CB119" i="1"/>
  <c r="CD119" i="2" s="1"/>
  <c r="BU119" i="1"/>
  <c r="BW119" i="2" s="1"/>
  <c r="BS119" i="1"/>
  <c r="BU119" i="2" s="1"/>
  <c r="BR119" i="1"/>
  <c r="BT119" i="2" s="1"/>
  <c r="BV119" i="1"/>
  <c r="BX119" i="2" s="1"/>
  <c r="CC140" i="1"/>
  <c r="CE140" i="2" s="1"/>
  <c r="BZ140" i="1"/>
  <c r="CB140" i="2" s="1"/>
  <c r="BX140" i="1"/>
  <c r="BZ140" i="2" s="1"/>
  <c r="BU140" i="1"/>
  <c r="BW140" i="2" s="1"/>
  <c r="CB140" i="1"/>
  <c r="CD140" i="2" s="1"/>
  <c r="BR140" i="1"/>
  <c r="BT140" i="2" s="1"/>
  <c r="CC96" i="1"/>
  <c r="CE96" i="2" s="1"/>
  <c r="BV96" i="1"/>
  <c r="BX96" i="2" s="1"/>
  <c r="CA96" i="1"/>
  <c r="CC96" i="2" s="1"/>
  <c r="BX96" i="1"/>
  <c r="BZ96" i="2" s="1"/>
  <c r="BS96" i="1"/>
  <c r="BU96" i="2" s="1"/>
  <c r="BT96" i="1"/>
  <c r="BV96" i="2" s="1"/>
  <c r="CB96" i="1"/>
  <c r="CD96" i="2" s="1"/>
  <c r="BY96" i="1"/>
  <c r="CA96" i="2" s="1"/>
  <c r="BW96" i="1"/>
  <c r="BY96" i="2" s="1"/>
  <c r="BX143" i="1"/>
  <c r="BZ143" i="2" s="1"/>
  <c r="BY143" i="1"/>
  <c r="CA143" i="2" s="1"/>
  <c r="BZ143" i="1"/>
  <c r="CB143" i="2" s="1"/>
  <c r="BT143" i="1"/>
  <c r="BV143" i="2" s="1"/>
  <c r="BV143" i="1"/>
  <c r="BX143" i="2" s="1"/>
  <c r="CB143" i="1"/>
  <c r="CD143" i="2" s="1"/>
  <c r="BU143" i="1"/>
  <c r="BW143" i="2" s="1"/>
  <c r="BS143" i="1"/>
  <c r="BU143" i="2" s="1"/>
  <c r="BW143" i="1"/>
  <c r="BY143" i="2" s="1"/>
  <c r="CA90" i="1"/>
  <c r="CC90" i="2" s="1"/>
  <c r="BY90" i="1"/>
  <c r="CA90" i="2" s="1"/>
  <c r="BX90" i="1"/>
  <c r="BZ90" i="2" s="1"/>
  <c r="BR90" i="1"/>
  <c r="BU90" i="1"/>
  <c r="BW90" i="2" s="1"/>
  <c r="BV90" i="1"/>
  <c r="BX90" i="2" s="1"/>
  <c r="CB90" i="1"/>
  <c r="CD90" i="2" s="1"/>
  <c r="BW90" i="1"/>
  <c r="BY90" i="2" s="1"/>
  <c r="BT90" i="1"/>
  <c r="BV90" i="2" s="1"/>
  <c r="BS90" i="1"/>
  <c r="BU90" i="2" s="1"/>
  <c r="BS120" i="1"/>
  <c r="BU120" i="2" s="1"/>
  <c r="BT135" i="1"/>
  <c r="BV135" i="2" s="1"/>
  <c r="BT100" i="1"/>
  <c r="BV100" i="2" s="1"/>
  <c r="BT88" i="1"/>
  <c r="BV88" i="2" s="1"/>
  <c r="CB101" i="1"/>
  <c r="CD101" i="2" s="1"/>
  <c r="CB116" i="1"/>
  <c r="CD116" i="2" s="1"/>
  <c r="BW116" i="1"/>
  <c r="BY116" i="2" s="1"/>
  <c r="CA143" i="1"/>
  <c r="CC143" i="2" s="1"/>
  <c r="CB127" i="1"/>
  <c r="CD127" i="2" s="1"/>
  <c r="BY127" i="1"/>
  <c r="CA127" i="2" s="1"/>
  <c r="BZ127" i="1"/>
  <c r="CB127" i="2" s="1"/>
  <c r="BV127" i="1"/>
  <c r="BX127" i="2" s="1"/>
  <c r="BT127" i="1"/>
  <c r="BV127" i="2" s="1"/>
  <c r="CA127" i="1"/>
  <c r="CC127" i="2" s="1"/>
  <c r="BS127" i="1"/>
  <c r="BU127" i="2" s="1"/>
  <c r="BR127" i="1"/>
  <c r="BW127" i="1"/>
  <c r="BY127" i="2" s="1"/>
  <c r="AS158" i="1" l="1"/>
  <c r="AS165" i="1"/>
  <c r="AS166" i="1" s="1"/>
  <c r="AX158" i="1"/>
  <c r="AX165" i="1"/>
  <c r="AX166" i="1" s="1"/>
  <c r="AY158" i="1"/>
  <c r="AY165" i="1"/>
  <c r="AY166" i="1" s="1"/>
  <c r="AR158" i="1"/>
  <c r="AR165" i="1"/>
  <c r="AR166" i="1" s="1"/>
  <c r="AZ158" i="1"/>
  <c r="AZ165" i="1"/>
  <c r="AZ166" i="1" s="1"/>
  <c r="AO158" i="1"/>
  <c r="AO165" i="1"/>
  <c r="AO166" i="1" s="1"/>
  <c r="AW158" i="1"/>
  <c r="AW165" i="1"/>
  <c r="AW166" i="1" s="1"/>
  <c r="AT158" i="1"/>
  <c r="AT165" i="1"/>
  <c r="AT166" i="1" s="1"/>
  <c r="AU158" i="1"/>
  <c r="AU165" i="1"/>
  <c r="AU166" i="1" s="1"/>
  <c r="AQ111" i="2"/>
  <c r="M111" i="2" s="1"/>
  <c r="K111" i="3" s="1"/>
  <c r="AQ145" i="2"/>
  <c r="M145" i="2" s="1"/>
  <c r="K145" i="3" s="1"/>
  <c r="AQ128" i="2"/>
  <c r="M128" i="2" s="1"/>
  <c r="K128" i="3" s="1"/>
  <c r="AQ104" i="2"/>
  <c r="M104" i="2" s="1"/>
  <c r="AQ124" i="2"/>
  <c r="M124" i="2" s="1"/>
  <c r="K124" i="3" s="1"/>
  <c r="Q30" i="4"/>
  <c r="R30" i="4"/>
  <c r="N30" i="4"/>
  <c r="N37" i="4" s="1"/>
  <c r="M30" i="4"/>
  <c r="M37" i="4" s="1"/>
  <c r="P30" i="4"/>
  <c r="K30" i="4"/>
  <c r="K37" i="4" s="1"/>
  <c r="G17" i="4"/>
  <c r="D17" i="4"/>
  <c r="M91" i="1"/>
  <c r="N91" i="1" s="1"/>
  <c r="M96" i="1"/>
  <c r="N96" i="1" s="1"/>
  <c r="M107" i="1"/>
  <c r="M102" i="2"/>
  <c r="J147" i="3"/>
  <c r="AP157" i="2"/>
  <c r="AP165" i="2" s="1"/>
  <c r="L123" i="2"/>
  <c r="M126" i="1"/>
  <c r="AQ126" i="2" s="1"/>
  <c r="M102" i="1"/>
  <c r="N102" i="1" s="1"/>
  <c r="M97" i="1"/>
  <c r="N97" i="1" s="1"/>
  <c r="M147" i="1"/>
  <c r="N147" i="1" s="1"/>
  <c r="M123" i="1"/>
  <c r="N123" i="1" s="1"/>
  <c r="M143" i="1"/>
  <c r="N143" i="1" s="1"/>
  <c r="M139" i="1"/>
  <c r="N139" i="1" s="1"/>
  <c r="M103" i="1"/>
  <c r="AQ103" i="2" s="1"/>
  <c r="H30" i="4"/>
  <c r="H37" i="4" s="1"/>
  <c r="S30" i="4"/>
  <c r="M108" i="1"/>
  <c r="N108" i="1" s="1"/>
  <c r="M137" i="1"/>
  <c r="AQ137" i="2" s="1"/>
  <c r="M153" i="2"/>
  <c r="BR157" i="1"/>
  <c r="BR165" i="1" s="1"/>
  <c r="BT85" i="2"/>
  <c r="M153" i="1"/>
  <c r="N153" i="1" s="1"/>
  <c r="M100" i="1"/>
  <c r="N100" i="1" s="1"/>
  <c r="M130" i="1"/>
  <c r="N130" i="1" s="1"/>
  <c r="N111" i="1"/>
  <c r="O111" i="1" s="1"/>
  <c r="CA157" i="2"/>
  <c r="CA165" i="2" s="1"/>
  <c r="BT122" i="2"/>
  <c r="M122" i="1"/>
  <c r="N122" i="1" s="1"/>
  <c r="M101" i="1"/>
  <c r="N101" i="1" s="1"/>
  <c r="M132" i="1"/>
  <c r="AQ132" i="2" s="1"/>
  <c r="M105" i="1"/>
  <c r="M117" i="1"/>
  <c r="N117" i="1" s="1"/>
  <c r="M151" i="1"/>
  <c r="AQ151" i="2" s="1"/>
  <c r="M112" i="1"/>
  <c r="AQ112" i="2" s="1"/>
  <c r="M115" i="1"/>
  <c r="N115" i="1" s="1"/>
  <c r="BT127" i="2"/>
  <c r="M127" i="1"/>
  <c r="AQ127" i="2" s="1"/>
  <c r="CC157" i="1"/>
  <c r="CC165" i="1" s="1"/>
  <c r="CE85" i="2"/>
  <c r="CE157" i="2" s="1"/>
  <c r="CE165" i="2" s="1"/>
  <c r="BT152" i="2"/>
  <c r="M152" i="2" s="1"/>
  <c r="M152" i="1"/>
  <c r="BW157" i="1"/>
  <c r="BW165" i="1" s="1"/>
  <c r="BY85" i="2"/>
  <c r="BY157" i="2" s="1"/>
  <c r="BY165" i="2" s="1"/>
  <c r="M140" i="1"/>
  <c r="AQ140" i="2" s="1"/>
  <c r="EG157" i="2"/>
  <c r="EG165" i="2" s="1"/>
  <c r="EG166" i="2" s="1"/>
  <c r="M144" i="1"/>
  <c r="AQ144" i="2" s="1"/>
  <c r="N85" i="1"/>
  <c r="M120" i="1"/>
  <c r="AQ120" i="2" s="1"/>
  <c r="BT120" i="2"/>
  <c r="BU157" i="1"/>
  <c r="BU165" i="1" s="1"/>
  <c r="BW85" i="2"/>
  <c r="BW157" i="2" s="1"/>
  <c r="BW165" i="2" s="1"/>
  <c r="BV157" i="1"/>
  <c r="BV165" i="1" s="1"/>
  <c r="BX85" i="2"/>
  <c r="BX157" i="2" s="1"/>
  <c r="BX165" i="2" s="1"/>
  <c r="M99" i="1"/>
  <c r="DZ157" i="2"/>
  <c r="DZ165" i="2" s="1"/>
  <c r="DZ166" i="2" s="1"/>
  <c r="EE157" i="2"/>
  <c r="EE165" i="2" s="1"/>
  <c r="EE166" i="2" s="1"/>
  <c r="M87" i="1"/>
  <c r="M88" i="1"/>
  <c r="M98" i="1"/>
  <c r="AQ98" i="2" s="1"/>
  <c r="M109" i="1"/>
  <c r="AQ109" i="2" s="1"/>
  <c r="M94" i="1"/>
  <c r="AQ94" i="2" s="1"/>
  <c r="BX157" i="1"/>
  <c r="BX165" i="1" s="1"/>
  <c r="BZ85" i="2"/>
  <c r="BZ157" i="2" s="1"/>
  <c r="BZ165" i="2" s="1"/>
  <c r="M146" i="1"/>
  <c r="AQ146" i="2" s="1"/>
  <c r="EA157" i="2"/>
  <c r="EA165" i="2" s="1"/>
  <c r="EA166" i="2" s="1"/>
  <c r="EI157" i="2"/>
  <c r="EI165" i="2" s="1"/>
  <c r="EI166" i="2" s="1"/>
  <c r="EB157" i="2"/>
  <c r="EB165" i="2" s="1"/>
  <c r="EB166" i="2" s="1"/>
  <c r="EH157" i="2"/>
  <c r="EH165" i="2" s="1"/>
  <c r="EH166" i="2" s="1"/>
  <c r="M149" i="1"/>
  <c r="AQ149" i="2" s="1"/>
  <c r="BY157" i="1"/>
  <c r="BY165" i="1" s="1"/>
  <c r="N145" i="1"/>
  <c r="M88" i="2"/>
  <c r="M125" i="1"/>
  <c r="AQ125" i="2" s="1"/>
  <c r="M136" i="1"/>
  <c r="AQ136" i="2" s="1"/>
  <c r="L159" i="1"/>
  <c r="CB157" i="1"/>
  <c r="CB165" i="1" s="1"/>
  <c r="CD85" i="2"/>
  <c r="CD157" i="2" s="1"/>
  <c r="CD165" i="2" s="1"/>
  <c r="M119" i="1"/>
  <c r="AQ119" i="2" s="1"/>
  <c r="BT133" i="2"/>
  <c r="M133" i="1"/>
  <c r="AQ133" i="2" s="1"/>
  <c r="M86" i="1"/>
  <c r="BT86" i="2"/>
  <c r="ED157" i="2"/>
  <c r="ED165" i="2" s="1"/>
  <c r="ED166" i="2" s="1"/>
  <c r="BT89" i="2"/>
  <c r="M89" i="1"/>
  <c r="AQ89" i="2" s="1"/>
  <c r="BT114" i="2"/>
  <c r="M114" i="1"/>
  <c r="AQ114" i="2" s="1"/>
  <c r="BT134" i="2"/>
  <c r="M134" i="1"/>
  <c r="AQ134" i="2" s="1"/>
  <c r="M150" i="1"/>
  <c r="AQ150" i="2" s="1"/>
  <c r="BU85" i="2"/>
  <c r="BU157" i="2" s="1"/>
  <c r="BU165" i="2" s="1"/>
  <c r="BS157" i="1"/>
  <c r="BS165" i="1" s="1"/>
  <c r="BT92" i="2"/>
  <c r="M92" i="1"/>
  <c r="AQ92" i="2" s="1"/>
  <c r="CA157" i="1"/>
  <c r="CA165" i="1" s="1"/>
  <c r="CC85" i="2"/>
  <c r="CC157" i="2" s="1"/>
  <c r="CC165" i="2" s="1"/>
  <c r="EC157" i="2"/>
  <c r="EC165" i="2" s="1"/>
  <c r="EC166" i="2" s="1"/>
  <c r="M148" i="1"/>
  <c r="AQ148" i="2" s="1"/>
  <c r="BT110" i="2"/>
  <c r="M110" i="1"/>
  <c r="AQ110" i="2" s="1"/>
  <c r="BT90" i="2"/>
  <c r="M90" i="2" s="1"/>
  <c r="M90" i="1"/>
  <c r="L30" i="4"/>
  <c r="L37" i="4" s="1"/>
  <c r="BT93" i="2"/>
  <c r="M93" i="1"/>
  <c r="AQ93" i="2" s="1"/>
  <c r="M129" i="1"/>
  <c r="AQ129" i="2" s="1"/>
  <c r="N124" i="1"/>
  <c r="BZ157" i="1"/>
  <c r="BZ165" i="1" s="1"/>
  <c r="CB85" i="2"/>
  <c r="CB157" i="2" s="1"/>
  <c r="CB165" i="2" s="1"/>
  <c r="BT157" i="1"/>
  <c r="BT165" i="1" s="1"/>
  <c r="BV85" i="2"/>
  <c r="BV157" i="2" s="1"/>
  <c r="BV165" i="2" s="1"/>
  <c r="BT141" i="2"/>
  <c r="M141" i="1"/>
  <c r="AQ141" i="2" s="1"/>
  <c r="M131" i="1"/>
  <c r="AQ131" i="2" s="1"/>
  <c r="N104" i="1"/>
  <c r="BT118" i="2"/>
  <c r="M118" i="1"/>
  <c r="AQ118" i="2" s="1"/>
  <c r="M138" i="1"/>
  <c r="AQ138" i="2" s="1"/>
  <c r="M116" i="1"/>
  <c r="AQ116" i="2" s="1"/>
  <c r="M142" i="1"/>
  <c r="AQ142" i="2" s="1"/>
  <c r="M121" i="1"/>
  <c r="AQ121" i="2" s="1"/>
  <c r="EF157" i="2"/>
  <c r="EF165" i="2" s="1"/>
  <c r="EF166" i="2" s="1"/>
  <c r="DY157" i="2"/>
  <c r="DY165" i="2" s="1"/>
  <c r="DY166" i="2" s="1"/>
  <c r="M95" i="1"/>
  <c r="M135" i="1"/>
  <c r="AQ135" i="2" s="1"/>
  <c r="M106" i="1"/>
  <c r="N128" i="1"/>
  <c r="M113" i="1"/>
  <c r="AQ113" i="2" s="1"/>
  <c r="AR124" i="2" l="1"/>
  <c r="N124" i="2" s="1"/>
  <c r="L124" i="3" s="1"/>
  <c r="AQ117" i="2"/>
  <c r="M117" i="2" s="1"/>
  <c r="K117" i="3" s="1"/>
  <c r="AR117" i="2" s="1"/>
  <c r="AQ101" i="2"/>
  <c r="M101" i="2" s="1"/>
  <c r="K101" i="3" s="1"/>
  <c r="AR101" i="2" s="1"/>
  <c r="AQ130" i="2"/>
  <c r="M130" i="2" s="1"/>
  <c r="K130" i="3" s="1"/>
  <c r="AR130" i="2" s="1"/>
  <c r="AQ108" i="2"/>
  <c r="M108" i="2" s="1"/>
  <c r="K108" i="3" s="1"/>
  <c r="AR108" i="2" s="1"/>
  <c r="AQ91" i="2"/>
  <c r="M91" i="2" s="1"/>
  <c r="K91" i="3" s="1"/>
  <c r="AQ97" i="2"/>
  <c r="M97" i="2" s="1"/>
  <c r="K97" i="3" s="1"/>
  <c r="AR97" i="2" s="1"/>
  <c r="AR111" i="2"/>
  <c r="N111" i="2" s="1"/>
  <c r="L111" i="3" s="1"/>
  <c r="AS111" i="2" s="1"/>
  <c r="AR128" i="2"/>
  <c r="N128" i="2" s="1"/>
  <c r="L128" i="3" s="1"/>
  <c r="AQ139" i="2"/>
  <c r="M139" i="2" s="1"/>
  <c r="K139" i="3" s="1"/>
  <c r="AR139" i="2" s="1"/>
  <c r="AR145" i="2"/>
  <c r="N145" i="2" s="1"/>
  <c r="L145" i="3" s="1"/>
  <c r="AQ96" i="2"/>
  <c r="M96" i="2" s="1"/>
  <c r="K96" i="3" s="1"/>
  <c r="AR96" i="2" s="1"/>
  <c r="AQ107" i="2"/>
  <c r="M107" i="2" s="1"/>
  <c r="K107" i="3" s="1"/>
  <c r="AQ122" i="2"/>
  <c r="M122" i="2" s="1"/>
  <c r="AQ143" i="2"/>
  <c r="M143" i="2" s="1"/>
  <c r="K143" i="3" s="1"/>
  <c r="AR143" i="2" s="1"/>
  <c r="AQ100" i="2"/>
  <c r="M100" i="2" s="1"/>
  <c r="K100" i="3" s="1"/>
  <c r="AR100" i="2" s="1"/>
  <c r="AQ115" i="2"/>
  <c r="M115" i="2" s="1"/>
  <c r="K115" i="3" s="1"/>
  <c r="AR115" i="2" s="1"/>
  <c r="M94" i="2"/>
  <c r="K94" i="3" s="1"/>
  <c r="AQ99" i="2"/>
  <c r="M99" i="2" s="1"/>
  <c r="K99" i="3" s="1"/>
  <c r="M98" i="2"/>
  <c r="K98" i="3" s="1"/>
  <c r="AQ147" i="2"/>
  <c r="M147" i="2" s="1"/>
  <c r="K147" i="3" s="1"/>
  <c r="AR147" i="2" s="1"/>
  <c r="AQ106" i="2"/>
  <c r="M106" i="2" s="1"/>
  <c r="K106" i="3" s="1"/>
  <c r="AQ95" i="2"/>
  <c r="M95" i="2" s="1"/>
  <c r="K95" i="3" s="1"/>
  <c r="AQ87" i="2"/>
  <c r="M87" i="2" s="1"/>
  <c r="K87" i="3" s="1"/>
  <c r="AQ105" i="2"/>
  <c r="M105" i="2" s="1"/>
  <c r="K105" i="3" s="1"/>
  <c r="M135" i="2"/>
  <c r="K135" i="3" s="1"/>
  <c r="M148" i="2"/>
  <c r="K148" i="3" s="1"/>
  <c r="M136" i="2"/>
  <c r="K136" i="3" s="1"/>
  <c r="M126" i="2"/>
  <c r="K126" i="3" s="1"/>
  <c r="M121" i="2"/>
  <c r="K121" i="3" s="1"/>
  <c r="M150" i="2"/>
  <c r="K150" i="3" s="1"/>
  <c r="M119" i="2"/>
  <c r="K119" i="3" s="1"/>
  <c r="M151" i="2"/>
  <c r="K151" i="3" s="1"/>
  <c r="M131" i="2"/>
  <c r="K131" i="3" s="1"/>
  <c r="M129" i="2"/>
  <c r="K129" i="3" s="1"/>
  <c r="M140" i="2"/>
  <c r="K140" i="3" s="1"/>
  <c r="M113" i="2"/>
  <c r="K113" i="3" s="1"/>
  <c r="M142" i="2"/>
  <c r="K142" i="3" s="1"/>
  <c r="M149" i="2"/>
  <c r="K149" i="3" s="1"/>
  <c r="M112" i="2"/>
  <c r="K112" i="3" s="1"/>
  <c r="M132" i="2"/>
  <c r="K132" i="3" s="1"/>
  <c r="M137" i="2"/>
  <c r="K137" i="3" s="1"/>
  <c r="M144" i="2"/>
  <c r="K144" i="3" s="1"/>
  <c r="M125" i="2"/>
  <c r="K125" i="3" s="1"/>
  <c r="M146" i="2"/>
  <c r="K146" i="3" s="1"/>
  <c r="M109" i="2"/>
  <c r="K109" i="3" s="1"/>
  <c r="M138" i="2"/>
  <c r="K138" i="3" s="1"/>
  <c r="M116" i="2"/>
  <c r="K116" i="3" s="1"/>
  <c r="H18" i="4"/>
  <c r="O18" i="4"/>
  <c r="M18" i="4"/>
  <c r="L18" i="4"/>
  <c r="N18" i="4"/>
  <c r="K18" i="4"/>
  <c r="I18" i="4"/>
  <c r="J18" i="4"/>
  <c r="N112" i="1"/>
  <c r="O112" i="1" s="1"/>
  <c r="M92" i="2"/>
  <c r="K92" i="3" s="1"/>
  <c r="M114" i="2"/>
  <c r="K114" i="3" s="1"/>
  <c r="K104" i="3"/>
  <c r="M110" i="2"/>
  <c r="K110" i="3" s="1"/>
  <c r="M118" i="2"/>
  <c r="K118" i="3" s="1"/>
  <c r="N107" i="1"/>
  <c r="O107" i="1" s="1"/>
  <c r="P107" i="1" s="1"/>
  <c r="M134" i="2"/>
  <c r="K134" i="3" s="1"/>
  <c r="N126" i="1"/>
  <c r="O126" i="1" s="1"/>
  <c r="M127" i="2"/>
  <c r="K127" i="3" s="1"/>
  <c r="N103" i="1"/>
  <c r="O103" i="1" s="1"/>
  <c r="M103" i="2"/>
  <c r="K103" i="3" s="1"/>
  <c r="M120" i="2"/>
  <c r="K120" i="3" s="1"/>
  <c r="M89" i="2"/>
  <c r="K89" i="3" s="1"/>
  <c r="M93" i="2"/>
  <c r="K93" i="3" s="1"/>
  <c r="K153" i="3"/>
  <c r="AR153" i="2" s="1"/>
  <c r="K102" i="3"/>
  <c r="AR102" i="2" s="1"/>
  <c r="L157" i="2"/>
  <c r="L165" i="2" s="1"/>
  <c r="J123" i="3"/>
  <c r="AQ123" i="2" s="1"/>
  <c r="N151" i="1"/>
  <c r="O151" i="1" s="1"/>
  <c r="N137" i="1"/>
  <c r="O137" i="1" s="1"/>
  <c r="N105" i="1"/>
  <c r="O105" i="1" s="1"/>
  <c r="N132" i="1"/>
  <c r="M157" i="1"/>
  <c r="M165" i="1" s="1"/>
  <c r="N116" i="1"/>
  <c r="N129" i="1"/>
  <c r="O91" i="1"/>
  <c r="O130" i="1"/>
  <c r="O102" i="1"/>
  <c r="N141" i="1"/>
  <c r="M133" i="2"/>
  <c r="O108" i="1"/>
  <c r="O143" i="1"/>
  <c r="O153" i="1"/>
  <c r="O85" i="1"/>
  <c r="O100" i="1"/>
  <c r="N144" i="1"/>
  <c r="N106" i="1"/>
  <c r="N95" i="1"/>
  <c r="O97" i="1"/>
  <c r="N138" i="1"/>
  <c r="O104" i="1"/>
  <c r="M141" i="2"/>
  <c r="N89" i="1"/>
  <c r="N119" i="1"/>
  <c r="N136" i="1"/>
  <c r="N94" i="1"/>
  <c r="N109" i="1"/>
  <c r="P111" i="1"/>
  <c r="N113" i="1"/>
  <c r="O122" i="1"/>
  <c r="N135" i="1"/>
  <c r="N121" i="1"/>
  <c r="N92" i="1"/>
  <c r="N86" i="1"/>
  <c r="N140" i="1"/>
  <c r="O128" i="1"/>
  <c r="N142" i="1"/>
  <c r="N93" i="1"/>
  <c r="K90" i="3"/>
  <c r="AR90" i="2" s="1"/>
  <c r="N90" i="1"/>
  <c r="N110" i="1"/>
  <c r="N150" i="1"/>
  <c r="N114" i="1"/>
  <c r="O96" i="1"/>
  <c r="O117" i="1"/>
  <c r="M85" i="2"/>
  <c r="O139" i="1"/>
  <c r="BT157" i="2"/>
  <c r="BT165" i="2" s="1"/>
  <c r="N118" i="1"/>
  <c r="N131" i="1"/>
  <c r="O124" i="1"/>
  <c r="N148" i="1"/>
  <c r="N134" i="1"/>
  <c r="N133" i="1"/>
  <c r="N125" i="1"/>
  <c r="O145" i="1"/>
  <c r="N149" i="1"/>
  <c r="N146" i="1"/>
  <c r="N98" i="1"/>
  <c r="N88" i="1"/>
  <c r="K88" i="3"/>
  <c r="AR88" i="2" s="1"/>
  <c r="N87" i="1"/>
  <c r="O147" i="1"/>
  <c r="N99" i="1"/>
  <c r="O101" i="1"/>
  <c r="N120" i="1"/>
  <c r="O115" i="1"/>
  <c r="K152" i="3"/>
  <c r="AR152" i="2" s="1"/>
  <c r="N152" i="1"/>
  <c r="O123" i="1"/>
  <c r="N127" i="1"/>
  <c r="AR106" i="2" l="1"/>
  <c r="N106" i="2" s="1"/>
  <c r="L106" i="3" s="1"/>
  <c r="AR87" i="2"/>
  <c r="N87" i="2" s="1"/>
  <c r="L87" i="3" s="1"/>
  <c r="AR98" i="2"/>
  <c r="N98" i="2" s="1"/>
  <c r="L98" i="3" s="1"/>
  <c r="AR107" i="2"/>
  <c r="N107" i="2" s="1"/>
  <c r="L107" i="3" s="1"/>
  <c r="AR137" i="2"/>
  <c r="N137" i="2" s="1"/>
  <c r="L137" i="3" s="1"/>
  <c r="AS137" i="2" s="1"/>
  <c r="AR142" i="2"/>
  <c r="N142" i="2" s="1"/>
  <c r="L142" i="3" s="1"/>
  <c r="AR131" i="2"/>
  <c r="N131" i="2" s="1"/>
  <c r="L131" i="3" s="1"/>
  <c r="AR105" i="2"/>
  <c r="N105" i="2" s="1"/>
  <c r="L105" i="3" s="1"/>
  <c r="AR135" i="2"/>
  <c r="N135" i="2" s="1"/>
  <c r="L135" i="3" s="1"/>
  <c r="AS124" i="2"/>
  <c r="O124" i="2" s="1"/>
  <c r="M124" i="3" s="1"/>
  <c r="AR95" i="2"/>
  <c r="N95" i="2" s="1"/>
  <c r="L95" i="3" s="1"/>
  <c r="AR138" i="2"/>
  <c r="N138" i="2" s="1"/>
  <c r="L138" i="3" s="1"/>
  <c r="AR144" i="2"/>
  <c r="N144" i="2" s="1"/>
  <c r="L144" i="3" s="1"/>
  <c r="AR149" i="2"/>
  <c r="N149" i="2" s="1"/>
  <c r="L149" i="3" s="1"/>
  <c r="AR129" i="2"/>
  <c r="N129" i="2" s="1"/>
  <c r="L129" i="3" s="1"/>
  <c r="AR150" i="2"/>
  <c r="N150" i="2" s="1"/>
  <c r="L150" i="3" s="1"/>
  <c r="AR126" i="2"/>
  <c r="N126" i="2" s="1"/>
  <c r="L126" i="3" s="1"/>
  <c r="AS126" i="2" s="1"/>
  <c r="AR99" i="2"/>
  <c r="AS145" i="2"/>
  <c r="O145" i="2" s="1"/>
  <c r="M145" i="3" s="1"/>
  <c r="AR89" i="2"/>
  <c r="N89" i="2" s="1"/>
  <c r="L89" i="3" s="1"/>
  <c r="AR118" i="2"/>
  <c r="N118" i="2" s="1"/>
  <c r="L118" i="3" s="1"/>
  <c r="AR92" i="2"/>
  <c r="N92" i="2" s="1"/>
  <c r="L92" i="3" s="1"/>
  <c r="AR116" i="2"/>
  <c r="N116" i="2" s="1"/>
  <c r="L116" i="3" s="1"/>
  <c r="AR146" i="2"/>
  <c r="N146" i="2" s="1"/>
  <c r="L146" i="3" s="1"/>
  <c r="AR132" i="2"/>
  <c r="N132" i="2" s="1"/>
  <c r="L132" i="3" s="1"/>
  <c r="AR113" i="2"/>
  <c r="N113" i="2" s="1"/>
  <c r="L113" i="3" s="1"/>
  <c r="AR151" i="2"/>
  <c r="N151" i="2" s="1"/>
  <c r="L151" i="3" s="1"/>
  <c r="AS151" i="2" s="1"/>
  <c r="AR136" i="2"/>
  <c r="N136" i="2" s="1"/>
  <c r="L136" i="3" s="1"/>
  <c r="AS128" i="2"/>
  <c r="O128" i="2" s="1"/>
  <c r="M128" i="3" s="1"/>
  <c r="AR121" i="2"/>
  <c r="N121" i="2" s="1"/>
  <c r="L121" i="3" s="1"/>
  <c r="AR127" i="2"/>
  <c r="N127" i="2" s="1"/>
  <c r="L127" i="3" s="1"/>
  <c r="AR114" i="2"/>
  <c r="N114" i="2" s="1"/>
  <c r="L114" i="3" s="1"/>
  <c r="AR109" i="2"/>
  <c r="N109" i="2" s="1"/>
  <c r="L109" i="3" s="1"/>
  <c r="AR94" i="2"/>
  <c r="N94" i="2" s="1"/>
  <c r="L94" i="3" s="1"/>
  <c r="AR93" i="2"/>
  <c r="N93" i="2" s="1"/>
  <c r="L93" i="3" s="1"/>
  <c r="AR120" i="2"/>
  <c r="N120" i="2" s="1"/>
  <c r="L120" i="3" s="1"/>
  <c r="AR103" i="2"/>
  <c r="N103" i="2" s="1"/>
  <c r="L103" i="3" s="1"/>
  <c r="AR134" i="2"/>
  <c r="N134" i="2" s="1"/>
  <c r="L134" i="3" s="1"/>
  <c r="AR110" i="2"/>
  <c r="N110" i="2" s="1"/>
  <c r="L110" i="3" s="1"/>
  <c r="AR125" i="2"/>
  <c r="N125" i="2" s="1"/>
  <c r="L125" i="3" s="1"/>
  <c r="AR112" i="2"/>
  <c r="N112" i="2" s="1"/>
  <c r="L112" i="3" s="1"/>
  <c r="AS112" i="2" s="1"/>
  <c r="AR140" i="2"/>
  <c r="N140" i="2" s="1"/>
  <c r="L140" i="3" s="1"/>
  <c r="AR119" i="2"/>
  <c r="N119" i="2" s="1"/>
  <c r="L119" i="3" s="1"/>
  <c r="AR148" i="2"/>
  <c r="N148" i="2" s="1"/>
  <c r="L148" i="3" s="1"/>
  <c r="AR91" i="2"/>
  <c r="N91" i="2" s="1"/>
  <c r="AR104" i="2"/>
  <c r="N104" i="2" s="1"/>
  <c r="L104" i="3" s="1"/>
  <c r="AS104" i="2" s="1"/>
  <c r="P18" i="4"/>
  <c r="N147" i="2"/>
  <c r="L147" i="3" s="1"/>
  <c r="AS147" i="2" s="1"/>
  <c r="N152" i="2"/>
  <c r="L152" i="3" s="1"/>
  <c r="AS152" i="2" s="1"/>
  <c r="N117" i="2"/>
  <c r="L117" i="3" s="1"/>
  <c r="AS117" i="2" s="1"/>
  <c r="N139" i="2"/>
  <c r="L139" i="3" s="1"/>
  <c r="AS139" i="2" s="1"/>
  <c r="N90" i="2"/>
  <c r="L90" i="3" s="1"/>
  <c r="AS90" i="2" s="1"/>
  <c r="N108" i="2"/>
  <c r="N130" i="2"/>
  <c r="L130" i="3" s="1"/>
  <c r="AS130" i="2" s="1"/>
  <c r="N115" i="2"/>
  <c r="L115" i="3" s="1"/>
  <c r="AS115" i="2" s="1"/>
  <c r="N143" i="2"/>
  <c r="L143" i="3" s="1"/>
  <c r="AS143" i="2" s="1"/>
  <c r="N100" i="2"/>
  <c r="L100" i="3" s="1"/>
  <c r="AS100" i="2" s="1"/>
  <c r="N101" i="2"/>
  <c r="L101" i="3" s="1"/>
  <c r="N102" i="2"/>
  <c r="L102" i="3" s="1"/>
  <c r="N153" i="2"/>
  <c r="L153" i="3" s="1"/>
  <c r="AS153" i="2" s="1"/>
  <c r="N97" i="2"/>
  <c r="L97" i="3" s="1"/>
  <c r="N96" i="2"/>
  <c r="L96" i="3" s="1"/>
  <c r="N99" i="2"/>
  <c r="L99" i="3" s="1"/>
  <c r="N88" i="2"/>
  <c r="L88" i="3" s="1"/>
  <c r="AS88" i="2" s="1"/>
  <c r="O111" i="2"/>
  <c r="M111" i="3" s="1"/>
  <c r="AT111" i="2" s="1"/>
  <c r="O132" i="1"/>
  <c r="P132" i="1" s="1"/>
  <c r="J157" i="3"/>
  <c r="J165" i="3" s="1"/>
  <c r="L159" i="2"/>
  <c r="K122" i="3"/>
  <c r="AR122" i="2" s="1"/>
  <c r="M159" i="1"/>
  <c r="DX157" i="2"/>
  <c r="DX165" i="2" s="1"/>
  <c r="DX166" i="2" s="1"/>
  <c r="N157" i="1"/>
  <c r="K141" i="3"/>
  <c r="AR141" i="2" s="1"/>
  <c r="O98" i="1"/>
  <c r="P123" i="1"/>
  <c r="P147" i="1"/>
  <c r="O88" i="1"/>
  <c r="P145" i="1"/>
  <c r="P124" i="1"/>
  <c r="P139" i="1"/>
  <c r="P117" i="1"/>
  <c r="P96" i="1"/>
  <c r="O150" i="1"/>
  <c r="O93" i="1"/>
  <c r="O121" i="1"/>
  <c r="O94" i="1"/>
  <c r="P97" i="1"/>
  <c r="P100" i="1"/>
  <c r="P112" i="1"/>
  <c r="P108" i="1"/>
  <c r="O141" i="1"/>
  <c r="P130" i="1"/>
  <c r="P151" i="1"/>
  <c r="O129" i="1"/>
  <c r="O120" i="1"/>
  <c r="O146" i="1"/>
  <c r="O149" i="1"/>
  <c r="M86" i="2"/>
  <c r="O148" i="1"/>
  <c r="P103" i="1"/>
  <c r="K85" i="3"/>
  <c r="AR85" i="2" s="1"/>
  <c r="O114" i="1"/>
  <c r="O110" i="1"/>
  <c r="O90" i="1"/>
  <c r="O140" i="1"/>
  <c r="O86" i="1"/>
  <c r="O138" i="1"/>
  <c r="P115" i="1"/>
  <c r="O99" i="1"/>
  <c r="P105" i="1"/>
  <c r="O133" i="1"/>
  <c r="O134" i="1"/>
  <c r="P128" i="1"/>
  <c r="P122" i="1"/>
  <c r="Q111" i="1"/>
  <c r="P126" i="1"/>
  <c r="O89" i="1"/>
  <c r="P104" i="1"/>
  <c r="O106" i="1"/>
  <c r="O144" i="1"/>
  <c r="P85" i="1"/>
  <c r="P153" i="1"/>
  <c r="P102" i="1"/>
  <c r="P91" i="1"/>
  <c r="O127" i="1"/>
  <c r="O152" i="1"/>
  <c r="P101" i="1"/>
  <c r="O87" i="1"/>
  <c r="O125" i="1"/>
  <c r="K133" i="3"/>
  <c r="AR133" i="2" s="1"/>
  <c r="O131" i="1"/>
  <c r="O118" i="1"/>
  <c r="P137" i="1"/>
  <c r="O142" i="1"/>
  <c r="O92" i="1"/>
  <c r="O135" i="1"/>
  <c r="O113" i="1"/>
  <c r="O109" i="1"/>
  <c r="O136" i="1"/>
  <c r="O119" i="1"/>
  <c r="O95" i="1"/>
  <c r="P143" i="1"/>
  <c r="Q107" i="1"/>
  <c r="O116" i="1"/>
  <c r="AS98" i="2" l="1"/>
  <c r="O98" i="2" s="1"/>
  <c r="M98" i="3" s="1"/>
  <c r="AS150" i="2"/>
  <c r="O150" i="2" s="1"/>
  <c r="M150" i="3" s="1"/>
  <c r="AT145" i="2"/>
  <c r="P145" i="2" s="1"/>
  <c r="N145" i="3" s="1"/>
  <c r="AS110" i="2"/>
  <c r="O110" i="2" s="1"/>
  <c r="M110" i="3" s="1"/>
  <c r="N159" i="1"/>
  <c r="N165" i="1"/>
  <c r="AS131" i="2"/>
  <c r="O131" i="2" s="1"/>
  <c r="M131" i="3" s="1"/>
  <c r="AS109" i="2"/>
  <c r="O109" i="2" s="1"/>
  <c r="M109" i="3" s="1"/>
  <c r="AS116" i="2"/>
  <c r="O116" i="2" s="1"/>
  <c r="M116" i="3" s="1"/>
  <c r="AT124" i="2"/>
  <c r="P124" i="2" s="1"/>
  <c r="N124" i="3" s="1"/>
  <c r="AS144" i="2"/>
  <c r="O144" i="2" s="1"/>
  <c r="M144" i="3" s="1"/>
  <c r="AS148" i="2"/>
  <c r="O148" i="2" s="1"/>
  <c r="M148" i="3" s="1"/>
  <c r="AS114" i="2"/>
  <c r="O114" i="2" s="1"/>
  <c r="M114" i="3" s="1"/>
  <c r="AS146" i="2"/>
  <c r="O146" i="2" s="1"/>
  <c r="M146" i="3" s="1"/>
  <c r="AS92" i="2"/>
  <c r="O92" i="2" s="1"/>
  <c r="M92" i="3" s="1"/>
  <c r="AS136" i="2"/>
  <c r="O136" i="2" s="1"/>
  <c r="M136" i="3" s="1"/>
  <c r="AS120" i="2"/>
  <c r="O120" i="2" s="1"/>
  <c r="M120" i="3" s="1"/>
  <c r="AS132" i="2"/>
  <c r="O132" i="2" s="1"/>
  <c r="M132" i="3" s="1"/>
  <c r="AT132" i="2" s="1"/>
  <c r="AS118" i="2"/>
  <c r="O118" i="2" s="1"/>
  <c r="M118" i="3" s="1"/>
  <c r="AS99" i="2"/>
  <c r="O99" i="2" s="1"/>
  <c r="M99" i="3" s="1"/>
  <c r="AT128" i="2"/>
  <c r="P128" i="2" s="1"/>
  <c r="N128" i="3" s="1"/>
  <c r="AS121" i="2"/>
  <c r="O121" i="2" s="1"/>
  <c r="M121" i="3" s="1"/>
  <c r="AS140" i="2"/>
  <c r="O140" i="2" s="1"/>
  <c r="M140" i="3" s="1"/>
  <c r="AS87" i="2"/>
  <c r="O87" i="2" s="1"/>
  <c r="M87" i="3" s="1"/>
  <c r="AS89" i="2"/>
  <c r="O89" i="2" s="1"/>
  <c r="M89" i="3" s="1"/>
  <c r="AS142" i="2"/>
  <c r="O142" i="2" s="1"/>
  <c r="M142" i="3" s="1"/>
  <c r="AS135" i="2"/>
  <c r="O135" i="2" s="1"/>
  <c r="M135" i="3" s="1"/>
  <c r="AS149" i="2"/>
  <c r="O149" i="2" s="1"/>
  <c r="M149" i="3" s="1"/>
  <c r="AS95" i="2"/>
  <c r="O95" i="2" s="1"/>
  <c r="M95" i="3" s="1"/>
  <c r="AS119" i="2"/>
  <c r="O119" i="2" s="1"/>
  <c r="M119" i="3" s="1"/>
  <c r="AS125" i="2"/>
  <c r="O125" i="2" s="1"/>
  <c r="M125" i="3" s="1"/>
  <c r="AS93" i="2"/>
  <c r="O93" i="2" s="1"/>
  <c r="M93" i="3" s="1"/>
  <c r="AS94" i="2"/>
  <c r="O94" i="2" s="1"/>
  <c r="M94" i="3" s="1"/>
  <c r="AS127" i="2"/>
  <c r="O127" i="2" s="1"/>
  <c r="M127" i="3" s="1"/>
  <c r="AS106" i="2"/>
  <c r="O106" i="2" s="1"/>
  <c r="M106" i="3" s="1"/>
  <c r="AS113" i="2"/>
  <c r="O113" i="2" s="1"/>
  <c r="M113" i="3" s="1"/>
  <c r="AS134" i="2"/>
  <c r="O134" i="2" s="1"/>
  <c r="M134" i="3" s="1"/>
  <c r="AS138" i="2"/>
  <c r="O138" i="2" s="1"/>
  <c r="M138" i="3" s="1"/>
  <c r="AS129" i="2"/>
  <c r="O129" i="2" s="1"/>
  <c r="M129" i="3" s="1"/>
  <c r="L91" i="3"/>
  <c r="AS91" i="2" s="1"/>
  <c r="O91" i="2" s="1"/>
  <c r="M91" i="3" s="1"/>
  <c r="AT91" i="2" s="1"/>
  <c r="AS107" i="2"/>
  <c r="O107" i="2" s="1"/>
  <c r="M107" i="3" s="1"/>
  <c r="AT107" i="2" s="1"/>
  <c r="AS103" i="2"/>
  <c r="O103" i="2" s="1"/>
  <c r="AS96" i="2"/>
  <c r="O96" i="2" s="1"/>
  <c r="M96" i="3" s="1"/>
  <c r="AT96" i="2" s="1"/>
  <c r="AS97" i="2"/>
  <c r="O97" i="2" s="1"/>
  <c r="AS101" i="2"/>
  <c r="O101" i="2" s="1"/>
  <c r="M101" i="3" s="1"/>
  <c r="AT101" i="2" s="1"/>
  <c r="AS105" i="2"/>
  <c r="O105" i="2" s="1"/>
  <c r="O104" i="2"/>
  <c r="M104" i="3" s="1"/>
  <c r="AT104" i="2" s="1"/>
  <c r="AS102" i="2"/>
  <c r="O102" i="2" s="1"/>
  <c r="O117" i="2"/>
  <c r="M117" i="3" s="1"/>
  <c r="AT117" i="2" s="1"/>
  <c r="O153" i="2"/>
  <c r="O115" i="2"/>
  <c r="O143" i="2"/>
  <c r="O130" i="2"/>
  <c r="O137" i="2"/>
  <c r="O147" i="2"/>
  <c r="M147" i="3" s="1"/>
  <c r="AT147" i="2" s="1"/>
  <c r="O139" i="2"/>
  <c r="L108" i="3"/>
  <c r="N133" i="2"/>
  <c r="L133" i="3" s="1"/>
  <c r="AS133" i="2" s="1"/>
  <c r="N122" i="2"/>
  <c r="L122" i="3" s="1"/>
  <c r="AS122" i="2" s="1"/>
  <c r="N141" i="2"/>
  <c r="P111" i="2"/>
  <c r="N111" i="3" s="1"/>
  <c r="AU111" i="2" s="1"/>
  <c r="O90" i="2"/>
  <c r="M90" i="3" s="1"/>
  <c r="AT90" i="2" s="1"/>
  <c r="O112" i="2"/>
  <c r="O100" i="2"/>
  <c r="M100" i="3" s="1"/>
  <c r="AT100" i="2" s="1"/>
  <c r="O152" i="2"/>
  <c r="M152" i="3" s="1"/>
  <c r="AT152" i="2" s="1"/>
  <c r="O88" i="2"/>
  <c r="M88" i="3" s="1"/>
  <c r="AT88" i="2" s="1"/>
  <c r="O126" i="2"/>
  <c r="O151" i="2"/>
  <c r="M151" i="3" s="1"/>
  <c r="AT151" i="2" s="1"/>
  <c r="AQ157" i="2"/>
  <c r="AQ165" i="2" s="1"/>
  <c r="M123" i="2"/>
  <c r="K123" i="3" s="1"/>
  <c r="AR123" i="2" s="1"/>
  <c r="Q115" i="1"/>
  <c r="C115" i="1" s="1"/>
  <c r="P138" i="1"/>
  <c r="P86" i="1"/>
  <c r="Q103" i="1"/>
  <c r="C103" i="1" s="1"/>
  <c r="P148" i="1"/>
  <c r="P120" i="1"/>
  <c r="P129" i="1"/>
  <c r="Q130" i="1"/>
  <c r="Q112" i="1"/>
  <c r="Q97" i="1"/>
  <c r="P93" i="1"/>
  <c r="Q96" i="1"/>
  <c r="C96" i="1" s="1"/>
  <c r="Q124" i="1"/>
  <c r="Q123" i="1"/>
  <c r="C123" i="1" s="1"/>
  <c r="Q137" i="1"/>
  <c r="P152" i="1"/>
  <c r="Q128" i="1"/>
  <c r="Q132" i="1"/>
  <c r="K86" i="3"/>
  <c r="AR86" i="2" s="1"/>
  <c r="P94" i="1"/>
  <c r="Q139" i="1"/>
  <c r="P136" i="1"/>
  <c r="P135" i="1"/>
  <c r="P92" i="1"/>
  <c r="P87" i="1"/>
  <c r="Q85" i="1"/>
  <c r="P144" i="1"/>
  <c r="P89" i="1"/>
  <c r="R111" i="1"/>
  <c r="P134" i="1"/>
  <c r="P140" i="1"/>
  <c r="P110" i="1"/>
  <c r="P114" i="1"/>
  <c r="P149" i="1"/>
  <c r="Q151" i="1"/>
  <c r="C151" i="1" s="1"/>
  <c r="Q108" i="1"/>
  <c r="Q100" i="1"/>
  <c r="P150" i="1"/>
  <c r="Q117" i="1"/>
  <c r="Q145" i="1"/>
  <c r="Q147" i="1"/>
  <c r="C111" i="1"/>
  <c r="R107" i="1"/>
  <c r="C107" i="1"/>
  <c r="P119" i="1"/>
  <c r="P113" i="1"/>
  <c r="P142" i="1"/>
  <c r="Q153" i="1"/>
  <c r="P133" i="1"/>
  <c r="P90" i="1"/>
  <c r="P146" i="1"/>
  <c r="P88" i="1"/>
  <c r="Q143" i="1"/>
  <c r="C143" i="1" s="1"/>
  <c r="P109" i="1"/>
  <c r="P118" i="1"/>
  <c r="P125" i="1"/>
  <c r="Q91" i="1"/>
  <c r="P99" i="1"/>
  <c r="P116" i="1"/>
  <c r="P95" i="1"/>
  <c r="P131" i="1"/>
  <c r="Q101" i="1"/>
  <c r="P127" i="1"/>
  <c r="Q102" i="1"/>
  <c r="C102" i="1" s="1"/>
  <c r="O157" i="1"/>
  <c r="O165" i="1" s="1"/>
  <c r="P106" i="1"/>
  <c r="Q104" i="1"/>
  <c r="Q126" i="1"/>
  <c r="Q122" i="1"/>
  <c r="Q105" i="1"/>
  <c r="C105" i="1" s="1"/>
  <c r="P141" i="1"/>
  <c r="P121" i="1"/>
  <c r="P98" i="1"/>
  <c r="AT120" i="2" l="1"/>
  <c r="AT114" i="2"/>
  <c r="P114" i="2" s="1"/>
  <c r="N114" i="3" s="1"/>
  <c r="AT95" i="2"/>
  <c r="P95" i="2" s="1"/>
  <c r="N95" i="3" s="1"/>
  <c r="AT149" i="2"/>
  <c r="P149" i="2" s="1"/>
  <c r="N149" i="3" s="1"/>
  <c r="AT92" i="2"/>
  <c r="P92" i="2" s="1"/>
  <c r="N92" i="3" s="1"/>
  <c r="AU145" i="2"/>
  <c r="Q145" i="2" s="1"/>
  <c r="AT121" i="2"/>
  <c r="P121" i="2" s="1"/>
  <c r="N121" i="3" s="1"/>
  <c r="AT138" i="2"/>
  <c r="P138" i="2" s="1"/>
  <c r="N138" i="3" s="1"/>
  <c r="AT119" i="2"/>
  <c r="P119" i="2" s="1"/>
  <c r="N119" i="3" s="1"/>
  <c r="AT98" i="2"/>
  <c r="P98" i="2" s="1"/>
  <c r="N98" i="3" s="1"/>
  <c r="AT131" i="2"/>
  <c r="P131" i="2" s="1"/>
  <c r="N131" i="3" s="1"/>
  <c r="AT129" i="2"/>
  <c r="P129" i="2" s="1"/>
  <c r="N129" i="3" s="1"/>
  <c r="AT106" i="2"/>
  <c r="P106" i="2" s="1"/>
  <c r="N106" i="3" s="1"/>
  <c r="AT125" i="2"/>
  <c r="P125" i="2" s="1"/>
  <c r="N125" i="3" s="1"/>
  <c r="AT135" i="2"/>
  <c r="P135" i="2" s="1"/>
  <c r="N135" i="3" s="1"/>
  <c r="AT140" i="2"/>
  <c r="P140" i="2" s="1"/>
  <c r="N140" i="3" s="1"/>
  <c r="AT146" i="2"/>
  <c r="P146" i="2" s="1"/>
  <c r="N146" i="3" s="1"/>
  <c r="AT127" i="2"/>
  <c r="P127" i="2" s="1"/>
  <c r="N127" i="3" s="1"/>
  <c r="AT136" i="2"/>
  <c r="P136" i="2" s="1"/>
  <c r="N136" i="3" s="1"/>
  <c r="AT94" i="2"/>
  <c r="P94" i="2" s="1"/>
  <c r="N94" i="3" s="1"/>
  <c r="AT99" i="2"/>
  <c r="P99" i="2" s="1"/>
  <c r="N99" i="3" s="1"/>
  <c r="AU124" i="2"/>
  <c r="Q124" i="2" s="1"/>
  <c r="P104" i="2"/>
  <c r="N104" i="3" s="1"/>
  <c r="AU104" i="2" s="1"/>
  <c r="AT134" i="2"/>
  <c r="P134" i="2" s="1"/>
  <c r="N134" i="3" s="1"/>
  <c r="AT144" i="2"/>
  <c r="P144" i="2" s="1"/>
  <c r="N144" i="3" s="1"/>
  <c r="AT150" i="2"/>
  <c r="P150" i="2" s="1"/>
  <c r="N150" i="3" s="1"/>
  <c r="AT142" i="2"/>
  <c r="P142" i="2" s="1"/>
  <c r="N142" i="3" s="1"/>
  <c r="AT116" i="2"/>
  <c r="P116" i="2" s="1"/>
  <c r="N116" i="3" s="1"/>
  <c r="AT118" i="2"/>
  <c r="P118" i="2" s="1"/>
  <c r="N118" i="3" s="1"/>
  <c r="AT93" i="2"/>
  <c r="P93" i="2" s="1"/>
  <c r="N93" i="3" s="1"/>
  <c r="AT148" i="2"/>
  <c r="P148" i="2" s="1"/>
  <c r="N148" i="3" s="1"/>
  <c r="AT87" i="2"/>
  <c r="P87" i="2" s="1"/>
  <c r="N87" i="3" s="1"/>
  <c r="AT89" i="2"/>
  <c r="P89" i="2" s="1"/>
  <c r="N89" i="3" s="1"/>
  <c r="AU128" i="2"/>
  <c r="Q128" i="2" s="1"/>
  <c r="AT113" i="2"/>
  <c r="P113" i="2" s="1"/>
  <c r="N113" i="3" s="1"/>
  <c r="AT109" i="2"/>
  <c r="P109" i="2" s="1"/>
  <c r="N109" i="3" s="1"/>
  <c r="AT110" i="2"/>
  <c r="P110" i="2" s="1"/>
  <c r="N110" i="3" s="1"/>
  <c r="M105" i="3"/>
  <c r="AT105" i="2" s="1"/>
  <c r="P105" i="2" s="1"/>
  <c r="N105" i="3" s="1"/>
  <c r="AU105" i="2" s="1"/>
  <c r="M102" i="3"/>
  <c r="AT102" i="2" s="1"/>
  <c r="P102" i="2" s="1"/>
  <c r="M103" i="3"/>
  <c r="AT103" i="2" s="1"/>
  <c r="P103" i="2" s="1"/>
  <c r="N103" i="3" s="1"/>
  <c r="AU103" i="2" s="1"/>
  <c r="M97" i="3"/>
  <c r="AT97" i="2" s="1"/>
  <c r="P97" i="2" s="1"/>
  <c r="P96" i="2"/>
  <c r="N96" i="3" s="1"/>
  <c r="AU96" i="2" s="1"/>
  <c r="P107" i="2"/>
  <c r="N107" i="3" s="1"/>
  <c r="AU107" i="2" s="1"/>
  <c r="P101" i="2"/>
  <c r="N101" i="3" s="1"/>
  <c r="AU101" i="2" s="1"/>
  <c r="AS108" i="2"/>
  <c r="O108" i="2" s="1"/>
  <c r="P91" i="2"/>
  <c r="N91" i="3" s="1"/>
  <c r="AU91" i="2" s="1"/>
  <c r="M130" i="3"/>
  <c r="M115" i="3"/>
  <c r="P120" i="2"/>
  <c r="N120" i="3" s="1"/>
  <c r="P132" i="2"/>
  <c r="N132" i="3" s="1"/>
  <c r="AU132" i="2" s="1"/>
  <c r="M143" i="3"/>
  <c r="M137" i="3"/>
  <c r="M139" i="3"/>
  <c r="M153" i="3"/>
  <c r="P147" i="2"/>
  <c r="N147" i="3" s="1"/>
  <c r="AU147" i="2" s="1"/>
  <c r="P117" i="2"/>
  <c r="N117" i="3" s="1"/>
  <c r="AU117" i="2" s="1"/>
  <c r="L141" i="3"/>
  <c r="AS141" i="2" s="1"/>
  <c r="N86" i="2"/>
  <c r="L86" i="3" s="1"/>
  <c r="AS86" i="2" s="1"/>
  <c r="N123" i="2"/>
  <c r="L123" i="3" s="1"/>
  <c r="AS123" i="2" s="1"/>
  <c r="P88" i="2"/>
  <c r="N88" i="3" s="1"/>
  <c r="AU88" i="2" s="1"/>
  <c r="P151" i="2"/>
  <c r="M112" i="3"/>
  <c r="AT112" i="2" s="1"/>
  <c r="P100" i="2"/>
  <c r="N100" i="3" s="1"/>
  <c r="AU100" i="2" s="1"/>
  <c r="P152" i="2"/>
  <c r="N152" i="3" s="1"/>
  <c r="AU152" i="2" s="1"/>
  <c r="P90" i="2"/>
  <c r="N90" i="3" s="1"/>
  <c r="AU90" i="2" s="1"/>
  <c r="Q111" i="2"/>
  <c r="M126" i="3"/>
  <c r="AT126" i="2" s="1"/>
  <c r="O133" i="2"/>
  <c r="O122" i="2"/>
  <c r="M157" i="2"/>
  <c r="K157" i="3"/>
  <c r="K165" i="3" s="1"/>
  <c r="Q106" i="1"/>
  <c r="R101" i="1"/>
  <c r="Q142" i="1"/>
  <c r="C142" i="1" s="1"/>
  <c r="R145" i="1"/>
  <c r="C145" i="1"/>
  <c r="R108" i="1"/>
  <c r="C108" i="1"/>
  <c r="Q144" i="1"/>
  <c r="Q136" i="1"/>
  <c r="C136" i="1" s="1"/>
  <c r="R139" i="1"/>
  <c r="C139" i="1"/>
  <c r="R128" i="1"/>
  <c r="C128" i="1"/>
  <c r="R137" i="1"/>
  <c r="C137" i="1"/>
  <c r="Q120" i="1"/>
  <c r="Q125" i="1"/>
  <c r="Q109" i="1"/>
  <c r="R143" i="1"/>
  <c r="S111" i="1"/>
  <c r="Q152" i="1"/>
  <c r="R96" i="1"/>
  <c r="R97" i="1"/>
  <c r="Q86" i="1"/>
  <c r="Q121" i="1"/>
  <c r="C121" i="1" s="1"/>
  <c r="Q141" i="1"/>
  <c r="R105" i="1"/>
  <c r="R122" i="1"/>
  <c r="C122" i="1"/>
  <c r="R104" i="1"/>
  <c r="C104" i="1"/>
  <c r="O159" i="1"/>
  <c r="Q127" i="1"/>
  <c r="Q95" i="1"/>
  <c r="Q88" i="1"/>
  <c r="Q146" i="1"/>
  <c r="Q133" i="1"/>
  <c r="Q119" i="1"/>
  <c r="R147" i="1"/>
  <c r="C147" i="1"/>
  <c r="R117" i="1"/>
  <c r="C117" i="1"/>
  <c r="Q114" i="1"/>
  <c r="Q134" i="1"/>
  <c r="R85" i="1"/>
  <c r="C85" i="1"/>
  <c r="Q87" i="1"/>
  <c r="Q92" i="1"/>
  <c r="Q94" i="1"/>
  <c r="R123" i="1"/>
  <c r="Q129" i="1"/>
  <c r="R103" i="1"/>
  <c r="R115" i="1"/>
  <c r="C101" i="1"/>
  <c r="R126" i="1"/>
  <c r="R102" i="1"/>
  <c r="Q116" i="1"/>
  <c r="R91" i="1"/>
  <c r="C91" i="1"/>
  <c r="Q118" i="1"/>
  <c r="N85" i="2"/>
  <c r="R153" i="1"/>
  <c r="Q113" i="1"/>
  <c r="Q150" i="1"/>
  <c r="C150" i="1" s="1"/>
  <c r="Q140" i="1"/>
  <c r="P157" i="1"/>
  <c r="P165" i="1" s="1"/>
  <c r="R124" i="1"/>
  <c r="R112" i="1"/>
  <c r="Q138" i="1"/>
  <c r="C138" i="1" s="1"/>
  <c r="C126" i="1"/>
  <c r="Q131" i="1"/>
  <c r="S107" i="1"/>
  <c r="Q110" i="1"/>
  <c r="Q135" i="1"/>
  <c r="R132" i="1"/>
  <c r="C132" i="1"/>
  <c r="Q98" i="1"/>
  <c r="Q99" i="1"/>
  <c r="C97" i="1"/>
  <c r="Q90" i="1"/>
  <c r="C90" i="1" s="1"/>
  <c r="C153" i="1"/>
  <c r="R100" i="1"/>
  <c r="C100" i="1"/>
  <c r="R151" i="1"/>
  <c r="Q149" i="1"/>
  <c r="C149" i="1" s="1"/>
  <c r="Q89" i="1"/>
  <c r="C124" i="1"/>
  <c r="Q93" i="1"/>
  <c r="C112" i="1"/>
  <c r="R130" i="1"/>
  <c r="C130" i="1"/>
  <c r="C120" i="1"/>
  <c r="Q148" i="1"/>
  <c r="C148" i="1" s="1"/>
  <c r="M159" i="2" l="1"/>
  <c r="M165" i="2"/>
  <c r="AU146" i="2"/>
  <c r="Q146" i="2" s="1"/>
  <c r="AU114" i="2"/>
  <c r="Q114" i="2" s="1"/>
  <c r="C114" i="2" s="1"/>
  <c r="AU120" i="2"/>
  <c r="Q120" i="2" s="1"/>
  <c r="Q101" i="2"/>
  <c r="C101" i="2" s="1"/>
  <c r="AU144" i="2"/>
  <c r="Q144" i="2" s="1"/>
  <c r="C144" i="2" s="1"/>
  <c r="Q103" i="2"/>
  <c r="O103" i="3" s="1"/>
  <c r="AV103" i="2" s="1"/>
  <c r="AU149" i="2"/>
  <c r="Q149" i="2" s="1"/>
  <c r="O149" i="3" s="1"/>
  <c r="AU118" i="2"/>
  <c r="Q118" i="2" s="1"/>
  <c r="O118" i="3" s="1"/>
  <c r="AU87" i="2"/>
  <c r="Q87" i="2" s="1"/>
  <c r="C87" i="2" s="1"/>
  <c r="AU116" i="2"/>
  <c r="Q116" i="2" s="1"/>
  <c r="C116" i="2" s="1"/>
  <c r="AU134" i="2"/>
  <c r="Q134" i="2" s="1"/>
  <c r="AU94" i="2"/>
  <c r="Q94" i="2" s="1"/>
  <c r="AU131" i="2"/>
  <c r="Q131" i="2" s="1"/>
  <c r="AU121" i="2"/>
  <c r="Q121" i="2" s="1"/>
  <c r="AU113" i="2"/>
  <c r="Q113" i="2" s="1"/>
  <c r="O113" i="3" s="1"/>
  <c r="AU142" i="2"/>
  <c r="Q142" i="2" s="1"/>
  <c r="AU109" i="2"/>
  <c r="Q109" i="2" s="1"/>
  <c r="AU119" i="2"/>
  <c r="Q119" i="2" s="1"/>
  <c r="Q91" i="2"/>
  <c r="C91" i="2" s="1"/>
  <c r="AU150" i="2"/>
  <c r="Q150" i="2" s="1"/>
  <c r="O150" i="3" s="1"/>
  <c r="Q96" i="2"/>
  <c r="C96" i="2" s="1"/>
  <c r="AU106" i="2"/>
  <c r="Q106" i="2" s="1"/>
  <c r="Q104" i="2"/>
  <c r="C104" i="2" s="1"/>
  <c r="AU135" i="2"/>
  <c r="Q135" i="2" s="1"/>
  <c r="AU129" i="2"/>
  <c r="Q129" i="2" s="1"/>
  <c r="AU125" i="2"/>
  <c r="Q125" i="2" s="1"/>
  <c r="AU140" i="2"/>
  <c r="Q140" i="2" s="1"/>
  <c r="AU89" i="2"/>
  <c r="Q89" i="2" s="1"/>
  <c r="AU148" i="2"/>
  <c r="AU127" i="2"/>
  <c r="Q127" i="2" s="1"/>
  <c r="AU136" i="2"/>
  <c r="Q136" i="2" s="1"/>
  <c r="AU93" i="2"/>
  <c r="Q93" i="2" s="1"/>
  <c r="C93" i="2" s="1"/>
  <c r="AU92" i="2"/>
  <c r="Q92" i="2" s="1"/>
  <c r="AU99" i="2"/>
  <c r="Q99" i="2" s="1"/>
  <c r="O99" i="3" s="1"/>
  <c r="AU98" i="2"/>
  <c r="Q98" i="2" s="1"/>
  <c r="AU95" i="2"/>
  <c r="Q95" i="2" s="1"/>
  <c r="O95" i="3" s="1"/>
  <c r="AU138" i="2"/>
  <c r="Q138" i="2" s="1"/>
  <c r="AU110" i="2"/>
  <c r="Q110" i="2" s="1"/>
  <c r="C110" i="2" s="1"/>
  <c r="N102" i="3"/>
  <c r="AU102" i="2" s="1"/>
  <c r="Q102" i="2" s="1"/>
  <c r="M108" i="3"/>
  <c r="AT108" i="2" s="1"/>
  <c r="P108" i="2" s="1"/>
  <c r="N97" i="3"/>
  <c r="AU97" i="2" s="1"/>
  <c r="Q97" i="2" s="1"/>
  <c r="AT115" i="2"/>
  <c r="P115" i="2" s="1"/>
  <c r="N115" i="3" s="1"/>
  <c r="AU115" i="2" s="1"/>
  <c r="AT139" i="2"/>
  <c r="P139" i="2" s="1"/>
  <c r="Q105" i="2"/>
  <c r="O105" i="3" s="1"/>
  <c r="AV105" i="2" s="1"/>
  <c r="AT143" i="2"/>
  <c r="P143" i="2" s="1"/>
  <c r="AT153" i="2"/>
  <c r="P153" i="2" s="1"/>
  <c r="AT130" i="2"/>
  <c r="P130" i="2" s="1"/>
  <c r="N130" i="3" s="1"/>
  <c r="AT137" i="2"/>
  <c r="P137" i="2" s="1"/>
  <c r="Q148" i="2"/>
  <c r="Q147" i="2"/>
  <c r="O147" i="3" s="1"/>
  <c r="AV147" i="2" s="1"/>
  <c r="Q132" i="2"/>
  <c r="O132" i="3" s="1"/>
  <c r="AV132" i="2" s="1"/>
  <c r="Q117" i="2"/>
  <c r="O117" i="3" s="1"/>
  <c r="AV117" i="2" s="1"/>
  <c r="O123" i="2"/>
  <c r="M123" i="3" s="1"/>
  <c r="AT123" i="2" s="1"/>
  <c r="P126" i="2"/>
  <c r="P112" i="2"/>
  <c r="O141" i="2"/>
  <c r="AR157" i="2"/>
  <c r="AR165" i="2" s="1"/>
  <c r="M122" i="3"/>
  <c r="AT122" i="2" s="1"/>
  <c r="Q152" i="2"/>
  <c r="O111" i="3"/>
  <c r="AV111" i="2" s="1"/>
  <c r="C111" i="2"/>
  <c r="Q100" i="2"/>
  <c r="C145" i="2"/>
  <c r="O145" i="3"/>
  <c r="AV145" i="2" s="1"/>
  <c r="C128" i="2"/>
  <c r="O128" i="3"/>
  <c r="AV128" i="2" s="1"/>
  <c r="C124" i="2"/>
  <c r="O124" i="3"/>
  <c r="AV124" i="2" s="1"/>
  <c r="M133" i="3"/>
  <c r="AT133" i="2" s="1"/>
  <c r="Q90" i="2"/>
  <c r="C90" i="2" s="1"/>
  <c r="N151" i="3"/>
  <c r="AU151" i="2" s="1"/>
  <c r="Q88" i="2"/>
  <c r="O86" i="2"/>
  <c r="M86" i="3" s="1"/>
  <c r="AT86" i="2" s="1"/>
  <c r="Q107" i="2"/>
  <c r="R99" i="1"/>
  <c r="S112" i="1"/>
  <c r="S151" i="1"/>
  <c r="R98" i="1"/>
  <c r="C98" i="1"/>
  <c r="R110" i="1"/>
  <c r="C110" i="1"/>
  <c r="R138" i="1"/>
  <c r="S124" i="1"/>
  <c r="R140" i="1"/>
  <c r="R118" i="1"/>
  <c r="C118" i="1"/>
  <c r="R94" i="1"/>
  <c r="R87" i="1"/>
  <c r="C87" i="1"/>
  <c r="S85" i="1"/>
  <c r="R114" i="1"/>
  <c r="C114" i="1"/>
  <c r="S117" i="1"/>
  <c r="S147" i="1"/>
  <c r="R127" i="1"/>
  <c r="C127" i="1"/>
  <c r="R141" i="1"/>
  <c r="S97" i="1"/>
  <c r="R152" i="1"/>
  <c r="C152" i="1"/>
  <c r="R136" i="1"/>
  <c r="S145" i="1"/>
  <c r="R106" i="1"/>
  <c r="C106" i="1"/>
  <c r="C140" i="1"/>
  <c r="C99" i="1"/>
  <c r="R135" i="1"/>
  <c r="C135" i="1"/>
  <c r="T107" i="1"/>
  <c r="R113" i="1"/>
  <c r="N157" i="2"/>
  <c r="N165" i="2" s="1"/>
  <c r="L85" i="3"/>
  <c r="AS85" i="2" s="1"/>
  <c r="S126" i="1"/>
  <c r="S123" i="1"/>
  <c r="Q157" i="1"/>
  <c r="Q165" i="1" s="1"/>
  <c r="R146" i="1"/>
  <c r="C146" i="1"/>
  <c r="R95" i="1"/>
  <c r="C95" i="1"/>
  <c r="S104" i="1"/>
  <c r="S105" i="1"/>
  <c r="R86" i="1"/>
  <c r="C86" i="1"/>
  <c r="T111" i="1"/>
  <c r="S143" i="1"/>
  <c r="R125" i="1"/>
  <c r="C125" i="1"/>
  <c r="S128" i="1"/>
  <c r="S101" i="1"/>
  <c r="C113" i="1"/>
  <c r="R93" i="1"/>
  <c r="C93" i="1"/>
  <c r="R149" i="1"/>
  <c r="R116" i="1"/>
  <c r="C116" i="1"/>
  <c r="S103" i="1"/>
  <c r="R119" i="1"/>
  <c r="C119" i="1"/>
  <c r="S139" i="1"/>
  <c r="R144" i="1"/>
  <c r="C144" i="1"/>
  <c r="S108" i="1"/>
  <c r="R148" i="1"/>
  <c r="S130" i="1"/>
  <c r="R89" i="1"/>
  <c r="C89" i="1"/>
  <c r="S100" i="1"/>
  <c r="R90" i="1"/>
  <c r="S132" i="1"/>
  <c r="R131" i="1"/>
  <c r="C131" i="1"/>
  <c r="P159" i="1"/>
  <c r="R150" i="1"/>
  <c r="S153" i="1"/>
  <c r="S91" i="1"/>
  <c r="S102" i="1"/>
  <c r="S115" i="1"/>
  <c r="R129" i="1"/>
  <c r="C129" i="1"/>
  <c r="C94" i="1"/>
  <c r="R92" i="1"/>
  <c r="C92" i="1"/>
  <c r="R134" i="1"/>
  <c r="C134" i="1"/>
  <c r="R133" i="1"/>
  <c r="C133" i="1"/>
  <c r="R88" i="1"/>
  <c r="C88" i="1"/>
  <c r="S122" i="1"/>
  <c r="C141" i="1"/>
  <c r="R121" i="1"/>
  <c r="S96" i="1"/>
  <c r="R109" i="1"/>
  <c r="C109" i="1"/>
  <c r="R120" i="1"/>
  <c r="S137" i="1"/>
  <c r="R142" i="1"/>
  <c r="O96" i="3" l="1"/>
  <c r="AV96" i="2" s="1"/>
  <c r="R96" i="2" s="1"/>
  <c r="P96" i="3" s="1"/>
  <c r="AW96" i="2" s="1"/>
  <c r="O101" i="3"/>
  <c r="AV101" i="2" s="1"/>
  <c r="O104" i="3"/>
  <c r="AV104" i="2" s="1"/>
  <c r="R104" i="2" s="1"/>
  <c r="P104" i="3" s="1"/>
  <c r="AW104" i="2" s="1"/>
  <c r="C102" i="2"/>
  <c r="O102" i="3"/>
  <c r="AV102" i="2" s="1"/>
  <c r="R102" i="2" s="1"/>
  <c r="P102" i="3" s="1"/>
  <c r="AW102" i="2" s="1"/>
  <c r="C103" i="2"/>
  <c r="O97" i="3"/>
  <c r="AV97" i="2" s="1"/>
  <c r="R97" i="2" s="1"/>
  <c r="P97" i="3" s="1"/>
  <c r="AW97" i="2" s="1"/>
  <c r="C97" i="2"/>
  <c r="AV95" i="2"/>
  <c r="R95" i="2" s="1"/>
  <c r="P95" i="3" s="1"/>
  <c r="AV150" i="2"/>
  <c r="R150" i="2" s="1"/>
  <c r="P150" i="3" s="1"/>
  <c r="AV118" i="2"/>
  <c r="R118" i="2" s="1"/>
  <c r="P118" i="3" s="1"/>
  <c r="AV149" i="2"/>
  <c r="R149" i="2" s="1"/>
  <c r="P149" i="3" s="1"/>
  <c r="O91" i="3"/>
  <c r="AV91" i="2" s="1"/>
  <c r="R91" i="2" s="1"/>
  <c r="P91" i="3" s="1"/>
  <c r="AW91" i="2" s="1"/>
  <c r="AV113" i="2"/>
  <c r="R113" i="2" s="1"/>
  <c r="P113" i="3" s="1"/>
  <c r="AV99" i="2"/>
  <c r="R99" i="2" s="1"/>
  <c r="P99" i="3" s="1"/>
  <c r="N153" i="3"/>
  <c r="AU153" i="2" s="1"/>
  <c r="Q153" i="2" s="1"/>
  <c r="O153" i="3" s="1"/>
  <c r="AV153" i="2" s="1"/>
  <c r="N108" i="3"/>
  <c r="AU108" i="2" s="1"/>
  <c r="Q108" i="2" s="1"/>
  <c r="N143" i="3"/>
  <c r="AU143" i="2" s="1"/>
  <c r="Q143" i="2" s="1"/>
  <c r="N137" i="3"/>
  <c r="AU137" i="2" s="1"/>
  <c r="Q137" i="2" s="1"/>
  <c r="AU130" i="2"/>
  <c r="Q130" i="2" s="1"/>
  <c r="N139" i="3"/>
  <c r="AU139" i="2" s="1"/>
  <c r="Q139" i="2" s="1"/>
  <c r="Q115" i="2"/>
  <c r="C115" i="2" s="1"/>
  <c r="C105" i="2"/>
  <c r="C147" i="2"/>
  <c r="C132" i="2"/>
  <c r="C117" i="2"/>
  <c r="M141" i="3"/>
  <c r="N126" i="3"/>
  <c r="AU126" i="2" s="1"/>
  <c r="Q126" i="2" s="1"/>
  <c r="C126" i="2" s="1"/>
  <c r="N112" i="3"/>
  <c r="P133" i="2"/>
  <c r="O109" i="3"/>
  <c r="AV109" i="2" s="1"/>
  <c r="C109" i="2"/>
  <c r="C127" i="2"/>
  <c r="O127" i="3"/>
  <c r="AV127" i="2" s="1"/>
  <c r="C88" i="2"/>
  <c r="O88" i="3"/>
  <c r="O140" i="3"/>
  <c r="AV140" i="2" s="1"/>
  <c r="C140" i="2"/>
  <c r="O106" i="3"/>
  <c r="C106" i="2"/>
  <c r="O135" i="3"/>
  <c r="AV135" i="2" s="1"/>
  <c r="C135" i="2"/>
  <c r="O136" i="3"/>
  <c r="AV136" i="2" s="1"/>
  <c r="C136" i="2"/>
  <c r="C142" i="2"/>
  <c r="O142" i="3"/>
  <c r="AV142" i="2" s="1"/>
  <c r="O131" i="3"/>
  <c r="AV131" i="2" s="1"/>
  <c r="C131" i="2"/>
  <c r="C89" i="2"/>
  <c r="O89" i="3"/>
  <c r="AV89" i="2" s="1"/>
  <c r="C92" i="2"/>
  <c r="O92" i="3"/>
  <c r="AV92" i="2" s="1"/>
  <c r="C119" i="2"/>
  <c r="O119" i="3"/>
  <c r="AV119" i="2" s="1"/>
  <c r="C146" i="2"/>
  <c r="O146" i="3"/>
  <c r="AV146" i="2" s="1"/>
  <c r="C152" i="2"/>
  <c r="O152" i="3"/>
  <c r="AV152" i="2" s="1"/>
  <c r="O107" i="3"/>
  <c r="AV107" i="2" s="1"/>
  <c r="C107" i="2"/>
  <c r="C148" i="2"/>
  <c r="O148" i="3"/>
  <c r="AV148" i="2" s="1"/>
  <c r="O100" i="3"/>
  <c r="AV100" i="2" s="1"/>
  <c r="C100" i="2"/>
  <c r="O121" i="3"/>
  <c r="AV121" i="2" s="1"/>
  <c r="C121" i="2"/>
  <c r="C120" i="2"/>
  <c r="O120" i="3"/>
  <c r="AV120" i="2" s="1"/>
  <c r="O129" i="3"/>
  <c r="AV129" i="2" s="1"/>
  <c r="C129" i="2"/>
  <c r="C125" i="2"/>
  <c r="O125" i="3"/>
  <c r="AV125" i="2" s="1"/>
  <c r="C138" i="2"/>
  <c r="O138" i="3"/>
  <c r="AV138" i="2" s="1"/>
  <c r="P86" i="2"/>
  <c r="N86" i="3" s="1"/>
  <c r="AU86" i="2" s="1"/>
  <c r="O98" i="3"/>
  <c r="Q151" i="2"/>
  <c r="R128" i="2"/>
  <c r="P128" i="3" s="1"/>
  <c r="AW128" i="2" s="1"/>
  <c r="R103" i="2"/>
  <c r="P103" i="3" s="1"/>
  <c r="AW103" i="2" s="1"/>
  <c r="C94" i="2"/>
  <c r="O90" i="3"/>
  <c r="AV90" i="2" s="1"/>
  <c r="O93" i="3"/>
  <c r="AV93" i="2" s="1"/>
  <c r="C113" i="2"/>
  <c r="O94" i="3"/>
  <c r="AV94" i="2" s="1"/>
  <c r="O110" i="3"/>
  <c r="AV110" i="2" s="1"/>
  <c r="C134" i="2"/>
  <c r="C95" i="2"/>
  <c r="R105" i="2"/>
  <c r="P105" i="3" s="1"/>
  <c r="AW105" i="2" s="1"/>
  <c r="R117" i="2"/>
  <c r="P117" i="3" s="1"/>
  <c r="AW117" i="2" s="1"/>
  <c r="R101" i="2"/>
  <c r="P101" i="3" s="1"/>
  <c r="AW101" i="2" s="1"/>
  <c r="R132" i="2"/>
  <c r="P132" i="3" s="1"/>
  <c r="AW132" i="2" s="1"/>
  <c r="R111" i="2"/>
  <c r="P111" i="3" s="1"/>
  <c r="AW111" i="2" s="1"/>
  <c r="R147" i="2"/>
  <c r="P147" i="3" s="1"/>
  <c r="AW147" i="2" s="1"/>
  <c r="C98" i="2"/>
  <c r="C118" i="2"/>
  <c r="O134" i="3"/>
  <c r="AV134" i="2" s="1"/>
  <c r="C99" i="2"/>
  <c r="O144" i="3"/>
  <c r="AV144" i="2" s="1"/>
  <c r="O116" i="3"/>
  <c r="AV116" i="2" s="1"/>
  <c r="O114" i="3"/>
  <c r="AV114" i="2" s="1"/>
  <c r="O87" i="3"/>
  <c r="AV87" i="2" s="1"/>
  <c r="C150" i="2"/>
  <c r="C149" i="2"/>
  <c r="R124" i="2"/>
  <c r="P124" i="3" s="1"/>
  <c r="AW124" i="2" s="1"/>
  <c r="R145" i="2"/>
  <c r="P145" i="3" s="1"/>
  <c r="AW145" i="2" s="1"/>
  <c r="P123" i="2"/>
  <c r="P122" i="2"/>
  <c r="C157" i="1"/>
  <c r="C165" i="1" s="1"/>
  <c r="T137" i="1"/>
  <c r="T96" i="1"/>
  <c r="T115" i="1"/>
  <c r="S150" i="1"/>
  <c r="T100" i="1"/>
  <c r="T108" i="1"/>
  <c r="S116" i="1"/>
  <c r="T143" i="1"/>
  <c r="S141" i="1"/>
  <c r="T85" i="1"/>
  <c r="S99" i="1"/>
  <c r="S88" i="1"/>
  <c r="T130" i="1"/>
  <c r="S93" i="1"/>
  <c r="T101" i="1"/>
  <c r="S86" i="1"/>
  <c r="T104" i="1"/>
  <c r="Q159" i="1"/>
  <c r="N159" i="2"/>
  <c r="S114" i="1"/>
  <c r="R157" i="1"/>
  <c r="R165" i="1" s="1"/>
  <c r="S94" i="1"/>
  <c r="T124" i="1"/>
  <c r="T151" i="1"/>
  <c r="S120" i="1"/>
  <c r="S129" i="1"/>
  <c r="T102" i="1"/>
  <c r="T153" i="1"/>
  <c r="S131" i="1"/>
  <c r="S90" i="1"/>
  <c r="T139" i="1"/>
  <c r="S119" i="1"/>
  <c r="T103" i="1"/>
  <c r="S149" i="1"/>
  <c r="S125" i="1"/>
  <c r="U107" i="1"/>
  <c r="S152" i="1"/>
  <c r="S127" i="1"/>
  <c r="T117" i="1"/>
  <c r="S140" i="1"/>
  <c r="S98" i="1"/>
  <c r="S121" i="1"/>
  <c r="S133" i="1"/>
  <c r="T91" i="1"/>
  <c r="S148" i="1"/>
  <c r="S144" i="1"/>
  <c r="S95" i="1"/>
  <c r="T126" i="1"/>
  <c r="S135" i="1"/>
  <c r="S106" i="1"/>
  <c r="T145" i="1"/>
  <c r="T97" i="1"/>
  <c r="T147" i="1"/>
  <c r="S118" i="1"/>
  <c r="T112" i="1"/>
  <c r="S109" i="1"/>
  <c r="S142" i="1"/>
  <c r="T122" i="1"/>
  <c r="S134" i="1"/>
  <c r="S92" i="1"/>
  <c r="T132" i="1"/>
  <c r="S89" i="1"/>
  <c r="T128" i="1"/>
  <c r="U111" i="1"/>
  <c r="T105" i="1"/>
  <c r="S146" i="1"/>
  <c r="T123" i="1"/>
  <c r="L157" i="3"/>
  <c r="L165" i="3" s="1"/>
  <c r="S113" i="1"/>
  <c r="S136" i="1"/>
  <c r="S87" i="1"/>
  <c r="S138" i="1"/>
  <c r="S110" i="1"/>
  <c r="O115" i="3" l="1"/>
  <c r="AV115" i="2" s="1"/>
  <c r="R115" i="2" s="1"/>
  <c r="AW150" i="2"/>
  <c r="S150" i="2" s="1"/>
  <c r="Q150" i="3" s="1"/>
  <c r="C143" i="2"/>
  <c r="O143" i="3"/>
  <c r="AV143" i="2" s="1"/>
  <c r="R143" i="2" s="1"/>
  <c r="AW113" i="2"/>
  <c r="S113" i="2" s="1"/>
  <c r="Q113" i="3" s="1"/>
  <c r="C153" i="2"/>
  <c r="AW118" i="2"/>
  <c r="S118" i="2" s="1"/>
  <c r="Q118" i="3" s="1"/>
  <c r="AW99" i="2"/>
  <c r="S99" i="2" s="1"/>
  <c r="Q99" i="3" s="1"/>
  <c r="AW95" i="2"/>
  <c r="S95" i="2" s="1"/>
  <c r="Q95" i="3" s="1"/>
  <c r="AW149" i="2"/>
  <c r="S149" i="2" s="1"/>
  <c r="Q149" i="3" s="1"/>
  <c r="O130" i="3"/>
  <c r="C130" i="2"/>
  <c r="O108" i="3"/>
  <c r="C108" i="2"/>
  <c r="C137" i="2"/>
  <c r="O137" i="3"/>
  <c r="O139" i="3"/>
  <c r="AV139" i="2" s="1"/>
  <c r="R139" i="2" s="1"/>
  <c r="C139" i="2"/>
  <c r="AV88" i="2"/>
  <c r="R88" i="2" s="1"/>
  <c r="R153" i="2"/>
  <c r="P153" i="3" s="1"/>
  <c r="AW153" i="2" s="1"/>
  <c r="AV98" i="2"/>
  <c r="R98" i="2" s="1"/>
  <c r="P98" i="3" s="1"/>
  <c r="AV106" i="2"/>
  <c r="R106" i="2" s="1"/>
  <c r="AU112" i="2"/>
  <c r="Q112" i="2" s="1"/>
  <c r="O112" i="3" s="1"/>
  <c r="AT141" i="2"/>
  <c r="P141" i="2" s="1"/>
  <c r="N133" i="3"/>
  <c r="AU133" i="2" s="1"/>
  <c r="Q133" i="2" s="1"/>
  <c r="O133" i="3" s="1"/>
  <c r="AV133" i="2" s="1"/>
  <c r="R127" i="2"/>
  <c r="P127" i="3" s="1"/>
  <c r="AW127" i="2" s="1"/>
  <c r="O126" i="3"/>
  <c r="R135" i="2"/>
  <c r="R140" i="2"/>
  <c r="R109" i="2"/>
  <c r="Q86" i="2"/>
  <c r="C86" i="2" s="1"/>
  <c r="S102" i="2"/>
  <c r="Q102" i="3" s="1"/>
  <c r="AX102" i="2" s="1"/>
  <c r="S128" i="2"/>
  <c r="Q128" i="3" s="1"/>
  <c r="AX128" i="2" s="1"/>
  <c r="S104" i="2"/>
  <c r="S91" i="2"/>
  <c r="Q91" i="3" s="1"/>
  <c r="AX91" i="2" s="1"/>
  <c r="S103" i="2"/>
  <c r="Q103" i="3" s="1"/>
  <c r="AX103" i="2" s="1"/>
  <c r="O151" i="3"/>
  <c r="AV151" i="2" s="1"/>
  <c r="C151" i="2"/>
  <c r="S97" i="2"/>
  <c r="Q97" i="3" s="1"/>
  <c r="AX97" i="2" s="1"/>
  <c r="R114" i="2"/>
  <c r="P114" i="3" s="1"/>
  <c r="AW114" i="2" s="1"/>
  <c r="R144" i="2"/>
  <c r="P144" i="3" s="1"/>
  <c r="AW144" i="2" s="1"/>
  <c r="S96" i="2"/>
  <c r="Q96" i="3" s="1"/>
  <c r="AX96" i="2" s="1"/>
  <c r="S101" i="2"/>
  <c r="Q101" i="3" s="1"/>
  <c r="AX101" i="2" s="1"/>
  <c r="N122" i="3"/>
  <c r="AU122" i="2" s="1"/>
  <c r="N123" i="3"/>
  <c r="AU123" i="2" s="1"/>
  <c r="S124" i="2"/>
  <c r="Q124" i="3" s="1"/>
  <c r="AX124" i="2" s="1"/>
  <c r="R116" i="2"/>
  <c r="P116" i="3" s="1"/>
  <c r="AW116" i="2" s="1"/>
  <c r="R134" i="2"/>
  <c r="P134" i="3" s="1"/>
  <c r="AW134" i="2" s="1"/>
  <c r="S111" i="2"/>
  <c r="S117" i="2"/>
  <c r="Q117" i="3" s="1"/>
  <c r="AX117" i="2" s="1"/>
  <c r="R110" i="2"/>
  <c r="P110" i="3" s="1"/>
  <c r="AW110" i="2" s="1"/>
  <c r="R90" i="2"/>
  <c r="P90" i="3" s="1"/>
  <c r="AW90" i="2" s="1"/>
  <c r="R120" i="2"/>
  <c r="P120" i="3" s="1"/>
  <c r="AW120" i="2" s="1"/>
  <c r="R121" i="2"/>
  <c r="P121" i="3" s="1"/>
  <c r="AW121" i="2" s="1"/>
  <c r="R148" i="2"/>
  <c r="P148" i="3" s="1"/>
  <c r="AW148" i="2" s="1"/>
  <c r="R107" i="2"/>
  <c r="P107" i="3" s="1"/>
  <c r="AW107" i="2" s="1"/>
  <c r="R119" i="2"/>
  <c r="P119" i="3" s="1"/>
  <c r="AW119" i="2" s="1"/>
  <c r="R142" i="2"/>
  <c r="P142" i="3" s="1"/>
  <c r="AW142" i="2" s="1"/>
  <c r="R136" i="2"/>
  <c r="P136" i="3" s="1"/>
  <c r="AW136" i="2" s="1"/>
  <c r="R87" i="2"/>
  <c r="P87" i="3" s="1"/>
  <c r="AW87" i="2" s="1"/>
  <c r="R94" i="2"/>
  <c r="P94" i="3" s="1"/>
  <c r="AW94" i="2" s="1"/>
  <c r="R146" i="2"/>
  <c r="P146" i="3" s="1"/>
  <c r="AW146" i="2" s="1"/>
  <c r="S145" i="2"/>
  <c r="Q145" i="3" s="1"/>
  <c r="AX145" i="2" s="1"/>
  <c r="S147" i="2"/>
  <c r="Q147" i="3" s="1"/>
  <c r="AX147" i="2" s="1"/>
  <c r="S132" i="2"/>
  <c r="Q132" i="3" s="1"/>
  <c r="AX132" i="2" s="1"/>
  <c r="S105" i="2"/>
  <c r="Q105" i="3" s="1"/>
  <c r="AX105" i="2" s="1"/>
  <c r="R125" i="2"/>
  <c r="P125" i="3" s="1"/>
  <c r="AW125" i="2" s="1"/>
  <c r="R129" i="2"/>
  <c r="P129" i="3" s="1"/>
  <c r="AW129" i="2" s="1"/>
  <c r="R100" i="2"/>
  <c r="P100" i="3" s="1"/>
  <c r="AW100" i="2" s="1"/>
  <c r="R152" i="2"/>
  <c r="P152" i="3" s="1"/>
  <c r="AW152" i="2" s="1"/>
  <c r="R89" i="2"/>
  <c r="P89" i="3" s="1"/>
  <c r="AW89" i="2" s="1"/>
  <c r="R131" i="2"/>
  <c r="P131" i="3" s="1"/>
  <c r="AW131" i="2" s="1"/>
  <c r="R93" i="2"/>
  <c r="P93" i="3" s="1"/>
  <c r="AW93" i="2" s="1"/>
  <c r="R138" i="2"/>
  <c r="P138" i="3" s="1"/>
  <c r="AW138" i="2" s="1"/>
  <c r="R92" i="2"/>
  <c r="P92" i="3" s="1"/>
  <c r="AW92" i="2" s="1"/>
  <c r="T138" i="1"/>
  <c r="U123" i="1"/>
  <c r="T148" i="1"/>
  <c r="T98" i="1"/>
  <c r="T152" i="1"/>
  <c r="T110" i="1"/>
  <c r="T146" i="1"/>
  <c r="T89" i="1"/>
  <c r="U122" i="1"/>
  <c r="T109" i="1"/>
  <c r="T106" i="1"/>
  <c r="T144" i="1"/>
  <c r="U91" i="1"/>
  <c r="T121" i="1"/>
  <c r="T127" i="1"/>
  <c r="V107" i="1"/>
  <c r="U139" i="1"/>
  <c r="U151" i="1"/>
  <c r="U104" i="1"/>
  <c r="T99" i="1"/>
  <c r="U85" i="1"/>
  <c r="U143" i="1"/>
  <c r="U100" i="1"/>
  <c r="U115" i="1"/>
  <c r="U137" i="1"/>
  <c r="T113" i="1"/>
  <c r="U105" i="1"/>
  <c r="T134" i="1"/>
  <c r="T142" i="1"/>
  <c r="U112" i="1"/>
  <c r="U147" i="1"/>
  <c r="T135" i="1"/>
  <c r="T140" i="1"/>
  <c r="T149" i="1"/>
  <c r="U103" i="1"/>
  <c r="T131" i="1"/>
  <c r="U102" i="1"/>
  <c r="T94" i="1"/>
  <c r="T114" i="1"/>
  <c r="T93" i="1"/>
  <c r="U130" i="1"/>
  <c r="U108" i="1"/>
  <c r="T136" i="1"/>
  <c r="U128" i="1"/>
  <c r="U132" i="1"/>
  <c r="U145" i="1"/>
  <c r="T95" i="1"/>
  <c r="T133" i="1"/>
  <c r="U117" i="1"/>
  <c r="T119" i="1"/>
  <c r="T120" i="1"/>
  <c r="T86" i="1"/>
  <c r="S157" i="1"/>
  <c r="S165" i="1" s="1"/>
  <c r="T116" i="1"/>
  <c r="T87" i="1"/>
  <c r="AS157" i="2"/>
  <c r="AS165" i="2" s="1"/>
  <c r="O85" i="2"/>
  <c r="V111" i="1"/>
  <c r="T92" i="1"/>
  <c r="T118" i="1"/>
  <c r="U97" i="1"/>
  <c r="U126" i="1"/>
  <c r="T125" i="1"/>
  <c r="T90" i="1"/>
  <c r="U153" i="1"/>
  <c r="T129" i="1"/>
  <c r="U124" i="1"/>
  <c r="U101" i="1"/>
  <c r="T88" i="1"/>
  <c r="T141" i="1"/>
  <c r="T150" i="1"/>
  <c r="U96" i="1"/>
  <c r="AX99" i="2" l="1"/>
  <c r="T99" i="2" s="1"/>
  <c r="R99" i="3" s="1"/>
  <c r="P143" i="3"/>
  <c r="AW143" i="2" s="1"/>
  <c r="S143" i="2" s="1"/>
  <c r="Q143" i="3" s="1"/>
  <c r="AX143" i="2" s="1"/>
  <c r="S153" i="2"/>
  <c r="Q153" i="3" s="1"/>
  <c r="AX153" i="2" s="1"/>
  <c r="AX95" i="2"/>
  <c r="T95" i="2" s="1"/>
  <c r="R95" i="3" s="1"/>
  <c r="AX150" i="2"/>
  <c r="T150" i="2" s="1"/>
  <c r="R150" i="3" s="1"/>
  <c r="AX113" i="2"/>
  <c r="T113" i="2" s="1"/>
  <c r="R113" i="3" s="1"/>
  <c r="AX149" i="2"/>
  <c r="T149" i="2" s="1"/>
  <c r="R149" i="3" s="1"/>
  <c r="AX118" i="2"/>
  <c r="T118" i="2" s="1"/>
  <c r="R118" i="3" s="1"/>
  <c r="P115" i="3"/>
  <c r="AW115" i="2" s="1"/>
  <c r="S115" i="2" s="1"/>
  <c r="AW98" i="2"/>
  <c r="S98" i="2" s="1"/>
  <c r="AV112" i="2"/>
  <c r="R112" i="2" s="1"/>
  <c r="P139" i="3"/>
  <c r="AW139" i="2" s="1"/>
  <c r="S139" i="2" s="1"/>
  <c r="Q139" i="3" s="1"/>
  <c r="AX139" i="2" s="1"/>
  <c r="N141" i="3"/>
  <c r="AU141" i="2" s="1"/>
  <c r="Q141" i="2" s="1"/>
  <c r="P106" i="3"/>
  <c r="AW106" i="2" s="1"/>
  <c r="S106" i="2" s="1"/>
  <c r="Q106" i="3" s="1"/>
  <c r="AX106" i="2" s="1"/>
  <c r="P88" i="3"/>
  <c r="AW88" i="2" s="1"/>
  <c r="S88" i="2" s="1"/>
  <c r="AV126" i="2"/>
  <c r="R126" i="2" s="1"/>
  <c r="C112" i="2"/>
  <c r="AV108" i="2"/>
  <c r="R108" i="2" s="1"/>
  <c r="AV137" i="2"/>
  <c r="R137" i="2" s="1"/>
  <c r="AV130" i="2"/>
  <c r="R130" i="2" s="1"/>
  <c r="P140" i="3"/>
  <c r="P135" i="3"/>
  <c r="AW135" i="2" s="1"/>
  <c r="S135" i="2" s="1"/>
  <c r="Q135" i="3" s="1"/>
  <c r="AX135" i="2" s="1"/>
  <c r="C133" i="2"/>
  <c r="R133" i="2"/>
  <c r="P133" i="3" s="1"/>
  <c r="AW133" i="2" s="1"/>
  <c r="S127" i="2"/>
  <c r="Q127" i="3" s="1"/>
  <c r="AX127" i="2" s="1"/>
  <c r="P109" i="3"/>
  <c r="S87" i="2"/>
  <c r="Q87" i="3" s="1"/>
  <c r="AX87" i="2" s="1"/>
  <c r="S114" i="2"/>
  <c r="Q114" i="3" s="1"/>
  <c r="AX114" i="2" s="1"/>
  <c r="S92" i="2"/>
  <c r="Q92" i="3" s="1"/>
  <c r="AX92" i="2" s="1"/>
  <c r="S152" i="2"/>
  <c r="Q152" i="3" s="1"/>
  <c r="AX152" i="2" s="1"/>
  <c r="S136" i="2"/>
  <c r="Q136" i="3" s="1"/>
  <c r="AX136" i="2" s="1"/>
  <c r="S131" i="2"/>
  <c r="Q131" i="3" s="1"/>
  <c r="AX131" i="2" s="1"/>
  <c r="T147" i="2"/>
  <c r="S90" i="2"/>
  <c r="Q90" i="3" s="1"/>
  <c r="AX90" i="2" s="1"/>
  <c r="S116" i="2"/>
  <c r="Q116" i="3" s="1"/>
  <c r="AX116" i="2" s="1"/>
  <c r="T102" i="2"/>
  <c r="T105" i="2"/>
  <c r="S121" i="2"/>
  <c r="Q121" i="3" s="1"/>
  <c r="AX121" i="2" s="1"/>
  <c r="Q104" i="3"/>
  <c r="S138" i="2"/>
  <c r="S129" i="2"/>
  <c r="Q129" i="3" s="1"/>
  <c r="AX129" i="2" s="1"/>
  <c r="S94" i="2"/>
  <c r="Q94" i="3" s="1"/>
  <c r="AX94" i="2" s="1"/>
  <c r="S107" i="2"/>
  <c r="Q107" i="3" s="1"/>
  <c r="AX107" i="2" s="1"/>
  <c r="Q111" i="3"/>
  <c r="AX111" i="2" s="1"/>
  <c r="T96" i="2"/>
  <c r="S93" i="2"/>
  <c r="Q93" i="3" s="1"/>
  <c r="AX93" i="2" s="1"/>
  <c r="S89" i="2"/>
  <c r="Q89" i="3" s="1"/>
  <c r="AX89" i="2" s="1"/>
  <c r="S100" i="2"/>
  <c r="Q100" i="3" s="1"/>
  <c r="AX100" i="2" s="1"/>
  <c r="S125" i="2"/>
  <c r="Q125" i="3" s="1"/>
  <c r="AX125" i="2" s="1"/>
  <c r="T132" i="2"/>
  <c r="R132" i="3" s="1"/>
  <c r="T145" i="2"/>
  <c r="R145" i="3" s="1"/>
  <c r="S146" i="2"/>
  <c r="Q146" i="3" s="1"/>
  <c r="AX146" i="2" s="1"/>
  <c r="S142" i="2"/>
  <c r="Q142" i="3" s="1"/>
  <c r="AX142" i="2" s="1"/>
  <c r="S119" i="2"/>
  <c r="Q119" i="3" s="1"/>
  <c r="AX119" i="2" s="1"/>
  <c r="S148" i="2"/>
  <c r="Q148" i="3" s="1"/>
  <c r="AX148" i="2" s="1"/>
  <c r="S120" i="2"/>
  <c r="Q120" i="3" s="1"/>
  <c r="AX120" i="2" s="1"/>
  <c r="S110" i="2"/>
  <c r="Q110" i="3" s="1"/>
  <c r="AX110" i="2" s="1"/>
  <c r="T117" i="2"/>
  <c r="R117" i="3" s="1"/>
  <c r="S134" i="2"/>
  <c r="Q134" i="3" s="1"/>
  <c r="AX134" i="2" s="1"/>
  <c r="T124" i="2"/>
  <c r="Q122" i="2"/>
  <c r="T101" i="2"/>
  <c r="S144" i="2"/>
  <c r="Q144" i="3" s="1"/>
  <c r="AX144" i="2" s="1"/>
  <c r="T97" i="2"/>
  <c r="T103" i="2"/>
  <c r="R103" i="3" s="1"/>
  <c r="T91" i="2"/>
  <c r="T128" i="2"/>
  <c r="R128" i="3" s="1"/>
  <c r="R151" i="2"/>
  <c r="P151" i="3" s="1"/>
  <c r="AW151" i="2" s="1"/>
  <c r="O86" i="3"/>
  <c r="AV86" i="2" s="1"/>
  <c r="Q123" i="2"/>
  <c r="U129" i="1"/>
  <c r="V97" i="1"/>
  <c r="U118" i="1"/>
  <c r="W111" i="1"/>
  <c r="V132" i="1"/>
  <c r="U113" i="1"/>
  <c r="V151" i="1"/>
  <c r="V122" i="1"/>
  <c r="U150" i="1"/>
  <c r="V124" i="1"/>
  <c r="U90" i="1"/>
  <c r="U92" i="1"/>
  <c r="O157" i="2"/>
  <c r="O165" i="2" s="1"/>
  <c r="M85" i="3"/>
  <c r="AT85" i="2" s="1"/>
  <c r="U86" i="1"/>
  <c r="U133" i="1"/>
  <c r="V145" i="1"/>
  <c r="U114" i="1"/>
  <c r="V103" i="1"/>
  <c r="U135" i="1"/>
  <c r="U142" i="1"/>
  <c r="V105" i="1"/>
  <c r="V137" i="1"/>
  <c r="T157" i="1"/>
  <c r="T165" i="1" s="1"/>
  <c r="V104" i="1"/>
  <c r="W107" i="1"/>
  <c r="U121" i="1"/>
  <c r="U110" i="1"/>
  <c r="U98" i="1"/>
  <c r="U138" i="1"/>
  <c r="V101" i="1"/>
  <c r="V153" i="1"/>
  <c r="V126" i="1"/>
  <c r="V117" i="1"/>
  <c r="U93" i="1"/>
  <c r="U94" i="1"/>
  <c r="V112" i="1"/>
  <c r="V143" i="1"/>
  <c r="V85" i="1"/>
  <c r="U99" i="1"/>
  <c r="V139" i="1"/>
  <c r="U144" i="1"/>
  <c r="U146" i="1"/>
  <c r="V123" i="1"/>
  <c r="U116" i="1"/>
  <c r="U119" i="1"/>
  <c r="V108" i="1"/>
  <c r="V102" i="1"/>
  <c r="U149" i="1"/>
  <c r="V115" i="1"/>
  <c r="U106" i="1"/>
  <c r="U89" i="1"/>
  <c r="V96" i="1"/>
  <c r="U88" i="1"/>
  <c r="U141" i="1"/>
  <c r="U125" i="1"/>
  <c r="U87" i="1"/>
  <c r="U120" i="1"/>
  <c r="U95" i="1"/>
  <c r="V128" i="1"/>
  <c r="U136" i="1"/>
  <c r="V130" i="1"/>
  <c r="U131" i="1"/>
  <c r="U140" i="1"/>
  <c r="V147" i="1"/>
  <c r="U134" i="1"/>
  <c r="V100" i="1"/>
  <c r="U127" i="1"/>
  <c r="V91" i="1"/>
  <c r="U109" i="1"/>
  <c r="U152" i="1"/>
  <c r="U148" i="1"/>
  <c r="T143" i="2" l="1"/>
  <c r="R143" i="3" s="1"/>
  <c r="T153" i="2"/>
  <c r="R153" i="3" s="1"/>
  <c r="AY153" i="2" s="1"/>
  <c r="U153" i="2" s="1"/>
  <c r="S153" i="3" s="1"/>
  <c r="AZ153" i="2" s="1"/>
  <c r="P112" i="3"/>
  <c r="AW112" i="2" s="1"/>
  <c r="S112" i="2" s="1"/>
  <c r="P108" i="3"/>
  <c r="AW108" i="2" s="1"/>
  <c r="S108" i="2" s="1"/>
  <c r="Q115" i="3"/>
  <c r="AX115" i="2" s="1"/>
  <c r="T115" i="2" s="1"/>
  <c r="R115" i="3" s="1"/>
  <c r="AY115" i="2" s="1"/>
  <c r="U115" i="2" s="1"/>
  <c r="P130" i="3"/>
  <c r="AW130" i="2" s="1"/>
  <c r="S130" i="2" s="1"/>
  <c r="P126" i="3"/>
  <c r="AW126" i="2" s="1"/>
  <c r="S126" i="2" s="1"/>
  <c r="Q126" i="3" s="1"/>
  <c r="AX126" i="2" s="1"/>
  <c r="O141" i="3"/>
  <c r="AV141" i="2" s="1"/>
  <c r="R141" i="2" s="1"/>
  <c r="C141" i="2"/>
  <c r="Q88" i="3"/>
  <c r="AX88" i="2" s="1"/>
  <c r="T88" i="2" s="1"/>
  <c r="R88" i="3" s="1"/>
  <c r="AY88" i="2" s="1"/>
  <c r="U88" i="2" s="1"/>
  <c r="S88" i="3" s="1"/>
  <c r="Q98" i="3"/>
  <c r="AX98" i="2" s="1"/>
  <c r="T98" i="2" s="1"/>
  <c r="R98" i="3" s="1"/>
  <c r="AY98" i="2" s="1"/>
  <c r="U98" i="2" s="1"/>
  <c r="S98" i="3" s="1"/>
  <c r="P137" i="3"/>
  <c r="AW137" i="2" s="1"/>
  <c r="S137" i="2" s="1"/>
  <c r="T139" i="2"/>
  <c r="R139" i="3" s="1"/>
  <c r="AY139" i="2" s="1"/>
  <c r="U139" i="2" s="1"/>
  <c r="S139" i="3" s="1"/>
  <c r="T106" i="2"/>
  <c r="R106" i="3" s="1"/>
  <c r="AW109" i="2"/>
  <c r="S109" i="2" s="1"/>
  <c r="Q109" i="3" s="1"/>
  <c r="AW140" i="2"/>
  <c r="S140" i="2" s="1"/>
  <c r="Q140" i="3" s="1"/>
  <c r="AX104" i="2"/>
  <c r="T104" i="2" s="1"/>
  <c r="R104" i="3" s="1"/>
  <c r="AY104" i="2" s="1"/>
  <c r="U104" i="2" s="1"/>
  <c r="S104" i="3" s="1"/>
  <c r="T135" i="2"/>
  <c r="R135" i="3" s="1"/>
  <c r="AY135" i="2" s="1"/>
  <c r="U135" i="2" s="1"/>
  <c r="S135" i="3" s="1"/>
  <c r="T127" i="2"/>
  <c r="R127" i="3" s="1"/>
  <c r="AY127" i="2" s="1"/>
  <c r="U127" i="2" s="1"/>
  <c r="T111" i="2"/>
  <c r="R111" i="3" s="1"/>
  <c r="AY111" i="2" s="1"/>
  <c r="U111" i="2" s="1"/>
  <c r="S111" i="3" s="1"/>
  <c r="AZ111" i="2" s="1"/>
  <c r="S133" i="2"/>
  <c r="Q133" i="3" s="1"/>
  <c r="AX133" i="2" s="1"/>
  <c r="AY106" i="2"/>
  <c r="U106" i="2" s="1"/>
  <c r="AY95" i="2"/>
  <c r="U95" i="2" s="1"/>
  <c r="S95" i="3" s="1"/>
  <c r="AY118" i="2"/>
  <c r="U118" i="2" s="1"/>
  <c r="S118" i="3" s="1"/>
  <c r="AY99" i="2"/>
  <c r="U99" i="2" s="1"/>
  <c r="AY149" i="2"/>
  <c r="U149" i="2" s="1"/>
  <c r="AY128" i="2"/>
  <c r="U128" i="2" s="1"/>
  <c r="S128" i="3" s="1"/>
  <c r="T134" i="2"/>
  <c r="R134" i="3" s="1"/>
  <c r="Q138" i="3"/>
  <c r="AX138" i="2" s="1"/>
  <c r="R105" i="3"/>
  <c r="AY105" i="2" s="1"/>
  <c r="U105" i="2" s="1"/>
  <c r="R147" i="3"/>
  <c r="AY147" i="2" s="1"/>
  <c r="U147" i="2" s="1"/>
  <c r="S147" i="3" s="1"/>
  <c r="AZ147" i="2" s="1"/>
  <c r="T92" i="2"/>
  <c r="R92" i="3" s="1"/>
  <c r="O123" i="3"/>
  <c r="AV123" i="2" s="1"/>
  <c r="C123" i="2"/>
  <c r="AY103" i="2"/>
  <c r="U103" i="2" s="1"/>
  <c r="S103" i="3" s="1"/>
  <c r="O122" i="3"/>
  <c r="AV122" i="2" s="1"/>
  <c r="C122" i="2"/>
  <c r="AY117" i="2"/>
  <c r="U117" i="2" s="1"/>
  <c r="S117" i="3" s="1"/>
  <c r="T119" i="2"/>
  <c r="AY145" i="2"/>
  <c r="U145" i="2" s="1"/>
  <c r="S145" i="3" s="1"/>
  <c r="T89" i="2"/>
  <c r="R89" i="3" s="1"/>
  <c r="T94" i="2"/>
  <c r="R94" i="3" s="1"/>
  <c r="R102" i="3"/>
  <c r="AY102" i="2" s="1"/>
  <c r="U102" i="2" s="1"/>
  <c r="S102" i="3" s="1"/>
  <c r="AZ102" i="2" s="1"/>
  <c r="T116" i="2"/>
  <c r="R116" i="3" s="1"/>
  <c r="T152" i="2"/>
  <c r="R152" i="3" s="1"/>
  <c r="T114" i="2"/>
  <c r="R114" i="3" s="1"/>
  <c r="R97" i="3"/>
  <c r="AY97" i="2" s="1"/>
  <c r="U97" i="2" s="1"/>
  <c r="R124" i="3"/>
  <c r="AY124" i="2" s="1"/>
  <c r="U124" i="2" s="1"/>
  <c r="S124" i="3" s="1"/>
  <c r="AZ124" i="2" s="1"/>
  <c r="T110" i="2"/>
  <c r="R110" i="3" s="1"/>
  <c r="T142" i="2"/>
  <c r="R142" i="3" s="1"/>
  <c r="AY132" i="2"/>
  <c r="U132" i="2" s="1"/>
  <c r="T93" i="2"/>
  <c r="R93" i="3" s="1"/>
  <c r="T129" i="2"/>
  <c r="T121" i="2"/>
  <c r="R121" i="3" s="1"/>
  <c r="T90" i="2"/>
  <c r="AY150" i="2"/>
  <c r="U150" i="2" s="1"/>
  <c r="S150" i="3" s="1"/>
  <c r="AY143" i="2"/>
  <c r="U143" i="2" s="1"/>
  <c r="S143" i="3" s="1"/>
  <c r="AY113" i="2"/>
  <c r="U113" i="2" s="1"/>
  <c r="S113" i="3" s="1"/>
  <c r="T144" i="2"/>
  <c r="R144" i="3" s="1"/>
  <c r="T120" i="2"/>
  <c r="T125" i="2"/>
  <c r="R96" i="3"/>
  <c r="AY96" i="2" s="1"/>
  <c r="U96" i="2" s="1"/>
  <c r="S96" i="3" s="1"/>
  <c r="AZ96" i="2" s="1"/>
  <c r="T136" i="2"/>
  <c r="R136" i="3" s="1"/>
  <c r="T87" i="2"/>
  <c r="R87" i="3" s="1"/>
  <c r="R91" i="3"/>
  <c r="AY91" i="2" s="1"/>
  <c r="U91" i="2" s="1"/>
  <c r="S91" i="3" s="1"/>
  <c r="AZ91" i="2" s="1"/>
  <c r="R101" i="3"/>
  <c r="AY101" i="2" s="1"/>
  <c r="U101" i="2" s="1"/>
  <c r="T148" i="2"/>
  <c r="T146" i="2"/>
  <c r="T100" i="2"/>
  <c r="T107" i="2"/>
  <c r="T131" i="2"/>
  <c r="R86" i="2"/>
  <c r="P86" i="3" s="1"/>
  <c r="AW86" i="2" s="1"/>
  <c r="S151" i="2"/>
  <c r="Q151" i="3" s="1"/>
  <c r="AX151" i="2" s="1"/>
  <c r="W130" i="1"/>
  <c r="V120" i="1"/>
  <c r="W96" i="1"/>
  <c r="W102" i="1"/>
  <c r="W143" i="1"/>
  <c r="W101" i="1"/>
  <c r="W137" i="1"/>
  <c r="O159" i="2"/>
  <c r="V148" i="1"/>
  <c r="V136" i="1"/>
  <c r="V106" i="1"/>
  <c r="V116" i="1"/>
  <c r="W85" i="1"/>
  <c r="W153" i="1"/>
  <c r="V110" i="1"/>
  <c r="V121" i="1"/>
  <c r="X107" i="1"/>
  <c r="W104" i="1"/>
  <c r="V142" i="1"/>
  <c r="V92" i="1"/>
  <c r="V90" i="1"/>
  <c r="W124" i="1"/>
  <c r="W151" i="1"/>
  <c r="V118" i="1"/>
  <c r="W91" i="1"/>
  <c r="V87" i="1"/>
  <c r="V125" i="1"/>
  <c r="W115" i="1"/>
  <c r="W108" i="1"/>
  <c r="W139" i="1"/>
  <c r="V99" i="1"/>
  <c r="W117" i="1"/>
  <c r="V133" i="1"/>
  <c r="V86" i="1"/>
  <c r="M157" i="3"/>
  <c r="M165" i="3" s="1"/>
  <c r="V150" i="1"/>
  <c r="V113" i="1"/>
  <c r="X111" i="1"/>
  <c r="V129" i="1"/>
  <c r="V152" i="1"/>
  <c r="V127" i="1"/>
  <c r="W100" i="1"/>
  <c r="V134" i="1"/>
  <c r="W128" i="1"/>
  <c r="V141" i="1"/>
  <c r="W123" i="1"/>
  <c r="V93" i="1"/>
  <c r="V138" i="1"/>
  <c r="V135" i="1"/>
  <c r="W145" i="1"/>
  <c r="W132" i="1"/>
  <c r="V140" i="1"/>
  <c r="V131" i="1"/>
  <c r="V88" i="1"/>
  <c r="V89" i="1"/>
  <c r="V149" i="1"/>
  <c r="V119" i="1"/>
  <c r="V94" i="1"/>
  <c r="V109" i="1"/>
  <c r="W147" i="1"/>
  <c r="V95" i="1"/>
  <c r="V146" i="1"/>
  <c r="V144" i="1"/>
  <c r="U157" i="1"/>
  <c r="U165" i="1" s="1"/>
  <c r="W112" i="1"/>
  <c r="W126" i="1"/>
  <c r="V98" i="1"/>
  <c r="W105" i="1"/>
  <c r="W103" i="1"/>
  <c r="V114" i="1"/>
  <c r="W122" i="1"/>
  <c r="W97" i="1"/>
  <c r="Q112" i="3" l="1"/>
  <c r="AX112" i="2" s="1"/>
  <c r="T112" i="2" s="1"/>
  <c r="R112" i="3" s="1"/>
  <c r="AY112" i="2" s="1"/>
  <c r="U112" i="2" s="1"/>
  <c r="AX109" i="2"/>
  <c r="T109" i="2" s="1"/>
  <c r="R109" i="3" s="1"/>
  <c r="AY109" i="2" s="1"/>
  <c r="U109" i="2" s="1"/>
  <c r="S109" i="3" s="1"/>
  <c r="Q130" i="3"/>
  <c r="AX130" i="2" s="1"/>
  <c r="T130" i="2" s="1"/>
  <c r="R130" i="3" s="1"/>
  <c r="AY130" i="2" s="1"/>
  <c r="U130" i="2" s="1"/>
  <c r="Q108" i="3"/>
  <c r="AX108" i="2" s="1"/>
  <c r="T108" i="2" s="1"/>
  <c r="R108" i="3" s="1"/>
  <c r="AY108" i="2" s="1"/>
  <c r="U108" i="2" s="1"/>
  <c r="S108" i="3" s="1"/>
  <c r="AZ108" i="2" s="1"/>
  <c r="V108" i="2" s="1"/>
  <c r="T108" i="3" s="1"/>
  <c r="AX140" i="2"/>
  <c r="T140" i="2" s="1"/>
  <c r="R140" i="3" s="1"/>
  <c r="AY140" i="2" s="1"/>
  <c r="U140" i="2" s="1"/>
  <c r="S140" i="3" s="1"/>
  <c r="AZ140" i="2" s="1"/>
  <c r="V140" i="2" s="1"/>
  <c r="T140" i="3" s="1"/>
  <c r="Q137" i="3"/>
  <c r="AX137" i="2" s="1"/>
  <c r="T137" i="2" s="1"/>
  <c r="R137" i="3" s="1"/>
  <c r="AY137" i="2" s="1"/>
  <c r="U137" i="2" s="1"/>
  <c r="S137" i="3" s="1"/>
  <c r="AZ137" i="2" s="1"/>
  <c r="V137" i="2" s="1"/>
  <c r="P141" i="3"/>
  <c r="T133" i="2"/>
  <c r="R133" i="3" s="1"/>
  <c r="AY133" i="2" s="1"/>
  <c r="U133" i="2" s="1"/>
  <c r="T138" i="2"/>
  <c r="R138" i="3" s="1"/>
  <c r="AY138" i="2" s="1"/>
  <c r="U138" i="2" s="1"/>
  <c r="S138" i="3" s="1"/>
  <c r="T126" i="2"/>
  <c r="R126" i="3" s="1"/>
  <c r="AY126" i="2" s="1"/>
  <c r="U126" i="2" s="1"/>
  <c r="S105" i="3"/>
  <c r="AZ105" i="2" s="1"/>
  <c r="V105" i="2" s="1"/>
  <c r="T105" i="3" s="1"/>
  <c r="BA105" i="2" s="1"/>
  <c r="AZ95" i="2"/>
  <c r="V95" i="2" s="1"/>
  <c r="T95" i="3" s="1"/>
  <c r="S97" i="3"/>
  <c r="AZ97" i="2" s="1"/>
  <c r="V97" i="2" s="1"/>
  <c r="T97" i="3" s="1"/>
  <c r="BA97" i="2" s="1"/>
  <c r="V102" i="2"/>
  <c r="T102" i="3" s="1"/>
  <c r="BA102" i="2" s="1"/>
  <c r="S101" i="3"/>
  <c r="AZ101" i="2" s="1"/>
  <c r="V101" i="2" s="1"/>
  <c r="T101" i="3" s="1"/>
  <c r="S115" i="3"/>
  <c r="AZ115" i="2" s="1"/>
  <c r="V115" i="2" s="1"/>
  <c r="T115" i="3" s="1"/>
  <c r="AZ118" i="2"/>
  <c r="V118" i="2" s="1"/>
  <c r="T118" i="3" s="1"/>
  <c r="S86" i="2"/>
  <c r="Q86" i="3" s="1"/>
  <c r="AX86" i="2" s="1"/>
  <c r="AZ150" i="2"/>
  <c r="V150" i="2" s="1"/>
  <c r="T150" i="3" s="1"/>
  <c r="R129" i="3"/>
  <c r="AY129" i="2" s="1"/>
  <c r="U129" i="2" s="1"/>
  <c r="S129" i="3" s="1"/>
  <c r="AZ129" i="2" s="1"/>
  <c r="AY116" i="2"/>
  <c r="U116" i="2" s="1"/>
  <c r="AY94" i="2"/>
  <c r="U94" i="2" s="1"/>
  <c r="R119" i="3"/>
  <c r="AY119" i="2" s="1"/>
  <c r="U119" i="2" s="1"/>
  <c r="S119" i="3" s="1"/>
  <c r="AZ119" i="2" s="1"/>
  <c r="AZ139" i="2"/>
  <c r="V139" i="2" s="1"/>
  <c r="R146" i="3"/>
  <c r="AY146" i="2" s="1"/>
  <c r="U146" i="2" s="1"/>
  <c r="S146" i="3" s="1"/>
  <c r="AY87" i="2"/>
  <c r="U87" i="2" s="1"/>
  <c r="S87" i="3" s="1"/>
  <c r="R120" i="3"/>
  <c r="AY120" i="2" s="1"/>
  <c r="U120" i="2" s="1"/>
  <c r="S120" i="3" s="1"/>
  <c r="AZ113" i="2"/>
  <c r="V113" i="2" s="1"/>
  <c r="T113" i="3" s="1"/>
  <c r="S132" i="3"/>
  <c r="AZ132" i="2" s="1"/>
  <c r="V132" i="2" s="1"/>
  <c r="T132" i="3" s="1"/>
  <c r="BA132" i="2" s="1"/>
  <c r="AY152" i="2"/>
  <c r="U152" i="2" s="1"/>
  <c r="S152" i="3" s="1"/>
  <c r="AY89" i="2"/>
  <c r="U89" i="2" s="1"/>
  <c r="S89" i="3" s="1"/>
  <c r="AY92" i="2"/>
  <c r="U92" i="2" s="1"/>
  <c r="S92" i="3" s="1"/>
  <c r="R131" i="3"/>
  <c r="AY131" i="2" s="1"/>
  <c r="U131" i="2" s="1"/>
  <c r="R107" i="3"/>
  <c r="AY107" i="2" s="1"/>
  <c r="U107" i="2" s="1"/>
  <c r="R148" i="3"/>
  <c r="AY148" i="2" s="1"/>
  <c r="U148" i="2" s="1"/>
  <c r="S148" i="3" s="1"/>
  <c r="AZ148" i="2" s="1"/>
  <c r="AY136" i="2"/>
  <c r="U136" i="2" s="1"/>
  <c r="S136" i="3" s="1"/>
  <c r="AY144" i="2"/>
  <c r="U144" i="2" s="1"/>
  <c r="AZ143" i="2"/>
  <c r="V143" i="2" s="1"/>
  <c r="T143" i="3" s="1"/>
  <c r="AY121" i="2"/>
  <c r="U121" i="2" s="1"/>
  <c r="AY142" i="2"/>
  <c r="U142" i="2" s="1"/>
  <c r="S142" i="3" s="1"/>
  <c r="AZ104" i="2"/>
  <c r="V104" i="2" s="1"/>
  <c r="T104" i="3" s="1"/>
  <c r="AZ145" i="2"/>
  <c r="V145" i="2" s="1"/>
  <c r="T145" i="3" s="1"/>
  <c r="AZ98" i="2"/>
  <c r="V98" i="2" s="1"/>
  <c r="T98" i="3" s="1"/>
  <c r="AZ135" i="2"/>
  <c r="V135" i="2" s="1"/>
  <c r="T135" i="3" s="1"/>
  <c r="AY110" i="2"/>
  <c r="U110" i="2" s="1"/>
  <c r="S110" i="3" s="1"/>
  <c r="AY134" i="2"/>
  <c r="U134" i="2" s="1"/>
  <c r="S134" i="3" s="1"/>
  <c r="T151" i="2"/>
  <c r="R151" i="3" s="1"/>
  <c r="R100" i="3"/>
  <c r="AY100" i="2" s="1"/>
  <c r="U100" i="2" s="1"/>
  <c r="S100" i="3" s="1"/>
  <c r="R125" i="3"/>
  <c r="AY125" i="2" s="1"/>
  <c r="U125" i="2" s="1"/>
  <c r="S125" i="3" s="1"/>
  <c r="AZ125" i="2" s="1"/>
  <c r="R90" i="3"/>
  <c r="AY90" i="2" s="1"/>
  <c r="U90" i="2" s="1"/>
  <c r="S90" i="3" s="1"/>
  <c r="AZ90" i="2" s="1"/>
  <c r="AY93" i="2"/>
  <c r="U93" i="2" s="1"/>
  <c r="S93" i="3" s="1"/>
  <c r="AY114" i="2"/>
  <c r="U114" i="2" s="1"/>
  <c r="S114" i="3" s="1"/>
  <c r="AZ88" i="2"/>
  <c r="V88" i="2" s="1"/>
  <c r="T88" i="3" s="1"/>
  <c r="AZ117" i="2"/>
  <c r="V117" i="2" s="1"/>
  <c r="T117" i="3" s="1"/>
  <c r="AZ128" i="2"/>
  <c r="V128" i="2" s="1"/>
  <c r="T128" i="3" s="1"/>
  <c r="AZ103" i="2"/>
  <c r="V103" i="2" s="1"/>
  <c r="T103" i="3" s="1"/>
  <c r="V111" i="2"/>
  <c r="T111" i="3" s="1"/>
  <c r="V124" i="2"/>
  <c r="T124" i="3" s="1"/>
  <c r="BA124" i="2" s="1"/>
  <c r="R122" i="2"/>
  <c r="P122" i="3" s="1"/>
  <c r="AW122" i="2" s="1"/>
  <c r="R123" i="2"/>
  <c r="P123" i="3" s="1"/>
  <c r="AW123" i="2" s="1"/>
  <c r="V147" i="2"/>
  <c r="T147" i="3" s="1"/>
  <c r="BA147" i="2" s="1"/>
  <c r="V96" i="2"/>
  <c r="T96" i="3" s="1"/>
  <c r="BA96" i="2" s="1"/>
  <c r="W149" i="1"/>
  <c r="W131" i="1"/>
  <c r="X145" i="1"/>
  <c r="X100" i="1"/>
  <c r="X108" i="1"/>
  <c r="X91" i="1"/>
  <c r="W121" i="1"/>
  <c r="W136" i="1"/>
  <c r="X102" i="1"/>
  <c r="W140" i="1"/>
  <c r="W135" i="1"/>
  <c r="W93" i="1"/>
  <c r="W134" i="1"/>
  <c r="W152" i="1"/>
  <c r="W86" i="1"/>
  <c r="X117" i="1"/>
  <c r="W99" i="1"/>
  <c r="X151" i="1"/>
  <c r="W92" i="1"/>
  <c r="X104" i="1"/>
  <c r="W106" i="1"/>
  <c r="W120" i="1"/>
  <c r="X130" i="1"/>
  <c r="X97" i="1"/>
  <c r="W114" i="1"/>
  <c r="X105" i="1"/>
  <c r="W98" i="1"/>
  <c r="X126" i="1"/>
  <c r="W146" i="1"/>
  <c r="W119" i="1"/>
  <c r="W89" i="1"/>
  <c r="W141" i="1"/>
  <c r="X128" i="1"/>
  <c r="W127" i="1"/>
  <c r="AT157" i="2"/>
  <c r="AT165" i="2" s="1"/>
  <c r="P85" i="2"/>
  <c r="X115" i="1"/>
  <c r="W87" i="1"/>
  <c r="X124" i="1"/>
  <c r="W142" i="1"/>
  <c r="X85" i="1"/>
  <c r="S106" i="3"/>
  <c r="X101" i="1"/>
  <c r="X143" i="1"/>
  <c r="W88" i="1"/>
  <c r="X132" i="1"/>
  <c r="W138" i="1"/>
  <c r="X123" i="1"/>
  <c r="S99" i="3"/>
  <c r="AZ99" i="2" s="1"/>
  <c r="W109" i="1"/>
  <c r="X122" i="1"/>
  <c r="X103" i="1"/>
  <c r="X112" i="1"/>
  <c r="W144" i="1"/>
  <c r="W95" i="1"/>
  <c r="X147" i="1"/>
  <c r="W94" i="1"/>
  <c r="S149" i="3"/>
  <c r="S127" i="3"/>
  <c r="AZ127" i="2" s="1"/>
  <c r="W129" i="1"/>
  <c r="W113" i="1"/>
  <c r="W150" i="1"/>
  <c r="W133" i="1"/>
  <c r="X139" i="1"/>
  <c r="W125" i="1"/>
  <c r="V153" i="2"/>
  <c r="W118" i="1"/>
  <c r="W90" i="1"/>
  <c r="W110" i="1"/>
  <c r="X153" i="1"/>
  <c r="V157" i="1"/>
  <c r="V165" i="1" s="1"/>
  <c r="W116" i="1"/>
  <c r="W148" i="1"/>
  <c r="X137" i="1"/>
  <c r="V91" i="2"/>
  <c r="X96" i="1"/>
  <c r="S130" i="3" l="1"/>
  <c r="AZ130" i="2" s="1"/>
  <c r="V130" i="2" s="1"/>
  <c r="AW141" i="2"/>
  <c r="S141" i="2" s="1"/>
  <c r="Q141" i="3" s="1"/>
  <c r="W147" i="2"/>
  <c r="U147" i="3" s="1"/>
  <c r="BB147" i="2" s="1"/>
  <c r="W97" i="2"/>
  <c r="U97" i="3" s="1"/>
  <c r="BB97" i="2" s="1"/>
  <c r="BA140" i="2"/>
  <c r="W140" i="2" s="1"/>
  <c r="U140" i="3" s="1"/>
  <c r="S131" i="3"/>
  <c r="AZ131" i="2" s="1"/>
  <c r="V131" i="2" s="1"/>
  <c r="BA98" i="2"/>
  <c r="W98" i="2" s="1"/>
  <c r="W124" i="2"/>
  <c r="U124" i="3" s="1"/>
  <c r="BB124" i="2" s="1"/>
  <c r="BA118" i="2"/>
  <c r="W118" i="2" s="1"/>
  <c r="U118" i="3" s="1"/>
  <c r="BA95" i="2"/>
  <c r="W95" i="2" s="1"/>
  <c r="W132" i="2"/>
  <c r="U132" i="3" s="1"/>
  <c r="BB132" i="2" s="1"/>
  <c r="BA150" i="2"/>
  <c r="W150" i="2" s="1"/>
  <c r="S126" i="3"/>
  <c r="AZ126" i="2" s="1"/>
  <c r="V126" i="2" s="1"/>
  <c r="BA128" i="2"/>
  <c r="W128" i="2" s="1"/>
  <c r="U128" i="3" s="1"/>
  <c r="BA88" i="2"/>
  <c r="W88" i="2" s="1"/>
  <c r="U88" i="3" s="1"/>
  <c r="BA104" i="2"/>
  <c r="W104" i="2" s="1"/>
  <c r="U104" i="3" s="1"/>
  <c r="BA143" i="2"/>
  <c r="W143" i="2" s="1"/>
  <c r="U143" i="3" s="1"/>
  <c r="T139" i="3"/>
  <c r="BA139" i="2" s="1"/>
  <c r="W139" i="2" s="1"/>
  <c r="S116" i="3"/>
  <c r="AZ116" i="2" s="1"/>
  <c r="V116" i="2" s="1"/>
  <c r="T116" i="3" s="1"/>
  <c r="BA116" i="2" s="1"/>
  <c r="AZ93" i="2"/>
  <c r="V93" i="2" s="1"/>
  <c r="AY151" i="2"/>
  <c r="U151" i="2" s="1"/>
  <c r="S151" i="3" s="1"/>
  <c r="AZ142" i="2"/>
  <c r="V142" i="2" s="1"/>
  <c r="T142" i="3" s="1"/>
  <c r="AZ136" i="2"/>
  <c r="V136" i="2" s="1"/>
  <c r="T136" i="3" s="1"/>
  <c r="AZ89" i="2"/>
  <c r="V89" i="2" s="1"/>
  <c r="T89" i="3" s="1"/>
  <c r="BA113" i="2"/>
  <c r="W113" i="2" s="1"/>
  <c r="U113" i="3" s="1"/>
  <c r="S133" i="3"/>
  <c r="AZ133" i="2" s="1"/>
  <c r="V133" i="2" s="1"/>
  <c r="BA117" i="2"/>
  <c r="W117" i="2" s="1"/>
  <c r="U117" i="3" s="1"/>
  <c r="AZ134" i="2"/>
  <c r="V134" i="2" s="1"/>
  <c r="T134" i="3" s="1"/>
  <c r="BA145" i="2"/>
  <c r="W145" i="2" s="1"/>
  <c r="U145" i="3" s="1"/>
  <c r="S121" i="3"/>
  <c r="AZ121" i="2" s="1"/>
  <c r="V121" i="2" s="1"/>
  <c r="T121" i="3" s="1"/>
  <c r="AZ152" i="2"/>
  <c r="V152" i="2" s="1"/>
  <c r="S94" i="3"/>
  <c r="AZ94" i="2" s="1"/>
  <c r="V94" i="2" s="1"/>
  <c r="T94" i="3" s="1"/>
  <c r="BA94" i="2" s="1"/>
  <c r="BA103" i="2"/>
  <c r="W103" i="2" s="1"/>
  <c r="U103" i="3" s="1"/>
  <c r="AZ110" i="2"/>
  <c r="V110" i="2" s="1"/>
  <c r="AZ114" i="2"/>
  <c r="V114" i="2" s="1"/>
  <c r="T137" i="3"/>
  <c r="BA137" i="2" s="1"/>
  <c r="W137" i="2" s="1"/>
  <c r="U137" i="3" s="1"/>
  <c r="BB137" i="2" s="1"/>
  <c r="BA135" i="2"/>
  <c r="W135" i="2" s="1"/>
  <c r="U135" i="3" s="1"/>
  <c r="BA108" i="2"/>
  <c r="W108" i="2" s="1"/>
  <c r="S144" i="3"/>
  <c r="AZ144" i="2" s="1"/>
  <c r="V144" i="2" s="1"/>
  <c r="T144" i="3" s="1"/>
  <c r="BA144" i="2" s="1"/>
  <c r="AZ92" i="2"/>
  <c r="V92" i="2" s="1"/>
  <c r="AZ87" i="2"/>
  <c r="V87" i="2" s="1"/>
  <c r="T86" i="2"/>
  <c r="S122" i="2"/>
  <c r="Q122" i="3" s="1"/>
  <c r="AX122" i="2" s="1"/>
  <c r="BA101" i="2"/>
  <c r="W101" i="2" s="1"/>
  <c r="U101" i="3" s="1"/>
  <c r="BA115" i="2"/>
  <c r="W115" i="2" s="1"/>
  <c r="AZ146" i="2"/>
  <c r="V146" i="2" s="1"/>
  <c r="AZ120" i="2"/>
  <c r="V120" i="2" s="1"/>
  <c r="T120" i="3" s="1"/>
  <c r="AZ106" i="2"/>
  <c r="V106" i="2" s="1"/>
  <c r="AZ100" i="2"/>
  <c r="V100" i="2" s="1"/>
  <c r="T100" i="3" s="1"/>
  <c r="AZ138" i="2"/>
  <c r="V138" i="2" s="1"/>
  <c r="T138" i="3" s="1"/>
  <c r="S107" i="3"/>
  <c r="AZ107" i="2" s="1"/>
  <c r="V107" i="2" s="1"/>
  <c r="V129" i="2"/>
  <c r="T129" i="3" s="1"/>
  <c r="BA129" i="2" s="1"/>
  <c r="W96" i="2"/>
  <c r="U96" i="3" s="1"/>
  <c r="AZ109" i="2"/>
  <c r="V109" i="2" s="1"/>
  <c r="T109" i="3" s="1"/>
  <c r="BA111" i="2"/>
  <c r="W111" i="2" s="1"/>
  <c r="U111" i="3" s="1"/>
  <c r="S123" i="2"/>
  <c r="Q123" i="3" s="1"/>
  <c r="AX123" i="2" s="1"/>
  <c r="S112" i="3"/>
  <c r="AZ112" i="2" s="1"/>
  <c r="V112" i="2" s="1"/>
  <c r="AZ149" i="2"/>
  <c r="V149" i="2" s="1"/>
  <c r="T149" i="3" s="1"/>
  <c r="BA149" i="2" s="1"/>
  <c r="V119" i="2"/>
  <c r="T119" i="3" s="1"/>
  <c r="BA119" i="2" s="1"/>
  <c r="V125" i="2"/>
  <c r="T125" i="3" s="1"/>
  <c r="BA125" i="2" s="1"/>
  <c r="V148" i="2"/>
  <c r="T148" i="3" s="1"/>
  <c r="BA148" i="2" s="1"/>
  <c r="W157" i="1"/>
  <c r="W165" i="1" s="1"/>
  <c r="T91" i="3"/>
  <c r="BA91" i="2" s="1"/>
  <c r="X129" i="1"/>
  <c r="X89" i="1"/>
  <c r="X90" i="1"/>
  <c r="T153" i="3"/>
  <c r="BA153" i="2" s="1"/>
  <c r="X150" i="1"/>
  <c r="X94" i="1"/>
  <c r="X144" i="1"/>
  <c r="X109" i="1"/>
  <c r="X88" i="1"/>
  <c r="X120" i="1"/>
  <c r="X106" i="1"/>
  <c r="X92" i="1"/>
  <c r="X134" i="1"/>
  <c r="X93" i="1"/>
  <c r="X136" i="1"/>
  <c r="X131" i="1"/>
  <c r="X125" i="1"/>
  <c r="P157" i="2"/>
  <c r="P165" i="2" s="1"/>
  <c r="N85" i="3"/>
  <c r="AU85" i="2" s="1"/>
  <c r="X146" i="1"/>
  <c r="X114" i="1"/>
  <c r="X86" i="1"/>
  <c r="V90" i="2"/>
  <c r="X116" i="1"/>
  <c r="X118" i="1"/>
  <c r="X133" i="1"/>
  <c r="X138" i="1"/>
  <c r="X127" i="1"/>
  <c r="X141" i="1"/>
  <c r="X98" i="1"/>
  <c r="X152" i="1"/>
  <c r="X135" i="1"/>
  <c r="W102" i="2"/>
  <c r="X121" i="1"/>
  <c r="X148" i="1"/>
  <c r="X110" i="1"/>
  <c r="X113" i="1"/>
  <c r="X95" i="1"/>
  <c r="V127" i="2"/>
  <c r="V99" i="2"/>
  <c r="X142" i="1"/>
  <c r="X87" i="1"/>
  <c r="X119" i="1"/>
  <c r="X99" i="1"/>
  <c r="X140" i="1"/>
  <c r="W105" i="2"/>
  <c r="X149" i="1"/>
  <c r="T130" i="3" l="1"/>
  <c r="BA130" i="2" s="1"/>
  <c r="W130" i="2" s="1"/>
  <c r="U130" i="3" s="1"/>
  <c r="BB130" i="2" s="1"/>
  <c r="X130" i="2" s="1"/>
  <c r="V130" i="3" s="1"/>
  <c r="AX141" i="2"/>
  <c r="T141" i="2" s="1"/>
  <c r="R141" i="3" s="1"/>
  <c r="AY141" i="2" s="1"/>
  <c r="U141" i="2" s="1"/>
  <c r="S141" i="3" s="1"/>
  <c r="AZ141" i="2" s="1"/>
  <c r="V141" i="2" s="1"/>
  <c r="T141" i="3" s="1"/>
  <c r="BA141" i="2" s="1"/>
  <c r="X132" i="2"/>
  <c r="V132" i="3" s="1"/>
  <c r="X147" i="2"/>
  <c r="V147" i="3" s="1"/>
  <c r="X124" i="2"/>
  <c r="V124" i="3" s="1"/>
  <c r="T131" i="3"/>
  <c r="BA131" i="2" s="1"/>
  <c r="W131" i="2" s="1"/>
  <c r="BB118" i="2"/>
  <c r="X118" i="2" s="1"/>
  <c r="BB140" i="2"/>
  <c r="X140" i="2" s="1"/>
  <c r="T133" i="3"/>
  <c r="BA133" i="2" s="1"/>
  <c r="W133" i="2" s="1"/>
  <c r="U133" i="3" s="1"/>
  <c r="U139" i="3"/>
  <c r="BB139" i="2" s="1"/>
  <c r="X139" i="2" s="1"/>
  <c r="V139" i="3" s="1"/>
  <c r="W119" i="2"/>
  <c r="U119" i="3" s="1"/>
  <c r="BB119" i="2" s="1"/>
  <c r="W148" i="2"/>
  <c r="U148" i="3" s="1"/>
  <c r="BB148" i="2" s="1"/>
  <c r="X137" i="2"/>
  <c r="V137" i="3" s="1"/>
  <c r="W144" i="2"/>
  <c r="U144" i="3" s="1"/>
  <c r="BB135" i="2"/>
  <c r="X135" i="2" s="1"/>
  <c r="V135" i="3" s="1"/>
  <c r="BB113" i="2"/>
  <c r="X113" i="2" s="1"/>
  <c r="V113" i="3" s="1"/>
  <c r="BB111" i="2"/>
  <c r="X111" i="2" s="1"/>
  <c r="V111" i="3" s="1"/>
  <c r="BA138" i="2"/>
  <c r="W138" i="2" s="1"/>
  <c r="U138" i="3" s="1"/>
  <c r="T146" i="3"/>
  <c r="BA146" i="2" s="1"/>
  <c r="W146" i="2" s="1"/>
  <c r="U146" i="3" s="1"/>
  <c r="R86" i="3"/>
  <c r="AY86" i="2" s="1"/>
  <c r="U86" i="2" s="1"/>
  <c r="S86" i="3" s="1"/>
  <c r="AZ86" i="2" s="1"/>
  <c r="BA136" i="2"/>
  <c r="W136" i="2" s="1"/>
  <c r="U136" i="3" s="1"/>
  <c r="BB143" i="2"/>
  <c r="X143" i="2" s="1"/>
  <c r="V143" i="3" s="1"/>
  <c r="BA109" i="2"/>
  <c r="W109" i="2" s="1"/>
  <c r="BA100" i="2"/>
  <c r="W100" i="2" s="1"/>
  <c r="U100" i="3" s="1"/>
  <c r="U115" i="3"/>
  <c r="BB115" i="2" s="1"/>
  <c r="X115" i="2" s="1"/>
  <c r="V115" i="3" s="1"/>
  <c r="T87" i="3"/>
  <c r="BA87" i="2" s="1"/>
  <c r="W87" i="2" s="1"/>
  <c r="U87" i="3" s="1"/>
  <c r="BB87" i="2" s="1"/>
  <c r="U108" i="3"/>
  <c r="BB108" i="2" s="1"/>
  <c r="X108" i="2" s="1"/>
  <c r="T114" i="3"/>
  <c r="BA114" i="2" s="1"/>
  <c r="W114" i="2" s="1"/>
  <c r="U114" i="3" s="1"/>
  <c r="BB114" i="2" s="1"/>
  <c r="BB145" i="2"/>
  <c r="X145" i="2" s="1"/>
  <c r="V145" i="3" s="1"/>
  <c r="BA142" i="2"/>
  <c r="W142" i="2" s="1"/>
  <c r="U142" i="3" s="1"/>
  <c r="BB104" i="2"/>
  <c r="X104" i="2" s="1"/>
  <c r="V104" i="3" s="1"/>
  <c r="BB96" i="2"/>
  <c r="X96" i="2" s="1"/>
  <c r="V96" i="3" s="1"/>
  <c r="T106" i="3"/>
  <c r="BA106" i="2" s="1"/>
  <c r="W106" i="2" s="1"/>
  <c r="U106" i="3" s="1"/>
  <c r="BB101" i="2"/>
  <c r="X101" i="2" s="1"/>
  <c r="T92" i="3"/>
  <c r="BA92" i="2" s="1"/>
  <c r="W92" i="2" s="1"/>
  <c r="U92" i="3" s="1"/>
  <c r="T110" i="3"/>
  <c r="BA110" i="2" s="1"/>
  <c r="W110" i="2" s="1"/>
  <c r="U110" i="3" s="1"/>
  <c r="BB110" i="2" s="1"/>
  <c r="T152" i="3"/>
  <c r="BA152" i="2" s="1"/>
  <c r="W152" i="2" s="1"/>
  <c r="U152" i="3" s="1"/>
  <c r="BB152" i="2" s="1"/>
  <c r="BA134" i="2"/>
  <c r="W134" i="2" s="1"/>
  <c r="U134" i="3" s="1"/>
  <c r="AZ151" i="2"/>
  <c r="V151" i="2" s="1"/>
  <c r="T151" i="3" s="1"/>
  <c r="BB88" i="2"/>
  <c r="X88" i="2" s="1"/>
  <c r="V88" i="3" s="1"/>
  <c r="T123" i="2"/>
  <c r="R123" i="3" s="1"/>
  <c r="BA120" i="2"/>
  <c r="W120" i="2" s="1"/>
  <c r="U120" i="3" s="1"/>
  <c r="T122" i="2"/>
  <c r="BB103" i="2"/>
  <c r="X103" i="2" s="1"/>
  <c r="V103" i="3" s="1"/>
  <c r="BA121" i="2"/>
  <c r="W121" i="2" s="1"/>
  <c r="BB117" i="2"/>
  <c r="X117" i="2" s="1"/>
  <c r="V117" i="3" s="1"/>
  <c r="BA89" i="2"/>
  <c r="W89" i="2" s="1"/>
  <c r="U89" i="3" s="1"/>
  <c r="T93" i="3"/>
  <c r="BA93" i="2" s="1"/>
  <c r="W93" i="2" s="1"/>
  <c r="U93" i="3" s="1"/>
  <c r="BB93" i="2" s="1"/>
  <c r="BB128" i="2"/>
  <c r="X128" i="2" s="1"/>
  <c r="V128" i="3" s="1"/>
  <c r="T112" i="3"/>
  <c r="BA112" i="2" s="1"/>
  <c r="W112" i="2" s="1"/>
  <c r="U112" i="3" s="1"/>
  <c r="W125" i="2"/>
  <c r="U125" i="3" s="1"/>
  <c r="T107" i="3"/>
  <c r="BA107" i="2" s="1"/>
  <c r="W107" i="2" s="1"/>
  <c r="U107" i="3" s="1"/>
  <c r="T126" i="3"/>
  <c r="BA126" i="2" s="1"/>
  <c r="W126" i="2" s="1"/>
  <c r="W116" i="2"/>
  <c r="U116" i="3" s="1"/>
  <c r="BB116" i="2" s="1"/>
  <c r="W94" i="2"/>
  <c r="U94" i="3" s="1"/>
  <c r="U105" i="3"/>
  <c r="T99" i="3"/>
  <c r="U102" i="3"/>
  <c r="W149" i="2"/>
  <c r="P159" i="2"/>
  <c r="T127" i="3"/>
  <c r="U95" i="3"/>
  <c r="T90" i="3"/>
  <c r="U150" i="3"/>
  <c r="BB150" i="2" s="1"/>
  <c r="N157" i="3"/>
  <c r="N165" i="3" s="1"/>
  <c r="W129" i="2"/>
  <c r="X157" i="1"/>
  <c r="X165" i="1" s="1"/>
  <c r="U98" i="3"/>
  <c r="X97" i="2"/>
  <c r="W153" i="2"/>
  <c r="W91" i="2"/>
  <c r="X148" i="2" l="1"/>
  <c r="V148" i="3" s="1"/>
  <c r="X110" i="2"/>
  <c r="V110" i="3" s="1"/>
  <c r="U131" i="3"/>
  <c r="BB131" i="2" s="1"/>
  <c r="X131" i="2" s="1"/>
  <c r="V108" i="3"/>
  <c r="X152" i="2"/>
  <c r="V152" i="3" s="1"/>
  <c r="BC152" i="2" s="1"/>
  <c r="BC88" i="2"/>
  <c r="BB100" i="2"/>
  <c r="X100" i="2" s="1"/>
  <c r="V100" i="3" s="1"/>
  <c r="BB138" i="2"/>
  <c r="X138" i="2" s="1"/>
  <c r="V138" i="3" s="1"/>
  <c r="U126" i="3"/>
  <c r="BB126" i="2" s="1"/>
  <c r="X126" i="2" s="1"/>
  <c r="BB89" i="2"/>
  <c r="X89" i="2" s="1"/>
  <c r="V89" i="3" s="1"/>
  <c r="R122" i="3"/>
  <c r="AY122" i="2" s="1"/>
  <c r="U122" i="2" s="1"/>
  <c r="BA151" i="2"/>
  <c r="W151" i="2" s="1"/>
  <c r="U151" i="3" s="1"/>
  <c r="V101" i="3"/>
  <c r="U109" i="3"/>
  <c r="BB109" i="2" s="1"/>
  <c r="X109" i="2" s="1"/>
  <c r="V109" i="3" s="1"/>
  <c r="BB107" i="2"/>
  <c r="X107" i="2" s="1"/>
  <c r="V107" i="3" s="1"/>
  <c r="BB120" i="2"/>
  <c r="X120" i="2" s="1"/>
  <c r="V120" i="3" s="1"/>
  <c r="BB134" i="2"/>
  <c r="X134" i="2" s="1"/>
  <c r="V134" i="3" s="1"/>
  <c r="BB106" i="2"/>
  <c r="X106" i="2" s="1"/>
  <c r="V106" i="3" s="1"/>
  <c r="BB142" i="2"/>
  <c r="X142" i="2" s="1"/>
  <c r="U121" i="3"/>
  <c r="BB121" i="2" s="1"/>
  <c r="X121" i="2" s="1"/>
  <c r="V121" i="3" s="1"/>
  <c r="AY123" i="2"/>
  <c r="U123" i="2" s="1"/>
  <c r="S123" i="3" s="1"/>
  <c r="BB136" i="2"/>
  <c r="X136" i="2" s="1"/>
  <c r="V136" i="3" s="1"/>
  <c r="BA90" i="2"/>
  <c r="W90" i="2" s="1"/>
  <c r="U90" i="3" s="1"/>
  <c r="BB144" i="2"/>
  <c r="X144" i="2" s="1"/>
  <c r="V144" i="3" s="1"/>
  <c r="BB94" i="2"/>
  <c r="X94" i="2" s="1"/>
  <c r="V94" i="3" s="1"/>
  <c r="BB95" i="2"/>
  <c r="X95" i="2" s="1"/>
  <c r="V95" i="3" s="1"/>
  <c r="BB105" i="2"/>
  <c r="X105" i="2" s="1"/>
  <c r="V105" i="3" s="1"/>
  <c r="BB112" i="2"/>
  <c r="X112" i="2" s="1"/>
  <c r="V112" i="3" s="1"/>
  <c r="X114" i="2"/>
  <c r="V114" i="3" s="1"/>
  <c r="X116" i="2"/>
  <c r="V116" i="3" s="1"/>
  <c r="BB125" i="2"/>
  <c r="X125" i="2" s="1"/>
  <c r="BA127" i="2"/>
  <c r="W127" i="2" s="1"/>
  <c r="U127" i="3" s="1"/>
  <c r="BB146" i="2"/>
  <c r="X146" i="2" s="1"/>
  <c r="V146" i="3" s="1"/>
  <c r="BA99" i="2"/>
  <c r="W99" i="2" s="1"/>
  <c r="U99" i="3" s="1"/>
  <c r="BB92" i="2"/>
  <c r="X92" i="2" s="1"/>
  <c r="V92" i="3" s="1"/>
  <c r="BB98" i="2"/>
  <c r="X98" i="2" s="1"/>
  <c r="V98" i="3" s="1"/>
  <c r="BB133" i="2"/>
  <c r="X133" i="2" s="1"/>
  <c r="V133" i="3" s="1"/>
  <c r="BB102" i="2"/>
  <c r="X102" i="2" s="1"/>
  <c r="V102" i="3" s="1"/>
  <c r="U91" i="3"/>
  <c r="U153" i="3"/>
  <c r="W141" i="2"/>
  <c r="V118" i="3"/>
  <c r="U129" i="3"/>
  <c r="V140" i="3"/>
  <c r="AU157" i="2"/>
  <c r="AU165" i="2" s="1"/>
  <c r="Q85" i="2"/>
  <c r="V86" i="2"/>
  <c r="V97" i="3"/>
  <c r="X87" i="2"/>
  <c r="X150" i="2"/>
  <c r="U149" i="3"/>
  <c r="X119" i="2"/>
  <c r="X93" i="2"/>
  <c r="V131" i="3" l="1"/>
  <c r="BB99" i="2"/>
  <c r="X99" i="2" s="1"/>
  <c r="V99" i="3" s="1"/>
  <c r="V125" i="3"/>
  <c r="BB90" i="2"/>
  <c r="X90" i="2" s="1"/>
  <c r="V90" i="3" s="1"/>
  <c r="V142" i="3"/>
  <c r="BB151" i="2"/>
  <c r="X151" i="2" s="1"/>
  <c r="V151" i="3" s="1"/>
  <c r="BC102" i="2"/>
  <c r="BB127" i="2"/>
  <c r="X127" i="2" s="1"/>
  <c r="V127" i="3" s="1"/>
  <c r="AZ123" i="2"/>
  <c r="V123" i="2" s="1"/>
  <c r="BB149" i="2"/>
  <c r="X149" i="2" s="1"/>
  <c r="V149" i="3" s="1"/>
  <c r="BB153" i="2"/>
  <c r="X153" i="2" s="1"/>
  <c r="V153" i="3" s="1"/>
  <c r="S122" i="3"/>
  <c r="AZ122" i="2" s="1"/>
  <c r="V122" i="2" s="1"/>
  <c r="V126" i="3"/>
  <c r="BB129" i="2"/>
  <c r="X129" i="2" s="1"/>
  <c r="V129" i="3" s="1"/>
  <c r="BB91" i="2"/>
  <c r="X91" i="2" s="1"/>
  <c r="V91" i="3" s="1"/>
  <c r="V93" i="3"/>
  <c r="V87" i="3"/>
  <c r="AU168" i="2"/>
  <c r="U141" i="3"/>
  <c r="V150" i="3"/>
  <c r="V119" i="3"/>
  <c r="T86" i="3"/>
  <c r="Q157" i="2"/>
  <c r="Q165" i="2" s="1"/>
  <c r="O85" i="3"/>
  <c r="AV85" i="2" s="1"/>
  <c r="C85" i="2"/>
  <c r="T122" i="3" l="1"/>
  <c r="BA122" i="2" s="1"/>
  <c r="W122" i="2" s="1"/>
  <c r="BC90" i="2"/>
  <c r="BC153" i="2"/>
  <c r="T123" i="3"/>
  <c r="BA123" i="2" s="1"/>
  <c r="W123" i="2" s="1"/>
  <c r="BA86" i="2"/>
  <c r="W86" i="2" s="1"/>
  <c r="U86" i="3" s="1"/>
  <c r="BB141" i="2"/>
  <c r="X141" i="2" s="1"/>
  <c r="V141" i="3" s="1"/>
  <c r="C157" i="2"/>
  <c r="C165" i="2" s="1"/>
  <c r="Q159" i="2"/>
  <c r="O157" i="3"/>
  <c r="O165" i="3" s="1"/>
  <c r="BB86" i="2" l="1"/>
  <c r="X86" i="2" s="1"/>
  <c r="V86" i="3" s="1"/>
  <c r="U122" i="3"/>
  <c r="BB122" i="2" s="1"/>
  <c r="X122" i="2" s="1"/>
  <c r="V122" i="3" s="1"/>
  <c r="U123" i="3"/>
  <c r="BB123" i="2" s="1"/>
  <c r="X123" i="2" s="1"/>
  <c r="AV157" i="2"/>
  <c r="AV165" i="2" s="1"/>
  <c r="R85" i="2"/>
  <c r="V123" i="3" l="1"/>
  <c r="BC86" i="2"/>
  <c r="R157" i="2"/>
  <c r="R165" i="2" s="1"/>
  <c r="P85" i="3"/>
  <c r="AW85" i="2" s="1"/>
  <c r="P157" i="3" l="1"/>
  <c r="P165" i="3" s="1"/>
  <c r="AW157" i="2" l="1"/>
  <c r="AW165" i="2" s="1"/>
  <c r="S85" i="2"/>
  <c r="S157" i="2" l="1"/>
  <c r="S165" i="2" s="1"/>
  <c r="Q85" i="3"/>
  <c r="AX85" i="2" s="1"/>
  <c r="Q157" i="3" l="1"/>
  <c r="Q165" i="3" s="1"/>
  <c r="AX157" i="2" l="1"/>
  <c r="AX165" i="2" s="1"/>
  <c r="T85" i="2"/>
  <c r="T157" i="2" l="1"/>
  <c r="T165" i="2" s="1"/>
  <c r="R85" i="3"/>
  <c r="AY85" i="2" s="1"/>
  <c r="R157" i="3" l="1"/>
  <c r="R165" i="3" s="1"/>
  <c r="AY157" i="2" l="1"/>
  <c r="AY165" i="2" s="1"/>
  <c r="U85" i="2"/>
  <c r="U157" i="2" l="1"/>
  <c r="U165" i="2" s="1"/>
  <c r="S85" i="3"/>
  <c r="AZ85" i="2" s="1"/>
  <c r="S157" i="3" l="1"/>
  <c r="S165" i="3" s="1"/>
  <c r="AZ157" i="2" l="1"/>
  <c r="AZ165" i="2" s="1"/>
  <c r="V85" i="2"/>
  <c r="V157" i="2" l="1"/>
  <c r="V165" i="2" s="1"/>
  <c r="T85" i="3"/>
  <c r="BA85" i="2" s="1"/>
  <c r="T157" i="3" l="1"/>
  <c r="T165" i="3" s="1"/>
  <c r="BA157" i="2" l="1"/>
  <c r="BA165" i="2" s="1"/>
  <c r="W85" i="2"/>
  <c r="W157" i="2" l="1"/>
  <c r="W165" i="2" s="1"/>
  <c r="U85" i="3"/>
  <c r="BB85" i="2" s="1"/>
  <c r="U157" i="3" l="1"/>
  <c r="U165" i="3" s="1"/>
  <c r="BB157" i="2" l="1"/>
  <c r="BB165" i="2" s="1"/>
  <c r="X85" i="2"/>
  <c r="X157" i="2" l="1"/>
  <c r="X165" i="2" s="1"/>
  <c r="V85" i="3"/>
  <c r="BC85" i="2" s="1"/>
  <c r="V157" i="3" l="1"/>
  <c r="V165" i="3" s="1"/>
  <c r="BQ32" i="1" l="1"/>
  <c r="BQ162" i="1" s="1"/>
  <c r="BQ166" i="1" s="1"/>
  <c r="CB7" i="1"/>
  <c r="BX7" i="1"/>
  <c r="BX32" i="1" s="1"/>
  <c r="BX162" i="1" s="1"/>
  <c r="BX166" i="1" s="1"/>
  <c r="BU7" i="1"/>
  <c r="CH7" i="1"/>
  <c r="CH32" i="1" s="1"/>
  <c r="CH162" i="1" s="1"/>
  <c r="CE7" i="1"/>
  <c r="CI7" i="1"/>
  <c r="CK7" i="1"/>
  <c r="L7" i="1"/>
  <c r="AP7" i="2" s="1"/>
  <c r="CG7" i="2" l="1"/>
  <c r="CG32" i="2" s="1"/>
  <c r="CG162" i="2" s="1"/>
  <c r="CE32" i="1"/>
  <c r="CE162" i="1" s="1"/>
  <c r="CI32" i="1"/>
  <c r="CI162" i="1" s="1"/>
  <c r="CK7" i="2"/>
  <c r="CK32" i="2" s="1"/>
  <c r="CK162" i="2" s="1"/>
  <c r="CD7" i="2"/>
  <c r="CD32" i="2" s="1"/>
  <c r="CD162" i="2" s="1"/>
  <c r="CD166" i="2" s="1"/>
  <c r="CB32" i="1"/>
  <c r="CB162" i="1" s="1"/>
  <c r="CB166" i="1" s="1"/>
  <c r="BZ7" i="2"/>
  <c r="BZ32" i="2" s="1"/>
  <c r="BZ162" i="2" s="1"/>
  <c r="BZ166" i="2" s="1"/>
  <c r="L32" i="1"/>
  <c r="L162" i="1" s="1"/>
  <c r="L166" i="1" s="1"/>
  <c r="BW7" i="2"/>
  <c r="BW32" i="2" s="1"/>
  <c r="BW162" i="2" s="1"/>
  <c r="BW166" i="2" s="1"/>
  <c r="BU32" i="1"/>
  <c r="BU162" i="1" s="1"/>
  <c r="BU166" i="1" s="1"/>
  <c r="CJ7" i="2"/>
  <c r="CJ32" i="2" s="1"/>
  <c r="CJ162" i="2" s="1"/>
  <c r="CM7" i="2"/>
  <c r="CM32" i="2" s="1"/>
  <c r="CM162" i="2" s="1"/>
  <c r="CK32" i="1"/>
  <c r="CK162" i="1" s="1"/>
  <c r="BW7" i="1"/>
  <c r="CA7" i="1"/>
  <c r="BZ7" i="1"/>
  <c r="BS7" i="1"/>
  <c r="CF7" i="1"/>
  <c r="CC7" i="1"/>
  <c r="BR7" i="1"/>
  <c r="BT7" i="1"/>
  <c r="CG7" i="1"/>
  <c r="BY7" i="1"/>
  <c r="CD7" i="1"/>
  <c r="CJ7" i="1"/>
  <c r="BV7" i="1"/>
  <c r="BV32" i="1" l="1"/>
  <c r="BV162" i="1" s="1"/>
  <c r="BV166" i="1" s="1"/>
  <c r="BX7" i="2"/>
  <c r="BX32" i="2" s="1"/>
  <c r="BX162" i="2" s="1"/>
  <c r="BX166" i="2" s="1"/>
  <c r="CI7" i="2"/>
  <c r="CI32" i="2" s="1"/>
  <c r="CI162" i="2" s="1"/>
  <c r="CG32" i="1"/>
  <c r="CG162" i="1" s="1"/>
  <c r="CF32" i="1"/>
  <c r="CF162" i="1" s="1"/>
  <c r="CH7" i="2"/>
  <c r="CH32" i="2" s="1"/>
  <c r="CH162" i="2" s="1"/>
  <c r="BY7" i="2"/>
  <c r="BY32" i="2" s="1"/>
  <c r="BY162" i="2" s="1"/>
  <c r="BY166" i="2" s="1"/>
  <c r="BW32" i="1"/>
  <c r="BW162" i="1" s="1"/>
  <c r="BW166" i="1" s="1"/>
  <c r="L34" i="1"/>
  <c r="CD32" i="1"/>
  <c r="CD162" i="1" s="1"/>
  <c r="CF7" i="2"/>
  <c r="CF32" i="2" s="1"/>
  <c r="CF162" i="2" s="1"/>
  <c r="BT7" i="2"/>
  <c r="BT32" i="2" s="1"/>
  <c r="BT162" i="2" s="1"/>
  <c r="BT166" i="2" s="1"/>
  <c r="BR32" i="1"/>
  <c r="BR162" i="1" s="1"/>
  <c r="BR166" i="1" s="1"/>
  <c r="CB7" i="2"/>
  <c r="CB32" i="2" s="1"/>
  <c r="CB162" i="2" s="1"/>
  <c r="CB166" i="2" s="1"/>
  <c r="BZ32" i="1"/>
  <c r="BZ162" i="1" s="1"/>
  <c r="BZ166" i="1" s="1"/>
  <c r="M7" i="1"/>
  <c r="CA7" i="2"/>
  <c r="CA32" i="2" s="1"/>
  <c r="CA162" i="2" s="1"/>
  <c r="CA166" i="2" s="1"/>
  <c r="BY32" i="1"/>
  <c r="BY162" i="1" s="1"/>
  <c r="BY166" i="1" s="1"/>
  <c r="CC32" i="1"/>
  <c r="CC162" i="1" s="1"/>
  <c r="CC166" i="1" s="1"/>
  <c r="CE7" i="2"/>
  <c r="CE32" i="2" s="1"/>
  <c r="CE162" i="2" s="1"/>
  <c r="CE166" i="2" s="1"/>
  <c r="CA32" i="1"/>
  <c r="CA162" i="1" s="1"/>
  <c r="CA166" i="1" s="1"/>
  <c r="CC7" i="2"/>
  <c r="CC32" i="2" s="1"/>
  <c r="CC162" i="2" s="1"/>
  <c r="CC166" i="2" s="1"/>
  <c r="CJ32" i="1"/>
  <c r="CJ162" i="1" s="1"/>
  <c r="CL7" i="2"/>
  <c r="CL32" i="2" s="1"/>
  <c r="CL162" i="2" s="1"/>
  <c r="BV7" i="2"/>
  <c r="BV32" i="2" s="1"/>
  <c r="BV162" i="2" s="1"/>
  <c r="BV166" i="2" s="1"/>
  <c r="BT32" i="1"/>
  <c r="BT162" i="1" s="1"/>
  <c r="BT166" i="1" s="1"/>
  <c r="BU7" i="2"/>
  <c r="BU32" i="2" s="1"/>
  <c r="BU162" i="2" s="1"/>
  <c r="BU166" i="2" s="1"/>
  <c r="BS32" i="1"/>
  <c r="BS162" i="1" s="1"/>
  <c r="BS166" i="1" s="1"/>
  <c r="AP32" i="2"/>
  <c r="AP162" i="2" s="1"/>
  <c r="AP166" i="2" s="1"/>
  <c r="L7" i="2"/>
  <c r="L32" i="2" l="1"/>
  <c r="L162" i="2" s="1"/>
  <c r="L166" i="2" s="1"/>
  <c r="J7" i="3"/>
  <c r="AQ7" i="2" s="1"/>
  <c r="M32" i="1"/>
  <c r="M162" i="1" s="1"/>
  <c r="M166" i="1" s="1"/>
  <c r="N7" i="1"/>
  <c r="L34" i="2" l="1"/>
  <c r="M34" i="1"/>
  <c r="J32" i="3"/>
  <c r="N32" i="1"/>
  <c r="N162" i="1" s="1"/>
  <c r="N166" i="1" s="1"/>
  <c r="O7" i="1"/>
  <c r="J162" i="3" l="1"/>
  <c r="J166" i="3" s="1"/>
  <c r="AQ32" i="2"/>
  <c r="AQ162" i="2" s="1"/>
  <c r="AQ166" i="2" s="1"/>
  <c r="M7" i="2"/>
  <c r="N34" i="1"/>
  <c r="O32" i="1"/>
  <c r="O162" i="1" s="1"/>
  <c r="O166" i="1" s="1"/>
  <c r="P7" i="1"/>
  <c r="M32" i="2" l="1"/>
  <c r="M162" i="2" s="1"/>
  <c r="M166" i="2" s="1"/>
  <c r="K7" i="3"/>
  <c r="AR7" i="2" s="1"/>
  <c r="P32" i="1"/>
  <c r="P162" i="1" s="1"/>
  <c r="P166" i="1" s="1"/>
  <c r="Q7" i="1"/>
  <c r="O34" i="1"/>
  <c r="K32" i="3" l="1"/>
  <c r="Q32" i="1"/>
  <c r="Q162" i="1" s="1"/>
  <c r="Q166" i="1" s="1"/>
  <c r="R7" i="1"/>
  <c r="C7" i="1"/>
  <c r="C32" i="1" s="1"/>
  <c r="C162" i="1" s="1"/>
  <c r="C166" i="1" s="1"/>
  <c r="M34" i="2"/>
  <c r="P34" i="1"/>
  <c r="K162" i="3" l="1"/>
  <c r="K166" i="3" s="1"/>
  <c r="Q34" i="1"/>
  <c r="AR32" i="2"/>
  <c r="AR162" i="2" s="1"/>
  <c r="AR166" i="2" s="1"/>
  <c r="N7" i="2"/>
  <c r="S7" i="1"/>
  <c r="R32" i="1"/>
  <c r="R162" i="1" s="1"/>
  <c r="R166" i="1" s="1"/>
  <c r="N32" i="2" l="1"/>
  <c r="N162" i="2" s="1"/>
  <c r="N166" i="2" s="1"/>
  <c r="L7" i="3"/>
  <c r="AS7" i="2" s="1"/>
  <c r="S32" i="1"/>
  <c r="S162" i="1" s="1"/>
  <c r="S166" i="1" s="1"/>
  <c r="T7" i="1"/>
  <c r="N34" i="2" l="1"/>
  <c r="L32" i="3"/>
  <c r="T32" i="1"/>
  <c r="T162" i="1" s="1"/>
  <c r="T166" i="1" s="1"/>
  <c r="U7" i="1"/>
  <c r="L162" i="3" l="1"/>
  <c r="L166" i="3" s="1"/>
  <c r="V7" i="1"/>
  <c r="U32" i="1"/>
  <c r="U162" i="1" s="1"/>
  <c r="U166" i="1" s="1"/>
  <c r="AS32" i="2"/>
  <c r="AS162" i="2" s="1"/>
  <c r="AS166" i="2" s="1"/>
  <c r="O7" i="2"/>
  <c r="O32" i="2" l="1"/>
  <c r="O162" i="2" s="1"/>
  <c r="O166" i="2" s="1"/>
  <c r="M7" i="3"/>
  <c r="AT7" i="2" s="1"/>
  <c r="V32" i="1"/>
  <c r="V162" i="1" s="1"/>
  <c r="V166" i="1" s="1"/>
  <c r="W7" i="1"/>
  <c r="O34" i="2" l="1"/>
  <c r="W32" i="1"/>
  <c r="W162" i="1" s="1"/>
  <c r="W166" i="1" s="1"/>
  <c r="X7" i="1"/>
  <c r="M32" i="3"/>
  <c r="M162" i="3" l="1"/>
  <c r="M166" i="3" s="1"/>
  <c r="AT32" i="2"/>
  <c r="AT162" i="2" s="1"/>
  <c r="AT166" i="2" s="1"/>
  <c r="P7" i="2"/>
  <c r="Y7" i="1"/>
  <c r="X32" i="1"/>
  <c r="X162" i="1" s="1"/>
  <c r="X166" i="1" s="1"/>
  <c r="Z7" i="1" l="1"/>
  <c r="Y32" i="1"/>
  <c r="Y162" i="1" s="1"/>
  <c r="P32" i="2"/>
  <c r="P162" i="2" s="1"/>
  <c r="P166" i="2" s="1"/>
  <c r="N7" i="3"/>
  <c r="AU7" i="2" s="1"/>
  <c r="N32" i="3" l="1"/>
  <c r="P34" i="2"/>
  <c r="Z32" i="1"/>
  <c r="Z162" i="1" s="1"/>
  <c r="AA7" i="1"/>
  <c r="N162" i="3" l="1"/>
  <c r="N166" i="3" s="1"/>
  <c r="AA32" i="1"/>
  <c r="AA162" i="1" s="1"/>
  <c r="AB7" i="1"/>
  <c r="AU32" i="2"/>
  <c r="AU162" i="2" s="1"/>
  <c r="AU166" i="2" s="1"/>
  <c r="Q7" i="2"/>
  <c r="Q32" i="2" l="1"/>
  <c r="Q162" i="2" s="1"/>
  <c r="Q166" i="2" s="1"/>
  <c r="O7" i="3"/>
  <c r="AV7" i="2" s="1"/>
  <c r="C7" i="2"/>
  <c r="AC7" i="1"/>
  <c r="AB32" i="1"/>
  <c r="AB162" i="1" s="1"/>
  <c r="C32" i="2" l="1"/>
  <c r="C162" i="2" s="1"/>
  <c r="C166" i="2" s="1"/>
  <c r="Q34" i="2"/>
  <c r="O32" i="3"/>
  <c r="AC32" i="1"/>
  <c r="AC162" i="1" s="1"/>
  <c r="AD7" i="1"/>
  <c r="O162" i="3" l="1"/>
  <c r="O166" i="3" s="1"/>
  <c r="AD32" i="1"/>
  <c r="AD162" i="1" s="1"/>
  <c r="AE7" i="1"/>
  <c r="AV32" i="2"/>
  <c r="AV162" i="2" s="1"/>
  <c r="AV166" i="2" s="1"/>
  <c r="R7" i="2"/>
  <c r="AE32" i="1" l="1"/>
  <c r="AE162" i="1" s="1"/>
  <c r="AF7" i="1"/>
  <c r="R32" i="2"/>
  <c r="R162" i="2" s="1"/>
  <c r="R166" i="2" s="1"/>
  <c r="P7" i="3"/>
  <c r="AW7" i="2" s="1"/>
  <c r="P32" i="3" l="1"/>
  <c r="AF32" i="1"/>
  <c r="AF162" i="1" s="1"/>
  <c r="D7" i="1"/>
  <c r="D32" i="1" s="1"/>
  <c r="D162" i="1" s="1"/>
  <c r="P162" i="3" l="1"/>
  <c r="P166" i="3" s="1"/>
  <c r="AW32" i="2"/>
  <c r="AW162" i="2" s="1"/>
  <c r="AW166" i="2" s="1"/>
  <c r="S7" i="2"/>
  <c r="S32" i="2" l="1"/>
  <c r="S162" i="2" s="1"/>
  <c r="S166" i="2" s="1"/>
  <c r="Q7" i="3"/>
  <c r="AX7" i="2" s="1"/>
  <c r="Q32" i="3" l="1"/>
  <c r="Q162" i="3" l="1"/>
  <c r="Q166" i="3" s="1"/>
  <c r="AX32" i="2"/>
  <c r="AX162" i="2" s="1"/>
  <c r="AX166" i="2" s="1"/>
  <c r="T7" i="2"/>
  <c r="T32" i="2" l="1"/>
  <c r="T162" i="2" s="1"/>
  <c r="T166" i="2" s="1"/>
  <c r="R7" i="3"/>
  <c r="AY7" i="2" s="1"/>
  <c r="R32" i="3" l="1"/>
  <c r="R162" i="3" l="1"/>
  <c r="R166" i="3" s="1"/>
  <c r="AY32" i="2"/>
  <c r="AY162" i="2" s="1"/>
  <c r="AY166" i="2" s="1"/>
  <c r="U7" i="2"/>
  <c r="U32" i="2" l="1"/>
  <c r="U162" i="2" s="1"/>
  <c r="U166" i="2" s="1"/>
  <c r="S7" i="3"/>
  <c r="AZ7" i="2" s="1"/>
  <c r="S32" i="3" l="1"/>
  <c r="S162" i="3" l="1"/>
  <c r="S166" i="3" s="1"/>
  <c r="AZ32" i="2"/>
  <c r="AZ162" i="2" s="1"/>
  <c r="AZ166" i="2" s="1"/>
  <c r="V7" i="2"/>
  <c r="V32" i="2" l="1"/>
  <c r="V162" i="2" s="1"/>
  <c r="V166" i="2" s="1"/>
  <c r="T7" i="3"/>
  <c r="BA7" i="2" s="1"/>
  <c r="T32" i="3" l="1"/>
  <c r="T162" i="3" l="1"/>
  <c r="T166" i="3" s="1"/>
  <c r="BA32" i="2"/>
  <c r="BA162" i="2" s="1"/>
  <c r="BA166" i="2" s="1"/>
  <c r="W7" i="2"/>
  <c r="W32" i="2" l="1"/>
  <c r="W162" i="2" s="1"/>
  <c r="W166" i="2" s="1"/>
  <c r="U7" i="3"/>
  <c r="BB7" i="2" s="1"/>
  <c r="U32" i="3" l="1"/>
  <c r="U162" i="3" l="1"/>
  <c r="U166" i="3" s="1"/>
  <c r="BB32" i="2"/>
  <c r="BB162" i="2" s="1"/>
  <c r="BB166" i="2" s="1"/>
  <c r="X7" i="2"/>
  <c r="X32" i="2" l="1"/>
  <c r="X162" i="2" s="1"/>
  <c r="X166" i="2" s="1"/>
  <c r="V7" i="3"/>
  <c r="BC7" i="2" s="1"/>
  <c r="V32" i="3" l="1"/>
  <c r="V162" i="3" l="1"/>
  <c r="V166" i="3" s="1"/>
  <c r="BC32" i="2"/>
  <c r="BC162" i="2" s="1"/>
  <c r="Y7" i="2"/>
  <c r="Y32" i="2" l="1"/>
  <c r="Y162" i="2" s="1"/>
  <c r="W7" i="3"/>
  <c r="BD7" i="2" s="1"/>
  <c r="W32" i="3" l="1"/>
  <c r="W162" i="3" s="1"/>
  <c r="BD32" i="2" l="1"/>
  <c r="BD162" i="2" s="1"/>
  <c r="Z7" i="2"/>
  <c r="Z32" i="2" l="1"/>
  <c r="Z162" i="2" s="1"/>
  <c r="X7" i="3"/>
  <c r="BE7" i="2" s="1"/>
  <c r="X32" i="3" l="1"/>
  <c r="X162" i="3" s="1"/>
  <c r="BE32" i="2" l="1"/>
  <c r="BE162" i="2" s="1"/>
  <c r="AA7" i="2"/>
  <c r="AA32" i="2" l="1"/>
  <c r="AA162" i="2" s="1"/>
  <c r="Y7" i="3"/>
  <c r="BF7" i="2" s="1"/>
  <c r="Y32" i="3" l="1"/>
  <c r="Y162" i="3" s="1"/>
  <c r="BF32" i="2" l="1"/>
  <c r="BF162" i="2" s="1"/>
  <c r="AB7" i="2"/>
  <c r="AB32" i="2" l="1"/>
  <c r="AB162" i="2" s="1"/>
  <c r="Z7" i="3"/>
  <c r="BG7" i="2" s="1"/>
  <c r="Z32" i="3" l="1"/>
  <c r="Z162" i="3" s="1"/>
  <c r="BG32" i="2" l="1"/>
  <c r="BG162" i="2" s="1"/>
  <c r="AC7" i="2"/>
  <c r="AC32" i="2" l="1"/>
  <c r="AC162" i="2" s="1"/>
  <c r="AA7" i="3"/>
  <c r="BH7" i="2" s="1"/>
  <c r="AA32" i="3" l="1"/>
  <c r="AA162" i="3" s="1"/>
  <c r="BH32" i="2" l="1"/>
  <c r="BH162" i="2" s="1"/>
  <c r="AD7" i="2"/>
  <c r="AD32" i="2" l="1"/>
  <c r="AD162" i="2" s="1"/>
  <c r="AB7" i="3"/>
  <c r="BI7" i="2" s="1"/>
  <c r="AB32" i="3" l="1"/>
  <c r="AB162" i="3" s="1"/>
  <c r="BI32" i="2" l="1"/>
  <c r="BI162" i="2" s="1"/>
  <c r="AE7" i="2"/>
  <c r="AE32" i="2" l="1"/>
  <c r="AE162" i="2" s="1"/>
  <c r="AC7" i="3"/>
  <c r="BJ7" i="2" s="1"/>
  <c r="AC32" i="3" l="1"/>
  <c r="AC162" i="3" s="1"/>
  <c r="BJ32" i="2" l="1"/>
  <c r="BJ162" i="2" s="1"/>
  <c r="BK7" i="2"/>
  <c r="AF7" i="2"/>
  <c r="BK32" i="2" l="1"/>
  <c r="BK162" i="2" s="1"/>
  <c r="AF32" i="2"/>
  <c r="AF162" i="2" s="1"/>
  <c r="AD7" i="3"/>
  <c r="AD32" i="3" s="1"/>
  <c r="AD162" i="3" s="1"/>
  <c r="AG7" i="2"/>
  <c r="AG32" i="2" s="1"/>
  <c r="AG162" i="2" s="1"/>
  <c r="D7" i="2"/>
  <c r="D32" i="2" l="1"/>
  <c r="D162" i="2" s="1"/>
  <c r="EP152" i="2"/>
  <c r="EN140" i="2"/>
  <c r="EQ136" i="2"/>
  <c r="EO145" i="2"/>
  <c r="BG105" i="1"/>
  <c r="CJ105" i="1" s="1"/>
  <c r="CL105" i="2" s="1"/>
  <c r="BG132" i="1"/>
  <c r="CJ132" i="1" s="1"/>
  <c r="CL132" i="2" s="1"/>
  <c r="BC148" i="1"/>
  <c r="CF148" i="1" s="1"/>
  <c r="CH148" i="2" s="1"/>
  <c r="BE112" i="1"/>
  <c r="CH112" i="1" s="1"/>
  <c r="CJ112" i="2" s="1"/>
  <c r="BG128" i="1"/>
  <c r="CJ128" i="1" s="1"/>
  <c r="CL128" i="2" s="1"/>
  <c r="BG98" i="1"/>
  <c r="CJ98" i="1" s="1"/>
  <c r="CL98" i="2" s="1"/>
  <c r="BC125" i="1"/>
  <c r="CF125" i="1" s="1"/>
  <c r="CH125" i="2" s="1"/>
  <c r="BD93" i="1"/>
  <c r="CG93" i="1" s="1"/>
  <c r="CI93" i="2" s="1"/>
  <c r="BE147" i="1"/>
  <c r="CH147" i="1" s="1"/>
  <c r="CJ147" i="2" s="1"/>
  <c r="BD142" i="1"/>
  <c r="CG142" i="1" s="1"/>
  <c r="CI142" i="2" s="1"/>
  <c r="BC103" i="1"/>
  <c r="CF103" i="1" s="1"/>
  <c r="CH103" i="2" s="1"/>
  <c r="BG96" i="1"/>
  <c r="CJ96" i="1" s="1"/>
  <c r="CL96" i="2" s="1"/>
  <c r="BH120" i="1"/>
  <c r="CK120" i="1" s="1"/>
  <c r="CM120" i="2" s="1"/>
  <c r="BD122" i="1"/>
  <c r="CG122" i="1" s="1"/>
  <c r="CI122" i="2" s="1"/>
  <c r="BG129" i="1"/>
  <c r="CJ129" i="1" s="1"/>
  <c r="CL129" i="2" s="1"/>
  <c r="BG106" i="1"/>
  <c r="CJ106" i="1" s="1"/>
  <c r="CL106" i="2" s="1"/>
  <c r="BG120" i="1"/>
  <c r="CJ120" i="1" s="1"/>
  <c r="CL120" i="2" s="1"/>
  <c r="BE129" i="1"/>
  <c r="CH129" i="1" s="1"/>
  <c r="CJ129" i="2" s="1"/>
  <c r="BE148" i="1"/>
  <c r="CH148" i="1" s="1"/>
  <c r="CJ148" i="2" s="1"/>
  <c r="BD141" i="1"/>
  <c r="CG141" i="1" s="1"/>
  <c r="CI141" i="2" s="1"/>
  <c r="BC140" i="1"/>
  <c r="CF140" i="1" s="1"/>
  <c r="CH140" i="2" s="1"/>
  <c r="BH150" i="1"/>
  <c r="CK150" i="1" s="1"/>
  <c r="CM150" i="2" s="1"/>
  <c r="BC143" i="1"/>
  <c r="CF143" i="1" s="1"/>
  <c r="CH143" i="2" s="1"/>
  <c r="BF97" i="1"/>
  <c r="CI97" i="1" s="1"/>
  <c r="CK97" i="2" s="1"/>
  <c r="BE95" i="1"/>
  <c r="CH95" i="1" s="1"/>
  <c r="CJ95" i="2" s="1"/>
  <c r="BF150" i="1"/>
  <c r="CI150" i="1" s="1"/>
  <c r="CK150" i="2" s="1"/>
  <c r="BD125" i="1"/>
  <c r="CG125" i="1" s="1"/>
  <c r="CI125" i="2" s="1"/>
  <c r="BD146" i="1"/>
  <c r="CG146" i="1" s="1"/>
  <c r="CI146" i="2" s="1"/>
  <c r="BG104" i="1"/>
  <c r="CJ104" i="1" s="1"/>
  <c r="CL104" i="2" s="1"/>
  <c r="BH102" i="1"/>
  <c r="CK102" i="1" s="1"/>
  <c r="CM102" i="2" s="1"/>
  <c r="BG103" i="1"/>
  <c r="CJ103" i="1" s="1"/>
  <c r="CL103" i="2" s="1"/>
  <c r="BH109" i="1"/>
  <c r="CK109" i="1" s="1"/>
  <c r="CM109" i="2" s="1"/>
  <c r="BF113" i="1"/>
  <c r="CI113" i="1" s="1"/>
  <c r="CK113" i="2" s="1"/>
  <c r="BE114" i="1"/>
  <c r="CH114" i="1" s="1"/>
  <c r="CJ114" i="2" s="1"/>
  <c r="BE97" i="1"/>
  <c r="CH97" i="1" s="1"/>
  <c r="CJ97" i="2" s="1"/>
  <c r="BH127" i="1"/>
  <c r="CK127" i="1" s="1"/>
  <c r="CM127" i="2" s="1"/>
  <c r="BG134" i="1"/>
  <c r="CJ134" i="1" s="1"/>
  <c r="CL134" i="2" s="1"/>
  <c r="BH119" i="1"/>
  <c r="CK119" i="1" s="1"/>
  <c r="CM119" i="2" s="1"/>
  <c r="BH86" i="1"/>
  <c r="CK86" i="1" s="1"/>
  <c r="CM86" i="2" s="1"/>
  <c r="BG91" i="1"/>
  <c r="CJ91" i="1" s="1"/>
  <c r="CL91" i="2" s="1"/>
  <c r="BG89" i="1"/>
  <c r="CJ89" i="1" s="1"/>
  <c r="CL89" i="2" s="1"/>
  <c r="BE117" i="1"/>
  <c r="CH117" i="1" s="1"/>
  <c r="CJ117" i="2" s="1"/>
  <c r="BE150" i="1"/>
  <c r="CH150" i="1" s="1"/>
  <c r="CJ150" i="2" s="1"/>
  <c r="BH149" i="1"/>
  <c r="CK149" i="1" s="1"/>
  <c r="CM149" i="2" s="1"/>
  <c r="BE98" i="1"/>
  <c r="CH98" i="1" s="1"/>
  <c r="CJ98" i="2" s="1"/>
  <c r="BC108" i="1"/>
  <c r="CF108" i="1" s="1"/>
  <c r="CH108" i="2" s="1"/>
  <c r="BC110" i="1"/>
  <c r="CF110" i="1" s="1"/>
  <c r="CH110" i="2" s="1"/>
  <c r="BF123" i="1"/>
  <c r="CI123" i="1" s="1"/>
  <c r="CK123" i="2" s="1"/>
  <c r="BF119" i="1"/>
  <c r="CI119" i="1" s="1"/>
  <c r="CK119" i="2" s="1"/>
  <c r="BD104" i="1"/>
  <c r="CG104" i="1" s="1"/>
  <c r="CI104" i="2" s="1"/>
  <c r="EK148" i="2"/>
  <c r="EQ110" i="2"/>
  <c r="BH151" i="1"/>
  <c r="CK151" i="1" s="1"/>
  <c r="CM151" i="2" s="1"/>
  <c r="BE132" i="1"/>
  <c r="CH132" i="1" s="1"/>
  <c r="CJ132" i="2" s="1"/>
  <c r="BG115" i="1"/>
  <c r="CJ115" i="1" s="1"/>
  <c r="CL115" i="2" s="1"/>
  <c r="EL125" i="2"/>
  <c r="BC84" i="1"/>
  <c r="BG84" i="1"/>
  <c r="BD84" i="1"/>
  <c r="CG84" i="1" s="1"/>
  <c r="CI84" i="2" s="1"/>
  <c r="BE109" i="1"/>
  <c r="CH109" i="1" s="1"/>
  <c r="CJ109" i="2" s="1"/>
  <c r="BE84" i="1"/>
  <c r="BA153" i="1"/>
  <c r="CD153" i="1" l="1"/>
  <c r="CF153" i="2" s="1"/>
  <c r="EJ151" i="2"/>
  <c r="EJ111" i="2"/>
  <c r="EJ110" i="2"/>
  <c r="EJ105" i="2"/>
  <c r="EJ118" i="2"/>
  <c r="EJ86" i="2"/>
  <c r="EJ135" i="2"/>
  <c r="EJ129" i="2"/>
  <c r="EJ99" i="2"/>
  <c r="EJ128" i="2"/>
  <c r="EJ100" i="2"/>
  <c r="EJ121" i="2"/>
  <c r="EJ136" i="2"/>
  <c r="EJ92" i="2"/>
  <c r="EJ149" i="2"/>
  <c r="EJ122" i="2"/>
  <c r="EJ109" i="2"/>
  <c r="EJ98" i="2"/>
  <c r="EJ117" i="2"/>
  <c r="EJ102" i="2"/>
  <c r="EJ145" i="2"/>
  <c r="EJ104" i="2"/>
  <c r="EJ91" i="2"/>
  <c r="EJ85" i="2"/>
  <c r="EJ134" i="2"/>
  <c r="EJ125" i="2"/>
  <c r="EJ89" i="2"/>
  <c r="EJ90" i="2"/>
  <c r="EJ120" i="2"/>
  <c r="EJ101" i="2"/>
  <c r="EJ87" i="2"/>
  <c r="EJ95" i="2"/>
  <c r="EJ119" i="2"/>
  <c r="EJ106" i="2"/>
  <c r="EJ94" i="2"/>
  <c r="EJ131" i="2"/>
  <c r="EJ140" i="2"/>
  <c r="EJ113" i="2"/>
  <c r="EJ141" i="2"/>
  <c r="EJ147" i="2"/>
  <c r="EJ132" i="2"/>
  <c r="EJ126" i="2"/>
  <c r="EJ152" i="2"/>
  <c r="EJ146" i="2"/>
  <c r="EJ142" i="2"/>
  <c r="EJ139" i="2"/>
  <c r="EJ138" i="2"/>
  <c r="EJ112" i="2"/>
  <c r="EJ127" i="2"/>
  <c r="EJ114" i="2"/>
  <c r="EJ96" i="2"/>
  <c r="EJ148" i="2"/>
  <c r="EJ137" i="2"/>
  <c r="EJ97" i="2"/>
  <c r="EJ108" i="2"/>
  <c r="EJ133" i="2"/>
  <c r="EJ116" i="2"/>
  <c r="EJ143" i="2"/>
  <c r="EJ115" i="2"/>
  <c r="P37" i="4"/>
  <c r="EJ93" i="2"/>
  <c r="EJ144" i="2"/>
  <c r="EJ103" i="2"/>
  <c r="EJ123" i="2"/>
  <c r="EJ130" i="2"/>
  <c r="EJ88" i="2"/>
  <c r="EJ107" i="2"/>
  <c r="EJ124" i="2"/>
  <c r="EJ150" i="2"/>
  <c r="EJ84" i="2"/>
  <c r="BA96" i="1"/>
  <c r="BA132" i="1"/>
  <c r="BA139" i="1"/>
  <c r="BA92" i="1"/>
  <c r="BA133" i="1"/>
  <c r="BA88" i="1"/>
  <c r="BA111" i="1"/>
  <c r="BA107" i="1"/>
  <c r="BA89" i="1"/>
  <c r="BA146" i="1"/>
  <c r="BA122" i="1"/>
  <c r="BA117" i="1"/>
  <c r="BA104" i="1"/>
  <c r="BA120" i="1"/>
  <c r="BA114" i="1"/>
  <c r="BA150" i="1"/>
  <c r="BA99" i="1"/>
  <c r="BA126" i="1"/>
  <c r="BA136" i="1"/>
  <c r="BA86" i="1"/>
  <c r="BA85" i="1"/>
  <c r="EJ153" i="2"/>
  <c r="BA130" i="1"/>
  <c r="BA97" i="1"/>
  <c r="BA147" i="1"/>
  <c r="BA124" i="1"/>
  <c r="BA103" i="1"/>
  <c r="BA112" i="1"/>
  <c r="BA135" i="1"/>
  <c r="BA108" i="1"/>
  <c r="BA102" i="1"/>
  <c r="BA131" i="1"/>
  <c r="BA152" i="1"/>
  <c r="BA106" i="1"/>
  <c r="BA119" i="1"/>
  <c r="BA100" i="1"/>
  <c r="BA113" i="1"/>
  <c r="BA125" i="1"/>
  <c r="BA109" i="1"/>
  <c r="BA116" i="1"/>
  <c r="BA129" i="1"/>
  <c r="BA151" i="1"/>
  <c r="BA141" i="1"/>
  <c r="BA90" i="1"/>
  <c r="BA127" i="1"/>
  <c r="BA140" i="1"/>
  <c r="BA137" i="1"/>
  <c r="BA143" i="1"/>
  <c r="CJ84" i="1"/>
  <c r="CF84" i="1"/>
  <c r="BA110" i="1"/>
  <c r="BA98" i="1"/>
  <c r="BB138" i="1"/>
  <c r="CE138" i="1" s="1"/>
  <c r="CG138" i="2" s="1"/>
  <c r="BB136" i="1"/>
  <c r="CE136" i="1" s="1"/>
  <c r="CG136" i="2" s="1"/>
  <c r="BB134" i="1"/>
  <c r="CE134" i="1" s="1"/>
  <c r="CG134" i="2" s="1"/>
  <c r="BB91" i="1"/>
  <c r="CE91" i="1" s="1"/>
  <c r="CG91" i="2" s="1"/>
  <c r="BA128" i="1"/>
  <c r="CH84" i="1"/>
  <c r="BA123" i="1"/>
  <c r="BA149" i="1"/>
  <c r="BA144" i="1"/>
  <c r="BA87" i="1"/>
  <c r="BA105" i="1"/>
  <c r="BA91" i="1"/>
  <c r="BA134" i="1"/>
  <c r="BA115" i="1"/>
  <c r="BF108" i="1"/>
  <c r="CI108" i="1" s="1"/>
  <c r="CK108" i="2" s="1"/>
  <c r="BF100" i="1"/>
  <c r="CI100" i="1" s="1"/>
  <c r="CK100" i="2" s="1"/>
  <c r="BF87" i="1"/>
  <c r="CI87" i="1" s="1"/>
  <c r="CK87" i="2" s="1"/>
  <c r="BF134" i="1"/>
  <c r="CI134" i="1" s="1"/>
  <c r="CK134" i="2" s="1"/>
  <c r="BF128" i="1"/>
  <c r="CI128" i="1" s="1"/>
  <c r="CK128" i="2" s="1"/>
  <c r="BA142" i="1"/>
  <c r="BA148" i="1"/>
  <c r="BA118" i="1"/>
  <c r="EK88" i="2"/>
  <c r="EK95" i="2"/>
  <c r="EK120" i="2"/>
  <c r="EK129" i="2"/>
  <c r="EK113" i="2"/>
  <c r="EK147" i="2"/>
  <c r="EK86" i="2"/>
  <c r="EK137" i="2"/>
  <c r="EK87" i="2"/>
  <c r="EK121" i="2"/>
  <c r="EK151" i="2"/>
  <c r="EK115" i="2"/>
  <c r="EK108" i="2"/>
  <c r="EK123" i="2"/>
  <c r="EK97" i="2"/>
  <c r="EK128" i="2"/>
  <c r="EK139" i="2"/>
  <c r="EK133" i="2"/>
  <c r="EK122" i="2"/>
  <c r="EK96" i="2"/>
  <c r="EK104" i="2"/>
  <c r="EK114" i="2"/>
  <c r="EK131" i="2"/>
  <c r="EK153" i="2"/>
  <c r="EK146" i="2"/>
  <c r="EK103" i="2"/>
  <c r="EK85" i="2"/>
  <c r="EK132" i="2"/>
  <c r="EK116" i="2"/>
  <c r="EK125" i="2"/>
  <c r="EK124" i="2"/>
  <c r="EK149" i="2"/>
  <c r="EK138" i="2"/>
  <c r="EK143" i="2"/>
  <c r="EK152" i="2"/>
  <c r="EK90" i="2"/>
  <c r="EK99" i="2"/>
  <c r="EK112" i="2"/>
  <c r="EK140" i="2"/>
  <c r="EK144" i="2"/>
  <c r="EK145" i="2"/>
  <c r="EK100" i="2"/>
  <c r="EK127" i="2"/>
  <c r="EK92" i="2"/>
  <c r="EK89" i="2"/>
  <c r="EK94" i="2"/>
  <c r="EK141" i="2"/>
  <c r="Q37" i="4"/>
  <c r="EK98" i="2"/>
  <c r="EK111" i="2"/>
  <c r="EK106" i="2"/>
  <c r="EK101" i="2"/>
  <c r="EK93" i="2"/>
  <c r="EK110" i="2"/>
  <c r="EK117" i="2"/>
  <c r="EK150" i="2"/>
  <c r="EK91" i="2"/>
  <c r="BB93" i="1"/>
  <c r="CE93" i="1" s="1"/>
  <c r="CG93" i="2" s="1"/>
  <c r="BB143" i="1"/>
  <c r="CE143" i="1" s="1"/>
  <c r="CG143" i="2" s="1"/>
  <c r="BB140" i="1"/>
  <c r="CE140" i="1" s="1"/>
  <c r="CG140" i="2" s="1"/>
  <c r="BB112" i="1"/>
  <c r="CE112" i="1" s="1"/>
  <c r="CG112" i="2" s="1"/>
  <c r="EK109" i="2"/>
  <c r="EK130" i="2"/>
  <c r="EK136" i="2"/>
  <c r="EK142" i="2"/>
  <c r="BB101" i="1"/>
  <c r="CE101" i="1" s="1"/>
  <c r="CG101" i="2" s="1"/>
  <c r="BB152" i="1"/>
  <c r="CE152" i="1" s="1"/>
  <c r="CG152" i="2" s="1"/>
  <c r="BB123" i="1"/>
  <c r="CE123" i="1" s="1"/>
  <c r="CG123" i="2" s="1"/>
  <c r="BB137" i="1"/>
  <c r="CE137" i="1" s="1"/>
  <c r="CG137" i="2" s="1"/>
  <c r="BB97" i="1"/>
  <c r="CE97" i="1" s="1"/>
  <c r="CG97" i="2" s="1"/>
  <c r="BB142" i="1"/>
  <c r="CE142" i="1" s="1"/>
  <c r="CG142" i="2" s="1"/>
  <c r="BB92" i="1"/>
  <c r="CE92" i="1" s="1"/>
  <c r="CG92" i="2" s="1"/>
  <c r="EK105" i="2"/>
  <c r="EK126" i="2"/>
  <c r="EK134" i="2"/>
  <c r="EK118" i="2"/>
  <c r="EK119" i="2"/>
  <c r="BB129" i="1"/>
  <c r="CE129" i="1" s="1"/>
  <c r="CG129" i="2" s="1"/>
  <c r="BB150" i="1"/>
  <c r="CE150" i="1" s="1"/>
  <c r="CG150" i="2" s="1"/>
  <c r="BB130" i="1"/>
  <c r="CE130" i="1" s="1"/>
  <c r="CG130" i="2" s="1"/>
  <c r="BB116" i="1"/>
  <c r="CE116" i="1" s="1"/>
  <c r="CG116" i="2" s="1"/>
  <c r="BB147" i="1"/>
  <c r="CE147" i="1" s="1"/>
  <c r="CG147" i="2" s="1"/>
  <c r="EK135" i="2"/>
  <c r="BB117" i="1"/>
  <c r="CE117" i="1" s="1"/>
  <c r="CG117" i="2" s="1"/>
  <c r="BB115" i="1"/>
  <c r="CE115" i="1" s="1"/>
  <c r="CG115" i="2" s="1"/>
  <c r="BB89" i="1"/>
  <c r="CE89" i="1" s="1"/>
  <c r="CG89" i="2" s="1"/>
  <c r="BB151" i="1"/>
  <c r="CE151" i="1" s="1"/>
  <c r="CG151" i="2" s="1"/>
  <c r="BB95" i="1"/>
  <c r="CE95" i="1" s="1"/>
  <c r="CG95" i="2" s="1"/>
  <c r="BB114" i="1"/>
  <c r="CE114" i="1" s="1"/>
  <c r="CG114" i="2" s="1"/>
  <c r="BB111" i="1"/>
  <c r="CE111" i="1" s="1"/>
  <c r="CG111" i="2" s="1"/>
  <c r="BB131" i="1"/>
  <c r="CE131" i="1" s="1"/>
  <c r="CG131" i="2" s="1"/>
  <c r="BB110" i="1"/>
  <c r="CE110" i="1" s="1"/>
  <c r="CG110" i="2" s="1"/>
  <c r="BB153" i="1"/>
  <c r="CE153" i="1" s="1"/>
  <c r="CG153" i="2" s="1"/>
  <c r="BB87" i="1"/>
  <c r="CE87" i="1" s="1"/>
  <c r="CG87" i="2" s="1"/>
  <c r="BB119" i="1"/>
  <c r="CE119" i="1" s="1"/>
  <c r="CG119" i="2" s="1"/>
  <c r="EK102" i="2"/>
  <c r="BB122" i="1"/>
  <c r="CE122" i="1" s="1"/>
  <c r="CG122" i="2" s="1"/>
  <c r="BB86" i="1"/>
  <c r="CE86" i="1" s="1"/>
  <c r="CG86" i="2" s="1"/>
  <c r="BB96" i="1"/>
  <c r="CE96" i="1" s="1"/>
  <c r="CG96" i="2" s="1"/>
  <c r="BB105" i="1"/>
  <c r="CE105" i="1" s="1"/>
  <c r="CG105" i="2" s="1"/>
  <c r="BB120" i="1"/>
  <c r="CE120" i="1" s="1"/>
  <c r="CG120" i="2" s="1"/>
  <c r="BB100" i="1"/>
  <c r="CE100" i="1" s="1"/>
  <c r="CG100" i="2" s="1"/>
  <c r="BB103" i="1"/>
  <c r="CE103" i="1" s="1"/>
  <c r="CG103" i="2" s="1"/>
  <c r="BB133" i="1"/>
  <c r="CE133" i="1" s="1"/>
  <c r="CG133" i="2" s="1"/>
  <c r="BB148" i="1"/>
  <c r="CE148" i="1" s="1"/>
  <c r="CG148" i="2" s="1"/>
  <c r="BB85" i="1"/>
  <c r="CE85" i="1" s="1"/>
  <c r="CG85" i="2" s="1"/>
  <c r="BB118" i="1"/>
  <c r="CE118" i="1" s="1"/>
  <c r="CG118" i="2" s="1"/>
  <c r="BB99" i="1"/>
  <c r="CE99" i="1" s="1"/>
  <c r="CG99" i="2" s="1"/>
  <c r="EK107" i="2"/>
  <c r="BB104" i="1"/>
  <c r="CE104" i="1" s="1"/>
  <c r="CG104" i="2" s="1"/>
  <c r="BB98" i="1"/>
  <c r="CE98" i="1" s="1"/>
  <c r="CG98" i="2" s="1"/>
  <c r="BB106" i="1"/>
  <c r="CE106" i="1" s="1"/>
  <c r="CG106" i="2" s="1"/>
  <c r="BB94" i="1"/>
  <c r="CE94" i="1" s="1"/>
  <c r="CG94" i="2" s="1"/>
  <c r="BB146" i="1"/>
  <c r="CE146" i="1" s="1"/>
  <c r="CG146" i="2" s="1"/>
  <c r="BB107" i="1"/>
  <c r="CE107" i="1" s="1"/>
  <c r="CG107" i="2" s="1"/>
  <c r="BB144" i="1"/>
  <c r="CE144" i="1" s="1"/>
  <c r="CG144" i="2" s="1"/>
  <c r="BB125" i="1"/>
  <c r="CE125" i="1" s="1"/>
  <c r="CG125" i="2" s="1"/>
  <c r="BB141" i="1"/>
  <c r="CE141" i="1" s="1"/>
  <c r="CG141" i="2" s="1"/>
  <c r="BB109" i="1"/>
  <c r="CE109" i="1" s="1"/>
  <c r="CG109" i="2" s="1"/>
  <c r="BB128" i="1"/>
  <c r="CE128" i="1" s="1"/>
  <c r="CG128" i="2" s="1"/>
  <c r="BB139" i="1"/>
  <c r="CE139" i="1" s="1"/>
  <c r="CG139" i="2" s="1"/>
  <c r="BB88" i="1"/>
  <c r="CE88" i="1" s="1"/>
  <c r="CG88" i="2" s="1"/>
  <c r="BB127" i="1"/>
  <c r="CE127" i="1" s="1"/>
  <c r="CG127" i="2" s="1"/>
  <c r="BB145" i="1"/>
  <c r="CE145" i="1" s="1"/>
  <c r="CG145" i="2" s="1"/>
  <c r="BB126" i="1"/>
  <c r="CE126" i="1" s="1"/>
  <c r="CG126" i="2" s="1"/>
  <c r="BB113" i="1"/>
  <c r="CE113" i="1" s="1"/>
  <c r="CG113" i="2" s="1"/>
  <c r="BB84" i="1"/>
  <c r="BB132" i="1"/>
  <c r="CE132" i="1" s="1"/>
  <c r="CG132" i="2" s="1"/>
  <c r="BB135" i="1"/>
  <c r="CE135" i="1" s="1"/>
  <c r="CG135" i="2" s="1"/>
  <c r="BB108" i="1"/>
  <c r="CE108" i="1" s="1"/>
  <c r="CG108" i="2" s="1"/>
  <c r="BB90" i="1"/>
  <c r="CE90" i="1" s="1"/>
  <c r="CG90" i="2" s="1"/>
  <c r="BB121" i="1"/>
  <c r="CE121" i="1" s="1"/>
  <c r="CG121" i="2" s="1"/>
  <c r="BB124" i="1"/>
  <c r="CE124" i="1" s="1"/>
  <c r="CG124" i="2" s="1"/>
  <c r="BA101" i="1"/>
  <c r="EK84" i="2"/>
  <c r="BB149" i="1"/>
  <c r="CE149" i="1" s="1"/>
  <c r="CG149" i="2" s="1"/>
  <c r="BA138" i="1"/>
  <c r="BA95" i="1"/>
  <c r="BA84" i="1"/>
  <c r="BA121" i="1"/>
  <c r="BA93" i="1"/>
  <c r="BA94" i="1"/>
  <c r="BA145" i="1"/>
  <c r="EO119" i="2"/>
  <c r="EO120" i="2"/>
  <c r="EO107" i="2"/>
  <c r="EO86" i="2"/>
  <c r="EO87" i="2"/>
  <c r="EO115" i="2"/>
  <c r="EO103" i="2"/>
  <c r="EO109" i="2"/>
  <c r="EO112" i="2"/>
  <c r="EO133" i="2"/>
  <c r="EO110" i="2"/>
  <c r="EO118" i="2"/>
  <c r="EO146" i="2"/>
  <c r="EO140" i="2"/>
  <c r="EO85" i="2"/>
  <c r="EO153" i="2"/>
  <c r="EO152" i="2"/>
  <c r="EO111" i="2"/>
  <c r="EO108" i="2"/>
  <c r="EO91" i="2"/>
  <c r="EO150" i="2"/>
  <c r="EO136" i="2"/>
  <c r="EO139" i="2"/>
  <c r="EO142" i="2"/>
  <c r="EO130" i="2"/>
  <c r="EO116" i="2"/>
  <c r="EO106" i="2"/>
  <c r="EO151" i="2"/>
  <c r="EO126" i="2"/>
  <c r="BF131" i="1"/>
  <c r="CI131" i="1" s="1"/>
  <c r="CK131" i="2" s="1"/>
  <c r="BF137" i="1"/>
  <c r="CI137" i="1" s="1"/>
  <c r="CK137" i="2" s="1"/>
  <c r="EO125" i="2"/>
  <c r="EO102" i="2"/>
  <c r="EO92" i="2"/>
  <c r="EO104" i="2"/>
  <c r="EO144" i="2"/>
  <c r="EO123" i="2"/>
  <c r="EO147" i="2"/>
  <c r="EO94" i="2"/>
  <c r="EO89" i="2"/>
  <c r="EO143" i="2"/>
  <c r="EO105" i="2"/>
  <c r="EO114" i="2"/>
  <c r="EO95" i="2"/>
  <c r="EO134" i="2"/>
  <c r="BF107" i="1"/>
  <c r="CI107" i="1" s="1"/>
  <c r="CK107" i="2" s="1"/>
  <c r="BF133" i="1"/>
  <c r="CI133" i="1" s="1"/>
  <c r="CK133" i="2" s="1"/>
  <c r="BF95" i="1"/>
  <c r="CI95" i="1" s="1"/>
  <c r="CK95" i="2" s="1"/>
  <c r="BF91" i="1"/>
  <c r="CI91" i="1" s="1"/>
  <c r="CK91" i="2" s="1"/>
  <c r="BF110" i="1"/>
  <c r="CI110" i="1" s="1"/>
  <c r="CK110" i="2" s="1"/>
  <c r="BF99" i="1"/>
  <c r="CI99" i="1" s="1"/>
  <c r="CK99" i="2" s="1"/>
  <c r="EO138" i="2"/>
  <c r="EO97" i="2"/>
  <c r="EO121" i="2"/>
  <c r="EO96" i="2"/>
  <c r="EO141" i="2"/>
  <c r="EO127" i="2"/>
  <c r="EO132" i="2"/>
  <c r="BF125" i="1"/>
  <c r="CI125" i="1" s="1"/>
  <c r="CK125" i="2" s="1"/>
  <c r="BF122" i="1"/>
  <c r="CI122" i="1" s="1"/>
  <c r="CK122" i="2" s="1"/>
  <c r="BF136" i="1"/>
  <c r="CI136" i="1" s="1"/>
  <c r="CK136" i="2" s="1"/>
  <c r="BF135" i="1"/>
  <c r="CI135" i="1" s="1"/>
  <c r="CK135" i="2" s="1"/>
  <c r="EO98" i="2"/>
  <c r="EO137" i="2"/>
  <c r="EO128" i="2"/>
  <c r="EO148" i="2"/>
  <c r="EO117" i="2"/>
  <c r="BF152" i="1"/>
  <c r="CI152" i="1" s="1"/>
  <c r="CK152" i="2" s="1"/>
  <c r="BF88" i="1"/>
  <c r="CI88" i="1" s="1"/>
  <c r="CK88" i="2" s="1"/>
  <c r="BF145" i="1"/>
  <c r="CI145" i="1" s="1"/>
  <c r="CK145" i="2" s="1"/>
  <c r="BF89" i="1"/>
  <c r="CI89" i="1" s="1"/>
  <c r="CK89" i="2" s="1"/>
  <c r="BF129" i="1"/>
  <c r="CI129" i="1" s="1"/>
  <c r="CK129" i="2" s="1"/>
  <c r="BF115" i="1"/>
  <c r="CI115" i="1" s="1"/>
  <c r="CK115" i="2" s="1"/>
  <c r="BF104" i="1"/>
  <c r="CI104" i="1" s="1"/>
  <c r="CK104" i="2" s="1"/>
  <c r="BF109" i="1"/>
  <c r="CI109" i="1" s="1"/>
  <c r="CK109" i="2" s="1"/>
  <c r="BF153" i="1"/>
  <c r="CI153" i="1" s="1"/>
  <c r="CK153" i="2" s="1"/>
  <c r="BF121" i="1"/>
  <c r="CI121" i="1" s="1"/>
  <c r="CK121" i="2" s="1"/>
  <c r="EO90" i="2"/>
  <c r="EO129" i="2"/>
  <c r="EO124" i="2"/>
  <c r="EO122" i="2"/>
  <c r="EO101" i="2"/>
  <c r="BF117" i="1"/>
  <c r="CI117" i="1" s="1"/>
  <c r="CK117" i="2" s="1"/>
  <c r="BF105" i="1"/>
  <c r="CI105" i="1" s="1"/>
  <c r="CK105" i="2" s="1"/>
  <c r="BF139" i="1"/>
  <c r="CI139" i="1" s="1"/>
  <c r="CK139" i="2" s="1"/>
  <c r="BF103" i="1"/>
  <c r="CI103" i="1" s="1"/>
  <c r="CK103" i="2" s="1"/>
  <c r="BF141" i="1"/>
  <c r="CI141" i="1" s="1"/>
  <c r="CK141" i="2" s="1"/>
  <c r="BF130" i="1"/>
  <c r="CI130" i="1" s="1"/>
  <c r="CK130" i="2" s="1"/>
  <c r="BF106" i="1"/>
  <c r="CI106" i="1" s="1"/>
  <c r="CK106" i="2" s="1"/>
  <c r="BF147" i="1"/>
  <c r="CI147" i="1" s="1"/>
  <c r="CK147" i="2" s="1"/>
  <c r="BF149" i="1"/>
  <c r="CI149" i="1" s="1"/>
  <c r="CK149" i="2" s="1"/>
  <c r="BF126" i="1"/>
  <c r="CI126" i="1" s="1"/>
  <c r="CK126" i="2" s="1"/>
  <c r="BF146" i="1"/>
  <c r="CI146" i="1" s="1"/>
  <c r="CK146" i="2" s="1"/>
  <c r="BF92" i="1"/>
  <c r="CI92" i="1" s="1"/>
  <c r="CK92" i="2" s="1"/>
  <c r="BF127" i="1"/>
  <c r="CI127" i="1" s="1"/>
  <c r="CK127" i="2" s="1"/>
  <c r="BF124" i="1"/>
  <c r="CI124" i="1" s="1"/>
  <c r="CK124" i="2" s="1"/>
  <c r="BF114" i="1"/>
  <c r="CI114" i="1" s="1"/>
  <c r="CK114" i="2" s="1"/>
  <c r="EO100" i="2"/>
  <c r="EO149" i="2"/>
  <c r="BF98" i="1"/>
  <c r="CI98" i="1" s="1"/>
  <c r="CK98" i="2" s="1"/>
  <c r="BF118" i="1"/>
  <c r="CI118" i="1" s="1"/>
  <c r="CK118" i="2" s="1"/>
  <c r="BF120" i="1"/>
  <c r="CI120" i="1" s="1"/>
  <c r="CK120" i="2" s="1"/>
  <c r="BF102" i="1"/>
  <c r="CI102" i="1" s="1"/>
  <c r="CK102" i="2" s="1"/>
  <c r="BF94" i="1"/>
  <c r="CI94" i="1" s="1"/>
  <c r="CK94" i="2" s="1"/>
  <c r="BF96" i="1"/>
  <c r="CI96" i="1" s="1"/>
  <c r="CK96" i="2" s="1"/>
  <c r="BF116" i="1"/>
  <c r="CI116" i="1" s="1"/>
  <c r="CK116" i="2" s="1"/>
  <c r="BF138" i="1"/>
  <c r="CI138" i="1" s="1"/>
  <c r="CK138" i="2" s="1"/>
  <c r="EO88" i="2"/>
  <c r="EO131" i="2"/>
  <c r="EO99" i="2"/>
  <c r="BF144" i="1"/>
  <c r="CI144" i="1" s="1"/>
  <c r="CK144" i="2" s="1"/>
  <c r="BF151" i="1"/>
  <c r="CI151" i="1" s="1"/>
  <c r="CK151" i="2" s="1"/>
  <c r="BF86" i="1"/>
  <c r="CI86" i="1" s="1"/>
  <c r="CK86" i="2" s="1"/>
  <c r="BF111" i="1"/>
  <c r="CI111" i="1" s="1"/>
  <c r="CK111" i="2" s="1"/>
  <c r="BF90" i="1"/>
  <c r="CI90" i="1" s="1"/>
  <c r="CK90" i="2" s="1"/>
  <c r="BF101" i="1"/>
  <c r="CI101" i="1" s="1"/>
  <c r="CK101" i="2" s="1"/>
  <c r="BF148" i="1"/>
  <c r="CI148" i="1" s="1"/>
  <c r="CK148" i="2" s="1"/>
  <c r="BF112" i="1"/>
  <c r="CI112" i="1" s="1"/>
  <c r="CK112" i="2" s="1"/>
  <c r="BF143" i="1"/>
  <c r="CI143" i="1" s="1"/>
  <c r="CK143" i="2" s="1"/>
  <c r="EO135" i="2"/>
  <c r="BF142" i="1"/>
  <c r="CI142" i="1" s="1"/>
  <c r="CK142" i="2" s="1"/>
  <c r="BF132" i="1"/>
  <c r="CI132" i="1" s="1"/>
  <c r="CK132" i="2" s="1"/>
  <c r="BF85" i="1"/>
  <c r="CI85" i="1" s="1"/>
  <c r="CK85" i="2" s="1"/>
  <c r="EO84" i="2"/>
  <c r="BF84" i="1"/>
  <c r="BF93" i="1"/>
  <c r="CI93" i="1" s="1"/>
  <c r="CK93" i="2" s="1"/>
  <c r="EO93" i="2"/>
  <c r="BF140" i="1"/>
  <c r="CI140" i="1" s="1"/>
  <c r="CK140" i="2" s="1"/>
  <c r="BB102" i="1"/>
  <c r="CE102" i="1" s="1"/>
  <c r="CG102" i="2" s="1"/>
  <c r="EO113" i="2"/>
  <c r="EM131" i="2"/>
  <c r="EM96" i="2"/>
  <c r="EM99" i="2"/>
  <c r="EM100" i="2"/>
  <c r="S37" i="4"/>
  <c r="EM152" i="2"/>
  <c r="EM134" i="2"/>
  <c r="EM117" i="2"/>
  <c r="EM145" i="2"/>
  <c r="EM127" i="2"/>
  <c r="EM109" i="2"/>
  <c r="EM115" i="2"/>
  <c r="EM113" i="2"/>
  <c r="EM150" i="2"/>
  <c r="EM147" i="2"/>
  <c r="EM125" i="2"/>
  <c r="EM97" i="2"/>
  <c r="EM153" i="2"/>
  <c r="EM149" i="2"/>
  <c r="EM132" i="2"/>
  <c r="EM137" i="2"/>
  <c r="EM95" i="2"/>
  <c r="EM112" i="2"/>
  <c r="EM122" i="2"/>
  <c r="EM110" i="2"/>
  <c r="EM98" i="2"/>
  <c r="EM138" i="2"/>
  <c r="EM123" i="2"/>
  <c r="EM88" i="2"/>
  <c r="EM92" i="2"/>
  <c r="EM128" i="2"/>
  <c r="EM146" i="2"/>
  <c r="EM148" i="2"/>
  <c r="EM91" i="2"/>
  <c r="EM94" i="2"/>
  <c r="EM102" i="2"/>
  <c r="EM116" i="2"/>
  <c r="EM93" i="2"/>
  <c r="EM106" i="2"/>
  <c r="EM139" i="2"/>
  <c r="EM135" i="2"/>
  <c r="EM140" i="2"/>
  <c r="EM129" i="2"/>
  <c r="EM89" i="2"/>
  <c r="EM114" i="2"/>
  <c r="EM90" i="2"/>
  <c r="EM85" i="2"/>
  <c r="EM101" i="2"/>
  <c r="EM130" i="2"/>
  <c r="EM108" i="2"/>
  <c r="EM126" i="2"/>
  <c r="EM103" i="2"/>
  <c r="EM105" i="2"/>
  <c r="EM141" i="2"/>
  <c r="EM144" i="2"/>
  <c r="EM124" i="2"/>
  <c r="EM142" i="2"/>
  <c r="BD131" i="1"/>
  <c r="CG131" i="1" s="1"/>
  <c r="CI131" i="2" s="1"/>
  <c r="BD139" i="1"/>
  <c r="CG139" i="1" s="1"/>
  <c r="CI139" i="2" s="1"/>
  <c r="EM111" i="2"/>
  <c r="EM104" i="2"/>
  <c r="EM119" i="2"/>
  <c r="EM121" i="2"/>
  <c r="BD98" i="1"/>
  <c r="CG98" i="1" s="1"/>
  <c r="CI98" i="2" s="1"/>
  <c r="EM87" i="2"/>
  <c r="EM143" i="2"/>
  <c r="EM151" i="2"/>
  <c r="EM133" i="2"/>
  <c r="BD134" i="1"/>
  <c r="CG134" i="1" s="1"/>
  <c r="CI134" i="2" s="1"/>
  <c r="BD121" i="1"/>
  <c r="CG121" i="1" s="1"/>
  <c r="CI121" i="2" s="1"/>
  <c r="BD105" i="1"/>
  <c r="CG105" i="1" s="1"/>
  <c r="CI105" i="2" s="1"/>
  <c r="BD143" i="1"/>
  <c r="CG143" i="1" s="1"/>
  <c r="CI143" i="2" s="1"/>
  <c r="BD118" i="1"/>
  <c r="CG118" i="1" s="1"/>
  <c r="CI118" i="2" s="1"/>
  <c r="EM107" i="2"/>
  <c r="BD123" i="1"/>
  <c r="CG123" i="1" s="1"/>
  <c r="CI123" i="2" s="1"/>
  <c r="BD151" i="1"/>
  <c r="CG151" i="1" s="1"/>
  <c r="CI151" i="2" s="1"/>
  <c r="BD108" i="1"/>
  <c r="CG108" i="1" s="1"/>
  <c r="CI108" i="2" s="1"/>
  <c r="BD144" i="1"/>
  <c r="CG144" i="1" s="1"/>
  <c r="CI144" i="2" s="1"/>
  <c r="BD137" i="1"/>
  <c r="CG137" i="1" s="1"/>
  <c r="CI137" i="2" s="1"/>
  <c r="BD86" i="1"/>
  <c r="CG86" i="1" s="1"/>
  <c r="CI86" i="2" s="1"/>
  <c r="BD124" i="1"/>
  <c r="CG124" i="1" s="1"/>
  <c r="CI124" i="2" s="1"/>
  <c r="BD114" i="1"/>
  <c r="CG114" i="1" s="1"/>
  <c r="CI114" i="2" s="1"/>
  <c r="EM86" i="2"/>
  <c r="EM120" i="2"/>
  <c r="BD97" i="1"/>
  <c r="CG97" i="1" s="1"/>
  <c r="CI97" i="2" s="1"/>
  <c r="BD89" i="1"/>
  <c r="CG89" i="1" s="1"/>
  <c r="CI89" i="2" s="1"/>
  <c r="BD107" i="1"/>
  <c r="CG107" i="1" s="1"/>
  <c r="CI107" i="2" s="1"/>
  <c r="BD88" i="1"/>
  <c r="CG88" i="1" s="1"/>
  <c r="CI88" i="2" s="1"/>
  <c r="BD128" i="1"/>
  <c r="CG128" i="1" s="1"/>
  <c r="CI128" i="2" s="1"/>
  <c r="BD110" i="1"/>
  <c r="CG110" i="1" s="1"/>
  <c r="CI110" i="2" s="1"/>
  <c r="BD127" i="1"/>
  <c r="CG127" i="1" s="1"/>
  <c r="CI127" i="2" s="1"/>
  <c r="BD133" i="1"/>
  <c r="CG133" i="1" s="1"/>
  <c r="CI133" i="2" s="1"/>
  <c r="BD92" i="1"/>
  <c r="CG92" i="1" s="1"/>
  <c r="CI92" i="2" s="1"/>
  <c r="BD117" i="1"/>
  <c r="CG117" i="1" s="1"/>
  <c r="CI117" i="2" s="1"/>
  <c r="BD109" i="1"/>
  <c r="CG109" i="1" s="1"/>
  <c r="CI109" i="2" s="1"/>
  <c r="BD115" i="1"/>
  <c r="CG115" i="1" s="1"/>
  <c r="CI115" i="2" s="1"/>
  <c r="BD132" i="1"/>
  <c r="CG132" i="1" s="1"/>
  <c r="CI132" i="2" s="1"/>
  <c r="BD103" i="1"/>
  <c r="CG103" i="1" s="1"/>
  <c r="CI103" i="2" s="1"/>
  <c r="BD106" i="1"/>
  <c r="CG106" i="1" s="1"/>
  <c r="CI106" i="2" s="1"/>
  <c r="BD126" i="1"/>
  <c r="CG126" i="1" s="1"/>
  <c r="CI126" i="2" s="1"/>
  <c r="BD147" i="1"/>
  <c r="CG147" i="1" s="1"/>
  <c r="CI147" i="2" s="1"/>
  <c r="BD102" i="1"/>
  <c r="CG102" i="1" s="1"/>
  <c r="CI102" i="2" s="1"/>
  <c r="BD150" i="1"/>
  <c r="CG150" i="1" s="1"/>
  <c r="CI150" i="2" s="1"/>
  <c r="BD101" i="1"/>
  <c r="CG101" i="1" s="1"/>
  <c r="CI101" i="2" s="1"/>
  <c r="BD130" i="1"/>
  <c r="CG130" i="1" s="1"/>
  <c r="CI130" i="2" s="1"/>
  <c r="BD136" i="1"/>
  <c r="CG136" i="1" s="1"/>
  <c r="CI136" i="2" s="1"/>
  <c r="BD116" i="1"/>
  <c r="CG116" i="1" s="1"/>
  <c r="CI116" i="2" s="1"/>
  <c r="BD100" i="1"/>
  <c r="CG100" i="1" s="1"/>
  <c r="CI100" i="2" s="1"/>
  <c r="EM136" i="2"/>
  <c r="BD145" i="1"/>
  <c r="CG145" i="1" s="1"/>
  <c r="CI145" i="2" s="1"/>
  <c r="BD149" i="1"/>
  <c r="CG149" i="1" s="1"/>
  <c r="CI149" i="2" s="1"/>
  <c r="BD113" i="1"/>
  <c r="CG113" i="1" s="1"/>
  <c r="CI113" i="2" s="1"/>
  <c r="BD135" i="1"/>
  <c r="CG135" i="1" s="1"/>
  <c r="CI135" i="2" s="1"/>
  <c r="BD85" i="1"/>
  <c r="BD95" i="1"/>
  <c r="CG95" i="1" s="1"/>
  <c r="CI95" i="2" s="1"/>
  <c r="BD120" i="1"/>
  <c r="CG120" i="1" s="1"/>
  <c r="CI120" i="2" s="1"/>
  <c r="EP143" i="2"/>
  <c r="EP112" i="2"/>
  <c r="EP129" i="2"/>
  <c r="EP113" i="2"/>
  <c r="EP91" i="2"/>
  <c r="EP119" i="2"/>
  <c r="EP115" i="2"/>
  <c r="EP151" i="2"/>
  <c r="EP104" i="2"/>
  <c r="EP86" i="2"/>
  <c r="EP134" i="2"/>
  <c r="EP95" i="2"/>
  <c r="EP127" i="2"/>
  <c r="EP108" i="2"/>
  <c r="EP138" i="2"/>
  <c r="EP144" i="2"/>
  <c r="EP88" i="2"/>
  <c r="EP136" i="2"/>
  <c r="EP102" i="2"/>
  <c r="EP146" i="2"/>
  <c r="EP92" i="2"/>
  <c r="EP149" i="2"/>
  <c r="EP135" i="2"/>
  <c r="EP120" i="2"/>
  <c r="EP89" i="2"/>
  <c r="EP99" i="2"/>
  <c r="EP150" i="2"/>
  <c r="EP118" i="2"/>
  <c r="EP122" i="2"/>
  <c r="EP117" i="2"/>
  <c r="EP121" i="2"/>
  <c r="EP141" i="2"/>
  <c r="EP98" i="2"/>
  <c r="EP90" i="2"/>
  <c r="EP131" i="2"/>
  <c r="EP145" i="2"/>
  <c r="EP116" i="2"/>
  <c r="EP94" i="2"/>
  <c r="EP107" i="2"/>
  <c r="EP109" i="2"/>
  <c r="EP93" i="2"/>
  <c r="EP111" i="2"/>
  <c r="EP147" i="2"/>
  <c r="EP130" i="2"/>
  <c r="EP137" i="2"/>
  <c r="EP142" i="2"/>
  <c r="EP125" i="2"/>
  <c r="EP148" i="2"/>
  <c r="EP101" i="2"/>
  <c r="EP128" i="2"/>
  <c r="EP97" i="2"/>
  <c r="EP105" i="2"/>
  <c r="EP100" i="2"/>
  <c r="EP87" i="2"/>
  <c r="EP110" i="2"/>
  <c r="EP106" i="2"/>
  <c r="BG133" i="1"/>
  <c r="CJ133" i="1" s="1"/>
  <c r="CL133" i="2" s="1"/>
  <c r="BG102" i="1"/>
  <c r="CJ102" i="1" s="1"/>
  <c r="CL102" i="2" s="1"/>
  <c r="EP126" i="2"/>
  <c r="EP123" i="2"/>
  <c r="EP103" i="2"/>
  <c r="EP96" i="2"/>
  <c r="EP132" i="2"/>
  <c r="BG117" i="1"/>
  <c r="CJ117" i="1" s="1"/>
  <c r="CL117" i="2" s="1"/>
  <c r="EP153" i="2"/>
  <c r="EP140" i="2"/>
  <c r="EP133" i="2"/>
  <c r="EP124" i="2"/>
  <c r="BG100" i="1"/>
  <c r="CJ100" i="1" s="1"/>
  <c r="CL100" i="2" s="1"/>
  <c r="BG126" i="1"/>
  <c r="CJ126" i="1" s="1"/>
  <c r="CL126" i="2" s="1"/>
  <c r="BG111" i="1"/>
  <c r="CJ111" i="1" s="1"/>
  <c r="CL111" i="2" s="1"/>
  <c r="BG150" i="1"/>
  <c r="CJ150" i="1" s="1"/>
  <c r="CL150" i="2" s="1"/>
  <c r="BG118" i="1"/>
  <c r="CJ118" i="1" s="1"/>
  <c r="CL118" i="2" s="1"/>
  <c r="EP114" i="2"/>
  <c r="BG152" i="1"/>
  <c r="CJ152" i="1" s="1"/>
  <c r="CL152" i="2" s="1"/>
  <c r="BG124" i="1"/>
  <c r="CJ124" i="1" s="1"/>
  <c r="CL124" i="2" s="1"/>
  <c r="BG92" i="1"/>
  <c r="CJ92" i="1" s="1"/>
  <c r="CL92" i="2" s="1"/>
  <c r="BG123" i="1"/>
  <c r="CJ123" i="1" s="1"/>
  <c r="CL123" i="2" s="1"/>
  <c r="BG116" i="1"/>
  <c r="CJ116" i="1" s="1"/>
  <c r="CL116" i="2" s="1"/>
  <c r="BG107" i="1"/>
  <c r="CJ107" i="1" s="1"/>
  <c r="CL107" i="2" s="1"/>
  <c r="BG140" i="1"/>
  <c r="CJ140" i="1" s="1"/>
  <c r="CL140" i="2" s="1"/>
  <c r="BG147" i="1"/>
  <c r="CJ147" i="1" s="1"/>
  <c r="CL147" i="2" s="1"/>
  <c r="BG93" i="1"/>
  <c r="CJ93" i="1" s="1"/>
  <c r="CL93" i="2" s="1"/>
  <c r="BG113" i="1"/>
  <c r="CJ113" i="1" s="1"/>
  <c r="CL113" i="2" s="1"/>
  <c r="EP85" i="2"/>
  <c r="BG148" i="1"/>
  <c r="CJ148" i="1" s="1"/>
  <c r="CL148" i="2" s="1"/>
  <c r="BG145" i="1"/>
  <c r="CJ145" i="1" s="1"/>
  <c r="CL145" i="2" s="1"/>
  <c r="BG143" i="1"/>
  <c r="CJ143" i="1" s="1"/>
  <c r="CL143" i="2" s="1"/>
  <c r="BG138" i="1"/>
  <c r="CJ138" i="1" s="1"/>
  <c r="CL138" i="2" s="1"/>
  <c r="BG88" i="1"/>
  <c r="CJ88" i="1" s="1"/>
  <c r="CL88" i="2" s="1"/>
  <c r="BG90" i="1"/>
  <c r="CJ90" i="1" s="1"/>
  <c r="CL90" i="2" s="1"/>
  <c r="BG144" i="1"/>
  <c r="CJ144" i="1" s="1"/>
  <c r="CL144" i="2" s="1"/>
  <c r="BG153" i="1"/>
  <c r="CJ153" i="1" s="1"/>
  <c r="CL153" i="2" s="1"/>
  <c r="BG108" i="1"/>
  <c r="CJ108" i="1" s="1"/>
  <c r="CL108" i="2" s="1"/>
  <c r="BG97" i="1"/>
  <c r="CJ97" i="1" s="1"/>
  <c r="CL97" i="2" s="1"/>
  <c r="BG146" i="1"/>
  <c r="CJ146" i="1" s="1"/>
  <c r="CL146" i="2" s="1"/>
  <c r="BG142" i="1"/>
  <c r="CJ142" i="1" s="1"/>
  <c r="CL142" i="2" s="1"/>
  <c r="EP139" i="2"/>
  <c r="BG130" i="1"/>
  <c r="CJ130" i="1" s="1"/>
  <c r="CL130" i="2" s="1"/>
  <c r="BG109" i="1"/>
  <c r="CJ109" i="1" s="1"/>
  <c r="CL109" i="2" s="1"/>
  <c r="BG135" i="1"/>
  <c r="CJ135" i="1" s="1"/>
  <c r="CL135" i="2" s="1"/>
  <c r="BG110" i="1"/>
  <c r="CJ110" i="1" s="1"/>
  <c r="CL110" i="2" s="1"/>
  <c r="BG86" i="1"/>
  <c r="CJ86" i="1" s="1"/>
  <c r="CL86" i="2" s="1"/>
  <c r="BG95" i="1"/>
  <c r="CJ95" i="1" s="1"/>
  <c r="CL95" i="2" s="1"/>
  <c r="BG119" i="1"/>
  <c r="CJ119" i="1" s="1"/>
  <c r="CL119" i="2" s="1"/>
  <c r="BG85" i="1"/>
  <c r="CJ85" i="1" s="1"/>
  <c r="CL85" i="2" s="1"/>
  <c r="BG136" i="1"/>
  <c r="CJ136" i="1" s="1"/>
  <c r="CL136" i="2" s="1"/>
  <c r="BG141" i="1"/>
  <c r="CJ141" i="1" s="1"/>
  <c r="CL141" i="2" s="1"/>
  <c r="BG94" i="1"/>
  <c r="CJ94" i="1" s="1"/>
  <c r="CL94" i="2" s="1"/>
  <c r="BG127" i="1"/>
  <c r="CJ127" i="1" s="1"/>
  <c r="CL127" i="2" s="1"/>
  <c r="BG151" i="1"/>
  <c r="CJ151" i="1" s="1"/>
  <c r="CL151" i="2" s="1"/>
  <c r="BE127" i="1"/>
  <c r="CH127" i="1" s="1"/>
  <c r="CJ127" i="2" s="1"/>
  <c r="BE138" i="1"/>
  <c r="CH138" i="1" s="1"/>
  <c r="CJ138" i="2" s="1"/>
  <c r="BG99" i="1"/>
  <c r="CJ99" i="1" s="1"/>
  <c r="CL99" i="2" s="1"/>
  <c r="BG114" i="1"/>
  <c r="CJ114" i="1" s="1"/>
  <c r="CL114" i="2" s="1"/>
  <c r="BH115" i="1"/>
  <c r="CK115" i="1" s="1"/>
  <c r="CM115" i="2" s="1"/>
  <c r="BH145" i="1"/>
  <c r="CK145" i="1" s="1"/>
  <c r="CM145" i="2" s="1"/>
  <c r="BD94" i="1"/>
  <c r="CG94" i="1" s="1"/>
  <c r="CI94" i="2" s="1"/>
  <c r="BE140" i="1"/>
  <c r="CH140" i="1" s="1"/>
  <c r="CJ140" i="2" s="1"/>
  <c r="BG137" i="1"/>
  <c r="CJ137" i="1" s="1"/>
  <c r="CL137" i="2" s="1"/>
  <c r="BE119" i="1"/>
  <c r="CH119" i="1" s="1"/>
  <c r="CJ119" i="2" s="1"/>
  <c r="BH95" i="1"/>
  <c r="CK95" i="1" s="1"/>
  <c r="CM95" i="2" s="1"/>
  <c r="BC113" i="1"/>
  <c r="CF113" i="1" s="1"/>
  <c r="CH113" i="2" s="1"/>
  <c r="BD91" i="1"/>
  <c r="CG91" i="1" s="1"/>
  <c r="CI91" i="2" s="1"/>
  <c r="EM84" i="2"/>
  <c r="BE153" i="1"/>
  <c r="CH153" i="1" s="1"/>
  <c r="CJ153" i="2" s="1"/>
  <c r="BD87" i="1"/>
  <c r="CG87" i="1" s="1"/>
  <c r="CI87" i="2" s="1"/>
  <c r="BH138" i="1"/>
  <c r="CK138" i="1" s="1"/>
  <c r="CM138" i="2" s="1"/>
  <c r="BE113" i="1"/>
  <c r="CH113" i="1" s="1"/>
  <c r="CJ113" i="2" s="1"/>
  <c r="BH121" i="1"/>
  <c r="CK121" i="1" s="1"/>
  <c r="CM121" i="2" s="1"/>
  <c r="BD153" i="1"/>
  <c r="CG153" i="1" s="1"/>
  <c r="CI153" i="2" s="1"/>
  <c r="BG122" i="1"/>
  <c r="CJ122" i="1" s="1"/>
  <c r="CL122" i="2" s="1"/>
  <c r="EP84" i="2"/>
  <c r="BG121" i="1"/>
  <c r="CJ121" i="1" s="1"/>
  <c r="CL121" i="2" s="1"/>
  <c r="BC131" i="1"/>
  <c r="CF131" i="1" s="1"/>
  <c r="CH131" i="2" s="1"/>
  <c r="BH92" i="1"/>
  <c r="CK92" i="1" s="1"/>
  <c r="CM92" i="2" s="1"/>
  <c r="BC135" i="1"/>
  <c r="CF135" i="1" s="1"/>
  <c r="CH135" i="2" s="1"/>
  <c r="BD111" i="1"/>
  <c r="CG111" i="1" s="1"/>
  <c r="CI111" i="2" s="1"/>
  <c r="BH142" i="1"/>
  <c r="CK142" i="1" s="1"/>
  <c r="CM142" i="2" s="1"/>
  <c r="BE103" i="1"/>
  <c r="CH103" i="1" s="1"/>
  <c r="CJ103" i="2" s="1"/>
  <c r="BG112" i="1"/>
  <c r="CJ112" i="1" s="1"/>
  <c r="CL112" i="2" s="1"/>
  <c r="BD152" i="1"/>
  <c r="CG152" i="1" s="1"/>
  <c r="CI152" i="2" s="1"/>
  <c r="BH99" i="1"/>
  <c r="CK99" i="1" s="1"/>
  <c r="CM99" i="2" s="1"/>
  <c r="BC121" i="1"/>
  <c r="CF121" i="1" s="1"/>
  <c r="CH121" i="2" s="1"/>
  <c r="BD148" i="1"/>
  <c r="CG148" i="1" s="1"/>
  <c r="CI148" i="2" s="1"/>
  <c r="BH153" i="1"/>
  <c r="CK153" i="1" s="1"/>
  <c r="CM153" i="2" s="1"/>
  <c r="BG87" i="1"/>
  <c r="CJ87" i="1" s="1"/>
  <c r="CL87" i="2" s="1"/>
  <c r="BH129" i="1"/>
  <c r="CK129" i="1" s="1"/>
  <c r="CM129" i="2" s="1"/>
  <c r="BH124" i="1"/>
  <c r="CK124" i="1" s="1"/>
  <c r="CM124" i="2" s="1"/>
  <c r="EN136" i="2"/>
  <c r="EN129" i="2"/>
  <c r="EN153" i="2"/>
  <c r="EN146" i="2"/>
  <c r="EN85" i="2"/>
  <c r="EN119" i="2"/>
  <c r="EN123" i="2"/>
  <c r="EN143" i="2"/>
  <c r="EN113" i="2"/>
  <c r="EN120" i="2"/>
  <c r="EN97" i="2"/>
  <c r="EN144" i="2"/>
  <c r="EN105" i="2"/>
  <c r="EN121" i="2"/>
  <c r="EN89" i="2"/>
  <c r="EN142" i="2"/>
  <c r="EN112" i="2"/>
  <c r="EN127" i="2"/>
  <c r="EN116" i="2"/>
  <c r="EN151" i="2"/>
  <c r="EN137" i="2"/>
  <c r="EN135" i="2"/>
  <c r="EN149" i="2"/>
  <c r="EN147" i="2"/>
  <c r="EN148" i="2"/>
  <c r="EN118" i="2"/>
  <c r="EN94" i="2"/>
  <c r="EN132" i="2"/>
  <c r="EN138" i="2"/>
  <c r="EN111" i="2"/>
  <c r="EN103" i="2"/>
  <c r="EN104" i="2"/>
  <c r="EN133" i="2"/>
  <c r="EN124" i="2"/>
  <c r="EN131" i="2"/>
  <c r="EN95" i="2"/>
  <c r="EN145" i="2"/>
  <c r="EN93" i="2"/>
  <c r="EN87" i="2"/>
  <c r="EN122" i="2"/>
  <c r="EN100" i="2"/>
  <c r="EN92" i="2"/>
  <c r="EN107" i="2"/>
  <c r="BE135" i="1"/>
  <c r="CH135" i="1" s="1"/>
  <c r="CJ135" i="2" s="1"/>
  <c r="BE102" i="1"/>
  <c r="CH102" i="1" s="1"/>
  <c r="CJ102" i="2" s="1"/>
  <c r="BE139" i="1"/>
  <c r="CH139" i="1" s="1"/>
  <c r="CJ139" i="2" s="1"/>
  <c r="EN88" i="2"/>
  <c r="EN141" i="2"/>
  <c r="EN126" i="2"/>
  <c r="EN117" i="2"/>
  <c r="EN109" i="2"/>
  <c r="EN125" i="2"/>
  <c r="EN114" i="2"/>
  <c r="EN99" i="2"/>
  <c r="EN106" i="2"/>
  <c r="BE136" i="1"/>
  <c r="CH136" i="1" s="1"/>
  <c r="CJ136" i="2" s="1"/>
  <c r="BE144" i="1"/>
  <c r="CH144" i="1" s="1"/>
  <c r="CJ144" i="2" s="1"/>
  <c r="EN110" i="2"/>
  <c r="EN128" i="2"/>
  <c r="EN150" i="2"/>
  <c r="EN90" i="2"/>
  <c r="EN98" i="2"/>
  <c r="EN86" i="2"/>
  <c r="EN108" i="2"/>
  <c r="EN96" i="2"/>
  <c r="BE107" i="1"/>
  <c r="CH107" i="1" s="1"/>
  <c r="CJ107" i="2" s="1"/>
  <c r="BE106" i="1"/>
  <c r="CH106" i="1" s="1"/>
  <c r="CJ106" i="2" s="1"/>
  <c r="BE130" i="1"/>
  <c r="CH130" i="1" s="1"/>
  <c r="CJ130" i="2" s="1"/>
  <c r="BE133" i="1"/>
  <c r="CH133" i="1" s="1"/>
  <c r="CJ133" i="2" s="1"/>
  <c r="BE120" i="1"/>
  <c r="CH120" i="1" s="1"/>
  <c r="CJ120" i="2" s="1"/>
  <c r="EN134" i="2"/>
  <c r="EN102" i="2"/>
  <c r="EN101" i="2"/>
  <c r="BE151" i="1"/>
  <c r="CH151" i="1" s="1"/>
  <c r="CJ151" i="2" s="1"/>
  <c r="BE146" i="1"/>
  <c r="CH146" i="1" s="1"/>
  <c r="CJ146" i="2" s="1"/>
  <c r="BE99" i="1"/>
  <c r="CH99" i="1" s="1"/>
  <c r="CJ99" i="2" s="1"/>
  <c r="BE100" i="1"/>
  <c r="CH100" i="1" s="1"/>
  <c r="CJ100" i="2" s="1"/>
  <c r="BE125" i="1"/>
  <c r="CH125" i="1" s="1"/>
  <c r="CJ125" i="2" s="1"/>
  <c r="BE143" i="1"/>
  <c r="CH143" i="1" s="1"/>
  <c r="CJ143" i="2" s="1"/>
  <c r="BE89" i="1"/>
  <c r="CH89" i="1" s="1"/>
  <c r="CJ89" i="2" s="1"/>
  <c r="BE134" i="1"/>
  <c r="CH134" i="1" s="1"/>
  <c r="CJ134" i="2" s="1"/>
  <c r="BE90" i="1"/>
  <c r="CH90" i="1" s="1"/>
  <c r="CJ90" i="2" s="1"/>
  <c r="BE141" i="1"/>
  <c r="CH141" i="1" s="1"/>
  <c r="CJ141" i="2" s="1"/>
  <c r="BE92" i="1"/>
  <c r="CH92" i="1" s="1"/>
  <c r="CJ92" i="2" s="1"/>
  <c r="BE137" i="1"/>
  <c r="CH137" i="1" s="1"/>
  <c r="CJ137" i="2" s="1"/>
  <c r="EN152" i="2"/>
  <c r="EN115" i="2"/>
  <c r="BE115" i="1"/>
  <c r="CH115" i="1" s="1"/>
  <c r="CJ115" i="2" s="1"/>
  <c r="BE91" i="1"/>
  <c r="CH91" i="1" s="1"/>
  <c r="CJ91" i="2" s="1"/>
  <c r="BE110" i="1"/>
  <c r="CH110" i="1" s="1"/>
  <c r="CJ110" i="2" s="1"/>
  <c r="BE123" i="1"/>
  <c r="CH123" i="1" s="1"/>
  <c r="CJ123" i="2" s="1"/>
  <c r="BE96" i="1"/>
  <c r="CH96" i="1" s="1"/>
  <c r="CJ96" i="2" s="1"/>
  <c r="BE122" i="1"/>
  <c r="CH122" i="1" s="1"/>
  <c r="CJ122" i="2" s="1"/>
  <c r="BE108" i="1"/>
  <c r="CH108" i="1" s="1"/>
  <c r="CJ108" i="2" s="1"/>
  <c r="BE116" i="1"/>
  <c r="CH116" i="1" s="1"/>
  <c r="CJ116" i="2" s="1"/>
  <c r="EN84" i="2"/>
  <c r="BE124" i="1"/>
  <c r="CH124" i="1" s="1"/>
  <c r="CJ124" i="2" s="1"/>
  <c r="EN91" i="2"/>
  <c r="BE93" i="1"/>
  <c r="CH93" i="1" s="1"/>
  <c r="CJ93" i="2" s="1"/>
  <c r="BE87" i="1"/>
  <c r="CH87" i="1" s="1"/>
  <c r="CJ87" i="2" s="1"/>
  <c r="BE152" i="1"/>
  <c r="CH152" i="1" s="1"/>
  <c r="CJ152" i="2" s="1"/>
  <c r="BE121" i="1"/>
  <c r="CH121" i="1" s="1"/>
  <c r="CJ121" i="2" s="1"/>
  <c r="BE85" i="1"/>
  <c r="CH85" i="1" s="1"/>
  <c r="CJ85" i="2" s="1"/>
  <c r="EN130" i="2"/>
  <c r="BE104" i="1"/>
  <c r="CH104" i="1" s="1"/>
  <c r="CJ104" i="2" s="1"/>
  <c r="BE94" i="1"/>
  <c r="CH94" i="1" s="1"/>
  <c r="CJ94" i="2" s="1"/>
  <c r="BE142" i="1"/>
  <c r="CH142" i="1" s="1"/>
  <c r="CJ142" i="2" s="1"/>
  <c r="BE145" i="1"/>
  <c r="CH145" i="1" s="1"/>
  <c r="CJ145" i="2" s="1"/>
  <c r="BE88" i="1"/>
  <c r="CH88" i="1" s="1"/>
  <c r="CJ88" i="2" s="1"/>
  <c r="BE86" i="1"/>
  <c r="CH86" i="1" s="1"/>
  <c r="CJ86" i="2" s="1"/>
  <c r="BE149" i="1"/>
  <c r="CH149" i="1" s="1"/>
  <c r="CJ149" i="2" s="1"/>
  <c r="BE131" i="1"/>
  <c r="CH131" i="1" s="1"/>
  <c r="CJ131" i="2" s="1"/>
  <c r="BE126" i="1"/>
  <c r="CH126" i="1" s="1"/>
  <c r="CJ126" i="2" s="1"/>
  <c r="EL86" i="2"/>
  <c r="EL152" i="2"/>
  <c r="EL117" i="2"/>
  <c r="EL94" i="2"/>
  <c r="EL131" i="2"/>
  <c r="EL151" i="2"/>
  <c r="EL140" i="2"/>
  <c r="EL134" i="2"/>
  <c r="EL127" i="2"/>
  <c r="EL91" i="2"/>
  <c r="EL101" i="2"/>
  <c r="EL148" i="2"/>
  <c r="R37" i="4"/>
  <c r="EL97" i="2"/>
  <c r="EL135" i="2"/>
  <c r="EL95" i="2"/>
  <c r="EL150" i="2"/>
  <c r="EL132" i="2"/>
  <c r="EL128" i="2"/>
  <c r="EL110" i="2"/>
  <c r="EL149" i="2"/>
  <c r="EL118" i="2"/>
  <c r="EL102" i="2"/>
  <c r="EL99" i="2"/>
  <c r="EL105" i="2"/>
  <c r="EL129" i="2"/>
  <c r="EL89" i="2"/>
  <c r="EL88" i="2"/>
  <c r="EL143" i="2"/>
  <c r="EL108" i="2"/>
  <c r="EL93" i="2"/>
  <c r="EL109" i="2"/>
  <c r="EL142" i="2"/>
  <c r="EL90" i="2"/>
  <c r="EL124" i="2"/>
  <c r="EL107" i="2"/>
  <c r="EL100" i="2"/>
  <c r="EL146" i="2"/>
  <c r="EL113" i="2"/>
  <c r="EL111" i="2"/>
  <c r="EL130" i="2"/>
  <c r="EL141" i="2"/>
  <c r="EL121" i="2"/>
  <c r="EL123" i="2"/>
  <c r="EL92" i="2"/>
  <c r="EL138" i="2"/>
  <c r="EL122" i="2"/>
  <c r="EL104" i="2"/>
  <c r="EL136" i="2"/>
  <c r="EL120" i="2"/>
  <c r="EL112" i="2"/>
  <c r="EL126" i="2"/>
  <c r="EL103" i="2"/>
  <c r="EL115" i="2"/>
  <c r="EL139" i="2"/>
  <c r="BC87" i="1"/>
  <c r="CF87" i="1" s="1"/>
  <c r="CH87" i="2" s="1"/>
  <c r="BC86" i="1"/>
  <c r="CF86" i="1" s="1"/>
  <c r="CH86" i="2" s="1"/>
  <c r="BC122" i="1"/>
  <c r="CF122" i="1" s="1"/>
  <c r="CH122" i="2" s="1"/>
  <c r="BC152" i="1"/>
  <c r="CF152" i="1" s="1"/>
  <c r="CH152" i="2" s="1"/>
  <c r="EL144" i="2"/>
  <c r="EL119" i="2"/>
  <c r="EL153" i="2"/>
  <c r="EL96" i="2"/>
  <c r="EL85" i="2"/>
  <c r="BC92" i="1"/>
  <c r="CF92" i="1" s="1"/>
  <c r="CH92" i="2" s="1"/>
  <c r="BC151" i="1"/>
  <c r="CF151" i="1" s="1"/>
  <c r="CH151" i="2" s="1"/>
  <c r="BC124" i="1"/>
  <c r="CF124" i="1" s="1"/>
  <c r="CH124" i="2" s="1"/>
  <c r="BC116" i="1"/>
  <c r="CF116" i="1" s="1"/>
  <c r="CH116" i="2" s="1"/>
  <c r="BC123" i="1"/>
  <c r="CF123" i="1" s="1"/>
  <c r="CH123" i="2" s="1"/>
  <c r="BC144" i="1"/>
  <c r="CF144" i="1" s="1"/>
  <c r="CH144" i="2" s="1"/>
  <c r="EL147" i="2"/>
  <c r="EL87" i="2"/>
  <c r="EL106" i="2"/>
  <c r="EL137" i="2"/>
  <c r="EL133" i="2"/>
  <c r="BC98" i="1"/>
  <c r="CF98" i="1" s="1"/>
  <c r="CH98" i="2" s="1"/>
  <c r="BC138" i="1"/>
  <c r="CF138" i="1" s="1"/>
  <c r="CH138" i="2" s="1"/>
  <c r="BC107" i="1"/>
  <c r="CF107" i="1" s="1"/>
  <c r="CH107" i="2" s="1"/>
  <c r="BC128" i="1"/>
  <c r="CF128" i="1" s="1"/>
  <c r="CH128" i="2" s="1"/>
  <c r="EL98" i="2"/>
  <c r="BC96" i="1"/>
  <c r="CF96" i="1" s="1"/>
  <c r="CH96" i="2" s="1"/>
  <c r="BC89" i="1"/>
  <c r="CF89" i="1" s="1"/>
  <c r="CH89" i="2" s="1"/>
  <c r="BC95" i="1"/>
  <c r="CF95" i="1" s="1"/>
  <c r="CH95" i="2" s="1"/>
  <c r="BC101" i="1"/>
  <c r="CF101" i="1" s="1"/>
  <c r="CH101" i="2" s="1"/>
  <c r="BC137" i="1"/>
  <c r="CF137" i="1" s="1"/>
  <c r="CH137" i="2" s="1"/>
  <c r="BC104" i="1"/>
  <c r="CF104" i="1" s="1"/>
  <c r="CH104" i="2" s="1"/>
  <c r="BC118" i="1"/>
  <c r="CF118" i="1" s="1"/>
  <c r="CH118" i="2" s="1"/>
  <c r="BC126" i="1"/>
  <c r="CF126" i="1" s="1"/>
  <c r="CH126" i="2" s="1"/>
  <c r="BC111" i="1"/>
  <c r="CF111" i="1" s="1"/>
  <c r="CH111" i="2" s="1"/>
  <c r="BC145" i="1"/>
  <c r="CF145" i="1" s="1"/>
  <c r="CH145" i="2" s="1"/>
  <c r="BC142" i="1"/>
  <c r="CF142" i="1" s="1"/>
  <c r="CH142" i="2" s="1"/>
  <c r="BC130" i="1"/>
  <c r="CF130" i="1" s="1"/>
  <c r="CH130" i="2" s="1"/>
  <c r="BC120" i="1"/>
  <c r="CF120" i="1" s="1"/>
  <c r="CH120" i="2" s="1"/>
  <c r="BC88" i="1"/>
  <c r="CF88" i="1" s="1"/>
  <c r="CH88" i="2" s="1"/>
  <c r="BC139" i="1"/>
  <c r="CF139" i="1" s="1"/>
  <c r="CH139" i="2" s="1"/>
  <c r="EL145" i="2"/>
  <c r="BC153" i="1"/>
  <c r="CF153" i="1" s="1"/>
  <c r="CH153" i="2" s="1"/>
  <c r="BC85" i="1"/>
  <c r="CF85" i="1" s="1"/>
  <c r="CH85" i="2" s="1"/>
  <c r="BC112" i="1"/>
  <c r="CF112" i="1" s="1"/>
  <c r="CH112" i="2" s="1"/>
  <c r="BC117" i="1"/>
  <c r="CF117" i="1" s="1"/>
  <c r="CH117" i="2" s="1"/>
  <c r="BC149" i="1"/>
  <c r="CF149" i="1" s="1"/>
  <c r="CH149" i="2" s="1"/>
  <c r="BC94" i="1"/>
  <c r="CF94" i="1" s="1"/>
  <c r="CH94" i="2" s="1"/>
  <c r="BC90" i="1"/>
  <c r="CF90" i="1" s="1"/>
  <c r="CH90" i="2" s="1"/>
  <c r="BC97" i="1"/>
  <c r="CF97" i="1" s="1"/>
  <c r="CH97" i="2" s="1"/>
  <c r="BC100" i="1"/>
  <c r="CF100" i="1" s="1"/>
  <c r="CH100" i="2" s="1"/>
  <c r="BC106" i="1"/>
  <c r="CF106" i="1" s="1"/>
  <c r="CH106" i="2" s="1"/>
  <c r="BC132" i="1"/>
  <c r="CF132" i="1" s="1"/>
  <c r="CH132" i="2" s="1"/>
  <c r="EL116" i="2"/>
  <c r="BC146" i="1"/>
  <c r="CF146" i="1" s="1"/>
  <c r="CH146" i="2" s="1"/>
  <c r="BC133" i="1"/>
  <c r="CF133" i="1" s="1"/>
  <c r="CH133" i="2" s="1"/>
  <c r="BC105" i="1"/>
  <c r="CF105" i="1" s="1"/>
  <c r="CH105" i="2" s="1"/>
  <c r="BC102" i="1"/>
  <c r="CF102" i="1" s="1"/>
  <c r="CH102" i="2" s="1"/>
  <c r="BC115" i="1"/>
  <c r="CF115" i="1" s="1"/>
  <c r="CH115" i="2" s="1"/>
  <c r="BC119" i="1"/>
  <c r="CF119" i="1" s="1"/>
  <c r="CH119" i="2" s="1"/>
  <c r="BC93" i="1"/>
  <c r="CF93" i="1" s="1"/>
  <c r="CH93" i="2" s="1"/>
  <c r="BC150" i="1"/>
  <c r="CF150" i="1" s="1"/>
  <c r="CH150" i="2" s="1"/>
  <c r="EL114" i="2"/>
  <c r="BC114" i="1"/>
  <c r="CF114" i="1" s="1"/>
  <c r="CH114" i="2" s="1"/>
  <c r="BC109" i="1"/>
  <c r="CF109" i="1" s="1"/>
  <c r="CH109" i="2" s="1"/>
  <c r="EL84" i="2"/>
  <c r="BC134" i="1"/>
  <c r="CF134" i="1" s="1"/>
  <c r="CH134" i="2" s="1"/>
  <c r="BC99" i="1"/>
  <c r="CF99" i="1" s="1"/>
  <c r="CH99" i="2" s="1"/>
  <c r="BD119" i="1"/>
  <c r="CG119" i="1" s="1"/>
  <c r="CI119" i="2" s="1"/>
  <c r="EQ103" i="2"/>
  <c r="EQ101" i="2"/>
  <c r="EQ152" i="2"/>
  <c r="EQ98" i="2"/>
  <c r="EQ127" i="2"/>
  <c r="EQ114" i="2"/>
  <c r="EQ139" i="2"/>
  <c r="EQ107" i="2"/>
  <c r="EQ117" i="2"/>
  <c r="EQ123" i="2"/>
  <c r="EQ118" i="2"/>
  <c r="EQ122" i="2"/>
  <c r="EQ149" i="2"/>
  <c r="EQ109" i="2"/>
  <c r="EQ94" i="2"/>
  <c r="EQ131" i="2"/>
  <c r="EQ140" i="2"/>
  <c r="EQ108" i="2"/>
  <c r="EQ96" i="2"/>
  <c r="EQ153" i="2"/>
  <c r="EQ126" i="2"/>
  <c r="EQ124" i="2"/>
  <c r="EQ147" i="2"/>
  <c r="EQ95" i="2"/>
  <c r="EQ141" i="2"/>
  <c r="EQ105" i="2"/>
  <c r="EQ106" i="2"/>
  <c r="EQ148" i="2"/>
  <c r="EQ143" i="2"/>
  <c r="EQ142" i="2"/>
  <c r="EQ125" i="2"/>
  <c r="EQ99" i="2"/>
  <c r="EQ119" i="2"/>
  <c r="EQ92" i="2"/>
  <c r="EQ135" i="2"/>
  <c r="EQ85" i="2"/>
  <c r="EQ111" i="2"/>
  <c r="EQ134" i="2"/>
  <c r="EQ91" i="2"/>
  <c r="EQ121" i="2"/>
  <c r="EQ86" i="2"/>
  <c r="EQ137" i="2"/>
  <c r="EQ150" i="2"/>
  <c r="EQ146" i="2"/>
  <c r="BH108" i="1"/>
  <c r="CK108" i="1" s="1"/>
  <c r="CM108" i="2" s="1"/>
  <c r="BH139" i="1"/>
  <c r="CK139" i="1" s="1"/>
  <c r="CM139" i="2" s="1"/>
  <c r="BH106" i="1"/>
  <c r="CK106" i="1" s="1"/>
  <c r="CM106" i="2" s="1"/>
  <c r="BH118" i="1"/>
  <c r="CK118" i="1" s="1"/>
  <c r="CM118" i="2" s="1"/>
  <c r="BH103" i="1"/>
  <c r="CK103" i="1" s="1"/>
  <c r="CM103" i="2" s="1"/>
  <c r="BH147" i="1"/>
  <c r="CK147" i="1" s="1"/>
  <c r="CM147" i="2" s="1"/>
  <c r="EQ100" i="2"/>
  <c r="EQ97" i="2"/>
  <c r="EQ89" i="2"/>
  <c r="EQ87" i="2"/>
  <c r="EQ116" i="2"/>
  <c r="EQ102" i="2"/>
  <c r="EQ113" i="2"/>
  <c r="EQ145" i="2"/>
  <c r="BH88" i="1"/>
  <c r="CK88" i="1" s="1"/>
  <c r="CM88" i="2" s="1"/>
  <c r="BH136" i="1"/>
  <c r="CK136" i="1" s="1"/>
  <c r="CM136" i="2" s="1"/>
  <c r="BH97" i="1"/>
  <c r="CK97" i="1" s="1"/>
  <c r="CM97" i="2" s="1"/>
  <c r="EQ120" i="2"/>
  <c r="EQ129" i="2"/>
  <c r="EQ93" i="2"/>
  <c r="EQ90" i="2"/>
  <c r="EQ88" i="2"/>
  <c r="EQ138" i="2"/>
  <c r="EQ128" i="2"/>
  <c r="EQ112" i="2"/>
  <c r="EQ151" i="2"/>
  <c r="BH141" i="1"/>
  <c r="CK141" i="1" s="1"/>
  <c r="CM141" i="2" s="1"/>
  <c r="BH137" i="1"/>
  <c r="CK137" i="1" s="1"/>
  <c r="CM137" i="2" s="1"/>
  <c r="BH116" i="1"/>
  <c r="CK116" i="1" s="1"/>
  <c r="CM116" i="2" s="1"/>
  <c r="BH110" i="1"/>
  <c r="CK110" i="1" s="1"/>
  <c r="CM110" i="2" s="1"/>
  <c r="EQ104" i="2"/>
  <c r="EQ144" i="2"/>
  <c r="BH130" i="1"/>
  <c r="CK130" i="1" s="1"/>
  <c r="CM130" i="2" s="1"/>
  <c r="BH117" i="1"/>
  <c r="CK117" i="1" s="1"/>
  <c r="CM117" i="2" s="1"/>
  <c r="BH112" i="1"/>
  <c r="CK112" i="1" s="1"/>
  <c r="CM112" i="2" s="1"/>
  <c r="BH101" i="1"/>
  <c r="CK101" i="1" s="1"/>
  <c r="CM101" i="2" s="1"/>
  <c r="BH105" i="1"/>
  <c r="CK105" i="1" s="1"/>
  <c r="CM105" i="2" s="1"/>
  <c r="BH100" i="1"/>
  <c r="CK100" i="1" s="1"/>
  <c r="CM100" i="2" s="1"/>
  <c r="BH148" i="1"/>
  <c r="CK148" i="1" s="1"/>
  <c r="CM148" i="2" s="1"/>
  <c r="BH131" i="1"/>
  <c r="CK131" i="1" s="1"/>
  <c r="CM131" i="2" s="1"/>
  <c r="BH98" i="1"/>
  <c r="CK98" i="1" s="1"/>
  <c r="CM98" i="2" s="1"/>
  <c r="EQ133" i="2"/>
  <c r="EQ132" i="2"/>
  <c r="BH107" i="1"/>
  <c r="CK107" i="1" s="1"/>
  <c r="CM107" i="2" s="1"/>
  <c r="BH91" i="1"/>
  <c r="CK91" i="1" s="1"/>
  <c r="CM91" i="2" s="1"/>
  <c r="BH89" i="1"/>
  <c r="CK89" i="1" s="1"/>
  <c r="CM89" i="2" s="1"/>
  <c r="BH94" i="1"/>
  <c r="CK94" i="1" s="1"/>
  <c r="CM94" i="2" s="1"/>
  <c r="BH134" i="1"/>
  <c r="CK134" i="1" s="1"/>
  <c r="CM134" i="2" s="1"/>
  <c r="BH113" i="1"/>
  <c r="CK113" i="1" s="1"/>
  <c r="CM113" i="2" s="1"/>
  <c r="BH87" i="1"/>
  <c r="CK87" i="1" s="1"/>
  <c r="CM87" i="2" s="1"/>
  <c r="EQ115" i="2"/>
  <c r="BH128" i="1"/>
  <c r="CK128" i="1" s="1"/>
  <c r="CM128" i="2" s="1"/>
  <c r="BH123" i="1"/>
  <c r="CK123" i="1" s="1"/>
  <c r="CM123" i="2" s="1"/>
  <c r="BH104" i="1"/>
  <c r="CK104" i="1" s="1"/>
  <c r="CM104" i="2" s="1"/>
  <c r="BH122" i="1"/>
  <c r="CK122" i="1" s="1"/>
  <c r="CM122" i="2" s="1"/>
  <c r="BH85" i="1"/>
  <c r="CK85" i="1" s="1"/>
  <c r="CM85" i="2" s="1"/>
  <c r="BH143" i="1"/>
  <c r="CK143" i="1" s="1"/>
  <c r="CM143" i="2" s="1"/>
  <c r="BH140" i="1"/>
  <c r="CK140" i="1" s="1"/>
  <c r="CM140" i="2" s="1"/>
  <c r="EQ84" i="2"/>
  <c r="BH132" i="1"/>
  <c r="CK132" i="1" s="1"/>
  <c r="CM132" i="2" s="1"/>
  <c r="BH126" i="1"/>
  <c r="CK126" i="1" s="1"/>
  <c r="CM126" i="2" s="1"/>
  <c r="EQ130" i="2"/>
  <c r="BH96" i="1"/>
  <c r="CK96" i="1" s="1"/>
  <c r="CM96" i="2" s="1"/>
  <c r="BH114" i="1"/>
  <c r="CK114" i="1" s="1"/>
  <c r="CM114" i="2" s="1"/>
  <c r="BH152" i="1"/>
  <c r="CK152" i="1" s="1"/>
  <c r="CM152" i="2" s="1"/>
  <c r="BH111" i="1"/>
  <c r="CK111" i="1" s="1"/>
  <c r="CM111" i="2" s="1"/>
  <c r="BH135" i="1"/>
  <c r="CK135" i="1" s="1"/>
  <c r="CM135" i="2" s="1"/>
  <c r="BH146" i="1"/>
  <c r="CK146" i="1" s="1"/>
  <c r="CM146" i="2" s="1"/>
  <c r="BG139" i="1"/>
  <c r="CJ139" i="1" s="1"/>
  <c r="CL139" i="2" s="1"/>
  <c r="BH84" i="1"/>
  <c r="BH90" i="1"/>
  <c r="CK90" i="1" s="1"/>
  <c r="CM90" i="2" s="1"/>
  <c r="BC129" i="1"/>
  <c r="CF129" i="1" s="1"/>
  <c r="CH129" i="2" s="1"/>
  <c r="BG131" i="1"/>
  <c r="CJ131" i="1" s="1"/>
  <c r="CL131" i="2" s="1"/>
  <c r="BC127" i="1"/>
  <c r="CF127" i="1" s="1"/>
  <c r="CH127" i="2" s="1"/>
  <c r="BH93" i="1"/>
  <c r="CK93" i="1" s="1"/>
  <c r="CM93" i="2" s="1"/>
  <c r="BE111" i="1"/>
  <c r="CH111" i="1" s="1"/>
  <c r="CJ111" i="2" s="1"/>
  <c r="BE118" i="1"/>
  <c r="CH118" i="1" s="1"/>
  <c r="CJ118" i="2" s="1"/>
  <c r="BG101" i="1"/>
  <c r="CJ101" i="1" s="1"/>
  <c r="CL101" i="2" s="1"/>
  <c r="BE105" i="1"/>
  <c r="CH105" i="1" s="1"/>
  <c r="CJ105" i="2" s="1"/>
  <c r="BD99" i="1"/>
  <c r="CG99" i="1" s="1"/>
  <c r="CI99" i="2" s="1"/>
  <c r="BD112" i="1"/>
  <c r="CG112" i="1" s="1"/>
  <c r="CI112" i="2" s="1"/>
  <c r="BE101" i="1"/>
  <c r="CH101" i="1" s="1"/>
  <c r="CJ101" i="2" s="1"/>
  <c r="BC147" i="1"/>
  <c r="CF147" i="1" s="1"/>
  <c r="CH147" i="2" s="1"/>
  <c r="BD138" i="1"/>
  <c r="CG138" i="1" s="1"/>
  <c r="CI138" i="2" s="1"/>
  <c r="BC91" i="1"/>
  <c r="CF91" i="1" s="1"/>
  <c r="CH91" i="2" s="1"/>
  <c r="BH125" i="1"/>
  <c r="CK125" i="1" s="1"/>
  <c r="CM125" i="2" s="1"/>
  <c r="BC141" i="1"/>
  <c r="CF141" i="1" s="1"/>
  <c r="CH141" i="2" s="1"/>
  <c r="BG149" i="1"/>
  <c r="CJ149" i="1" s="1"/>
  <c r="CL149" i="2" s="1"/>
  <c r="BD140" i="1"/>
  <c r="CG140" i="1" s="1"/>
  <c r="CI140" i="2" s="1"/>
  <c r="BH144" i="1"/>
  <c r="CK144" i="1" s="1"/>
  <c r="CM144" i="2" s="1"/>
  <c r="BD96" i="1"/>
  <c r="CG96" i="1" s="1"/>
  <c r="CI96" i="2" s="1"/>
  <c r="BH133" i="1"/>
  <c r="CK133" i="1" s="1"/>
  <c r="CM133" i="2" s="1"/>
  <c r="BC136" i="1"/>
  <c r="CF136" i="1" s="1"/>
  <c r="CH136" i="2" s="1"/>
  <c r="BG125" i="1"/>
  <c r="CJ125" i="1" s="1"/>
  <c r="CL125" i="2" s="1"/>
  <c r="BD90" i="1"/>
  <c r="CG90" i="1" s="1"/>
  <c r="CI90" i="2" s="1"/>
  <c r="BE128" i="1"/>
  <c r="CH128" i="1" s="1"/>
  <c r="CJ128" i="2" s="1"/>
  <c r="BD129" i="1"/>
  <c r="CG129" i="1" s="1"/>
  <c r="CI129" i="2" s="1"/>
  <c r="EN139" i="2"/>
  <c r="EM118" i="2"/>
  <c r="Y153" i="1" l="1"/>
  <c r="Z153" i="1" s="1"/>
  <c r="EL157" i="2"/>
  <c r="EL165" i="2" s="1"/>
  <c r="EL166" i="2" s="1"/>
  <c r="CD94" i="1"/>
  <c r="CF94" i="2" s="1"/>
  <c r="CD91" i="1"/>
  <c r="CF91" i="2" s="1"/>
  <c r="CD128" i="1"/>
  <c r="CF128" i="2" s="1"/>
  <c r="CD143" i="1"/>
  <c r="CF143" i="2" s="1"/>
  <c r="CD129" i="1"/>
  <c r="CF129" i="2" s="1"/>
  <c r="CD152" i="1"/>
  <c r="CF152" i="2" s="1"/>
  <c r="Y152" i="2" s="1"/>
  <c r="CD147" i="1"/>
  <c r="CF147" i="2" s="1"/>
  <c r="CD99" i="1"/>
  <c r="CF99" i="2" s="1"/>
  <c r="CD89" i="1"/>
  <c r="CF89" i="2" s="1"/>
  <c r="CD96" i="1"/>
  <c r="CF96" i="2" s="1"/>
  <c r="CD138" i="1"/>
  <c r="CF138" i="2" s="1"/>
  <c r="CD105" i="1"/>
  <c r="CF105" i="2" s="1"/>
  <c r="BC157" i="1"/>
  <c r="BC165" i="1" s="1"/>
  <c r="BC166" i="1" s="1"/>
  <c r="CD90" i="1"/>
  <c r="CF90" i="2" s="1"/>
  <c r="Y90" i="2" s="1"/>
  <c r="CD100" i="1"/>
  <c r="CF100" i="2" s="1"/>
  <c r="CD112" i="1"/>
  <c r="CF112" i="2" s="1"/>
  <c r="CD86" i="1"/>
  <c r="CF86" i="2" s="1"/>
  <c r="Y86" i="2" s="1"/>
  <c r="CD117" i="1"/>
  <c r="CF117" i="2" s="1"/>
  <c r="EJ157" i="2"/>
  <c r="EJ165" i="2" s="1"/>
  <c r="EJ166" i="2" s="1"/>
  <c r="EQ157" i="2"/>
  <c r="EQ165" i="2" s="1"/>
  <c r="EQ166" i="2" s="1"/>
  <c r="EP157" i="2"/>
  <c r="EP165" i="2" s="1"/>
  <c r="EP166" i="2" s="1"/>
  <c r="EM157" i="2"/>
  <c r="EM165" i="2" s="1"/>
  <c r="EM166" i="2" s="1"/>
  <c r="CG85" i="1"/>
  <c r="BD157" i="1"/>
  <c r="BD165" i="1" s="1"/>
  <c r="BD166" i="1" s="1"/>
  <c r="EO157" i="2"/>
  <c r="EO165" i="2" s="1"/>
  <c r="EO166" i="2" s="1"/>
  <c r="CD121" i="1"/>
  <c r="CF121" i="2" s="1"/>
  <c r="CD118" i="1"/>
  <c r="CF118" i="2" s="1"/>
  <c r="CD115" i="1"/>
  <c r="CF115" i="2" s="1"/>
  <c r="CD87" i="1"/>
  <c r="CF87" i="2" s="1"/>
  <c r="CH157" i="1"/>
  <c r="CH165" i="1" s="1"/>
  <c r="CH166" i="1" s="1"/>
  <c r="CJ84" i="2"/>
  <c r="CJ157" i="2" s="1"/>
  <c r="CJ165" i="2" s="1"/>
  <c r="CJ166" i="2" s="1"/>
  <c r="CD98" i="1"/>
  <c r="CF98" i="2" s="1"/>
  <c r="CJ157" i="1"/>
  <c r="CJ165" i="1" s="1"/>
  <c r="CJ166" i="1" s="1"/>
  <c r="CL84" i="2"/>
  <c r="CL157" i="2" s="1"/>
  <c r="CL165" i="2" s="1"/>
  <c r="CL166" i="2" s="1"/>
  <c r="CD137" i="1"/>
  <c r="CF137" i="2" s="1"/>
  <c r="CD141" i="1"/>
  <c r="CF141" i="2" s="1"/>
  <c r="CD109" i="1"/>
  <c r="CF109" i="2" s="1"/>
  <c r="CD119" i="1"/>
  <c r="CF119" i="2" s="1"/>
  <c r="CD102" i="1"/>
  <c r="CF102" i="2" s="1"/>
  <c r="Y102" i="2" s="1"/>
  <c r="CD103" i="1"/>
  <c r="CF103" i="2" s="1"/>
  <c r="CD130" i="1"/>
  <c r="CF130" i="2" s="1"/>
  <c r="CD136" i="1"/>
  <c r="CF136" i="2" s="1"/>
  <c r="CD114" i="1"/>
  <c r="CF114" i="2" s="1"/>
  <c r="CD122" i="1"/>
  <c r="CF122" i="2" s="1"/>
  <c r="CD111" i="1"/>
  <c r="CF111" i="2" s="1"/>
  <c r="CD139" i="1"/>
  <c r="CF139" i="2" s="1"/>
  <c r="Y153" i="2"/>
  <c r="CD95" i="1"/>
  <c r="CF95" i="2" s="1"/>
  <c r="CD101" i="1"/>
  <c r="CF101" i="2" s="1"/>
  <c r="CD142" i="1"/>
  <c r="CF142" i="2" s="1"/>
  <c r="CD149" i="1"/>
  <c r="CF149" i="2" s="1"/>
  <c r="CH84" i="2"/>
  <c r="CH157" i="2" s="1"/>
  <c r="CH165" i="2" s="1"/>
  <c r="CH166" i="2" s="1"/>
  <c r="CF157" i="1"/>
  <c r="CF165" i="1" s="1"/>
  <c r="CF166" i="1" s="1"/>
  <c r="CD127" i="1"/>
  <c r="CF127" i="2" s="1"/>
  <c r="CD113" i="1"/>
  <c r="CF113" i="2" s="1"/>
  <c r="CD135" i="1"/>
  <c r="CF135" i="2" s="1"/>
  <c r="CD85" i="1"/>
  <c r="CF85" i="2" s="1"/>
  <c r="Y85" i="2" s="1"/>
  <c r="CD104" i="1"/>
  <c r="CF104" i="2" s="1"/>
  <c r="CD133" i="1"/>
  <c r="CF133" i="2" s="1"/>
  <c r="EN157" i="2"/>
  <c r="EN165" i="2" s="1"/>
  <c r="EN166" i="2" s="1"/>
  <c r="BF157" i="1"/>
  <c r="BF165" i="1" s="1"/>
  <c r="BF166" i="1" s="1"/>
  <c r="CI84" i="1"/>
  <c r="CD93" i="1"/>
  <c r="CF93" i="2" s="1"/>
  <c r="CD123" i="1"/>
  <c r="CF123" i="2" s="1"/>
  <c r="CD116" i="1"/>
  <c r="CF116" i="2" s="1"/>
  <c r="CD131" i="1"/>
  <c r="CF131" i="2" s="1"/>
  <c r="CD97" i="1"/>
  <c r="CF97" i="2" s="1"/>
  <c r="CD150" i="1"/>
  <c r="CF150" i="2" s="1"/>
  <c r="CD107" i="1"/>
  <c r="CF107" i="2" s="1"/>
  <c r="CD92" i="1"/>
  <c r="CF92" i="2" s="1"/>
  <c r="BH157" i="1"/>
  <c r="BH165" i="1" s="1"/>
  <c r="BH166" i="1" s="1"/>
  <c r="CK84" i="1"/>
  <c r="CD145" i="1"/>
  <c r="CF145" i="2" s="1"/>
  <c r="BA157" i="1"/>
  <c r="BA165" i="1" s="1"/>
  <c r="BA166" i="1" s="1"/>
  <c r="CD84" i="1"/>
  <c r="Y84" i="1" s="1"/>
  <c r="EK157" i="2"/>
  <c r="EK165" i="2" s="1"/>
  <c r="EK166" i="2" s="1"/>
  <c r="BB157" i="1"/>
  <c r="BB165" i="1" s="1"/>
  <c r="BB166" i="1" s="1"/>
  <c r="CE84" i="1"/>
  <c r="CD148" i="1"/>
  <c r="CF148" i="2" s="1"/>
  <c r="CD134" i="1"/>
  <c r="CF134" i="2" s="1"/>
  <c r="CD144" i="1"/>
  <c r="CF144" i="2" s="1"/>
  <c r="BE157" i="1"/>
  <c r="BE165" i="1" s="1"/>
  <c r="BE166" i="1" s="1"/>
  <c r="CD110" i="1"/>
  <c r="CF110" i="2" s="1"/>
  <c r="BG157" i="1"/>
  <c r="BG165" i="1" s="1"/>
  <c r="BG166" i="1" s="1"/>
  <c r="CD140" i="1"/>
  <c r="CF140" i="2" s="1"/>
  <c r="CD151" i="1"/>
  <c r="CF151" i="2" s="1"/>
  <c r="CD125" i="1"/>
  <c r="CF125" i="2" s="1"/>
  <c r="CD106" i="1"/>
  <c r="CF106" i="2" s="1"/>
  <c r="CD108" i="1"/>
  <c r="CF108" i="2" s="1"/>
  <c r="CD124" i="1"/>
  <c r="CF124" i="2" s="1"/>
  <c r="CD126" i="1"/>
  <c r="CF126" i="2" s="1"/>
  <c r="CD120" i="1"/>
  <c r="CF120" i="2" s="1"/>
  <c r="CD146" i="1"/>
  <c r="CF146" i="2" s="1"/>
  <c r="CD88" i="1"/>
  <c r="CF88" i="2" s="1"/>
  <c r="Y88" i="2" s="1"/>
  <c r="CD132" i="1"/>
  <c r="CF132" i="2" s="1"/>
  <c r="Y91" i="1" l="1"/>
  <c r="Z91" i="1" s="1"/>
  <c r="Y122" i="1"/>
  <c r="BC122" i="2" s="1"/>
  <c r="Y144" i="1"/>
  <c r="BC144" i="2" s="1"/>
  <c r="Y148" i="1"/>
  <c r="BC148" i="2" s="1"/>
  <c r="Y150" i="1"/>
  <c r="BC150" i="2" s="1"/>
  <c r="Y130" i="1"/>
  <c r="Z130" i="1" s="1"/>
  <c r="Y102" i="1"/>
  <c r="Z102" i="1" s="1"/>
  <c r="Y86" i="1"/>
  <c r="W86" i="3" s="1"/>
  <c r="BD86" i="2" s="1"/>
  <c r="Z86" i="2" s="1"/>
  <c r="Y97" i="1"/>
  <c r="BC97" i="2" s="1"/>
  <c r="Y116" i="1"/>
  <c r="BC116" i="2" s="1"/>
  <c r="Y117" i="1"/>
  <c r="Z117" i="1" s="1"/>
  <c r="Y112" i="1"/>
  <c r="BC112" i="2" s="1"/>
  <c r="Y124" i="1"/>
  <c r="BC124" i="2" s="1"/>
  <c r="Y106" i="1"/>
  <c r="Z106" i="1" s="1"/>
  <c r="Y126" i="1"/>
  <c r="Z126" i="1" s="1"/>
  <c r="Y136" i="1"/>
  <c r="Z136" i="1" s="1"/>
  <c r="Y146" i="1"/>
  <c r="BC146" i="2" s="1"/>
  <c r="Y140" i="1"/>
  <c r="BC140" i="2" s="1"/>
  <c r="Y110" i="1"/>
  <c r="Z110" i="1" s="1"/>
  <c r="Y133" i="1"/>
  <c r="Z133" i="1" s="1"/>
  <c r="Y85" i="1"/>
  <c r="Z85" i="1" s="1"/>
  <c r="Y111" i="1"/>
  <c r="BC111" i="2" s="1"/>
  <c r="Y115" i="1"/>
  <c r="BC115" i="2" s="1"/>
  <c r="Y121" i="1"/>
  <c r="BC121" i="2" s="1"/>
  <c r="Y105" i="1"/>
  <c r="Z105" i="1" s="1"/>
  <c r="Y138" i="1"/>
  <c r="Z138" i="1" s="1"/>
  <c r="Y99" i="1"/>
  <c r="BC99" i="2" s="1"/>
  <c r="Y132" i="1"/>
  <c r="BC132" i="2" s="1"/>
  <c r="Y123" i="1"/>
  <c r="Z123" i="1" s="1"/>
  <c r="Y127" i="1"/>
  <c r="Z127" i="1" s="1"/>
  <c r="Y149" i="1"/>
  <c r="Z149" i="1" s="1"/>
  <c r="Y101" i="1"/>
  <c r="Z101" i="1" s="1"/>
  <c r="Y95" i="1"/>
  <c r="Z95" i="1" s="1"/>
  <c r="Y109" i="1"/>
  <c r="Z109" i="1" s="1"/>
  <c r="Y90" i="1"/>
  <c r="W90" i="3" s="1"/>
  <c r="BD90" i="2" s="1"/>
  <c r="Y96" i="1"/>
  <c r="Z96" i="1" s="1"/>
  <c r="Z84" i="1"/>
  <c r="BB158" i="1"/>
  <c r="U30" i="4"/>
  <c r="U37" i="4" s="1"/>
  <c r="BH158" i="1"/>
  <c r="BC91" i="2"/>
  <c r="CI85" i="2"/>
  <c r="CI157" i="2" s="1"/>
  <c r="CI165" i="2" s="1"/>
  <c r="CI166" i="2" s="1"/>
  <c r="CG157" i="1"/>
  <c r="CG165" i="1" s="1"/>
  <c r="CG166" i="1" s="1"/>
  <c r="AA153" i="1"/>
  <c r="Y151" i="1"/>
  <c r="Y134" i="1"/>
  <c r="Y145" i="1"/>
  <c r="Y92" i="1"/>
  <c r="Y131" i="1"/>
  <c r="BF158" i="1"/>
  <c r="Y113" i="1"/>
  <c r="Y137" i="1"/>
  <c r="Y98" i="1"/>
  <c r="Y87" i="1"/>
  <c r="Y118" i="1"/>
  <c r="Y152" i="1"/>
  <c r="Y143" i="1"/>
  <c r="Y128" i="1"/>
  <c r="Y94" i="1"/>
  <c r="BG158" i="1"/>
  <c r="T30" i="4"/>
  <c r="T37" i="4" s="1"/>
  <c r="BA158" i="1"/>
  <c r="BD158" i="1"/>
  <c r="W30" i="4"/>
  <c r="W37" i="4" s="1"/>
  <c r="CK84" i="2"/>
  <c r="CK157" i="2" s="1"/>
  <c r="CK165" i="2" s="1"/>
  <c r="CK166" i="2" s="1"/>
  <c r="CI157" i="1"/>
  <c r="CI165" i="1" s="1"/>
  <c r="CI166" i="1" s="1"/>
  <c r="Y88" i="1"/>
  <c r="Y120" i="1"/>
  <c r="Y108" i="1"/>
  <c r="Y125" i="1"/>
  <c r="BE158" i="1"/>
  <c r="CG84" i="2"/>
  <c r="CG157" i="2" s="1"/>
  <c r="CG165" i="2" s="1"/>
  <c r="CG166" i="2" s="1"/>
  <c r="CE157" i="1"/>
  <c r="CE165" i="1" s="1"/>
  <c r="CE166" i="1" s="1"/>
  <c r="CD157" i="1"/>
  <c r="CD165" i="1" s="1"/>
  <c r="CD166" i="1" s="1"/>
  <c r="CF84" i="2"/>
  <c r="CM84" i="2"/>
  <c r="CM157" i="2" s="1"/>
  <c r="CM165" i="2" s="1"/>
  <c r="CM166" i="2" s="1"/>
  <c r="CK157" i="1"/>
  <c r="CK165" i="1" s="1"/>
  <c r="CK166" i="1" s="1"/>
  <c r="Y107" i="1"/>
  <c r="Y93" i="1"/>
  <c r="Y104" i="1"/>
  <c r="Y135" i="1"/>
  <c r="Y142" i="1"/>
  <c r="Y139" i="1"/>
  <c r="Y114" i="1"/>
  <c r="Y103" i="1"/>
  <c r="Y119" i="1"/>
  <c r="Y141" i="1"/>
  <c r="W153" i="3"/>
  <c r="BD153" i="2" s="1"/>
  <c r="Z153" i="2" s="1"/>
  <c r="Y100" i="1"/>
  <c r="V30" i="4"/>
  <c r="V37" i="4" s="1"/>
  <c r="BC158" i="1"/>
  <c r="Y89" i="1"/>
  <c r="Y147" i="1"/>
  <c r="Y129" i="1"/>
  <c r="Z122" i="1" l="1"/>
  <c r="AA122" i="1" s="1"/>
  <c r="Z116" i="1"/>
  <c r="BC117" i="2"/>
  <c r="Y117" i="2" s="1"/>
  <c r="W102" i="3"/>
  <c r="BD102" i="2" s="1"/>
  <c r="Z102" i="2" s="1"/>
  <c r="BC126" i="2"/>
  <c r="Y126" i="2" s="1"/>
  <c r="Z144" i="1"/>
  <c r="AA144" i="1" s="1"/>
  <c r="Z148" i="1"/>
  <c r="AA148" i="1" s="1"/>
  <c r="Z86" i="1"/>
  <c r="X86" i="3" s="1"/>
  <c r="BE86" i="2" s="1"/>
  <c r="AA86" i="2" s="1"/>
  <c r="Z112" i="1"/>
  <c r="AA112" i="1" s="1"/>
  <c r="BC110" i="2"/>
  <c r="Y110" i="2" s="1"/>
  <c r="BC130" i="2"/>
  <c r="Y130" i="2" s="1"/>
  <c r="Z150" i="1"/>
  <c r="AA150" i="1" s="1"/>
  <c r="Z97" i="1"/>
  <c r="AA97" i="1" s="1"/>
  <c r="BC109" i="2"/>
  <c r="Y109" i="2" s="1"/>
  <c r="BC106" i="2"/>
  <c r="Y106" i="2" s="1"/>
  <c r="W85" i="3"/>
  <c r="BD85" i="2" s="1"/>
  <c r="Z85" i="2" s="1"/>
  <c r="Z124" i="1"/>
  <c r="AA124" i="1" s="1"/>
  <c r="BC105" i="2"/>
  <c r="Y105" i="2" s="1"/>
  <c r="Z146" i="1"/>
  <c r="AA146" i="1" s="1"/>
  <c r="BC123" i="2"/>
  <c r="Y123" i="2" s="1"/>
  <c r="BC127" i="2"/>
  <c r="Y127" i="2" s="1"/>
  <c r="Z111" i="1"/>
  <c r="AA111" i="1" s="1"/>
  <c r="BC96" i="2"/>
  <c r="Y96" i="2" s="1"/>
  <c r="BC133" i="2"/>
  <c r="Y133" i="2" s="1"/>
  <c r="BC101" i="2"/>
  <c r="Y101" i="2" s="1"/>
  <c r="BC136" i="2"/>
  <c r="Y136" i="2" s="1"/>
  <c r="BC149" i="2"/>
  <c r="Y149" i="2" s="1"/>
  <c r="BC95" i="2"/>
  <c r="Y95" i="2" s="1"/>
  <c r="BC138" i="2"/>
  <c r="Y138" i="2" s="1"/>
  <c r="Z140" i="1"/>
  <c r="AA140" i="1" s="1"/>
  <c r="Z132" i="1"/>
  <c r="AA132" i="1" s="1"/>
  <c r="Z115" i="1"/>
  <c r="AA115" i="1" s="1"/>
  <c r="Z99" i="1"/>
  <c r="AA99" i="1" s="1"/>
  <c r="Z90" i="1"/>
  <c r="Z121" i="1"/>
  <c r="AA121" i="1" s="1"/>
  <c r="X153" i="3"/>
  <c r="BE153" i="2" s="1"/>
  <c r="AA153" i="2" s="1"/>
  <c r="AA138" i="1"/>
  <c r="Z128" i="1"/>
  <c r="BC128" i="2"/>
  <c r="Z87" i="1"/>
  <c r="BC87" i="2"/>
  <c r="BC151" i="2"/>
  <c r="Z151" i="1"/>
  <c r="X102" i="3"/>
  <c r="BE102" i="2" s="1"/>
  <c r="AA102" i="2" s="1"/>
  <c r="AA102" i="1"/>
  <c r="AA116" i="1"/>
  <c r="AA91" i="1"/>
  <c r="Z89" i="1"/>
  <c r="BC89" i="2"/>
  <c r="BC100" i="2"/>
  <c r="Z100" i="1"/>
  <c r="BC104" i="2"/>
  <c r="Z104" i="1"/>
  <c r="BC125" i="2"/>
  <c r="Z125" i="1"/>
  <c r="Y144" i="2"/>
  <c r="Y124" i="2"/>
  <c r="Z143" i="1"/>
  <c r="BC143" i="2"/>
  <c r="Z98" i="1"/>
  <c r="BC98" i="2"/>
  <c r="Y116" i="2"/>
  <c r="Y148" i="2"/>
  <c r="AA127" i="1"/>
  <c r="Y157" i="1"/>
  <c r="Y165" i="1" s="1"/>
  <c r="Y166" i="1" s="1"/>
  <c r="Z141" i="1"/>
  <c r="BC141" i="2"/>
  <c r="AA136" i="1"/>
  <c r="Z139" i="1"/>
  <c r="BC139" i="2"/>
  <c r="Z93" i="1"/>
  <c r="BC93" i="2"/>
  <c r="CF157" i="2"/>
  <c r="CF165" i="2" s="1"/>
  <c r="CF166" i="2" s="1"/>
  <c r="Y84" i="2"/>
  <c r="Z108" i="1"/>
  <c r="BC108" i="2"/>
  <c r="AA85" i="1"/>
  <c r="Y115" i="2"/>
  <c r="Y122" i="2"/>
  <c r="W152" i="3"/>
  <c r="BD152" i="2" s="1"/>
  <c r="Z152" i="1"/>
  <c r="Z137" i="1"/>
  <c r="BC137" i="2"/>
  <c r="BC145" i="2"/>
  <c r="Z145" i="1"/>
  <c r="Y99" i="2"/>
  <c r="Y111" i="2"/>
  <c r="Y140" i="2"/>
  <c r="AA106" i="1"/>
  <c r="Y91" i="2"/>
  <c r="AA149" i="1"/>
  <c r="AA133" i="1"/>
  <c r="AA123" i="1"/>
  <c r="AA84" i="1"/>
  <c r="BC147" i="2"/>
  <c r="Z147" i="1"/>
  <c r="Z103" i="1"/>
  <c r="BC103" i="2"/>
  <c r="BC135" i="2"/>
  <c r="Z135" i="1"/>
  <c r="W88" i="3"/>
  <c r="BD88" i="2" s="1"/>
  <c r="Z88" i="1"/>
  <c r="AA126" i="1"/>
  <c r="BC131" i="2"/>
  <c r="Z131" i="1"/>
  <c r="Y150" i="2"/>
  <c r="Z114" i="1"/>
  <c r="BC114" i="2"/>
  <c r="AA130" i="1"/>
  <c r="BC113" i="2"/>
  <c r="Z113" i="1"/>
  <c r="BC92" i="2"/>
  <c r="Z92" i="1"/>
  <c r="AA96" i="1"/>
  <c r="Y112" i="2"/>
  <c r="BC129" i="2"/>
  <c r="Z129" i="1"/>
  <c r="Z119" i="1"/>
  <c r="BC119" i="2"/>
  <c r="Z142" i="1"/>
  <c r="BC142" i="2"/>
  <c r="BC107" i="2"/>
  <c r="Z107" i="1"/>
  <c r="BC120" i="2"/>
  <c r="Z120" i="1"/>
  <c r="AA95" i="1"/>
  <c r="Y132" i="2"/>
  <c r="Z94" i="1"/>
  <c r="BC94" i="2"/>
  <c r="Z90" i="2"/>
  <c r="Z118" i="1"/>
  <c r="BC118" i="2"/>
  <c r="BC134" i="2"/>
  <c r="Z134" i="1"/>
  <c r="AA117" i="1"/>
  <c r="AB153" i="1"/>
  <c r="Y121" i="2"/>
  <c r="AA109" i="1"/>
  <c r="AA101" i="1"/>
  <c r="AA110" i="1"/>
  <c r="Y146" i="2"/>
  <c r="AA105" i="1"/>
  <c r="Y97" i="2"/>
  <c r="AA86" i="1" l="1"/>
  <c r="Y86" i="3" s="1"/>
  <c r="BF86" i="2" s="1"/>
  <c r="AB86" i="2" s="1"/>
  <c r="X90" i="3"/>
  <c r="BE90" i="2" s="1"/>
  <c r="AA90" i="2" s="1"/>
  <c r="Z157" i="1"/>
  <c r="Z165" i="1" s="1"/>
  <c r="Z166" i="1" s="1"/>
  <c r="AA90" i="1"/>
  <c r="AB90" i="1" s="1"/>
  <c r="W149" i="3"/>
  <c r="BD149" i="2" s="1"/>
  <c r="Z149" i="2" s="1"/>
  <c r="Y134" i="2"/>
  <c r="AA118" i="1"/>
  <c r="AB122" i="1"/>
  <c r="Y135" i="2"/>
  <c r="Y147" i="2"/>
  <c r="AB123" i="1"/>
  <c r="W105" i="3"/>
  <c r="BD105" i="2" s="1"/>
  <c r="Z105" i="2" s="1"/>
  <c r="W140" i="3"/>
  <c r="BD140" i="2" s="1"/>
  <c r="Z140" i="2" s="1"/>
  <c r="AA145" i="1"/>
  <c r="W122" i="3"/>
  <c r="BD122" i="2" s="1"/>
  <c r="Z122" i="2" s="1"/>
  <c r="W138" i="3"/>
  <c r="BD138" i="2" s="1"/>
  <c r="AA108" i="1"/>
  <c r="AA100" i="1"/>
  <c r="AB121" i="1"/>
  <c r="AA128" i="1"/>
  <c r="AB110" i="1"/>
  <c r="AB109" i="1"/>
  <c r="AA120" i="1"/>
  <c r="Y107" i="2"/>
  <c r="Y142" i="2"/>
  <c r="AA119" i="1"/>
  <c r="W112" i="3"/>
  <c r="BD112" i="2" s="1"/>
  <c r="Z112" i="2" s="1"/>
  <c r="Y114" i="2"/>
  <c r="AB140" i="1"/>
  <c r="W109" i="3"/>
  <c r="BD109" i="2" s="1"/>
  <c r="Z109" i="2" s="1"/>
  <c r="Z88" i="2"/>
  <c r="AA103" i="1"/>
  <c r="AB149" i="1"/>
  <c r="AB106" i="1"/>
  <c r="AB148" i="1"/>
  <c r="W111" i="3"/>
  <c r="BD111" i="2" s="1"/>
  <c r="Z111" i="2" s="1"/>
  <c r="Y145" i="2"/>
  <c r="Y137" i="2"/>
  <c r="AA152" i="1"/>
  <c r="W115" i="3"/>
  <c r="BD115" i="2" s="1"/>
  <c r="Z115" i="2" s="1"/>
  <c r="AB85" i="1"/>
  <c r="Y93" i="2"/>
  <c r="AB136" i="1"/>
  <c r="AB127" i="1"/>
  <c r="W116" i="3"/>
  <c r="BD116" i="2" s="1"/>
  <c r="Z116" i="2" s="1"/>
  <c r="AA98" i="1"/>
  <c r="AA143" i="1"/>
  <c r="AA125" i="1"/>
  <c r="AA104" i="1"/>
  <c r="W136" i="3"/>
  <c r="BD136" i="2" s="1"/>
  <c r="Z136" i="2" s="1"/>
  <c r="Y100" i="2"/>
  <c r="AA89" i="1"/>
  <c r="W110" i="3"/>
  <c r="BD110" i="2" s="1"/>
  <c r="Z110" i="2" s="1"/>
  <c r="AB102" i="1"/>
  <c r="Y102" i="3"/>
  <c r="BF102" i="2" s="1"/>
  <c r="AB102" i="2" s="1"/>
  <c r="AB112" i="1"/>
  <c r="AB99" i="1"/>
  <c r="Y151" i="2"/>
  <c r="AA87" i="1"/>
  <c r="W133" i="3"/>
  <c r="BD133" i="2" s="1"/>
  <c r="Y94" i="2"/>
  <c r="W132" i="3"/>
  <c r="BD132" i="2" s="1"/>
  <c r="AA107" i="1"/>
  <c r="Y119" i="2"/>
  <c r="Y129" i="2"/>
  <c r="Y131" i="2"/>
  <c r="AA88" i="1"/>
  <c r="Y103" i="2"/>
  <c r="AB84" i="1"/>
  <c r="AA141" i="1"/>
  <c r="Y89" i="2"/>
  <c r="W97" i="3"/>
  <c r="BD97" i="2" s="1"/>
  <c r="Z97" i="2" s="1"/>
  <c r="W146" i="3"/>
  <c r="BD146" i="2" s="1"/>
  <c r="Z146" i="2" s="1"/>
  <c r="AB101" i="1"/>
  <c r="AC153" i="1"/>
  <c r="AB105" i="1"/>
  <c r="AB111" i="1"/>
  <c r="Y153" i="3"/>
  <c r="BF153" i="2" s="1"/>
  <c r="AA134" i="1"/>
  <c r="AA94" i="1"/>
  <c r="AB95" i="1"/>
  <c r="Y120" i="2"/>
  <c r="AA142" i="1"/>
  <c r="AA129" i="1"/>
  <c r="AA92" i="1"/>
  <c r="AA113" i="1"/>
  <c r="AB130" i="1"/>
  <c r="AA114" i="1"/>
  <c r="W96" i="3"/>
  <c r="BD96" i="2" s="1"/>
  <c r="Z96" i="2" s="1"/>
  <c r="W130" i="3"/>
  <c r="BD130" i="2" s="1"/>
  <c r="Z130" i="2" s="1"/>
  <c r="AB126" i="1"/>
  <c r="W91" i="3"/>
  <c r="BD91" i="2" s="1"/>
  <c r="W99" i="3"/>
  <c r="BD99" i="2" s="1"/>
  <c r="Z99" i="2" s="1"/>
  <c r="AA137" i="1"/>
  <c r="Z152" i="2"/>
  <c r="X152" i="3" s="1"/>
  <c r="BE152" i="2" s="1"/>
  <c r="AB144" i="1"/>
  <c r="AB132" i="1"/>
  <c r="X85" i="3"/>
  <c r="BE85" i="2" s="1"/>
  <c r="AA93" i="1"/>
  <c r="Y139" i="2"/>
  <c r="W144" i="3"/>
  <c r="BD144" i="2" s="1"/>
  <c r="Z144" i="2" s="1"/>
  <c r="Y125" i="2"/>
  <c r="Y104" i="2"/>
  <c r="AB138" i="1"/>
  <c r="W123" i="3"/>
  <c r="BD123" i="2" s="1"/>
  <c r="W127" i="3"/>
  <c r="BD127" i="2" s="1"/>
  <c r="Z127" i="2" s="1"/>
  <c r="W106" i="3"/>
  <c r="BD106" i="2" s="1"/>
  <c r="Z106" i="2" s="1"/>
  <c r="W121" i="3"/>
  <c r="BD121" i="2" s="1"/>
  <c r="AB117" i="1"/>
  <c r="Y118" i="2"/>
  <c r="AB96" i="1"/>
  <c r="Y92" i="2"/>
  <c r="Y113" i="2"/>
  <c r="W150" i="3"/>
  <c r="BD150" i="2" s="1"/>
  <c r="W117" i="3"/>
  <c r="BD117" i="2" s="1"/>
  <c r="Z117" i="2" s="1"/>
  <c r="AA131" i="1"/>
  <c r="AA135" i="1"/>
  <c r="AA147" i="1"/>
  <c r="AB97" i="1"/>
  <c r="AB133" i="1"/>
  <c r="AB146" i="1"/>
  <c r="AB150" i="1"/>
  <c r="W126" i="3"/>
  <c r="BD126" i="2" s="1"/>
  <c r="Z126" i="2" s="1"/>
  <c r="Y108" i="2"/>
  <c r="W84" i="3"/>
  <c r="AA139" i="1"/>
  <c r="Y141" i="2"/>
  <c r="W148" i="3"/>
  <c r="BD148" i="2" s="1"/>
  <c r="Z148" i="2" s="1"/>
  <c r="W101" i="3"/>
  <c r="BD101" i="2" s="1"/>
  <c r="Y98" i="2"/>
  <c r="Y143" i="2"/>
  <c r="W124" i="3"/>
  <c r="BD124" i="2" s="1"/>
  <c r="AB115" i="1"/>
  <c r="W95" i="3"/>
  <c r="BD95" i="2" s="1"/>
  <c r="AB91" i="1"/>
  <c r="AB116" i="1"/>
  <c r="AA151" i="1"/>
  <c r="Y87" i="2"/>
  <c r="BC157" i="2"/>
  <c r="BC165" i="2" s="1"/>
  <c r="BC166" i="2" s="1"/>
  <c r="Y128" i="2"/>
  <c r="AB124" i="1"/>
  <c r="AB86" i="1" l="1"/>
  <c r="Z86" i="3" s="1"/>
  <c r="BG86" i="2" s="1"/>
  <c r="Y157" i="2"/>
  <c r="Y165" i="2" s="1"/>
  <c r="Y166" i="2" s="1"/>
  <c r="X99" i="3"/>
  <c r="BE99" i="2" s="1"/>
  <c r="AA99" i="2" s="1"/>
  <c r="X140" i="3"/>
  <c r="BE140" i="2" s="1"/>
  <c r="X126" i="3"/>
  <c r="BE126" i="2" s="1"/>
  <c r="AA126" i="2" s="1"/>
  <c r="X105" i="3"/>
  <c r="BE105" i="2" s="1"/>
  <c r="AA105" i="2" s="1"/>
  <c r="X116" i="3"/>
  <c r="BE116" i="2" s="1"/>
  <c r="AA116" i="2" s="1"/>
  <c r="X110" i="3"/>
  <c r="BE110" i="2" s="1"/>
  <c r="AA110" i="2" s="1"/>
  <c r="AB139" i="1"/>
  <c r="W108" i="3"/>
  <c r="BD108" i="2" s="1"/>
  <c r="AB131" i="1"/>
  <c r="X106" i="3"/>
  <c r="BE106" i="2" s="1"/>
  <c r="AA106" i="2" s="1"/>
  <c r="AC124" i="1"/>
  <c r="AB151" i="1"/>
  <c r="AC116" i="1"/>
  <c r="W141" i="3"/>
  <c r="BD141" i="2" s="1"/>
  <c r="BD84" i="2"/>
  <c r="AB135" i="1"/>
  <c r="W118" i="3"/>
  <c r="BD118" i="2" s="1"/>
  <c r="AC138" i="1"/>
  <c r="AB93" i="1"/>
  <c r="AC144" i="1"/>
  <c r="AB137" i="1"/>
  <c r="AC130" i="1"/>
  <c r="AB134" i="1"/>
  <c r="AC111" i="1"/>
  <c r="W103" i="3"/>
  <c r="BD103" i="2" s="1"/>
  <c r="Z103" i="2" s="1"/>
  <c r="W129" i="3"/>
  <c r="BD129" i="2" s="1"/>
  <c r="Z129" i="2" s="1"/>
  <c r="AB107" i="1"/>
  <c r="X136" i="3"/>
  <c r="BE136" i="2" s="1"/>
  <c r="AA136" i="2" s="1"/>
  <c r="W93" i="3"/>
  <c r="BD93" i="2" s="1"/>
  <c r="AC85" i="1"/>
  <c r="X111" i="3"/>
  <c r="BE111" i="2" s="1"/>
  <c r="AA111" i="2" s="1"/>
  <c r="AC148" i="1"/>
  <c r="AB103" i="1"/>
  <c r="AC140" i="1"/>
  <c r="AB119" i="1"/>
  <c r="W107" i="3"/>
  <c r="BD107" i="2" s="1"/>
  <c r="Z107" i="2" s="1"/>
  <c r="AB128" i="1"/>
  <c r="AB100" i="1"/>
  <c r="AB145" i="1"/>
  <c r="AC123" i="1"/>
  <c r="W135" i="3"/>
  <c r="BD135" i="2" s="1"/>
  <c r="Y90" i="3"/>
  <c r="BF90" i="2" s="1"/>
  <c r="AC91" i="1"/>
  <c r="Z124" i="2"/>
  <c r="W143" i="3"/>
  <c r="BD143" i="2" s="1"/>
  <c r="Z101" i="2"/>
  <c r="AC133" i="1"/>
  <c r="AC97" i="1"/>
  <c r="W113" i="3"/>
  <c r="BD113" i="2" s="1"/>
  <c r="Z121" i="2"/>
  <c r="Z123" i="2"/>
  <c r="W104" i="3"/>
  <c r="BD104" i="2" s="1"/>
  <c r="Z104" i="2" s="1"/>
  <c r="AC132" i="1"/>
  <c r="AB114" i="1"/>
  <c r="AB113" i="1"/>
  <c r="AB129" i="1"/>
  <c r="W120" i="3"/>
  <c r="BD120" i="2" s="1"/>
  <c r="Z120" i="2" s="1"/>
  <c r="AC95" i="1"/>
  <c r="AD153" i="1"/>
  <c r="W89" i="3"/>
  <c r="BD89" i="2" s="1"/>
  <c r="Z89" i="2" s="1"/>
  <c r="AC84" i="1"/>
  <c r="AC99" i="1"/>
  <c r="W100" i="3"/>
  <c r="BD100" i="2" s="1"/>
  <c r="AB125" i="1"/>
  <c r="AB98" i="1"/>
  <c r="W145" i="3"/>
  <c r="BD145" i="2" s="1"/>
  <c r="AC110" i="1"/>
  <c r="Z138" i="2"/>
  <c r="W147" i="3"/>
  <c r="BD147" i="2" s="1"/>
  <c r="W134" i="3"/>
  <c r="BD134" i="2" s="1"/>
  <c r="W87" i="3"/>
  <c r="AC90" i="1"/>
  <c r="AC115" i="1"/>
  <c r="X148" i="3"/>
  <c r="BE148" i="2" s="1"/>
  <c r="AA148" i="2" s="1"/>
  <c r="AC146" i="1"/>
  <c r="X117" i="3"/>
  <c r="BE117" i="2" s="1"/>
  <c r="AC96" i="1"/>
  <c r="X127" i="3"/>
  <c r="BE127" i="2" s="1"/>
  <c r="AA127" i="2" s="1"/>
  <c r="X144" i="3"/>
  <c r="BE144" i="2" s="1"/>
  <c r="AA144" i="2" s="1"/>
  <c r="W139" i="3"/>
  <c r="BD139" i="2" s="1"/>
  <c r="Z139" i="2" s="1"/>
  <c r="AA152" i="2"/>
  <c r="Y152" i="3" s="1"/>
  <c r="BF152" i="2" s="1"/>
  <c r="X130" i="3"/>
  <c r="BE130" i="2" s="1"/>
  <c r="AA130" i="2" s="1"/>
  <c r="AB94" i="1"/>
  <c r="AB88" i="1"/>
  <c r="W131" i="3"/>
  <c r="BD131" i="2" s="1"/>
  <c r="Z131" i="2" s="1"/>
  <c r="W119" i="3"/>
  <c r="BD119" i="2" s="1"/>
  <c r="Z119" i="2" s="1"/>
  <c r="AB87" i="1"/>
  <c r="Z102" i="3"/>
  <c r="BG102" i="2" s="1"/>
  <c r="AC102" i="2" s="1"/>
  <c r="AC102" i="1"/>
  <c r="X115" i="3"/>
  <c r="BE115" i="2" s="1"/>
  <c r="AA115" i="2" s="1"/>
  <c r="AB152" i="1"/>
  <c r="AC149" i="1"/>
  <c r="X109" i="3"/>
  <c r="BE109" i="2" s="1"/>
  <c r="AA109" i="2" s="1"/>
  <c r="W114" i="3"/>
  <c r="BD114" i="2" s="1"/>
  <c r="Z114" i="2" s="1"/>
  <c r="X112" i="3"/>
  <c r="BE112" i="2" s="1"/>
  <c r="AA112" i="2" s="1"/>
  <c r="AC109" i="1"/>
  <c r="AC121" i="1"/>
  <c r="X122" i="3"/>
  <c r="BE122" i="2" s="1"/>
  <c r="AA122" i="2" s="1"/>
  <c r="AC122" i="1"/>
  <c r="X149" i="3"/>
  <c r="BE149" i="2" s="1"/>
  <c r="AA149" i="2" s="1"/>
  <c r="W128" i="3"/>
  <c r="BD128" i="2" s="1"/>
  <c r="Z128" i="2" s="1"/>
  <c r="Z95" i="2"/>
  <c r="W98" i="3"/>
  <c r="BD98" i="2" s="1"/>
  <c r="Z98" i="2" s="1"/>
  <c r="AC150" i="1"/>
  <c r="AB147" i="1"/>
  <c r="Z150" i="2"/>
  <c r="W92" i="3"/>
  <c r="BD92" i="2" s="1"/>
  <c r="AC117" i="1"/>
  <c r="W125" i="3"/>
  <c r="BD125" i="2" s="1"/>
  <c r="Z91" i="2"/>
  <c r="AC126" i="1"/>
  <c r="X96" i="3"/>
  <c r="BE96" i="2" s="1"/>
  <c r="AA96" i="2" s="1"/>
  <c r="AB92" i="1"/>
  <c r="AB142" i="1"/>
  <c r="AC105" i="1"/>
  <c r="AC101" i="1"/>
  <c r="X146" i="3"/>
  <c r="BE146" i="2" s="1"/>
  <c r="X97" i="3"/>
  <c r="BE97" i="2" s="1"/>
  <c r="AA97" i="2" s="1"/>
  <c r="AB141" i="1"/>
  <c r="AA85" i="2"/>
  <c r="AA157" i="1"/>
  <c r="AA165" i="1" s="1"/>
  <c r="AA166" i="1" s="1"/>
  <c r="X88" i="3"/>
  <c r="BE88" i="2" s="1"/>
  <c r="AA88" i="2" s="1"/>
  <c r="Z132" i="2"/>
  <c r="W94" i="3"/>
  <c r="BD94" i="2" s="1"/>
  <c r="Z133" i="2"/>
  <c r="W151" i="3"/>
  <c r="BD151" i="2" s="1"/>
  <c r="AC112" i="1"/>
  <c r="AB89" i="1"/>
  <c r="AB104" i="1"/>
  <c r="AB143" i="1"/>
  <c r="AC127" i="1"/>
  <c r="AC136" i="1"/>
  <c r="W137" i="3"/>
  <c r="BD137" i="2" s="1"/>
  <c r="AC106" i="1"/>
  <c r="W142" i="3"/>
  <c r="BD142" i="2" s="1"/>
  <c r="Z142" i="2" s="1"/>
  <c r="AB120" i="1"/>
  <c r="AB153" i="2"/>
  <c r="AB108" i="1"/>
  <c r="AB118" i="1"/>
  <c r="AC86" i="1" l="1"/>
  <c r="X114" i="3"/>
  <c r="BE114" i="2" s="1"/>
  <c r="AA114" i="2" s="1"/>
  <c r="Y96" i="3"/>
  <c r="BF96" i="2" s="1"/>
  <c r="AB96" i="2" s="1"/>
  <c r="AC89" i="1"/>
  <c r="AA146" i="2"/>
  <c r="AC142" i="1"/>
  <c r="AC94" i="1"/>
  <c r="Y127" i="3"/>
  <c r="BF127" i="2" s="1"/>
  <c r="AB127" i="2" s="1"/>
  <c r="X138" i="3"/>
  <c r="BE138" i="2" s="1"/>
  <c r="X124" i="3"/>
  <c r="BE124" i="2" s="1"/>
  <c r="AA124" i="2" s="1"/>
  <c r="AC128" i="1"/>
  <c r="Y136" i="3"/>
  <c r="BF136" i="2" s="1"/>
  <c r="AB136" i="2" s="1"/>
  <c r="Z141" i="2"/>
  <c r="Z108" i="2"/>
  <c r="Y116" i="3"/>
  <c r="BF116" i="2" s="1"/>
  <c r="AB116" i="2" s="1"/>
  <c r="Y126" i="3"/>
  <c r="BF126" i="2" s="1"/>
  <c r="AB126" i="2" s="1"/>
  <c r="AC120" i="1"/>
  <c r="AD127" i="1"/>
  <c r="X132" i="3"/>
  <c r="BE132" i="2" s="1"/>
  <c r="AA132" i="2" s="1"/>
  <c r="Z125" i="2"/>
  <c r="AC147" i="1"/>
  <c r="X95" i="3"/>
  <c r="BE95" i="2" s="1"/>
  <c r="AA95" i="2" s="1"/>
  <c r="AD109" i="1"/>
  <c r="X119" i="3"/>
  <c r="BE119" i="2" s="1"/>
  <c r="AA119" i="2" s="1"/>
  <c r="AB152" i="2"/>
  <c r="Z152" i="3" s="1"/>
  <c r="BG152" i="2" s="1"/>
  <c r="AD90" i="1"/>
  <c r="Z113" i="2"/>
  <c r="AC103" i="1"/>
  <c r="AC107" i="1"/>
  <c r="AD144" i="1"/>
  <c r="AC135" i="1"/>
  <c r="Y106" i="3"/>
  <c r="BF106" i="2" s="1"/>
  <c r="AB106" i="2" s="1"/>
  <c r="AC86" i="2"/>
  <c r="AA86" i="3" s="1"/>
  <c r="BH86" i="2" s="1"/>
  <c r="Y99" i="3"/>
  <c r="BF99" i="2" s="1"/>
  <c r="AC118" i="1"/>
  <c r="AD106" i="1"/>
  <c r="AD136" i="1"/>
  <c r="Z94" i="2"/>
  <c r="AD101" i="1"/>
  <c r="Y149" i="3"/>
  <c r="BF149" i="2" s="1"/>
  <c r="AB149" i="2" s="1"/>
  <c r="Y115" i="3"/>
  <c r="BF115" i="2" s="1"/>
  <c r="AB115" i="2" s="1"/>
  <c r="Y130" i="3"/>
  <c r="BF130" i="2" s="1"/>
  <c r="AB130" i="2" s="1"/>
  <c r="Y148" i="3"/>
  <c r="BF148" i="2" s="1"/>
  <c r="AB148" i="2" s="1"/>
  <c r="BD87" i="2"/>
  <c r="BD157" i="2" s="1"/>
  <c r="BD165" i="2" s="1"/>
  <c r="BD166" i="2" s="1"/>
  <c r="W157" i="3"/>
  <c r="Z147" i="2"/>
  <c r="Z100" i="2"/>
  <c r="AB157" i="1"/>
  <c r="AB165" i="1" s="1"/>
  <c r="AB166" i="1" s="1"/>
  <c r="AE153" i="1"/>
  <c r="X120" i="3"/>
  <c r="BE120" i="2" s="1"/>
  <c r="AA120" i="2" s="1"/>
  <c r="AC114" i="1"/>
  <c r="Z143" i="2"/>
  <c r="AD123" i="1"/>
  <c r="AD148" i="1"/>
  <c r="Z93" i="2"/>
  <c r="Z118" i="2"/>
  <c r="AC151" i="1"/>
  <c r="AA140" i="2"/>
  <c r="X142" i="3"/>
  <c r="BE142" i="2" s="1"/>
  <c r="AA142" i="2" s="1"/>
  <c r="AC104" i="1"/>
  <c r="Y85" i="3"/>
  <c r="BF85" i="2" s="1"/>
  <c r="AB85" i="2" s="1"/>
  <c r="AD121" i="1"/>
  <c r="Y109" i="3"/>
  <c r="BF109" i="2" s="1"/>
  <c r="AB109" i="2" s="1"/>
  <c r="X131" i="3"/>
  <c r="BE131" i="2" s="1"/>
  <c r="AA131" i="2" s="1"/>
  <c r="X89" i="3"/>
  <c r="BE89" i="2" s="1"/>
  <c r="AA89" i="2" s="1"/>
  <c r="AD132" i="1"/>
  <c r="Z135" i="2"/>
  <c r="X107" i="3"/>
  <c r="BE107" i="2" s="1"/>
  <c r="AA107" i="2" s="1"/>
  <c r="X129" i="3"/>
  <c r="BE129" i="2" s="1"/>
  <c r="AC134" i="1"/>
  <c r="AD116" i="1"/>
  <c r="Y110" i="3"/>
  <c r="BF110" i="2" s="1"/>
  <c r="AB110" i="2" s="1"/>
  <c r="AC108" i="1"/>
  <c r="AC143" i="1"/>
  <c r="X133" i="3"/>
  <c r="BE133" i="2" s="1"/>
  <c r="AA133" i="2" s="1"/>
  <c r="AC141" i="1"/>
  <c r="X91" i="3"/>
  <c r="BE91" i="2" s="1"/>
  <c r="AA91" i="2" s="1"/>
  <c r="Z92" i="2"/>
  <c r="Y88" i="3"/>
  <c r="BF88" i="2" s="1"/>
  <c r="AB88" i="2" s="1"/>
  <c r="Z134" i="2"/>
  <c r="X123" i="3"/>
  <c r="BE123" i="2" s="1"/>
  <c r="X101" i="3"/>
  <c r="BE101" i="2" s="1"/>
  <c r="Z153" i="3"/>
  <c r="BG153" i="2" s="1"/>
  <c r="AC153" i="2" s="1"/>
  <c r="Z137" i="2"/>
  <c r="AD112" i="1"/>
  <c r="Z151" i="2"/>
  <c r="Y97" i="3"/>
  <c r="BF97" i="2" s="1"/>
  <c r="X150" i="3"/>
  <c r="BE150" i="2" s="1"/>
  <c r="AA150" i="2" s="1"/>
  <c r="AD150" i="1"/>
  <c r="X98" i="3"/>
  <c r="BE98" i="2" s="1"/>
  <c r="X128" i="3"/>
  <c r="BE128" i="2" s="1"/>
  <c r="AD122" i="1"/>
  <c r="Y122" i="3"/>
  <c r="BF122" i="2" s="1"/>
  <c r="AD102" i="1"/>
  <c r="AA102" i="3"/>
  <c r="BH102" i="2" s="1"/>
  <c r="AD102" i="2" s="1"/>
  <c r="X139" i="3"/>
  <c r="BE139" i="2" s="1"/>
  <c r="AA139" i="2" s="1"/>
  <c r="AA117" i="2"/>
  <c r="AD115" i="1"/>
  <c r="Z145" i="2"/>
  <c r="AD86" i="1"/>
  <c r="AD95" i="1"/>
  <c r="AC129" i="1"/>
  <c r="X104" i="3"/>
  <c r="BE104" i="2" s="1"/>
  <c r="AD97" i="1"/>
  <c r="AB90" i="2"/>
  <c r="AD140" i="1"/>
  <c r="Y111" i="3"/>
  <c r="BF111" i="2" s="1"/>
  <c r="AD105" i="1"/>
  <c r="AC92" i="1"/>
  <c r="AD126" i="1"/>
  <c r="AD117" i="1"/>
  <c r="AD149" i="1"/>
  <c r="AC88" i="1"/>
  <c r="AD110" i="1"/>
  <c r="AC125" i="1"/>
  <c r="AD99" i="1"/>
  <c r="AD84" i="1"/>
  <c r="AC113" i="1"/>
  <c r="X121" i="3"/>
  <c r="BE121" i="2" s="1"/>
  <c r="AC145" i="1"/>
  <c r="AC100" i="1"/>
  <c r="AD111" i="1"/>
  <c r="AD138" i="1"/>
  <c r="Z84" i="2"/>
  <c r="AD124" i="1"/>
  <c r="AC139" i="1"/>
  <c r="Y112" i="3"/>
  <c r="BF112" i="2" s="1"/>
  <c r="AB112" i="2" s="1"/>
  <c r="AC152" i="1"/>
  <c r="AC87" i="1"/>
  <c r="Y144" i="3"/>
  <c r="BF144" i="2" s="1"/>
  <c r="AB144" i="2" s="1"/>
  <c r="AD96" i="1"/>
  <c r="AD146" i="1"/>
  <c r="AC98" i="1"/>
  <c r="AD133" i="1"/>
  <c r="AD91" i="1"/>
  <c r="AC119" i="1"/>
  <c r="AD85" i="1"/>
  <c r="X103" i="3"/>
  <c r="BE103" i="2" s="1"/>
  <c r="AA103" i="2" s="1"/>
  <c r="AD130" i="1"/>
  <c r="AC137" i="1"/>
  <c r="AC93" i="1"/>
  <c r="AC131" i="1"/>
  <c r="Y105" i="3"/>
  <c r="BF105" i="2" s="1"/>
  <c r="AB105" i="2" s="1"/>
  <c r="W165" i="3" l="1"/>
  <c r="W166" i="3" s="1"/>
  <c r="Z112" i="3"/>
  <c r="BG112" i="2" s="1"/>
  <c r="AC112" i="2" s="1"/>
  <c r="Y139" i="3"/>
  <c r="BF139" i="2" s="1"/>
  <c r="AB139" i="2" s="1"/>
  <c r="Z110" i="3"/>
  <c r="BG110" i="2" s="1"/>
  <c r="AC110" i="2" s="1"/>
  <c r="Y89" i="3"/>
  <c r="BF89" i="2" s="1"/>
  <c r="AB89" i="2" s="1"/>
  <c r="Z85" i="3"/>
  <c r="BG85" i="2" s="1"/>
  <c r="AC85" i="2" s="1"/>
  <c r="Z130" i="3"/>
  <c r="BG130" i="2" s="1"/>
  <c r="AC130" i="2" s="1"/>
  <c r="Y131" i="3"/>
  <c r="BF131" i="2" s="1"/>
  <c r="AB131" i="2" s="1"/>
  <c r="Z115" i="3"/>
  <c r="BG115" i="2" s="1"/>
  <c r="AC115" i="2" s="1"/>
  <c r="Z109" i="3"/>
  <c r="BG109" i="2" s="1"/>
  <c r="AC109" i="2" s="1"/>
  <c r="Y142" i="3"/>
  <c r="BF142" i="2" s="1"/>
  <c r="AB142" i="2" s="1"/>
  <c r="Z149" i="3"/>
  <c r="BG149" i="2" s="1"/>
  <c r="AC149" i="2" s="1"/>
  <c r="Z106" i="3"/>
  <c r="BG106" i="2" s="1"/>
  <c r="AC106" i="2" s="1"/>
  <c r="Z96" i="3"/>
  <c r="BG96" i="2" s="1"/>
  <c r="AC96" i="2" s="1"/>
  <c r="Z88" i="3"/>
  <c r="BG88" i="2" s="1"/>
  <c r="AC88" i="2" s="1"/>
  <c r="Y120" i="3"/>
  <c r="BF120" i="2" s="1"/>
  <c r="Z136" i="3"/>
  <c r="BG136" i="2" s="1"/>
  <c r="AC136" i="2" s="1"/>
  <c r="Y114" i="3"/>
  <c r="BF114" i="2" s="1"/>
  <c r="AD143" i="1"/>
  <c r="AA129" i="2"/>
  <c r="AE148" i="1"/>
  <c r="X147" i="3"/>
  <c r="BE147" i="2" s="1"/>
  <c r="AA147" i="2" s="1"/>
  <c r="AE106" i="1"/>
  <c r="AD135" i="1"/>
  <c r="AD103" i="1"/>
  <c r="AE90" i="1"/>
  <c r="AD147" i="1"/>
  <c r="AD120" i="1"/>
  <c r="X108" i="3"/>
  <c r="BE108" i="2" s="1"/>
  <c r="AA108" i="2" s="1"/>
  <c r="AD94" i="1"/>
  <c r="AD89" i="1"/>
  <c r="AD131" i="1"/>
  <c r="AE85" i="1"/>
  <c r="AD87" i="1"/>
  <c r="X84" i="3"/>
  <c r="AD113" i="1"/>
  <c r="AC157" i="1"/>
  <c r="AC165" i="1" s="1"/>
  <c r="AC166" i="1" s="1"/>
  <c r="AD88" i="1"/>
  <c r="AE149" i="1"/>
  <c r="AE97" i="1"/>
  <c r="AA104" i="2"/>
  <c r="Y117" i="3"/>
  <c r="BF117" i="2" s="1"/>
  <c r="AE122" i="1"/>
  <c r="AA128" i="2"/>
  <c r="X134" i="3"/>
  <c r="BE134" i="2" s="1"/>
  <c r="AD141" i="1"/>
  <c r="AD134" i="1"/>
  <c r="X118" i="3"/>
  <c r="BE118" i="2" s="1"/>
  <c r="X143" i="3"/>
  <c r="BE143" i="2" s="1"/>
  <c r="AD114" i="1"/>
  <c r="X100" i="3"/>
  <c r="BE100" i="2" s="1"/>
  <c r="AA100" i="2" s="1"/>
  <c r="AE101" i="1"/>
  <c r="AB99" i="2"/>
  <c r="AE127" i="1"/>
  <c r="AA138" i="2"/>
  <c r="Y146" i="3"/>
  <c r="BF146" i="2" s="1"/>
  <c r="AB146" i="2" s="1"/>
  <c r="Z105" i="3"/>
  <c r="BG105" i="2" s="1"/>
  <c r="AC105" i="2" s="1"/>
  <c r="Z144" i="3"/>
  <c r="BG144" i="2" s="1"/>
  <c r="AC144" i="2" s="1"/>
  <c r="AD139" i="1"/>
  <c r="AD145" i="1"/>
  <c r="AE117" i="1"/>
  <c r="AD129" i="1"/>
  <c r="AE115" i="1"/>
  <c r="AE150" i="1"/>
  <c r="Y150" i="3"/>
  <c r="BF150" i="2" s="1"/>
  <c r="AB150" i="2" s="1"/>
  <c r="X151" i="3"/>
  <c r="BE151" i="2" s="1"/>
  <c r="AA151" i="2" s="1"/>
  <c r="X137" i="3"/>
  <c r="BE137" i="2" s="1"/>
  <c r="AA137" i="2" s="1"/>
  <c r="X92" i="3"/>
  <c r="BE92" i="2" s="1"/>
  <c r="Y91" i="3"/>
  <c r="BF91" i="2" s="1"/>
  <c r="AB91" i="2" s="1"/>
  <c r="Y107" i="3"/>
  <c r="BF107" i="2" s="1"/>
  <c r="AB107" i="2" s="1"/>
  <c r="AD151" i="1"/>
  <c r="AE123" i="1"/>
  <c r="AF153" i="1"/>
  <c r="Z87" i="2"/>
  <c r="AD118" i="1"/>
  <c r="AE144" i="1"/>
  <c r="AC152" i="2"/>
  <c r="AA152" i="3" s="1"/>
  <c r="BH152" i="2" s="1"/>
  <c r="Y119" i="3"/>
  <c r="BF119" i="2" s="1"/>
  <c r="AB119" i="2" s="1"/>
  <c r="Y95" i="3"/>
  <c r="BF95" i="2" s="1"/>
  <c r="AB95" i="2" s="1"/>
  <c r="Z126" i="3"/>
  <c r="BG126" i="2" s="1"/>
  <c r="Z116" i="3"/>
  <c r="BG116" i="2" s="1"/>
  <c r="AC116" i="2" s="1"/>
  <c r="X141" i="3"/>
  <c r="BE141" i="2" s="1"/>
  <c r="AA141" i="2" s="1"/>
  <c r="Y124" i="3"/>
  <c r="BF124" i="2" s="1"/>
  <c r="AB124" i="2" s="1"/>
  <c r="Z127" i="3"/>
  <c r="BG127" i="2" s="1"/>
  <c r="AC127" i="2" s="1"/>
  <c r="AD142" i="1"/>
  <c r="AD137" i="1"/>
  <c r="AE130" i="1"/>
  <c r="AD119" i="1"/>
  <c r="AE133" i="1"/>
  <c r="AD98" i="1"/>
  <c r="AE96" i="1"/>
  <c r="AE138" i="1"/>
  <c r="AD100" i="1"/>
  <c r="AA121" i="2"/>
  <c r="AE84" i="1"/>
  <c r="AE99" i="1"/>
  <c r="AD92" i="1"/>
  <c r="AE105" i="1"/>
  <c r="AE140" i="1"/>
  <c r="X145" i="3"/>
  <c r="BE145" i="2" s="1"/>
  <c r="AA145" i="2" s="1"/>
  <c r="AB102" i="3"/>
  <c r="BI102" i="2" s="1"/>
  <c r="AE102" i="2" s="1"/>
  <c r="AE102" i="1"/>
  <c r="AB122" i="2"/>
  <c r="AA98" i="2"/>
  <c r="AE112" i="1"/>
  <c r="AA153" i="3"/>
  <c r="BH153" i="2" s="1"/>
  <c r="AD153" i="2" s="1"/>
  <c r="AA101" i="2"/>
  <c r="AA123" i="2"/>
  <c r="AD108" i="1"/>
  <c r="X135" i="3"/>
  <c r="BE135" i="2" s="1"/>
  <c r="AA135" i="2" s="1"/>
  <c r="AE132" i="1"/>
  <c r="AD93" i="1"/>
  <c r="Y103" i="3"/>
  <c r="BF103" i="2" s="1"/>
  <c r="AB103" i="2" s="1"/>
  <c r="AE91" i="1"/>
  <c r="AE146" i="1"/>
  <c r="AD152" i="1"/>
  <c r="AE124" i="1"/>
  <c r="AE111" i="1"/>
  <c r="AD125" i="1"/>
  <c r="AE110" i="1"/>
  <c r="AE126" i="1"/>
  <c r="AB111" i="2"/>
  <c r="Z90" i="3"/>
  <c r="BG90" i="2" s="1"/>
  <c r="AC90" i="2" s="1"/>
  <c r="AE95" i="1"/>
  <c r="AE86" i="1"/>
  <c r="AB97" i="2"/>
  <c r="Y133" i="3"/>
  <c r="BF133" i="2" s="1"/>
  <c r="AB133" i="2" s="1"/>
  <c r="AE116" i="1"/>
  <c r="AE121" i="1"/>
  <c r="AD104" i="1"/>
  <c r="Y140" i="3"/>
  <c r="BF140" i="2" s="1"/>
  <c r="AB140" i="2" s="1"/>
  <c r="X93" i="3"/>
  <c r="BE93" i="2" s="1"/>
  <c r="Z148" i="3"/>
  <c r="BG148" i="2" s="1"/>
  <c r="X94" i="3"/>
  <c r="BE94" i="2" s="1"/>
  <c r="AE136" i="1"/>
  <c r="AD86" i="2"/>
  <c r="AD107" i="1"/>
  <c r="X113" i="3"/>
  <c r="BE113" i="2" s="1"/>
  <c r="AA113" i="2" s="1"/>
  <c r="AE109" i="1"/>
  <c r="X125" i="3"/>
  <c r="BE125" i="2" s="1"/>
  <c r="Y132" i="3"/>
  <c r="BF132" i="2" s="1"/>
  <c r="AB132" i="2" s="1"/>
  <c r="AD128" i="1"/>
  <c r="AD157" i="1" l="1"/>
  <c r="AD165" i="1" s="1"/>
  <c r="AD166" i="1" s="1"/>
  <c r="Z132" i="3"/>
  <c r="BG132" i="2" s="1"/>
  <c r="AC132" i="2" s="1"/>
  <c r="AC148" i="2"/>
  <c r="AF116" i="1"/>
  <c r="Z111" i="3"/>
  <c r="BG111" i="2" s="1"/>
  <c r="AC111" i="2" s="1"/>
  <c r="AA105" i="3"/>
  <c r="BH105" i="2" s="1"/>
  <c r="AD105" i="2" s="1"/>
  <c r="AA106" i="3"/>
  <c r="BH106" i="2" s="1"/>
  <c r="AD106" i="2" s="1"/>
  <c r="Y113" i="3"/>
  <c r="BF113" i="2" s="1"/>
  <c r="AB113" i="2" s="1"/>
  <c r="Z119" i="3"/>
  <c r="BG119" i="2" s="1"/>
  <c r="AC119" i="2" s="1"/>
  <c r="Z146" i="3"/>
  <c r="BG146" i="2" s="1"/>
  <c r="AC146" i="2" s="1"/>
  <c r="AA149" i="3"/>
  <c r="BH149" i="2" s="1"/>
  <c r="AD149" i="2" s="1"/>
  <c r="Z124" i="3"/>
  <c r="BG124" i="2" s="1"/>
  <c r="AC124" i="2" s="1"/>
  <c r="Z142" i="3"/>
  <c r="BG142" i="2" s="1"/>
  <c r="Z140" i="3"/>
  <c r="BG140" i="2" s="1"/>
  <c r="AC140" i="2" s="1"/>
  <c r="AF109" i="1"/>
  <c r="AB86" i="3"/>
  <c r="BI86" i="2" s="1"/>
  <c r="AE86" i="2" s="1"/>
  <c r="Y141" i="3"/>
  <c r="BF141" i="2" s="1"/>
  <c r="AB141" i="2" s="1"/>
  <c r="Z91" i="3"/>
  <c r="BG91" i="2" s="1"/>
  <c r="AC91" i="2" s="1"/>
  <c r="AA144" i="3"/>
  <c r="BH144" i="2" s="1"/>
  <c r="AD144" i="2" s="1"/>
  <c r="AA136" i="3"/>
  <c r="BH136" i="2" s="1"/>
  <c r="AD136" i="2" s="1"/>
  <c r="AA96" i="3"/>
  <c r="BH96" i="2" s="1"/>
  <c r="AD96" i="2" s="1"/>
  <c r="AA109" i="3"/>
  <c r="BH109" i="2" s="1"/>
  <c r="AD109" i="2" s="1"/>
  <c r="AA112" i="3"/>
  <c r="BH112" i="2" s="1"/>
  <c r="AD112" i="2" s="1"/>
  <c r="Y123" i="3"/>
  <c r="BF123" i="2" s="1"/>
  <c r="AB123" i="2" s="1"/>
  <c r="Y98" i="3"/>
  <c r="BF98" i="2" s="1"/>
  <c r="AB98" i="2" s="1"/>
  <c r="AE92" i="1"/>
  <c r="Y121" i="3"/>
  <c r="BF121" i="2" s="1"/>
  <c r="AB121" i="2" s="1"/>
  <c r="AF130" i="1"/>
  <c r="AF144" i="1"/>
  <c r="D144" i="1" s="1"/>
  <c r="D153" i="1"/>
  <c r="Z107" i="3"/>
  <c r="BG107" i="2" s="1"/>
  <c r="AC107" i="2" s="1"/>
  <c r="Y137" i="3"/>
  <c r="BF137" i="2" s="1"/>
  <c r="AB137" i="2" s="1"/>
  <c r="AF150" i="1"/>
  <c r="Z99" i="3"/>
  <c r="BG99" i="2" s="1"/>
  <c r="AC99" i="2" s="1"/>
  <c r="AE114" i="1"/>
  <c r="Z131" i="3"/>
  <c r="BG131" i="2" s="1"/>
  <c r="AC131" i="2" s="1"/>
  <c r="AA85" i="3"/>
  <c r="BH85" i="2" s="1"/>
  <c r="AD85" i="2" s="1"/>
  <c r="AA110" i="3"/>
  <c r="BH110" i="2" s="1"/>
  <c r="AD110" i="2" s="1"/>
  <c r="Z139" i="3"/>
  <c r="BG139" i="2" s="1"/>
  <c r="AC139" i="2" s="1"/>
  <c r="AF110" i="1"/>
  <c r="D110" i="1" s="1"/>
  <c r="Y101" i="3"/>
  <c r="BF101" i="2" s="1"/>
  <c r="AB101" i="2" s="1"/>
  <c r="Z122" i="3"/>
  <c r="BG122" i="2" s="1"/>
  <c r="AC122" i="2" s="1"/>
  <c r="AF138" i="1"/>
  <c r="D138" i="1" s="1"/>
  <c r="AE119" i="1"/>
  <c r="AE151" i="1"/>
  <c r="AE139" i="1"/>
  <c r="AB117" i="2"/>
  <c r="AE88" i="1"/>
  <c r="AE94" i="1"/>
  <c r="AF106" i="1"/>
  <c r="AE128" i="1"/>
  <c r="AA125" i="2"/>
  <c r="AF136" i="1"/>
  <c r="AA94" i="2"/>
  <c r="AA93" i="2"/>
  <c r="AF121" i="1"/>
  <c r="Z97" i="3"/>
  <c r="BG97" i="2" s="1"/>
  <c r="AC97" i="2" s="1"/>
  <c r="AF95" i="1"/>
  <c r="AF102" i="1"/>
  <c r="AC102" i="3"/>
  <c r="BJ102" i="2" s="1"/>
  <c r="BK102" i="2" s="1"/>
  <c r="AF140" i="1"/>
  <c r="AE100" i="1"/>
  <c r="X87" i="3"/>
  <c r="BE87" i="2" s="1"/>
  <c r="AF123" i="1"/>
  <c r="AA92" i="2"/>
  <c r="AE129" i="1"/>
  <c r="AE145" i="1"/>
  <c r="AF127" i="1"/>
  <c r="AF101" i="1"/>
  <c r="AE134" i="1"/>
  <c r="AE141" i="1"/>
  <c r="AA134" i="2"/>
  <c r="Y104" i="3"/>
  <c r="BF104" i="2" s="1"/>
  <c r="AB104" i="2" s="1"/>
  <c r="AA88" i="3"/>
  <c r="BH88" i="2" s="1"/>
  <c r="AE113" i="1"/>
  <c r="AF85" i="1"/>
  <c r="D85" i="1" s="1"/>
  <c r="AF90" i="1"/>
  <c r="D90" i="1" s="1"/>
  <c r="AE135" i="1"/>
  <c r="AE143" i="1"/>
  <c r="AB114" i="2"/>
  <c r="AE125" i="1"/>
  <c r="Y135" i="3"/>
  <c r="BF135" i="2" s="1"/>
  <c r="AE142" i="1"/>
  <c r="Y151" i="3"/>
  <c r="BF151" i="2" s="1"/>
  <c r="AB151" i="2" s="1"/>
  <c r="AF122" i="1"/>
  <c r="AF97" i="1"/>
  <c r="D97" i="1" s="1"/>
  <c r="AE87" i="1"/>
  <c r="AE89" i="1"/>
  <c r="Y108" i="3"/>
  <c r="BF108" i="2" s="1"/>
  <c r="AB108" i="2" s="1"/>
  <c r="AE103" i="1"/>
  <c r="AA115" i="3"/>
  <c r="BH115" i="2" s="1"/>
  <c r="AD115" i="2" s="1"/>
  <c r="Z89" i="3"/>
  <c r="BG89" i="2" s="1"/>
  <c r="AC89" i="2" s="1"/>
  <c r="AE152" i="1"/>
  <c r="AF91" i="1"/>
  <c r="AE93" i="1"/>
  <c r="AE108" i="1"/>
  <c r="AF112" i="1"/>
  <c r="AF105" i="1"/>
  <c r="AE98" i="1"/>
  <c r="AC126" i="2"/>
  <c r="AA143" i="2"/>
  <c r="AA118" i="2"/>
  <c r="BE84" i="2"/>
  <c r="AE131" i="1"/>
  <c r="AF148" i="1"/>
  <c r="AE107" i="1"/>
  <c r="AE104" i="1"/>
  <c r="Z133" i="3"/>
  <c r="BG133" i="2" s="1"/>
  <c r="AC133" i="2" s="1"/>
  <c r="AF86" i="1"/>
  <c r="AA90" i="3"/>
  <c r="BH90" i="2" s="1"/>
  <c r="AD90" i="2" s="1"/>
  <c r="AF126" i="1"/>
  <c r="AF111" i="1"/>
  <c r="D111" i="1" s="1"/>
  <c r="AF124" i="1"/>
  <c r="AF146" i="1"/>
  <c r="Z103" i="3"/>
  <c r="BG103" i="2" s="1"/>
  <c r="AC103" i="2" s="1"/>
  <c r="AF132" i="1"/>
  <c r="AB153" i="3"/>
  <c r="BI153" i="2" s="1"/>
  <c r="AE153" i="2" s="1"/>
  <c r="Y145" i="3"/>
  <c r="BF145" i="2" s="1"/>
  <c r="AB145" i="2" s="1"/>
  <c r="AF99" i="1"/>
  <c r="D99" i="1" s="1"/>
  <c r="AF84" i="1"/>
  <c r="D84" i="1" s="1"/>
  <c r="AF96" i="1"/>
  <c r="AF133" i="1"/>
  <c r="D133" i="1" s="1"/>
  <c r="AE137" i="1"/>
  <c r="AA127" i="3"/>
  <c r="BH127" i="2" s="1"/>
  <c r="AD127" i="2" s="1"/>
  <c r="AA116" i="3"/>
  <c r="BH116" i="2" s="1"/>
  <c r="AD116" i="2" s="1"/>
  <c r="Z95" i="3"/>
  <c r="BG95" i="2" s="1"/>
  <c r="AC95" i="2" s="1"/>
  <c r="AD152" i="2"/>
  <c r="AE118" i="1"/>
  <c r="Z150" i="3"/>
  <c r="BG150" i="2" s="1"/>
  <c r="AC150" i="2" s="1"/>
  <c r="AF115" i="1"/>
  <c r="AF117" i="1"/>
  <c r="Y138" i="3"/>
  <c r="BF138" i="2" s="1"/>
  <c r="AB138" i="2" s="1"/>
  <c r="Y100" i="3"/>
  <c r="BF100" i="2" s="1"/>
  <c r="AB100" i="2" s="1"/>
  <c r="Y128" i="3"/>
  <c r="BF128" i="2" s="1"/>
  <c r="AB128" i="2" s="1"/>
  <c r="AF149" i="1"/>
  <c r="Z157" i="2"/>
  <c r="Z165" i="2" s="1"/>
  <c r="Z166" i="2" s="1"/>
  <c r="AE120" i="1"/>
  <c r="AE147" i="1"/>
  <c r="Y147" i="3"/>
  <c r="BF147" i="2" s="1"/>
  <c r="AB147" i="2" s="1"/>
  <c r="Y129" i="3"/>
  <c r="BF129" i="2" s="1"/>
  <c r="AB129" i="2" s="1"/>
  <c r="AB120" i="2"/>
  <c r="AA130" i="3"/>
  <c r="BH130" i="2" s="1"/>
  <c r="AD130" i="2" s="1"/>
  <c r="AA95" i="3" l="1"/>
  <c r="BH95" i="2" s="1"/>
  <c r="AD95" i="2" s="1"/>
  <c r="AA133" i="3"/>
  <c r="BH133" i="2" s="1"/>
  <c r="AD133" i="2" s="1"/>
  <c r="Z128" i="3"/>
  <c r="BG128" i="2" s="1"/>
  <c r="AC128" i="2" s="1"/>
  <c r="AC153" i="3"/>
  <c r="BJ153" i="2" s="1"/>
  <c r="BK153" i="2" s="1"/>
  <c r="AB90" i="3"/>
  <c r="BI90" i="2" s="1"/>
  <c r="AE90" i="2" s="1"/>
  <c r="AA131" i="3"/>
  <c r="BH131" i="2" s="1"/>
  <c r="AD131" i="2" s="1"/>
  <c r="Z121" i="3"/>
  <c r="BG121" i="2" s="1"/>
  <c r="AC121" i="2" s="1"/>
  <c r="AB109" i="3"/>
  <c r="BI109" i="2" s="1"/>
  <c r="AE109" i="2" s="1"/>
  <c r="AA111" i="3"/>
  <c r="BH111" i="2" s="1"/>
  <c r="AD111" i="2" s="1"/>
  <c r="Z129" i="3"/>
  <c r="BG129" i="2" s="1"/>
  <c r="AC129" i="2" s="1"/>
  <c r="AB127" i="3"/>
  <c r="BI127" i="2" s="1"/>
  <c r="AE127" i="2" s="1"/>
  <c r="AB115" i="3"/>
  <c r="BI115" i="2" s="1"/>
  <c r="AE115" i="2" s="1"/>
  <c r="AB110" i="3"/>
  <c r="BI110" i="2" s="1"/>
  <c r="AE110" i="2" s="1"/>
  <c r="AB96" i="3"/>
  <c r="BI96" i="2" s="1"/>
  <c r="AE96" i="2" s="1"/>
  <c r="Z104" i="3"/>
  <c r="BG104" i="2" s="1"/>
  <c r="AC104" i="2" s="1"/>
  <c r="AA122" i="3"/>
  <c r="BH122" i="2" s="1"/>
  <c r="AD122" i="2" s="1"/>
  <c r="AB136" i="3"/>
  <c r="BI136" i="2" s="1"/>
  <c r="AE136" i="2" s="1"/>
  <c r="AA124" i="3"/>
  <c r="BH124" i="2" s="1"/>
  <c r="AD124" i="2" s="1"/>
  <c r="AB130" i="3"/>
  <c r="BI130" i="2" s="1"/>
  <c r="AE130" i="2" s="1"/>
  <c r="AA150" i="3"/>
  <c r="BH150" i="2" s="1"/>
  <c r="AD150" i="2" s="1"/>
  <c r="Z108" i="3"/>
  <c r="BG108" i="2" s="1"/>
  <c r="AC108" i="2" s="1"/>
  <c r="AA107" i="3"/>
  <c r="BH107" i="2" s="1"/>
  <c r="AD107" i="2" s="1"/>
  <c r="AA140" i="3"/>
  <c r="BH140" i="2" s="1"/>
  <c r="AD140" i="2" s="1"/>
  <c r="AA132" i="3"/>
  <c r="BH132" i="2" s="1"/>
  <c r="AD132" i="2" s="1"/>
  <c r="D96" i="1"/>
  <c r="D132" i="1"/>
  <c r="AF104" i="1"/>
  <c r="D104" i="1" s="1"/>
  <c r="D122" i="1"/>
  <c r="AF135" i="1"/>
  <c r="D135" i="1" s="1"/>
  <c r="AF141" i="1"/>
  <c r="D95" i="1"/>
  <c r="Y94" i="3"/>
  <c r="BF94" i="2" s="1"/>
  <c r="Z117" i="3"/>
  <c r="BG117" i="2" s="1"/>
  <c r="AC117" i="2" s="1"/>
  <c r="AA139" i="3"/>
  <c r="BH139" i="2" s="1"/>
  <c r="AD139" i="2" s="1"/>
  <c r="AA99" i="3"/>
  <c r="BH99" i="2" s="1"/>
  <c r="AD99" i="2" s="1"/>
  <c r="Z98" i="3"/>
  <c r="BG98" i="2" s="1"/>
  <c r="AC98" i="2" s="1"/>
  <c r="Z141" i="3"/>
  <c r="BG141" i="2" s="1"/>
  <c r="AC141" i="2" s="1"/>
  <c r="D105" i="1"/>
  <c r="AA146" i="3"/>
  <c r="BH146" i="2" s="1"/>
  <c r="AD146" i="2" s="1"/>
  <c r="Z113" i="3"/>
  <c r="BG113" i="2" s="1"/>
  <c r="AC113" i="2" s="1"/>
  <c r="AB105" i="3"/>
  <c r="BI105" i="2" s="1"/>
  <c r="AE105" i="2" s="1"/>
  <c r="AE157" i="1"/>
  <c r="AE165" i="1" s="1"/>
  <c r="AE166" i="1" s="1"/>
  <c r="D146" i="1"/>
  <c r="D148" i="1"/>
  <c r="AB135" i="2"/>
  <c r="AF113" i="1"/>
  <c r="D113" i="1" s="1"/>
  <c r="D127" i="1"/>
  <c r="D123" i="1"/>
  <c r="AA87" i="2"/>
  <c r="D102" i="1"/>
  <c r="D136" i="1"/>
  <c r="D150" i="1"/>
  <c r="AC142" i="2"/>
  <c r="Z120" i="3"/>
  <c r="BG120" i="2" s="1"/>
  <c r="AC120" i="2" s="1"/>
  <c r="AF147" i="1"/>
  <c r="D115" i="1"/>
  <c r="AF118" i="1"/>
  <c r="AF107" i="1"/>
  <c r="X157" i="3"/>
  <c r="Y143" i="3"/>
  <c r="BF143" i="2" s="1"/>
  <c r="AB143" i="2" s="1"/>
  <c r="AF98" i="1"/>
  <c r="D112" i="1"/>
  <c r="AF152" i="1"/>
  <c r="D152" i="1" s="1"/>
  <c r="AF87" i="1"/>
  <c r="AF142" i="1"/>
  <c r="AF143" i="1"/>
  <c r="D143" i="1" s="1"/>
  <c r="D101" i="1"/>
  <c r="AF145" i="1"/>
  <c r="D121" i="1"/>
  <c r="AF102" i="2"/>
  <c r="AF88" i="1"/>
  <c r="AF139" i="1"/>
  <c r="D139" i="1" s="1"/>
  <c r="D130" i="1"/>
  <c r="AA148" i="3"/>
  <c r="BH148" i="2" s="1"/>
  <c r="AD148" i="2" s="1"/>
  <c r="Z147" i="3"/>
  <c r="BG147" i="2" s="1"/>
  <c r="AC147" i="2" s="1"/>
  <c r="D149" i="1"/>
  <c r="D126" i="1"/>
  <c r="D86" i="1"/>
  <c r="AF108" i="1"/>
  <c r="D108" i="1" s="1"/>
  <c r="Z114" i="3"/>
  <c r="BG114" i="2" s="1"/>
  <c r="AC114" i="2" s="1"/>
  <c r="AF134" i="1"/>
  <c r="AF129" i="1"/>
  <c r="D129" i="1" s="1"/>
  <c r="AA97" i="3"/>
  <c r="BH97" i="2" s="1"/>
  <c r="AD97" i="2" s="1"/>
  <c r="AF119" i="1"/>
  <c r="AB85" i="3"/>
  <c r="BI85" i="2" s="1"/>
  <c r="AE85" i="2" s="1"/>
  <c r="Z137" i="3"/>
  <c r="BG137" i="2" s="1"/>
  <c r="AC137" i="2" s="1"/>
  <c r="Z123" i="3"/>
  <c r="BG123" i="2" s="1"/>
  <c r="AC123" i="2" s="1"/>
  <c r="AB112" i="3"/>
  <c r="BI112" i="2" s="1"/>
  <c r="AE112" i="2" s="1"/>
  <c r="AB144" i="3"/>
  <c r="BI144" i="2" s="1"/>
  <c r="AE144" i="2" s="1"/>
  <c r="AA91" i="3"/>
  <c r="BH91" i="2" s="1"/>
  <c r="AD91" i="2" s="1"/>
  <c r="AB149" i="3"/>
  <c r="BI149" i="2" s="1"/>
  <c r="AE149" i="2" s="1"/>
  <c r="AA119" i="3"/>
  <c r="BH119" i="2" s="1"/>
  <c r="AD119" i="2" s="1"/>
  <c r="AB106" i="3"/>
  <c r="BI106" i="2" s="1"/>
  <c r="AE106" i="2" s="1"/>
  <c r="AF120" i="1"/>
  <c r="D117" i="1"/>
  <c r="AF131" i="1"/>
  <c r="D131" i="1" s="1"/>
  <c r="Y118" i="3"/>
  <c r="BF118" i="2" s="1"/>
  <c r="AB118" i="2" s="1"/>
  <c r="D91" i="1"/>
  <c r="D140" i="1"/>
  <c r="AF128" i="1"/>
  <c r="D116" i="1"/>
  <c r="Z100" i="3"/>
  <c r="BG100" i="2" s="1"/>
  <c r="AC100" i="2" s="1"/>
  <c r="Z138" i="3"/>
  <c r="BG138" i="2" s="1"/>
  <c r="AC138" i="2" s="1"/>
  <c r="AB116" i="3"/>
  <c r="BI116" i="2" s="1"/>
  <c r="AE116" i="2" s="1"/>
  <c r="AF137" i="1"/>
  <c r="D137" i="1" s="1"/>
  <c r="Z145" i="3"/>
  <c r="BG145" i="2" s="1"/>
  <c r="AC145" i="2" s="1"/>
  <c r="AA103" i="3"/>
  <c r="BH103" i="2" s="1"/>
  <c r="AD103" i="2" s="1"/>
  <c r="D124" i="1"/>
  <c r="AC86" i="3"/>
  <c r="BJ86" i="2" s="1"/>
  <c r="BK86" i="2" s="1"/>
  <c r="BE157" i="2"/>
  <c r="BE165" i="2" s="1"/>
  <c r="BE166" i="2" s="1"/>
  <c r="AA84" i="2"/>
  <c r="AA126" i="3"/>
  <c r="BH126" i="2" s="1"/>
  <c r="AD126" i="2" s="1"/>
  <c r="AF93" i="1"/>
  <c r="AB152" i="3"/>
  <c r="BI152" i="2" s="1"/>
  <c r="AE152" i="2" s="1"/>
  <c r="AA89" i="3"/>
  <c r="BH89" i="2" s="1"/>
  <c r="AD89" i="2" s="1"/>
  <c r="AF103" i="1"/>
  <c r="AF89" i="1"/>
  <c r="Z151" i="3"/>
  <c r="BG151" i="2" s="1"/>
  <c r="AC151" i="2" s="1"/>
  <c r="AF125" i="1"/>
  <c r="Y134" i="3"/>
  <c r="BF134" i="2" s="1"/>
  <c r="AB134" i="2" s="1"/>
  <c r="Y92" i="3"/>
  <c r="BF92" i="2" s="1"/>
  <c r="AB92" i="2" s="1"/>
  <c r="AF100" i="1"/>
  <c r="D100" i="1" s="1"/>
  <c r="Y93" i="3"/>
  <c r="BF93" i="2" s="1"/>
  <c r="AB93" i="2" s="1"/>
  <c r="Y125" i="3"/>
  <c r="BF125" i="2" s="1"/>
  <c r="AB125" i="2" s="1"/>
  <c r="D106" i="1"/>
  <c r="AF94" i="1"/>
  <c r="AF151" i="1"/>
  <c r="Z101" i="3"/>
  <c r="BG101" i="2" s="1"/>
  <c r="AC101" i="2" s="1"/>
  <c r="AD88" i="2"/>
  <c r="AF114" i="1"/>
  <c r="D114" i="1" s="1"/>
  <c r="AF92" i="1"/>
  <c r="D109" i="1"/>
  <c r="X165" i="3" l="1"/>
  <c r="X166" i="3" s="1"/>
  <c r="Z134" i="3"/>
  <c r="BG134" i="2" s="1"/>
  <c r="AC134" i="2" s="1"/>
  <c r="AA145" i="3"/>
  <c r="BH145" i="2" s="1"/>
  <c r="AD145" i="2" s="1"/>
  <c r="AB97" i="3"/>
  <c r="BI97" i="2" s="1"/>
  <c r="AE97" i="2" s="1"/>
  <c r="AA147" i="3"/>
  <c r="BH147" i="2" s="1"/>
  <c r="AD147" i="2" s="1"/>
  <c r="AB139" i="3"/>
  <c r="BI139" i="2" s="1"/>
  <c r="AE139" i="2" s="1"/>
  <c r="AB122" i="3"/>
  <c r="BI122" i="2" s="1"/>
  <c r="AE122" i="2" s="1"/>
  <c r="AA138" i="3"/>
  <c r="BH138" i="2" s="1"/>
  <c r="AD138" i="2" s="1"/>
  <c r="AB148" i="3"/>
  <c r="BI148" i="2" s="1"/>
  <c r="AE148" i="2" s="1"/>
  <c r="AA98" i="3"/>
  <c r="BH98" i="2" s="1"/>
  <c r="AD98" i="2" s="1"/>
  <c r="AA117" i="3"/>
  <c r="BH117" i="2" s="1"/>
  <c r="AD117" i="2" s="1"/>
  <c r="AC130" i="3"/>
  <c r="BJ130" i="2" s="1"/>
  <c r="BK130" i="2" s="1"/>
  <c r="AA104" i="3"/>
  <c r="BH104" i="2" s="1"/>
  <c r="AD104" i="2" s="1"/>
  <c r="AC127" i="3"/>
  <c r="BJ127" i="2" s="1"/>
  <c r="BK127" i="2" s="1"/>
  <c r="AA128" i="3"/>
  <c r="BH128" i="2" s="1"/>
  <c r="AD128" i="2" s="1"/>
  <c r="AA101" i="3"/>
  <c r="BH101" i="2" s="1"/>
  <c r="AD101" i="2" s="1"/>
  <c r="AB89" i="3"/>
  <c r="BI89" i="2" s="1"/>
  <c r="AE89" i="2" s="1"/>
  <c r="AA100" i="3"/>
  <c r="BH100" i="2" s="1"/>
  <c r="AD100" i="2" s="1"/>
  <c r="AC85" i="3"/>
  <c r="BJ85" i="2" s="1"/>
  <c r="BK85" i="2" s="1"/>
  <c r="AB124" i="3"/>
  <c r="BI124" i="2" s="1"/>
  <c r="AE124" i="2" s="1"/>
  <c r="AA129" i="3"/>
  <c r="BH129" i="2" s="1"/>
  <c r="AD129" i="2" s="1"/>
  <c r="AB133" i="3"/>
  <c r="BI133" i="2" s="1"/>
  <c r="AE133" i="2" s="1"/>
  <c r="AC144" i="3"/>
  <c r="BJ144" i="2" s="1"/>
  <c r="BK144" i="2" s="1"/>
  <c r="Z92" i="3"/>
  <c r="BG92" i="2" s="1"/>
  <c r="AC92" i="2" s="1"/>
  <c r="AB103" i="3"/>
  <c r="BI103" i="2" s="1"/>
  <c r="AE103" i="2" s="1"/>
  <c r="AC116" i="3"/>
  <c r="BJ116" i="2" s="1"/>
  <c r="BK116" i="2" s="1"/>
  <c r="AB119" i="3"/>
  <c r="BI119" i="2" s="1"/>
  <c r="AE119" i="2" s="1"/>
  <c r="AA123" i="3"/>
  <c r="BH123" i="2" s="1"/>
  <c r="AD123" i="2" s="1"/>
  <c r="AA114" i="3"/>
  <c r="BH114" i="2" s="1"/>
  <c r="AD114" i="2" s="1"/>
  <c r="AA113" i="3"/>
  <c r="BH113" i="2" s="1"/>
  <c r="AD113" i="2" s="1"/>
  <c r="AC136" i="3"/>
  <c r="BJ136" i="2" s="1"/>
  <c r="BK136" i="2" s="1"/>
  <c r="AB111" i="3"/>
  <c r="BI111" i="2" s="1"/>
  <c r="AE111" i="2" s="1"/>
  <c r="AB95" i="3"/>
  <c r="BI95" i="2" s="1"/>
  <c r="AE95" i="2" s="1"/>
  <c r="AB88" i="3"/>
  <c r="BI88" i="2" s="1"/>
  <c r="AE88" i="2" s="1"/>
  <c r="AC106" i="3"/>
  <c r="BJ106" i="2" s="1"/>
  <c r="BK106" i="2" s="1"/>
  <c r="AC149" i="3"/>
  <c r="BJ149" i="2" s="1"/>
  <c r="BK149" i="2" s="1"/>
  <c r="D142" i="1"/>
  <c r="AB146" i="3"/>
  <c r="BI146" i="2" s="1"/>
  <c r="AE146" i="2" s="1"/>
  <c r="AB99" i="3"/>
  <c r="BI99" i="2" s="1"/>
  <c r="AE99" i="2" s="1"/>
  <c r="AA108" i="3"/>
  <c r="BH108" i="2" s="1"/>
  <c r="AD108" i="2" s="1"/>
  <c r="AC90" i="3"/>
  <c r="BJ90" i="2" s="1"/>
  <c r="BK90" i="2" s="1"/>
  <c r="D120" i="1"/>
  <c r="AF86" i="2"/>
  <c r="D118" i="1"/>
  <c r="D134" i="1"/>
  <c r="D89" i="1"/>
  <c r="D94" i="1"/>
  <c r="D119" i="1"/>
  <c r="AG102" i="2"/>
  <c r="D102" i="2"/>
  <c r="D145" i="1"/>
  <c r="D87" i="1"/>
  <c r="D98" i="1"/>
  <c r="D107" i="1"/>
  <c r="D147" i="1"/>
  <c r="AA142" i="3"/>
  <c r="BH142" i="2" s="1"/>
  <c r="AD142" i="2" s="1"/>
  <c r="AD102" i="3"/>
  <c r="AB94" i="2"/>
  <c r="AF153" i="2"/>
  <c r="D151" i="1"/>
  <c r="D125" i="1"/>
  <c r="AB126" i="3"/>
  <c r="BI126" i="2" s="1"/>
  <c r="AE126" i="2" s="1"/>
  <c r="Z143" i="3"/>
  <c r="BG143" i="2" s="1"/>
  <c r="AC143" i="2" s="1"/>
  <c r="AA120" i="3"/>
  <c r="BH120" i="2" s="1"/>
  <c r="AD120" i="2" s="1"/>
  <c r="AA141" i="3"/>
  <c r="BH141" i="2" s="1"/>
  <c r="AD141" i="2" s="1"/>
  <c r="AC115" i="3"/>
  <c r="BJ115" i="2" s="1"/>
  <c r="BK115" i="2" s="1"/>
  <c r="AA157" i="2"/>
  <c r="AA165" i="2" s="1"/>
  <c r="AA166" i="2" s="1"/>
  <c r="Y84" i="3"/>
  <c r="D128" i="1"/>
  <c r="D88" i="1"/>
  <c r="D92" i="1"/>
  <c r="Z125" i="3"/>
  <c r="BG125" i="2" s="1"/>
  <c r="AC125" i="2" s="1"/>
  <c r="Z93" i="3"/>
  <c r="BG93" i="2" s="1"/>
  <c r="AC93" i="2" s="1"/>
  <c r="AA151" i="3"/>
  <c r="BH151" i="2" s="1"/>
  <c r="AD151" i="2" s="1"/>
  <c r="D103" i="1"/>
  <c r="D93" i="1"/>
  <c r="Z118" i="3"/>
  <c r="BG118" i="2" s="1"/>
  <c r="AC118" i="2" s="1"/>
  <c r="AB91" i="3"/>
  <c r="BI91" i="2" s="1"/>
  <c r="AE91" i="2" s="1"/>
  <c r="AC112" i="3"/>
  <c r="BJ112" i="2" s="1"/>
  <c r="BK112" i="2" s="1"/>
  <c r="AA137" i="3"/>
  <c r="BH137" i="2" s="1"/>
  <c r="AD137" i="2" s="1"/>
  <c r="AC152" i="3"/>
  <c r="BJ152" i="2" s="1"/>
  <c r="BK152" i="2" s="1"/>
  <c r="AF157" i="1"/>
  <c r="AF165" i="1" s="1"/>
  <c r="AF166" i="1" s="1"/>
  <c r="Y87" i="3"/>
  <c r="BF87" i="2" s="1"/>
  <c r="Z135" i="3"/>
  <c r="BG135" i="2" s="1"/>
  <c r="AC135" i="2" s="1"/>
  <c r="AC105" i="3"/>
  <c r="BJ105" i="2" s="1"/>
  <c r="BK105" i="2" s="1"/>
  <c r="D141" i="1"/>
  <c r="AB132" i="3"/>
  <c r="BI132" i="2" s="1"/>
  <c r="AE132" i="2" s="1"/>
  <c r="AB140" i="3"/>
  <c r="BI140" i="2" s="1"/>
  <c r="AE140" i="2" s="1"/>
  <c r="AB107" i="3"/>
  <c r="BI107" i="2" s="1"/>
  <c r="AE107" i="2" s="1"/>
  <c r="AB150" i="3"/>
  <c r="BI150" i="2" s="1"/>
  <c r="AE150" i="2" s="1"/>
  <c r="AC96" i="3"/>
  <c r="BJ96" i="2" s="1"/>
  <c r="BK96" i="2" s="1"/>
  <c r="AC110" i="3"/>
  <c r="BJ110" i="2" s="1"/>
  <c r="BK110" i="2" s="1"/>
  <c r="AC109" i="3"/>
  <c r="BJ109" i="2" s="1"/>
  <c r="BK109" i="2" s="1"/>
  <c r="AA121" i="3"/>
  <c r="BH121" i="2" s="1"/>
  <c r="AD121" i="2" s="1"/>
  <c r="AB131" i="3"/>
  <c r="BI131" i="2" s="1"/>
  <c r="AE131" i="2" s="1"/>
  <c r="AF96" i="2" l="1"/>
  <c r="AD96" i="3" s="1"/>
  <c r="AF109" i="2"/>
  <c r="AD109" i="3" s="1"/>
  <c r="AF110" i="2"/>
  <c r="AD110" i="3" s="1"/>
  <c r="AF112" i="2"/>
  <c r="AD112" i="3" s="1"/>
  <c r="AF127" i="2"/>
  <c r="AD127" i="3" s="1"/>
  <c r="AF144" i="2"/>
  <c r="AD144" i="3" s="1"/>
  <c r="AF115" i="2"/>
  <c r="AG115" i="2" s="1"/>
  <c r="AF116" i="2"/>
  <c r="AD116" i="3" s="1"/>
  <c r="AB113" i="3"/>
  <c r="BI113" i="2" s="1"/>
  <c r="AE113" i="2" s="1"/>
  <c r="AB129" i="3"/>
  <c r="BI129" i="2" s="1"/>
  <c r="AE129" i="2" s="1"/>
  <c r="AC89" i="3"/>
  <c r="BJ89" i="2" s="1"/>
  <c r="BK89" i="2" s="1"/>
  <c r="AB108" i="3"/>
  <c r="BI108" i="2" s="1"/>
  <c r="AE108" i="2" s="1"/>
  <c r="AC95" i="3"/>
  <c r="BJ95" i="2" s="1"/>
  <c r="BK95" i="2" s="1"/>
  <c r="AB114" i="3"/>
  <c r="BI114" i="2" s="1"/>
  <c r="AE114" i="2" s="1"/>
  <c r="AC124" i="3"/>
  <c r="BJ124" i="2" s="1"/>
  <c r="BK124" i="2" s="1"/>
  <c r="AC97" i="3"/>
  <c r="BJ97" i="2" s="1"/>
  <c r="BK97" i="2" s="1"/>
  <c r="AC126" i="3"/>
  <c r="BJ126" i="2" s="1"/>
  <c r="BK126" i="2" s="1"/>
  <c r="AC99" i="3"/>
  <c r="BJ99" i="2" s="1"/>
  <c r="BK99" i="2" s="1"/>
  <c r="AC111" i="3"/>
  <c r="BJ111" i="2" s="1"/>
  <c r="BK111" i="2" s="1"/>
  <c r="AC148" i="3"/>
  <c r="BJ148" i="2" s="1"/>
  <c r="BK148" i="2" s="1"/>
  <c r="AC139" i="3"/>
  <c r="BJ139" i="2" s="1"/>
  <c r="BK139" i="2" s="1"/>
  <c r="AB145" i="3"/>
  <c r="BI145" i="2" s="1"/>
  <c r="AE145" i="2" s="1"/>
  <c r="AA135" i="3"/>
  <c r="BH135" i="2" s="1"/>
  <c r="AD135" i="2" s="1"/>
  <c r="AC146" i="3"/>
  <c r="BJ146" i="2" s="1"/>
  <c r="BK146" i="2" s="1"/>
  <c r="AB100" i="3"/>
  <c r="BI100" i="2" s="1"/>
  <c r="AE100" i="2" s="1"/>
  <c r="AB138" i="3"/>
  <c r="BI138" i="2" s="1"/>
  <c r="AE138" i="2" s="1"/>
  <c r="AA134" i="3"/>
  <c r="BH134" i="2" s="1"/>
  <c r="AD134" i="2" s="1"/>
  <c r="AC150" i="3"/>
  <c r="BJ150" i="2" s="1"/>
  <c r="BK150" i="2" s="1"/>
  <c r="AB137" i="3"/>
  <c r="BI137" i="2" s="1"/>
  <c r="AE137" i="2" s="1"/>
  <c r="AC91" i="3"/>
  <c r="BJ91" i="2" s="1"/>
  <c r="BK91" i="2" s="1"/>
  <c r="AA93" i="3"/>
  <c r="BH93" i="2" s="1"/>
  <c r="AD93" i="2" s="1"/>
  <c r="Y157" i="3"/>
  <c r="BF84" i="2"/>
  <c r="AB120" i="3"/>
  <c r="BI120" i="2" s="1"/>
  <c r="AE120" i="2" s="1"/>
  <c r="AC88" i="3"/>
  <c r="BJ88" i="2" s="1"/>
  <c r="BK88" i="2" s="1"/>
  <c r="AC119" i="3"/>
  <c r="BJ119" i="2" s="1"/>
  <c r="BK119" i="2" s="1"/>
  <c r="AC133" i="3"/>
  <c r="BJ133" i="2" s="1"/>
  <c r="BK133" i="2" s="1"/>
  <c r="AB104" i="3"/>
  <c r="BI104" i="2" s="1"/>
  <c r="AE104" i="2" s="1"/>
  <c r="AC122" i="3"/>
  <c r="BJ122" i="2" s="1"/>
  <c r="BK122" i="2" s="1"/>
  <c r="AB147" i="3"/>
  <c r="BI147" i="2" s="1"/>
  <c r="AE147" i="2" s="1"/>
  <c r="AF152" i="2"/>
  <c r="D153" i="2"/>
  <c r="AD153" i="3"/>
  <c r="AG153" i="2"/>
  <c r="Z94" i="3"/>
  <c r="BG94" i="2" s="1"/>
  <c r="AC94" i="2" s="1"/>
  <c r="D157" i="1"/>
  <c r="D165" i="1" s="1"/>
  <c r="D166" i="1" s="1"/>
  <c r="D86" i="2"/>
  <c r="AG86" i="2"/>
  <c r="AD86" i="3"/>
  <c r="AF106" i="2"/>
  <c r="AF136" i="2"/>
  <c r="AB121" i="3"/>
  <c r="BI121" i="2" s="1"/>
  <c r="AE121" i="2" s="1"/>
  <c r="AC140" i="3"/>
  <c r="BJ140" i="2" s="1"/>
  <c r="BK140" i="2" s="1"/>
  <c r="AC131" i="3"/>
  <c r="BJ131" i="2" s="1"/>
  <c r="BK131" i="2" s="1"/>
  <c r="AC107" i="3"/>
  <c r="BJ107" i="2" s="1"/>
  <c r="BK107" i="2" s="1"/>
  <c r="AC132" i="3"/>
  <c r="BJ132" i="2" s="1"/>
  <c r="BK132" i="2" s="1"/>
  <c r="AA118" i="3"/>
  <c r="BH118" i="2" s="1"/>
  <c r="AD118" i="2" s="1"/>
  <c r="AB151" i="3"/>
  <c r="BI151" i="2" s="1"/>
  <c r="AE151" i="2" s="1"/>
  <c r="AA125" i="3"/>
  <c r="BH125" i="2" s="1"/>
  <c r="AD125" i="2" s="1"/>
  <c r="AB141" i="3"/>
  <c r="BI141" i="2" s="1"/>
  <c r="AE141" i="2" s="1"/>
  <c r="AA143" i="3"/>
  <c r="BH143" i="2" s="1"/>
  <c r="AD143" i="2" s="1"/>
  <c r="AB142" i="3"/>
  <c r="BI142" i="2" s="1"/>
  <c r="AE142" i="2" s="1"/>
  <c r="AB123" i="3"/>
  <c r="BI123" i="2" s="1"/>
  <c r="AE123" i="2" s="1"/>
  <c r="AC103" i="3"/>
  <c r="BJ103" i="2" s="1"/>
  <c r="BK103" i="2" s="1"/>
  <c r="AA92" i="3"/>
  <c r="BH92" i="2" s="1"/>
  <c r="AD92" i="2" s="1"/>
  <c r="AB101" i="3"/>
  <c r="BI101" i="2" s="1"/>
  <c r="AE101" i="2" s="1"/>
  <c r="AB128" i="3"/>
  <c r="BI128" i="2" s="1"/>
  <c r="AE128" i="2" s="1"/>
  <c r="AB117" i="3"/>
  <c r="BI117" i="2" s="1"/>
  <c r="AE117" i="2" s="1"/>
  <c r="AB98" i="3"/>
  <c r="BI98" i="2" s="1"/>
  <c r="AE98" i="2" s="1"/>
  <c r="AF105" i="2"/>
  <c r="AB87" i="2"/>
  <c r="AF90" i="2"/>
  <c r="AF149" i="2"/>
  <c r="AF85" i="2"/>
  <c r="AF130" i="2"/>
  <c r="Y165" i="3" l="1"/>
  <c r="Y166" i="3" s="1"/>
  <c r="AG96" i="2"/>
  <c r="D96" i="2"/>
  <c r="D127" i="2"/>
  <c r="AG127" i="2"/>
  <c r="D109" i="2"/>
  <c r="D144" i="2"/>
  <c r="D115" i="2"/>
  <c r="D110" i="2"/>
  <c r="AG110" i="2"/>
  <c r="AD115" i="3"/>
  <c r="AG116" i="2"/>
  <c r="AG112" i="2"/>
  <c r="D112" i="2"/>
  <c r="AG109" i="2"/>
  <c r="D116" i="2"/>
  <c r="AF99" i="2"/>
  <c r="AD99" i="3" s="1"/>
  <c r="AF133" i="2"/>
  <c r="AD133" i="3" s="1"/>
  <c r="AF107" i="2"/>
  <c r="AD107" i="3" s="1"/>
  <c r="AF88" i="2"/>
  <c r="AD88" i="3" s="1"/>
  <c r="AF148" i="2"/>
  <c r="D148" i="2" s="1"/>
  <c r="AG144" i="2"/>
  <c r="AF91" i="2"/>
  <c r="AG91" i="2" s="1"/>
  <c r="AF146" i="2"/>
  <c r="AD146" i="3" s="1"/>
  <c r="AF103" i="2"/>
  <c r="AG103" i="2" s="1"/>
  <c r="AF131" i="2"/>
  <c r="D131" i="2" s="1"/>
  <c r="AF97" i="2"/>
  <c r="AD97" i="3" s="1"/>
  <c r="AC121" i="3"/>
  <c r="BJ121" i="2" s="1"/>
  <c r="BK121" i="2" s="1"/>
  <c r="AB134" i="3"/>
  <c r="BI134" i="2" s="1"/>
  <c r="AE134" i="2" s="1"/>
  <c r="AB92" i="3"/>
  <c r="BI92" i="2" s="1"/>
  <c r="AE92" i="2" s="1"/>
  <c r="AC142" i="3"/>
  <c r="BJ142" i="2" s="1"/>
  <c r="BK142" i="2" s="1"/>
  <c r="AB125" i="3"/>
  <c r="BI125" i="2" s="1"/>
  <c r="AE125" i="2" s="1"/>
  <c r="AB118" i="3"/>
  <c r="BI118" i="2" s="1"/>
  <c r="AE118" i="2" s="1"/>
  <c r="AC138" i="3"/>
  <c r="BJ138" i="2" s="1"/>
  <c r="BK138" i="2" s="1"/>
  <c r="AC128" i="3"/>
  <c r="BJ128" i="2" s="1"/>
  <c r="BK128" i="2" s="1"/>
  <c r="AB93" i="3"/>
  <c r="BI93" i="2" s="1"/>
  <c r="AE93" i="2" s="1"/>
  <c r="AC100" i="3"/>
  <c r="BJ100" i="2" s="1"/>
  <c r="BK100" i="2" s="1"/>
  <c r="AC141" i="3"/>
  <c r="BJ141" i="2" s="1"/>
  <c r="BK141" i="2" s="1"/>
  <c r="AC120" i="3"/>
  <c r="BJ120" i="2" s="1"/>
  <c r="BK120" i="2" s="1"/>
  <c r="AC98" i="3"/>
  <c r="BJ98" i="2" s="1"/>
  <c r="BK98" i="2" s="1"/>
  <c r="AA94" i="3"/>
  <c r="BH94" i="2" s="1"/>
  <c r="AD94" i="2" s="1"/>
  <c r="AC113" i="3"/>
  <c r="BJ113" i="2" s="1"/>
  <c r="BK113" i="2" s="1"/>
  <c r="AC123" i="3"/>
  <c r="BJ123" i="2" s="1"/>
  <c r="BK123" i="2" s="1"/>
  <c r="AC108" i="3"/>
  <c r="BJ108" i="2" s="1"/>
  <c r="BK108" i="2" s="1"/>
  <c r="AG152" i="2"/>
  <c r="D152" i="2"/>
  <c r="AD152" i="3"/>
  <c r="AG149" i="2"/>
  <c r="D149" i="2"/>
  <c r="AD149" i="3"/>
  <c r="AG105" i="2"/>
  <c r="AD105" i="3"/>
  <c r="D105" i="2"/>
  <c r="AF132" i="2"/>
  <c r="AF140" i="2"/>
  <c r="AF150" i="2"/>
  <c r="AF139" i="2"/>
  <c r="AF111" i="2"/>
  <c r="AF126" i="2"/>
  <c r="AF124" i="2"/>
  <c r="AF95" i="2"/>
  <c r="AF89" i="2"/>
  <c r="AG130" i="2"/>
  <c r="AD130" i="3"/>
  <c r="D130" i="2"/>
  <c r="AB143" i="3"/>
  <c r="BI143" i="2" s="1"/>
  <c r="AE143" i="2" s="1"/>
  <c r="AC151" i="3"/>
  <c r="BJ151" i="2" s="1"/>
  <c r="BK151" i="2" s="1"/>
  <c r="D136" i="2"/>
  <c r="AG136" i="2"/>
  <c r="AD136" i="3"/>
  <c r="AC114" i="3"/>
  <c r="BJ114" i="2" s="1"/>
  <c r="BK114" i="2" s="1"/>
  <c r="AC129" i="3"/>
  <c r="BJ129" i="2" s="1"/>
  <c r="BK129" i="2" s="1"/>
  <c r="Z87" i="3"/>
  <c r="BG87" i="2" s="1"/>
  <c r="AC87" i="2" s="1"/>
  <c r="AG106" i="2"/>
  <c r="D106" i="2"/>
  <c r="AD106" i="3"/>
  <c r="AF122" i="2"/>
  <c r="AF119" i="2"/>
  <c r="BF157" i="2"/>
  <c r="BF165" i="2" s="1"/>
  <c r="BF166" i="2" s="1"/>
  <c r="AB84" i="2"/>
  <c r="D85" i="2"/>
  <c r="AG85" i="2"/>
  <c r="AD85" i="3"/>
  <c r="AG90" i="2"/>
  <c r="AD90" i="3"/>
  <c r="D90" i="2"/>
  <c r="AC117" i="3"/>
  <c r="BJ117" i="2" s="1"/>
  <c r="BK117" i="2" s="1"/>
  <c r="AC101" i="3"/>
  <c r="BJ101" i="2" s="1"/>
  <c r="BK101" i="2" s="1"/>
  <c r="AC147" i="3"/>
  <c r="BJ147" i="2" s="1"/>
  <c r="BK147" i="2" s="1"/>
  <c r="AC104" i="3"/>
  <c r="BJ104" i="2" s="1"/>
  <c r="BK104" i="2" s="1"/>
  <c r="AC137" i="3"/>
  <c r="BJ137" i="2" s="1"/>
  <c r="BK137" i="2" s="1"/>
  <c r="AB135" i="3"/>
  <c r="BI135" i="2" s="1"/>
  <c r="AE135" i="2" s="1"/>
  <c r="AC145" i="3"/>
  <c r="BJ145" i="2" s="1"/>
  <c r="BK145" i="2" s="1"/>
  <c r="D146" i="2" l="1"/>
  <c r="AG146" i="2"/>
  <c r="AG133" i="2"/>
  <c r="AG97" i="2"/>
  <c r="AG99" i="2"/>
  <c r="AG88" i="2"/>
  <c r="AD103" i="3"/>
  <c r="D88" i="2"/>
  <c r="AD148" i="3"/>
  <c r="D133" i="2"/>
  <c r="AD91" i="3"/>
  <c r="AG107" i="2"/>
  <c r="D99" i="2"/>
  <c r="AG148" i="2"/>
  <c r="D91" i="2"/>
  <c r="D107" i="2"/>
  <c r="D97" i="2"/>
  <c r="AD131" i="3"/>
  <c r="AF151" i="2"/>
  <c r="D151" i="2" s="1"/>
  <c r="AG131" i="2"/>
  <c r="AF141" i="2"/>
  <c r="AD141" i="3" s="1"/>
  <c r="AF128" i="2"/>
  <c r="AD128" i="3" s="1"/>
  <c r="AF104" i="2"/>
  <c r="AD104" i="3" s="1"/>
  <c r="D103" i="2"/>
  <c r="AF117" i="2"/>
  <c r="AG117" i="2" s="1"/>
  <c r="AF129" i="2"/>
  <c r="D129" i="2" s="1"/>
  <c r="AF123" i="2"/>
  <c r="AD123" i="3" s="1"/>
  <c r="AF98" i="2"/>
  <c r="AD98" i="3" s="1"/>
  <c r="AF142" i="2"/>
  <c r="AG142" i="2" s="1"/>
  <c r="AC93" i="3"/>
  <c r="BJ93" i="2" s="1"/>
  <c r="BK93" i="2" s="1"/>
  <c r="AC118" i="3"/>
  <c r="BJ118" i="2" s="1"/>
  <c r="BK118" i="2" s="1"/>
  <c r="AC92" i="3"/>
  <c r="BJ92" i="2" s="1"/>
  <c r="BK92" i="2" s="1"/>
  <c r="AA87" i="3"/>
  <c r="BH87" i="2" s="1"/>
  <c r="AD87" i="2" s="1"/>
  <c r="AB94" i="3"/>
  <c r="BI94" i="2" s="1"/>
  <c r="AE94" i="2" s="1"/>
  <c r="AC125" i="3"/>
  <c r="BJ125" i="2" s="1"/>
  <c r="BK125" i="2" s="1"/>
  <c r="AC134" i="3"/>
  <c r="BJ134" i="2" s="1"/>
  <c r="BK134" i="2" s="1"/>
  <c r="AC143" i="3"/>
  <c r="BJ143" i="2" s="1"/>
  <c r="BK143" i="2" s="1"/>
  <c r="AC135" i="3"/>
  <c r="BJ135" i="2" s="1"/>
  <c r="BK135" i="2" s="1"/>
  <c r="AG126" i="2"/>
  <c r="D126" i="2"/>
  <c r="AD126" i="3"/>
  <c r="AG140" i="2"/>
  <c r="D140" i="2"/>
  <c r="AD140" i="3"/>
  <c r="AF147" i="2"/>
  <c r="AG89" i="2"/>
  <c r="AD89" i="3"/>
  <c r="D89" i="2"/>
  <c r="AD111" i="3"/>
  <c r="D111" i="2"/>
  <c r="AG111" i="2"/>
  <c r="AD132" i="3"/>
  <c r="D132" i="2"/>
  <c r="AG132" i="2"/>
  <c r="AF108" i="2"/>
  <c r="AF145" i="2"/>
  <c r="AF137" i="2"/>
  <c r="AF101" i="2"/>
  <c r="AG119" i="2"/>
  <c r="D119" i="2"/>
  <c r="AD119" i="3"/>
  <c r="AF114" i="2"/>
  <c r="AG95" i="2"/>
  <c r="AD95" i="3"/>
  <c r="D95" i="2"/>
  <c r="D139" i="2"/>
  <c r="AD139" i="3"/>
  <c r="AG139" i="2"/>
  <c r="AF113" i="2"/>
  <c r="AF120" i="2"/>
  <c r="AF100" i="2"/>
  <c r="AF138" i="2"/>
  <c r="AB157" i="2"/>
  <c r="AB165" i="2" s="1"/>
  <c r="AB166" i="2" s="1"/>
  <c r="Z84" i="3"/>
  <c r="D122" i="2"/>
  <c r="AD122" i="3"/>
  <c r="AG122" i="2"/>
  <c r="D124" i="2"/>
  <c r="AG124" i="2"/>
  <c r="AD124" i="3"/>
  <c r="D150" i="2"/>
  <c r="AD150" i="3"/>
  <c r="AG150" i="2"/>
  <c r="AF121" i="2"/>
  <c r="D104" i="2" l="1"/>
  <c r="AG151" i="2"/>
  <c r="AG123" i="2"/>
  <c r="AG128" i="2"/>
  <c r="AG129" i="2"/>
  <c r="D123" i="2"/>
  <c r="AG104" i="2"/>
  <c r="D141" i="2"/>
  <c r="AG141" i="2"/>
  <c r="D117" i="2"/>
  <c r="D142" i="2"/>
  <c r="D98" i="2"/>
  <c r="AG98" i="2"/>
  <c r="AD151" i="3"/>
  <c r="AD142" i="3"/>
  <c r="D128" i="2"/>
  <c r="AD129" i="3"/>
  <c r="AD117" i="3"/>
  <c r="AB87" i="3"/>
  <c r="BI87" i="2" s="1"/>
  <c r="AE87" i="2" s="1"/>
  <c r="AC94" i="3"/>
  <c r="BJ94" i="2" s="1"/>
  <c r="BK94" i="2" s="1"/>
  <c r="Z157" i="3"/>
  <c r="BG84" i="2"/>
  <c r="AD145" i="3"/>
  <c r="AG145" i="2"/>
  <c r="D145" i="2"/>
  <c r="AF135" i="2"/>
  <c r="AF134" i="2"/>
  <c r="AD121" i="3"/>
  <c r="AG121" i="2"/>
  <c r="D121" i="2"/>
  <c r="AD120" i="3"/>
  <c r="D120" i="2"/>
  <c r="AG120" i="2"/>
  <c r="AD114" i="3"/>
  <c r="AG114" i="2"/>
  <c r="D114" i="2"/>
  <c r="AD101" i="3"/>
  <c r="AG101" i="2"/>
  <c r="D101" i="2"/>
  <c r="AD138" i="3"/>
  <c r="D138" i="2"/>
  <c r="AG138" i="2"/>
  <c r="AD100" i="3"/>
  <c r="AG100" i="2"/>
  <c r="D100" i="2"/>
  <c r="D108" i="2"/>
  <c r="AD108" i="3"/>
  <c r="AG108" i="2"/>
  <c r="AF118" i="2"/>
  <c r="AG113" i="2"/>
  <c r="AD113" i="3"/>
  <c r="D113" i="2"/>
  <c r="AG137" i="2"/>
  <c r="AD137" i="3"/>
  <c r="D137" i="2"/>
  <c r="AD147" i="3"/>
  <c r="AG147" i="2"/>
  <c r="D147" i="2"/>
  <c r="AF143" i="2"/>
  <c r="AF125" i="2"/>
  <c r="AF92" i="2"/>
  <c r="AF93" i="2"/>
  <c r="Z165" i="3" l="1"/>
  <c r="Z166" i="3" s="1"/>
  <c r="AC87" i="3"/>
  <c r="BJ87" i="2" s="1"/>
  <c r="BK87" i="2" s="1"/>
  <c r="AD93" i="3"/>
  <c r="AG93" i="2"/>
  <c r="D93" i="2"/>
  <c r="AD92" i="3"/>
  <c r="AG92" i="2"/>
  <c r="D92" i="2"/>
  <c r="AD134" i="3"/>
  <c r="D134" i="2"/>
  <c r="AG134" i="2"/>
  <c r="AF94" i="2"/>
  <c r="AD125" i="3"/>
  <c r="D125" i="2"/>
  <c r="AG125" i="2"/>
  <c r="D135" i="2"/>
  <c r="AD135" i="3"/>
  <c r="AG135" i="2"/>
  <c r="BG157" i="2"/>
  <c r="BG165" i="2" s="1"/>
  <c r="BG166" i="2" s="1"/>
  <c r="AC84" i="2"/>
  <c r="AD118" i="3"/>
  <c r="D118" i="2"/>
  <c r="AG118" i="2"/>
  <c r="D143" i="2"/>
  <c r="AD143" i="3"/>
  <c r="AG143" i="2"/>
  <c r="AD94" i="3" l="1"/>
  <c r="AG94" i="2"/>
  <c r="D94" i="2"/>
  <c r="AC157" i="2"/>
  <c r="AC165" i="2" s="1"/>
  <c r="AC166" i="2" s="1"/>
  <c r="AA84" i="3"/>
  <c r="AF87" i="2"/>
  <c r="AD87" i="3" l="1"/>
  <c r="D87" i="2"/>
  <c r="AG87" i="2"/>
  <c r="BH84" i="2"/>
  <c r="AA157" i="3"/>
  <c r="AA165" i="3" l="1"/>
  <c r="AA166" i="3" s="1"/>
  <c r="BH157" i="2"/>
  <c r="BH165" i="2" s="1"/>
  <c r="BH166" i="2" s="1"/>
  <c r="AD84" i="2"/>
  <c r="AD157" i="2" l="1"/>
  <c r="AD165" i="2" s="1"/>
  <c r="AD166" i="2" s="1"/>
  <c r="AB84" i="3"/>
  <c r="BI84" i="2" l="1"/>
  <c r="AB157" i="3"/>
  <c r="AB165" i="3" l="1"/>
  <c r="AB166" i="3" s="1"/>
  <c r="BI157" i="2"/>
  <c r="BI165" i="2" s="1"/>
  <c r="BI166" i="2" s="1"/>
  <c r="AE84" i="2"/>
  <c r="AE157" i="2" l="1"/>
  <c r="AE165" i="2" s="1"/>
  <c r="AE166" i="2" s="1"/>
  <c r="AC84" i="3"/>
  <c r="BJ84" i="2" l="1"/>
  <c r="AC157" i="3"/>
  <c r="AC165" i="3" l="1"/>
  <c r="AC166" i="3" s="1"/>
  <c r="BJ157" i="2"/>
  <c r="BJ165" i="2" s="1"/>
  <c r="BJ166" i="2" s="1"/>
  <c r="BK84" i="2"/>
  <c r="BK157" i="2" s="1"/>
  <c r="BK165" i="2" s="1"/>
  <c r="BK166" i="2" s="1"/>
  <c r="AF84" i="2"/>
  <c r="AF157" i="2" l="1"/>
  <c r="AF165" i="2" s="1"/>
  <c r="AF166" i="2" s="1"/>
  <c r="AD84" i="3"/>
  <c r="AD157" i="3" s="1"/>
  <c r="D84" i="2"/>
  <c r="D157" i="2" s="1"/>
  <c r="D165" i="2" s="1"/>
  <c r="D166" i="2" s="1"/>
  <c r="AG84" i="2"/>
  <c r="AG157" i="2" s="1"/>
  <c r="AG165" i="2" s="1"/>
  <c r="AG166" i="2" s="1"/>
  <c r="BJ168" i="2"/>
  <c r="AD165" i="3" l="1"/>
  <c r="AD166" i="3" s="1"/>
</calcChain>
</file>

<file path=xl/sharedStrings.xml><?xml version="1.0" encoding="utf-8"?>
<sst xmlns="http://schemas.openxmlformats.org/spreadsheetml/2006/main" count="660" uniqueCount="201">
  <si>
    <t>Gross Plant Balance</t>
  </si>
  <si>
    <t>Additions</t>
  </si>
  <si>
    <t>Retirements</t>
  </si>
  <si>
    <t>Balance</t>
  </si>
  <si>
    <t>Actual</t>
  </si>
  <si>
    <t>Projected</t>
  </si>
  <si>
    <t>Total</t>
  </si>
  <si>
    <t>Division</t>
  </si>
  <si>
    <t>utility_account</t>
  </si>
  <si>
    <t>002 - Dallas Atmos Rate Division</t>
  </si>
  <si>
    <t>39000-Structures &amp; Improvements</t>
  </si>
  <si>
    <t>39009-Improv. to Leased Premises</t>
  </si>
  <si>
    <t>39100-Office Furniture &amp; Equipment</t>
  </si>
  <si>
    <t>39102-Remittance Processing Equipment</t>
  </si>
  <si>
    <t>39103-Office Furn. - Copiers &amp; Type</t>
  </si>
  <si>
    <t>39200-Transportation Equipment</t>
  </si>
  <si>
    <t>39300-Stores Equipment</t>
  </si>
  <si>
    <t>39400-Tools, Shop, &amp; Garage Equip.</t>
  </si>
  <si>
    <t>39700-Communication Equipment</t>
  </si>
  <si>
    <t>39800-Miscellaneous Equipment</t>
  </si>
  <si>
    <t>39900-Other Tangible Equipm</t>
  </si>
  <si>
    <t>39901-Oth Tang Prop - Servers - H/W</t>
  </si>
  <si>
    <t>39902-Oth Tang Prop - Servers - S/W</t>
  </si>
  <si>
    <t>39903-Oth Tang Prop - Network - H/W</t>
  </si>
  <si>
    <t>39904-Oth Tang Prop - CPU</t>
  </si>
  <si>
    <t>39905-Oth Tang Prop - MF Hardware</t>
  </si>
  <si>
    <t>39906-Oth Tang Prop - PC Hardware</t>
  </si>
  <si>
    <t>39907-Oth Tang Prop - PC Software</t>
  </si>
  <si>
    <t>39908-Oth Tang Prop - Appl Software</t>
  </si>
  <si>
    <t>39909-Oth Tang Prop - Mainframe S/W</t>
  </si>
  <si>
    <t>002 - Dallas Atmos Rate Division Total</t>
  </si>
  <si>
    <t>012 - Call Center Division</t>
  </si>
  <si>
    <t>39900-Other Tangible Property</t>
  </si>
  <si>
    <t>012 - Call Center Division Total</t>
  </si>
  <si>
    <t>091 - Brentwood Division</t>
  </si>
  <si>
    <t>30100-Organization</t>
  </si>
  <si>
    <t>30300-Misc. Intangible Plant</t>
  </si>
  <si>
    <t>37601-Mains - Steel</t>
  </si>
  <si>
    <t>39001-Structures - Frame</t>
  </si>
  <si>
    <t>39004-Air Conditioning Equipment</t>
  </si>
  <si>
    <t>39200-Trans Equip- Group</t>
  </si>
  <si>
    <t>39600-Power Operated Equipment</t>
  </si>
  <si>
    <t>091 - Brentwood Division Total</t>
  </si>
  <si>
    <t>30200-Franchises &amp; Consents</t>
  </si>
  <si>
    <t>36510-Land &amp; Land Rights</t>
  </si>
  <si>
    <t>36520-Rights-Of-Way</t>
  </si>
  <si>
    <t>36700-Mains - Cathodic Protection</t>
  </si>
  <si>
    <t>36701-Mains - Steel</t>
  </si>
  <si>
    <t>36900-Meas. &amp; Reg. Sta. Equipment</t>
  </si>
  <si>
    <t>37400-Land &amp; Land Rights</t>
  </si>
  <si>
    <t>37402-Land Rights</t>
  </si>
  <si>
    <t>37500-Structures &amp; Improvements</t>
  </si>
  <si>
    <t>37600-Mains - Cathodic Protection</t>
  </si>
  <si>
    <t>37602-Mains - Plastic</t>
  </si>
  <si>
    <t>37800-Meas. &amp; Reg. Sta. Eq-General</t>
  </si>
  <si>
    <t>37900-Meas. &amp; Reg. - City Gate</t>
  </si>
  <si>
    <t>38000-Services</t>
  </si>
  <si>
    <t>38100-Meters</t>
  </si>
  <si>
    <t>38200-Meter Installations</t>
  </si>
  <si>
    <t>38300-House Regulators</t>
  </si>
  <si>
    <t>38500-Ind. Meas. &amp; Reg. Sta. Equip</t>
  </si>
  <si>
    <t>38900-Land &amp; Land Rights</t>
  </si>
  <si>
    <t>39003-Improvements</t>
  </si>
  <si>
    <t>39603-Ditchers</t>
  </si>
  <si>
    <t>39604-Backhoes</t>
  </si>
  <si>
    <t>Grand Total</t>
  </si>
  <si>
    <t>Reserve Balance</t>
  </si>
  <si>
    <t>Depreciation</t>
  </si>
  <si>
    <t>Transfer / Adjustment</t>
  </si>
  <si>
    <t>Net Salvage / Core Receipts</t>
  </si>
  <si>
    <t>13-Month</t>
  </si>
  <si>
    <t>Current</t>
  </si>
  <si>
    <t>Average</t>
  </si>
  <si>
    <t>Rates</t>
  </si>
  <si>
    <t>Net Plant</t>
  </si>
  <si>
    <t>009 - Kentucky Division</t>
  </si>
  <si>
    <t>009 - Kentucky Division Total</t>
  </si>
  <si>
    <t>32540-Rights-of-Way</t>
  </si>
  <si>
    <t>33202-Tributary Lines</t>
  </si>
  <si>
    <t>33400-Field Meas. &amp; Reg. Sta. Equip</t>
  </si>
  <si>
    <t>35010-Land</t>
  </si>
  <si>
    <t>35020-Rights of Ways</t>
  </si>
  <si>
    <t>35100-Structures &amp; Improvements</t>
  </si>
  <si>
    <t>35102-Compressor Station Equipment</t>
  </si>
  <si>
    <t>35103-Meas. &amp; Reg. Sta. Structures</t>
  </si>
  <si>
    <t>35104-Other Structures</t>
  </si>
  <si>
    <t>35200-Wells</t>
  </si>
  <si>
    <t>35201-Well Construction</t>
  </si>
  <si>
    <t>35202-Well Equipment</t>
  </si>
  <si>
    <t>35203-Cushion Gas</t>
  </si>
  <si>
    <t>35210-Leaseholds</t>
  </si>
  <si>
    <t>35211-Storage Rights</t>
  </si>
  <si>
    <t>35301-Field Lines</t>
  </si>
  <si>
    <t>35302-Tributary Lines</t>
  </si>
  <si>
    <t>35400-Compressor Station Equipment</t>
  </si>
  <si>
    <t>35500-Meas. &amp; Reg. Equipment</t>
  </si>
  <si>
    <t>35600-Purification Equipment</t>
  </si>
  <si>
    <t>36602-Structures &amp; Improvements</t>
  </si>
  <si>
    <t>36603-Other Structures</t>
  </si>
  <si>
    <t>36901-Meas. &amp; Reg. Sta. Equipment</t>
  </si>
  <si>
    <t>37401-Land</t>
  </si>
  <si>
    <t>37403-Land Other</t>
  </si>
  <si>
    <t>37501-Structures &amp; Improvements T.B</t>
  </si>
  <si>
    <t>37502-Land Rights</t>
  </si>
  <si>
    <t>37503-Improvements</t>
  </si>
  <si>
    <t>37905-Meas. &amp; Reg. Sta. Equip T.B.</t>
  </si>
  <si>
    <t>38400-House Reg. Installations</t>
  </si>
  <si>
    <t>39002-Structures - Brick</t>
  </si>
  <si>
    <t>39202-WKG Trailers</t>
  </si>
  <si>
    <t>39605-Welders</t>
  </si>
  <si>
    <t>39705-Comm. Equip. - Telemetering</t>
  </si>
  <si>
    <t>CWIP</t>
  </si>
  <si>
    <t>CWIP With Out AFUDC</t>
  </si>
  <si>
    <t>Total CWIP</t>
  </si>
  <si>
    <t>13 Month</t>
  </si>
  <si>
    <t>Base Period</t>
  </si>
  <si>
    <t>Projection Period</t>
  </si>
  <si>
    <t>002</t>
  </si>
  <si>
    <t>SSU</t>
  </si>
  <si>
    <t>012</t>
  </si>
  <si>
    <t>091</t>
  </si>
  <si>
    <t>009</t>
  </si>
  <si>
    <t>RWIP</t>
  </si>
  <si>
    <t>Budget</t>
  </si>
  <si>
    <t>Forecasted</t>
  </si>
  <si>
    <t xml:space="preserve">12 Months </t>
  </si>
  <si>
    <t>Allocation %</t>
  </si>
  <si>
    <t>39005-G-Structures &amp; Improvements</t>
  </si>
  <si>
    <t>39104-G-Office Furniture &amp; Equip.</t>
  </si>
  <si>
    <t>39500-Laboratory Equipment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</si>
  <si>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</si>
  <si>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</si>
  <si>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</si>
  <si>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</si>
  <si>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</si>
  <si>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</si>
  <si>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</si>
  <si>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Transfers/Adjs</t>
  </si>
  <si>
    <t>Proposed</t>
  </si>
  <si>
    <t>only this "Capital Spending" worksheet is linked to for Plant projections</t>
  </si>
  <si>
    <t>CWIP AFUDC</t>
  </si>
  <si>
    <t>Div 9</t>
  </si>
  <si>
    <t>Div 2</t>
  </si>
  <si>
    <t>Div 12</t>
  </si>
  <si>
    <t>Div 91</t>
  </si>
  <si>
    <t>Additions as used in Gross Plant</t>
  </si>
  <si>
    <t>linked to Sch K</t>
  </si>
  <si>
    <t>AR 15 general plant amortization</t>
  </si>
  <si>
    <t>FY2016</t>
  </si>
  <si>
    <t>Sum of Total Year</t>
  </si>
  <si>
    <t>Sum of OCT</t>
  </si>
  <si>
    <t>Sum of NOV</t>
  </si>
  <si>
    <t>Sum of DEC</t>
  </si>
  <si>
    <t>Sum of JAN</t>
  </si>
  <si>
    <t>Sum of FEB</t>
  </si>
  <si>
    <t>Sum of MAR</t>
  </si>
  <si>
    <t>Sum of APR</t>
  </si>
  <si>
    <t>Sum of MAY</t>
  </si>
  <si>
    <t>Sum of JUN</t>
  </si>
  <si>
    <t>Sum of JUL</t>
  </si>
  <si>
    <t>Sum of AUG</t>
  </si>
  <si>
    <t>Sum of SEP</t>
  </si>
  <si>
    <t>Ending</t>
  </si>
  <si>
    <t>%</t>
  </si>
  <si>
    <t>to</t>
  </si>
  <si>
    <t>grow</t>
  </si>
  <si>
    <t>rate</t>
  </si>
  <si>
    <t>Division Office</t>
  </si>
  <si>
    <t>KY</t>
  </si>
  <si>
    <t>Div</t>
  </si>
  <si>
    <t>actuals</t>
  </si>
  <si>
    <t>budget</t>
  </si>
  <si>
    <t>remaining budget</t>
  </si>
  <si>
    <t>budget projection for period ending Jan 2015</t>
  </si>
  <si>
    <t>projected using % of actual salvage to actual retirements</t>
  </si>
  <si>
    <t>39924-Oth Tang Prop - Gen.</t>
  </si>
  <si>
    <t>FY2017</t>
  </si>
  <si>
    <t>RWIP Recon</t>
  </si>
  <si>
    <t>projected highlighted section out from mar-16 onwards</t>
  </si>
  <si>
    <t>Account</t>
  </si>
  <si>
    <t>(All)</t>
  </si>
  <si>
    <t>ORDER</t>
  </si>
  <si>
    <t>(Multiple Items)</t>
  </si>
  <si>
    <t>Div/Juris</t>
  </si>
  <si>
    <t>KMD</t>
  </si>
  <si>
    <t>KMD-KY</t>
  </si>
  <si>
    <t>KMD-ADMIN</t>
  </si>
  <si>
    <t>KMD Total</t>
  </si>
  <si>
    <t>SSU-002DIV</t>
  </si>
  <si>
    <t>SSU-012DIV</t>
  </si>
  <si>
    <t>SSU Total</t>
  </si>
  <si>
    <t>KY PRP</t>
  </si>
  <si>
    <t>KY Non-PRP</t>
  </si>
  <si>
    <t>Test Year additions forecasted on Non-PRP spending as we will be filing FY17 PRP separately</t>
  </si>
  <si>
    <t>TOTAL</t>
  </si>
  <si>
    <t>Base</t>
  </si>
  <si>
    <t>Test</t>
  </si>
  <si>
    <t>Allocated KY Totals</t>
  </si>
  <si>
    <t>CKV</t>
  </si>
  <si>
    <t>GRV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</si>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</sst>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;;"/>
    <numFmt numFmtId="167" formatCode="0.000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sz val="10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name val="Arial"/>
      <family val="2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rgb="FF0000FF"/>
      <name val="Arial"/>
      <family val="2"/>
    </font>
    <font>
      <sz val="10"/>
      <color theme="9" tint="-0.499984740745262"/>
      <name val="Arial"/>
      <family val="2"/>
    </font>
    <font>
      <sz val="10"/>
      <color rgb="FF0000FF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Lucida Console"/>
      <family val="3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B05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95B3D7"/>
      </top>
      <bottom/>
      <diagonal/>
    </border>
  </borders>
  <cellStyleXfs count="93">
    <xf numFmtId="0" fontId="0" fillId="0" borderId="0"/>
    <xf numFmtId="0" fontId="3" fillId="2" borderId="1">
      <alignment horizontal="center" vertical="center"/>
    </xf>
    <xf numFmtId="3" fontId="4" fillId="3" borderId="0" applyBorder="0">
      <alignment horizontal="right"/>
      <protection locked="0"/>
    </xf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>
      <alignment horizontal="left" vertical="center" indent="1"/>
    </xf>
    <xf numFmtId="8" fontId="7" fillId="0" borderId="2">
      <protection locked="0"/>
    </xf>
    <xf numFmtId="0" fontId="5" fillId="0" borderId="0"/>
    <xf numFmtId="0" fontId="5" fillId="0" borderId="3"/>
    <xf numFmtId="6" fontId="8" fillId="0" borderId="0">
      <protection locked="0"/>
    </xf>
    <xf numFmtId="0" fontId="9" fillId="0" borderId="0" applyNumberFormat="0">
      <protection locked="0"/>
    </xf>
    <xf numFmtId="165" fontId="10" fillId="4" borderId="0" applyFill="0" applyBorder="0" applyProtection="0"/>
    <xf numFmtId="0" fontId="2" fillId="0" borderId="0">
      <protection locked="0"/>
    </xf>
    <xf numFmtId="38" fontId="9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Alignment="0" applyProtection="0">
      <alignment horizontal="left" vertical="center"/>
    </xf>
    <xf numFmtId="0" fontId="12" fillId="0" borderId="5">
      <alignment horizontal="left" vertical="center"/>
    </xf>
    <xf numFmtId="0" fontId="13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4" fillId="0" borderId="6" applyNumberFormat="0" applyFill="0" applyAlignment="0" applyProtection="0"/>
    <xf numFmtId="10" fontId="9" fillId="6" borderId="7" applyNumberFormat="0" applyBorder="0" applyAlignment="0" applyProtection="0"/>
    <xf numFmtId="0" fontId="15" fillId="7" borderId="3"/>
    <xf numFmtId="0" fontId="16" fillId="0" borderId="0" applyNumberFormat="0">
      <alignment horizontal="left"/>
    </xf>
    <xf numFmtId="37" fontId="17" fillId="0" borderId="0"/>
    <xf numFmtId="3" fontId="9" fillId="5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8" fillId="0" borderId="0"/>
    <xf numFmtId="4" fontId="19" fillId="8" borderId="0">
      <alignment horizontal="right"/>
    </xf>
    <xf numFmtId="0" fontId="20" fillId="8" borderId="0">
      <alignment horizontal="right"/>
    </xf>
    <xf numFmtId="0" fontId="21" fillId="8" borderId="8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5" fillId="0" borderId="0"/>
    <xf numFmtId="0" fontId="24" fillId="0" borderId="0" applyNumberFormat="0">
      <alignment horizontal="left"/>
    </xf>
    <xf numFmtId="0" fontId="5" fillId="0" borderId="3"/>
    <xf numFmtId="0" fontId="25" fillId="9" borderId="0"/>
    <xf numFmtId="166" fontId="26" fillId="0" borderId="0">
      <alignment horizontal="center"/>
    </xf>
    <xf numFmtId="0" fontId="2" fillId="0" borderId="9">
      <protection locked="0"/>
    </xf>
    <xf numFmtId="0" fontId="15" fillId="0" borderId="10"/>
    <xf numFmtId="0" fontId="15" fillId="0" borderId="3"/>
    <xf numFmtId="37" fontId="9" fillId="10" borderId="0" applyNumberFormat="0" applyBorder="0" applyAlignment="0" applyProtection="0"/>
    <xf numFmtId="37" fontId="27" fillId="0" borderId="0"/>
    <xf numFmtId="3" fontId="28" fillId="0" borderId="6" applyProtection="0"/>
    <xf numFmtId="0" fontId="29" fillId="0" borderId="0"/>
    <xf numFmtId="0" fontId="45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" fillId="0" borderId="0"/>
    <xf numFmtId="0" fontId="47" fillId="0" borderId="0"/>
    <xf numFmtId="9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3"/>
    <xf numFmtId="0" fontId="25" fillId="9" borderId="0"/>
    <xf numFmtId="0" fontId="15" fillId="0" borderId="10"/>
    <xf numFmtId="0" fontId="15" fillId="0" borderId="3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0" fillId="0" borderId="0" xfId="0" applyFont="1" applyBorder="1"/>
    <xf numFmtId="0" fontId="10" fillId="0" borderId="0" xfId="0" applyFont="1" applyBorder="1"/>
    <xf numFmtId="164" fontId="10" fillId="0" borderId="0" xfId="4" applyNumberFormat="1" applyFont="1" applyBorder="1"/>
    <xf numFmtId="164" fontId="10" fillId="0" borderId="0" xfId="4" applyNumberFormat="1" applyFont="1" applyFill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164" fontId="10" fillId="0" borderId="0" xfId="4" applyNumberFormat="1" applyFont="1" applyBorder="1" applyAlignment="1">
      <alignment horizontal="center" wrapText="1"/>
    </xf>
    <xf numFmtId="164" fontId="10" fillId="11" borderId="0" xfId="4" applyNumberFormat="1" applyFont="1" applyFill="1" applyBorder="1" applyAlignment="1">
      <alignment horizontal="center" wrapText="1"/>
    </xf>
    <xf numFmtId="164" fontId="10" fillId="0" borderId="0" xfId="4" applyNumberFormat="1" applyFont="1" applyFill="1" applyBorder="1" applyAlignment="1">
      <alignment horizontal="center" wrapText="1"/>
    </xf>
    <xf numFmtId="164" fontId="10" fillId="2" borderId="0" xfId="4" applyNumberFormat="1" applyFont="1" applyFill="1" applyBorder="1" applyAlignment="1">
      <alignment horizontal="center" wrapText="1"/>
    </xf>
    <xf numFmtId="40" fontId="10" fillId="0" borderId="0" xfId="0" applyNumberFormat="1" applyFont="1" applyBorder="1" applyAlignment="1">
      <alignment horizontal="center" wrapText="1"/>
    </xf>
    <xf numFmtId="40" fontId="10" fillId="11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" fontId="1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32" fillId="0" borderId="0" xfId="4" applyNumberFormat="1" applyFont="1" applyBorder="1"/>
    <xf numFmtId="164" fontId="2" fillId="0" borderId="0" xfId="4" applyNumberFormat="1" applyBorder="1"/>
    <xf numFmtId="164" fontId="2" fillId="0" borderId="0" xfId="4" applyNumberFormat="1" applyFill="1" applyBorder="1"/>
    <xf numFmtId="164" fontId="32" fillId="0" borderId="0" xfId="4" applyNumberFormat="1" applyFont="1" applyFill="1" applyBorder="1"/>
    <xf numFmtId="164" fontId="10" fillId="0" borderId="11" xfId="4" applyNumberFormat="1" applyFont="1" applyBorder="1"/>
    <xf numFmtId="164" fontId="10" fillId="0" borderId="12" xfId="4" applyNumberFormat="1" applyFont="1" applyBorder="1"/>
    <xf numFmtId="0" fontId="10" fillId="0" borderId="0" xfId="0" applyFont="1" applyBorder="1" applyAlignment="1">
      <alignment horizontal="left"/>
    </xf>
    <xf numFmtId="164" fontId="10" fillId="0" borderId="14" xfId="4" applyNumberFormat="1" applyFont="1" applyBorder="1"/>
    <xf numFmtId="164" fontId="10" fillId="0" borderId="5" xfId="4" applyNumberFormat="1" applyFont="1" applyBorder="1"/>
    <xf numFmtId="164" fontId="10" fillId="0" borderId="5" xfId="4" applyNumberFormat="1" applyFont="1" applyFill="1" applyBorder="1"/>
    <xf numFmtId="164" fontId="10" fillId="0" borderId="7" xfId="4" applyNumberFormat="1" applyFont="1" applyBorder="1"/>
    <xf numFmtId="164" fontId="33" fillId="0" borderId="0" xfId="4" applyNumberFormat="1" applyFont="1" applyBorder="1"/>
    <xf numFmtId="164" fontId="10" fillId="0" borderId="14" xfId="4" applyNumberFormat="1" applyFont="1" applyFill="1" applyBorder="1"/>
    <xf numFmtId="164" fontId="34" fillId="0" borderId="0" xfId="4" applyNumberFormat="1" applyFont="1" applyBorder="1"/>
    <xf numFmtId="0" fontId="35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164" fontId="37" fillId="0" borderId="0" xfId="4" applyNumberFormat="1" applyFont="1" applyFill="1" applyBorder="1"/>
    <xf numFmtId="0" fontId="10" fillId="0" borderId="0" xfId="0" applyFont="1" applyFill="1" applyBorder="1"/>
    <xf numFmtId="0" fontId="10" fillId="11" borderId="0" xfId="0" applyFont="1" applyFill="1" applyBorder="1"/>
    <xf numFmtId="4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5" fillId="0" borderId="0" xfId="0" applyFont="1" applyBorder="1"/>
    <xf numFmtId="164" fontId="35" fillId="0" borderId="0" xfId="4" applyNumberFormat="1" applyFont="1" applyBorder="1"/>
    <xf numFmtId="43" fontId="34" fillId="0" borderId="0" xfId="4" applyNumberFormat="1" applyFont="1" applyBorder="1"/>
    <xf numFmtId="43" fontId="34" fillId="0" borderId="0" xfId="0" applyNumberFormat="1" applyFont="1"/>
    <xf numFmtId="164" fontId="35" fillId="0" borderId="0" xfId="4" applyNumberFormat="1" applyFont="1" applyFill="1" applyBorder="1"/>
    <xf numFmtId="164" fontId="35" fillId="0" borderId="0" xfId="4" applyNumberFormat="1" applyFont="1"/>
    <xf numFmtId="164" fontId="19" fillId="0" borderId="0" xfId="4" applyNumberFormat="1" applyFont="1" applyFill="1" applyBorder="1"/>
    <xf numFmtId="164" fontId="10" fillId="0" borderId="15" xfId="4" applyNumberFormat="1" applyFont="1" applyBorder="1"/>
    <xf numFmtId="0" fontId="35" fillId="0" borderId="0" xfId="0" applyFont="1"/>
    <xf numFmtId="164" fontId="10" fillId="12" borderId="0" xfId="4" applyNumberFormat="1" applyFont="1" applyFill="1" applyBorder="1" applyAlignment="1">
      <alignment horizontal="center" wrapText="1"/>
    </xf>
    <xf numFmtId="0" fontId="35" fillId="0" borderId="0" xfId="0" applyNumberFormat="1" applyFont="1" applyBorder="1" applyAlignment="1">
      <alignment horizontal="right"/>
    </xf>
    <xf numFmtId="0" fontId="35" fillId="0" borderId="0" xfId="0" applyNumberFormat="1" applyFont="1" applyBorder="1"/>
    <xf numFmtId="0" fontId="0" fillId="0" borderId="0" xfId="0" applyNumberFormat="1" applyBorder="1" applyAlignment="1">
      <alignment horizontal="right"/>
    </xf>
    <xf numFmtId="164" fontId="36" fillId="0" borderId="0" xfId="4" applyNumberFormat="1" applyFont="1" applyBorder="1"/>
    <xf numFmtId="0" fontId="38" fillId="0" borderId="0" xfId="0" applyFont="1" applyBorder="1" applyAlignment="1">
      <alignment horizontal="center"/>
    </xf>
    <xf numFmtId="17" fontId="39" fillId="0" borderId="0" xfId="0" applyNumberFormat="1" applyFont="1" applyBorder="1" applyAlignment="1">
      <alignment horizontal="center"/>
    </xf>
    <xf numFmtId="164" fontId="0" fillId="0" borderId="0" xfId="0" applyNumberFormat="1"/>
    <xf numFmtId="164" fontId="30" fillId="5" borderId="0" xfId="4" applyNumberFormat="1" applyFont="1" applyFill="1" applyBorder="1" applyAlignment="1">
      <alignment horizontal="centerContinuous"/>
    </xf>
    <xf numFmtId="164" fontId="30" fillId="5" borderId="0" xfId="4" applyNumberFormat="1" applyFont="1" applyFill="1" applyBorder="1" applyAlignment="1">
      <alignment horizontal="centerContinuous" wrapText="1"/>
    </xf>
    <xf numFmtId="0" fontId="30" fillId="5" borderId="0" xfId="0" applyFont="1" applyFill="1" applyBorder="1" applyAlignment="1">
      <alignment horizontal="centerContinuous" wrapText="1"/>
    </xf>
    <xf numFmtId="164" fontId="2" fillId="0" borderId="0" xfId="4" applyNumberFormat="1" applyFont="1" applyBorder="1"/>
    <xf numFmtId="164" fontId="0" fillId="0" borderId="0" xfId="4" applyNumberFormat="1" applyFont="1"/>
    <xf numFmtId="0" fontId="35" fillId="0" borderId="0" xfId="0" applyFont="1" applyFill="1" applyBorder="1" applyAlignment="1">
      <alignment horizontal="left"/>
    </xf>
    <xf numFmtId="164" fontId="35" fillId="0" borderId="0" xfId="0" applyNumberFormat="1" applyFont="1" applyBorder="1"/>
    <xf numFmtId="10" fontId="35" fillId="0" borderId="0" xfId="40" applyNumberFormat="1" applyFont="1" applyBorder="1"/>
    <xf numFmtId="164" fontId="40" fillId="0" borderId="0" xfId="4" applyNumberFormat="1" applyFont="1" applyBorder="1"/>
    <xf numFmtId="164" fontId="41" fillId="0" borderId="0" xfId="4" applyNumberFormat="1" applyFont="1" applyBorder="1"/>
    <xf numFmtId="164" fontId="34" fillId="14" borderId="0" xfId="4" applyNumberFormat="1" applyFont="1" applyFill="1" applyBorder="1"/>
    <xf numFmtId="164" fontId="35" fillId="14" borderId="0" xfId="4" applyNumberFormat="1" applyFont="1" applyFill="1" applyBorder="1"/>
    <xf numFmtId="0" fontId="42" fillId="0" borderId="0" xfId="0" applyFont="1" applyBorder="1"/>
    <xf numFmtId="164" fontId="37" fillId="15" borderId="0" xfId="4" applyNumberFormat="1" applyFont="1" applyFill="1" applyBorder="1" applyAlignment="1">
      <alignment horizontal="center"/>
    </xf>
    <xf numFmtId="0" fontId="37" fillId="15" borderId="0" xfId="0" applyFont="1" applyFill="1" applyBorder="1" applyAlignment="1">
      <alignment horizontal="center"/>
    </xf>
    <xf numFmtId="164" fontId="43" fillId="0" borderId="0" xfId="4" applyNumberFormat="1" applyFont="1" applyBorder="1"/>
    <xf numFmtId="164" fontId="43" fillId="0" borderId="0" xfId="4" quotePrefix="1" applyNumberFormat="1" applyFont="1"/>
    <xf numFmtId="0" fontId="44" fillId="0" borderId="0" xfId="0" applyFont="1"/>
    <xf numFmtId="164" fontId="42" fillId="0" borderId="0" xfId="4" applyNumberFormat="1" applyFont="1" applyBorder="1"/>
    <xf numFmtId="164" fontId="44" fillId="0" borderId="0" xfId="4" applyNumberFormat="1" applyFont="1" applyBorder="1"/>
    <xf numFmtId="0" fontId="31" fillId="15" borderId="0" xfId="0" applyFont="1" applyFill="1" applyBorder="1" applyAlignment="1">
      <alignment horizontal="center"/>
    </xf>
    <xf numFmtId="164" fontId="2" fillId="0" borderId="0" xfId="4" applyNumberFormat="1" applyFont="1" applyFill="1" applyBorder="1"/>
    <xf numFmtId="164" fontId="40" fillId="0" borderId="0" xfId="4" applyNumberFormat="1" applyFont="1" applyFill="1" applyBorder="1"/>
    <xf numFmtId="164" fontId="44" fillId="0" borderId="0" xfId="0" applyNumberFormat="1" applyFont="1"/>
    <xf numFmtId="0" fontId="44" fillId="0" borderId="0" xfId="0" applyFont="1" applyBorder="1"/>
    <xf numFmtId="164" fontId="2" fillId="0" borderId="13" xfId="4" applyNumberFormat="1" applyFill="1" applyBorder="1"/>
    <xf numFmtId="10" fontId="19" fillId="16" borderId="0" xfId="40" applyNumberFormat="1" applyFont="1" applyFill="1"/>
    <xf numFmtId="0" fontId="0" fillId="0" borderId="0" xfId="0" applyAlignment="1">
      <alignment horizontal="left"/>
    </xf>
    <xf numFmtId="164" fontId="36" fillId="0" borderId="0" xfId="4" applyNumberFormat="1" applyFont="1" applyFill="1" applyBorder="1"/>
    <xf numFmtId="0" fontId="0" fillId="0" borderId="0" xfId="0" applyAlignment="1">
      <alignment horizontal="center"/>
    </xf>
    <xf numFmtId="164" fontId="0" fillId="0" borderId="0" xfId="4" applyNumberFormat="1" applyFont="1" applyFill="1" applyBorder="1"/>
    <xf numFmtId="0" fontId="44" fillId="0" borderId="0" xfId="0" applyFont="1" applyAlignment="1">
      <alignment horizontal="right"/>
    </xf>
    <xf numFmtId="164" fontId="44" fillId="0" borderId="0" xfId="4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5" fillId="0" borderId="0" xfId="0" applyNumberFormat="1" applyFont="1" applyFill="1" applyBorder="1"/>
    <xf numFmtId="10" fontId="19" fillId="0" borderId="0" xfId="40" applyNumberFormat="1" applyFont="1" applyFill="1"/>
    <xf numFmtId="0" fontId="51" fillId="0" borderId="0" xfId="0" applyFont="1" applyFill="1" applyBorder="1"/>
    <xf numFmtId="0" fontId="10" fillId="13" borderId="0" xfId="0" applyFont="1" applyFill="1" applyBorder="1"/>
    <xf numFmtId="0" fontId="2" fillId="13" borderId="0" xfId="0" applyFont="1" applyFill="1" applyBorder="1"/>
    <xf numFmtId="0" fontId="3" fillId="0" borderId="0" xfId="0" applyFont="1" applyAlignment="1">
      <alignment horizontal="center"/>
    </xf>
    <xf numFmtId="0" fontId="52" fillId="18" borderId="16" xfId="0" applyFont="1" applyFill="1" applyBorder="1"/>
    <xf numFmtId="0" fontId="52" fillId="0" borderId="0" xfId="0" applyFont="1"/>
    <xf numFmtId="0" fontId="53" fillId="0" borderId="0" xfId="0" applyFont="1"/>
    <xf numFmtId="164" fontId="53" fillId="0" borderId="0" xfId="0" applyNumberFormat="1" applyFont="1"/>
    <xf numFmtId="0" fontId="52" fillId="0" borderId="16" xfId="0" applyFont="1" applyBorder="1"/>
    <xf numFmtId="0" fontId="52" fillId="18" borderId="18" xfId="0" applyFont="1" applyFill="1" applyBorder="1"/>
    <xf numFmtId="164" fontId="52" fillId="18" borderId="18" xfId="0" applyNumberFormat="1" applyFont="1" applyFill="1" applyBorder="1"/>
    <xf numFmtId="17" fontId="10" fillId="0" borderId="0" xfId="0" applyNumberFormat="1" applyFont="1" applyFill="1" applyBorder="1" applyAlignment="1">
      <alignment horizontal="center"/>
    </xf>
    <xf numFmtId="0" fontId="31" fillId="19" borderId="0" xfId="0" applyFont="1" applyFill="1" applyBorder="1" applyAlignment="1">
      <alignment horizontal="center"/>
    </xf>
    <xf numFmtId="164" fontId="41" fillId="0" borderId="0" xfId="4" applyNumberFormat="1" applyFont="1" applyFill="1" applyBorder="1"/>
    <xf numFmtId="0" fontId="3" fillId="0" borderId="0" xfId="0" quotePrefix="1" applyFont="1" applyBorder="1" applyAlignment="1">
      <alignment horizontal="center"/>
    </xf>
    <xf numFmtId="10" fontId="54" fillId="0" borderId="0" xfId="40" applyNumberFormat="1" applyFont="1" applyBorder="1"/>
    <xf numFmtId="164" fontId="34" fillId="0" borderId="0" xfId="4" applyNumberFormat="1" applyFont="1" applyFill="1" applyBorder="1"/>
    <xf numFmtId="17" fontId="55" fillId="0" borderId="0" xfId="0" applyNumberFormat="1" applyFont="1" applyBorder="1" applyAlignment="1">
      <alignment horizontal="center"/>
    </xf>
    <xf numFmtId="0" fontId="0" fillId="0" borderId="0" xfId="0" quotePrefix="1" applyBorder="1"/>
    <xf numFmtId="9" fontId="44" fillId="0" borderId="0" xfId="40" applyFont="1"/>
    <xf numFmtId="167" fontId="0" fillId="0" borderId="0" xfId="0" applyNumberFormat="1" applyFill="1" applyAlignment="1">
      <alignment horizontal="center"/>
    </xf>
    <xf numFmtId="0" fontId="0" fillId="14" borderId="0" xfId="0" quotePrefix="1" applyFill="1" applyBorder="1"/>
    <xf numFmtId="0" fontId="0" fillId="14" borderId="0" xfId="0" applyFill="1" applyBorder="1" applyAlignment="1">
      <alignment horizontal="left"/>
    </xf>
    <xf numFmtId="164" fontId="44" fillId="14" borderId="0" xfId="40" applyNumberFormat="1" applyFont="1" applyFill="1"/>
    <xf numFmtId="0" fontId="0" fillId="0" borderId="0" xfId="0" quotePrefix="1" applyFill="1" applyBorder="1"/>
    <xf numFmtId="164" fontId="44" fillId="0" borderId="0" xfId="40" applyNumberFormat="1" applyFont="1" applyFill="1"/>
    <xf numFmtId="164" fontId="2" fillId="17" borderId="0" xfId="4" applyNumberFormat="1" applyFill="1" applyBorder="1"/>
    <xf numFmtId="164" fontId="0" fillId="16" borderId="0" xfId="0" applyNumberFormat="1" applyFill="1"/>
    <xf numFmtId="43" fontId="36" fillId="0" borderId="0" xfId="4" applyNumberFormat="1" applyFont="1" applyFill="1" applyBorder="1"/>
    <xf numFmtId="164" fontId="56" fillId="0" borderId="0" xfId="4" applyNumberFormat="1" applyFont="1" applyFill="1" applyBorder="1"/>
    <xf numFmtId="164" fontId="57" fillId="0" borderId="0" xfId="4" applyNumberFormat="1" applyFont="1" applyBorder="1"/>
    <xf numFmtId="0" fontId="2" fillId="0" borderId="0" xfId="0" applyNumberFormat="1" applyFont="1" applyFill="1" applyBorder="1"/>
    <xf numFmtId="164" fontId="56" fillId="0" borderId="0" xfId="4" applyNumberFormat="1" applyFont="1" applyBorder="1"/>
    <xf numFmtId="43" fontId="2" fillId="0" borderId="0" xfId="4" applyNumberFormat="1" applyFont="1" applyBorder="1"/>
    <xf numFmtId="10" fontId="19" fillId="13" borderId="0" xfId="40" applyNumberFormat="1" applyFont="1" applyFill="1" applyBorder="1"/>
    <xf numFmtId="0" fontId="56" fillId="0" borderId="0" xfId="0" applyFont="1"/>
    <xf numFmtId="0" fontId="53" fillId="18" borderId="0" xfId="0" applyFont="1" applyFill="1"/>
    <xf numFmtId="0" fontId="53" fillId="0" borderId="0" xfId="0" applyFont="1" applyAlignment="1">
      <alignment wrapText="1"/>
    </xf>
    <xf numFmtId="0" fontId="53" fillId="18" borderId="16" xfId="0" applyFont="1" applyFill="1" applyBorder="1"/>
    <xf numFmtId="0" fontId="52" fillId="0" borderId="17" xfId="0" applyFont="1" applyBorder="1" applyAlignment="1">
      <alignment wrapText="1"/>
    </xf>
    <xf numFmtId="164" fontId="52" fillId="0" borderId="17" xfId="0" applyNumberFormat="1" applyFont="1" applyBorder="1"/>
    <xf numFmtId="9" fontId="42" fillId="0" borderId="0" xfId="40" applyFont="1" applyBorder="1"/>
    <xf numFmtId="2" fontId="0" fillId="0" borderId="0" xfId="0" applyNumberFormat="1" applyFill="1" applyAlignment="1">
      <alignment horizontal="center"/>
    </xf>
    <xf numFmtId="2" fontId="0" fillId="0" borderId="0" xfId="0" applyNumberFormat="1"/>
    <xf numFmtId="0" fontId="3" fillId="0" borderId="0" xfId="0" applyFont="1" applyFill="1" applyBorder="1"/>
    <xf numFmtId="0" fontId="3" fillId="0" borderId="0" xfId="0" applyFont="1" applyBorder="1"/>
    <xf numFmtId="1" fontId="35" fillId="0" borderId="0" xfId="4" applyNumberFormat="1" applyFont="1" applyBorder="1"/>
    <xf numFmtId="0" fontId="3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164" fontId="43" fillId="0" borderId="0" xfId="4" applyNumberFormat="1" applyFont="1" applyFill="1" applyBorder="1"/>
    <xf numFmtId="164" fontId="43" fillId="0" borderId="0" xfId="4" quotePrefix="1" applyNumberFormat="1" applyFont="1" applyFill="1"/>
    <xf numFmtId="164" fontId="10" fillId="0" borderId="12" xfId="4" applyNumberFormat="1" applyFont="1" applyFill="1" applyBorder="1"/>
    <xf numFmtId="10" fontId="19" fillId="0" borderId="0" xfId="40" applyNumberFormat="1" applyFont="1" applyFill="1" applyBorder="1"/>
    <xf numFmtId="0" fontId="30" fillId="5" borderId="0" xfId="0" applyFont="1" applyFill="1" applyBorder="1" applyAlignment="1">
      <alignment horizontal="center"/>
    </xf>
  </cellXfs>
  <cellStyles count="93">
    <cellStyle name="Actual Date" xfId="1"/>
    <cellStyle name="Affinity Input" xfId="2"/>
    <cellStyle name="Body" xfId="3"/>
    <cellStyle name="Comma" xfId="4" builtinId="3"/>
    <cellStyle name="Comma 2" xfId="58"/>
    <cellStyle name="Comma 2 2" xfId="63"/>
    <cellStyle name="Comma 3" xfId="59"/>
    <cellStyle name="Comma 4" xfId="66"/>
    <cellStyle name="Comma 5" xfId="67"/>
    <cellStyle name="Comma 6" xfId="90"/>
    <cellStyle name="ContentsHyperlink" xfId="5"/>
    <cellStyle name="Currency [2]" xfId="6"/>
    <cellStyle name="Currency 2" xfId="65"/>
    <cellStyle name="Custom - Style1" xfId="7"/>
    <cellStyle name="Custom - Style8" xfId="68"/>
    <cellStyle name="Data   - Style2" xfId="8"/>
    <cellStyle name="Date" xfId="9"/>
    <cellStyle name="Edit" xfId="10"/>
    <cellStyle name="Engine" xfId="11"/>
    <cellStyle name="Fixed" xfId="12"/>
    <cellStyle name="Grey" xfId="13"/>
    <cellStyle name="HEADER" xfId="14"/>
    <cellStyle name="Header1" xfId="15"/>
    <cellStyle name="Header2" xfId="16"/>
    <cellStyle name="heading" xfId="17"/>
    <cellStyle name="Heading1" xfId="18"/>
    <cellStyle name="Heading2" xfId="19"/>
    <cellStyle name="HIGHLIGHT" xfId="20"/>
    <cellStyle name="Input [yellow]" xfId="21"/>
    <cellStyle name="Labels - Style3" xfId="22"/>
    <cellStyle name="Large Page Heading" xfId="23"/>
    <cellStyle name="no dec" xfId="24"/>
    <cellStyle name="No Edit" xfId="25"/>
    <cellStyle name="Normal" xfId="0" builtinId="0"/>
    <cellStyle name="Normal - Style1" xfId="26"/>
    <cellStyle name="Normal - Style2" xfId="27"/>
    <cellStyle name="Normal - Style3" xfId="28"/>
    <cellStyle name="Normal - Style4" xfId="29"/>
    <cellStyle name="Normal - Style5" xfId="30"/>
    <cellStyle name="Normal - Style6" xfId="31"/>
    <cellStyle name="Normal - Style7" xfId="32"/>
    <cellStyle name="Normal - Style8" xfId="33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92"/>
    <cellStyle name="Normal 2" xfId="55"/>
    <cellStyle name="Normal 2 2" xfId="56"/>
    <cellStyle name="Normal 3" xfId="60"/>
    <cellStyle name="Normal 4" xfId="61"/>
    <cellStyle name="Normal 5" xfId="76"/>
    <cellStyle name="Normal 6" xfId="77"/>
    <cellStyle name="Normal 7" xfId="78"/>
    <cellStyle name="Normal 8" xfId="79"/>
    <cellStyle name="Normal 9" xfId="80"/>
    <cellStyle name="nPlosion" xfId="34"/>
    <cellStyle name="Output Amounts" xfId="35"/>
    <cellStyle name="Output Column Headings" xfId="36"/>
    <cellStyle name="Output Line Items" xfId="37"/>
    <cellStyle name="Output Report Heading" xfId="38"/>
    <cellStyle name="Output Report Title" xfId="39"/>
    <cellStyle name="Percent" xfId="40" builtinId="5"/>
    <cellStyle name="Percent [2]" xfId="41"/>
    <cellStyle name="Percent 2" xfId="57"/>
    <cellStyle name="Percent 2 2" xfId="64"/>
    <cellStyle name="Percent 3" xfId="62"/>
    <cellStyle name="Percent 4" xfId="81"/>
    <cellStyle name="Percent 5" xfId="82"/>
    <cellStyle name="Percent 6" xfId="83"/>
    <cellStyle name="Percent 7" xfId="84"/>
    <cellStyle name="Percent 8" xfId="91"/>
    <cellStyle name="PSChar" xfId="42"/>
    <cellStyle name="Reset  - Style4" xfId="43"/>
    <cellStyle name="Reset  - Style7" xfId="85"/>
    <cellStyle name="Small Page Heading" xfId="44"/>
    <cellStyle name="Table  - Style5" xfId="45"/>
    <cellStyle name="Table  - Style6" xfId="86"/>
    <cellStyle name="Title  - Style1" xfId="87"/>
    <cellStyle name="Title  - Style6" xfId="46"/>
    <cellStyle name="title1" xfId="47"/>
    <cellStyle name="Total" xfId="48" builtinId="25" customBuiltin="1"/>
    <cellStyle name="TotCol - Style5" xfId="88"/>
    <cellStyle name="TotCol - Style7" xfId="49"/>
    <cellStyle name="TotRow - Style4" xfId="89"/>
    <cellStyle name="TotRow - Style8" xfId="50"/>
    <cellStyle name="Unprot" xfId="51"/>
    <cellStyle name="Unprot$" xfId="52"/>
    <cellStyle name="Unprotect" xfId="53"/>
    <cellStyle name="一般_dept code" xfId="54"/>
  </cellStyles>
  <dxfs count="0"/>
  <tableStyles count="0" defaultTableStyle="TableStyleMedium2" defaultPivotStyle="PivotStyleLight16"/>
  <colors>
    <mruColors>
      <color rgb="FFCCFFCC"/>
      <color rgb="FF0000FF"/>
      <color rgb="FFFFFFCC"/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'Gross Plant'!$A$83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'Gross Plant'!$E$157:$AF$157</c:f>
              <c:numCache>
                <c:formatCode>_(* #,##0_);_(* \(#,##0\);_(* "-"??_);_(@_)</c:formatCode>
                <c:ptCount val="28"/>
                <c:pt idx="0">
                  <c:v>445083203.50000018</c:v>
                </c:pt>
                <c:pt idx="1">
                  <c:v>448172031.75000018</c:v>
                </c:pt>
                <c:pt idx="2">
                  <c:v>450824783.88000011</c:v>
                </c:pt>
                <c:pt idx="3">
                  <c:v>452521047.63000005</c:v>
                </c:pt>
                <c:pt idx="4">
                  <c:v>453545378.18000001</c:v>
                </c:pt>
                <c:pt idx="5">
                  <c:v>462073953.54000002</c:v>
                </c:pt>
                <c:pt idx="6">
                  <c:v>465677479.10000002</c:v>
                </c:pt>
                <c:pt idx="7">
                  <c:v>474925005.76807022</c:v>
                </c:pt>
                <c:pt idx="8">
                  <c:v>478448087.62657154</c:v>
                </c:pt>
                <c:pt idx="9">
                  <c:v>482555018.18076241</c:v>
                </c:pt>
                <c:pt idx="10">
                  <c:v>487978933.08129746</c:v>
                </c:pt>
                <c:pt idx="11">
                  <c:v>491501599.98923457</c:v>
                </c:pt>
                <c:pt idx="12">
                  <c:v>495447805.52999568</c:v>
                </c:pt>
                <c:pt idx="13">
                  <c:v>499751425.96457785</c:v>
                </c:pt>
                <c:pt idx="14">
                  <c:v>504404888.65224636</c:v>
                </c:pt>
                <c:pt idx="15">
                  <c:v>510101792.98581046</c:v>
                </c:pt>
                <c:pt idx="16">
                  <c:v>514830599.43180364</c:v>
                </c:pt>
                <c:pt idx="17">
                  <c:v>519651234.18917227</c:v>
                </c:pt>
                <c:pt idx="18">
                  <c:v>523153862.54631239</c:v>
                </c:pt>
                <c:pt idx="19">
                  <c:v>527954305.5276258</c:v>
                </c:pt>
                <c:pt idx="20">
                  <c:v>528699685.25605237</c:v>
                </c:pt>
                <c:pt idx="21">
                  <c:v>530527033.91944921</c:v>
                </c:pt>
                <c:pt idx="22">
                  <c:v>533622824.94196147</c:v>
                </c:pt>
                <c:pt idx="23">
                  <c:v>535998347.77872348</c:v>
                </c:pt>
                <c:pt idx="24">
                  <c:v>538493056.86977327</c:v>
                </c:pt>
                <c:pt idx="25">
                  <c:v>541513216.2679373</c:v>
                </c:pt>
                <c:pt idx="26">
                  <c:v>543783136.50817847</c:v>
                </c:pt>
                <c:pt idx="27">
                  <c:v>547099337.33915305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'Gross Plant'!$A$35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'Gross Plant'!$E$57:$AF$57</c:f>
              <c:numCache>
                <c:formatCode>_(* #,##0_);_(* \(#,##0\);_(* "-"??_);_(@_)</c:formatCode>
                <c:ptCount val="28"/>
                <c:pt idx="0">
                  <c:v>159264784.72000003</c:v>
                </c:pt>
                <c:pt idx="1">
                  <c:v>159264820.18000001</c:v>
                </c:pt>
                <c:pt idx="2">
                  <c:v>159264820.18000001</c:v>
                </c:pt>
                <c:pt idx="3">
                  <c:v>160335953.61000001</c:v>
                </c:pt>
                <c:pt idx="4">
                  <c:v>161147876.65000001</c:v>
                </c:pt>
                <c:pt idx="5">
                  <c:v>156854047.28999999</c:v>
                </c:pt>
                <c:pt idx="6">
                  <c:v>156866958.64999998</c:v>
                </c:pt>
                <c:pt idx="7">
                  <c:v>157636436.97999999</c:v>
                </c:pt>
                <c:pt idx="8">
                  <c:v>157997070.97999999</c:v>
                </c:pt>
                <c:pt idx="9">
                  <c:v>158360300.98000002</c:v>
                </c:pt>
                <c:pt idx="10">
                  <c:v>158726651.97999999</c:v>
                </c:pt>
                <c:pt idx="11">
                  <c:v>159101837.97999999</c:v>
                </c:pt>
                <c:pt idx="12">
                  <c:v>159388433.98000002</c:v>
                </c:pt>
                <c:pt idx="13">
                  <c:v>159707371.97999999</c:v>
                </c:pt>
                <c:pt idx="14">
                  <c:v>159984800.97999999</c:v>
                </c:pt>
                <c:pt idx="15">
                  <c:v>160261099.97999999</c:v>
                </c:pt>
                <c:pt idx="16">
                  <c:v>160531839.97999999</c:v>
                </c:pt>
                <c:pt idx="17">
                  <c:v>160801581.97999999</c:v>
                </c:pt>
                <c:pt idx="18">
                  <c:v>161074345.97999999</c:v>
                </c:pt>
                <c:pt idx="19">
                  <c:v>161530286.97999999</c:v>
                </c:pt>
                <c:pt idx="20">
                  <c:v>161890920.97999999</c:v>
                </c:pt>
                <c:pt idx="21">
                  <c:v>162254150.97999999</c:v>
                </c:pt>
                <c:pt idx="22">
                  <c:v>162620501.97999999</c:v>
                </c:pt>
                <c:pt idx="23">
                  <c:v>162995687.97999999</c:v>
                </c:pt>
                <c:pt idx="24">
                  <c:v>163282283.97999999</c:v>
                </c:pt>
                <c:pt idx="25">
                  <c:v>163601221.97999999</c:v>
                </c:pt>
                <c:pt idx="26">
                  <c:v>163878650.97999999</c:v>
                </c:pt>
                <c:pt idx="27">
                  <c:v>164154949.97999999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'Gross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'Gross Plant'!$E$32:$AF$32</c:f>
              <c:numCache>
                <c:formatCode>_(* #,##0_);_(* \(#,##0\);_(* "-"??_);_(@_)</c:formatCode>
                <c:ptCount val="28"/>
                <c:pt idx="0">
                  <c:v>195919916.37</c:v>
                </c:pt>
                <c:pt idx="1">
                  <c:v>195592885.82999998</c:v>
                </c:pt>
                <c:pt idx="2">
                  <c:v>195601150.19999999</c:v>
                </c:pt>
                <c:pt idx="3">
                  <c:v>195852575.78999999</c:v>
                </c:pt>
                <c:pt idx="4">
                  <c:v>197628003.66999999</c:v>
                </c:pt>
                <c:pt idx="5">
                  <c:v>188483241.91000003</c:v>
                </c:pt>
                <c:pt idx="6">
                  <c:v>188703283.05000001</c:v>
                </c:pt>
                <c:pt idx="7">
                  <c:v>191233913.31999999</c:v>
                </c:pt>
                <c:pt idx="8">
                  <c:v>192745862.31999999</c:v>
                </c:pt>
                <c:pt idx="9">
                  <c:v>195474107.32000002</c:v>
                </c:pt>
                <c:pt idx="10">
                  <c:v>200100668.32000002</c:v>
                </c:pt>
                <c:pt idx="11">
                  <c:v>202222674.32000002</c:v>
                </c:pt>
                <c:pt idx="12">
                  <c:v>203994143.31999999</c:v>
                </c:pt>
                <c:pt idx="13">
                  <c:v>205608557.31999999</c:v>
                </c:pt>
                <c:pt idx="14">
                  <c:v>206694586.31999999</c:v>
                </c:pt>
                <c:pt idx="15">
                  <c:v>207910920.31999999</c:v>
                </c:pt>
                <c:pt idx="16">
                  <c:v>208796868.31999999</c:v>
                </c:pt>
                <c:pt idx="17">
                  <c:v>209605113.31999999</c:v>
                </c:pt>
                <c:pt idx="18">
                  <c:v>210887499.31999999</c:v>
                </c:pt>
                <c:pt idx="19">
                  <c:v>212199506.31999999</c:v>
                </c:pt>
                <c:pt idx="20">
                  <c:v>213711455.31999999</c:v>
                </c:pt>
                <c:pt idx="21">
                  <c:v>216439700.31999999</c:v>
                </c:pt>
                <c:pt idx="22">
                  <c:v>221066261.31999999</c:v>
                </c:pt>
                <c:pt idx="23">
                  <c:v>223188267.31999999</c:v>
                </c:pt>
                <c:pt idx="24">
                  <c:v>224959736.31999999</c:v>
                </c:pt>
                <c:pt idx="25">
                  <c:v>226574150.31999999</c:v>
                </c:pt>
                <c:pt idx="26">
                  <c:v>227660179.31999999</c:v>
                </c:pt>
                <c:pt idx="27">
                  <c:v>228876513.31999999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30848"/>
        <c:axId val="131502848"/>
      </c:lineChart>
      <c:catAx>
        <c:axId val="126830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502848"/>
        <c:crosses val="autoZero"/>
        <c:auto val="0"/>
        <c:lblAlgn val="ctr"/>
        <c:lblOffset val="50"/>
        <c:noMultiLvlLbl val="0"/>
      </c:catAx>
      <c:valAx>
        <c:axId val="1315028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26830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516096383943783"/>
          <c:y val="0.92865669023272546"/>
          <c:w val="0.73362421074621109"/>
          <c:h val="5.4421051112105524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'Gross Plant'!$A$60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'Gross Plant'!$E$80:$AF$80</c:f>
              <c:numCache>
                <c:formatCode>_(* #,##0_);_(* \(#,##0\);_(* "-"??_);_(@_)</c:formatCode>
                <c:ptCount val="28"/>
                <c:pt idx="0">
                  <c:v>4723589.72</c:v>
                </c:pt>
                <c:pt idx="1">
                  <c:v>4722567.8900000006</c:v>
                </c:pt>
                <c:pt idx="2">
                  <c:v>4719782.7</c:v>
                </c:pt>
                <c:pt idx="3">
                  <c:v>4719782.7</c:v>
                </c:pt>
                <c:pt idx="4">
                  <c:v>4711285.63</c:v>
                </c:pt>
                <c:pt idx="5">
                  <c:v>4714384.4700000007</c:v>
                </c:pt>
                <c:pt idx="6">
                  <c:v>4714384.4700000007</c:v>
                </c:pt>
                <c:pt idx="7">
                  <c:v>4785404.4700000007</c:v>
                </c:pt>
                <c:pt idx="8">
                  <c:v>4785404.4700000007</c:v>
                </c:pt>
                <c:pt idx="9">
                  <c:v>4785404.4700000007</c:v>
                </c:pt>
                <c:pt idx="10">
                  <c:v>4785404.4700000007</c:v>
                </c:pt>
                <c:pt idx="11">
                  <c:v>4785404.4700000007</c:v>
                </c:pt>
                <c:pt idx="12">
                  <c:v>4785404.4700000007</c:v>
                </c:pt>
                <c:pt idx="13">
                  <c:v>4785404.4700000007</c:v>
                </c:pt>
                <c:pt idx="14">
                  <c:v>4785404.4700000007</c:v>
                </c:pt>
                <c:pt idx="15">
                  <c:v>4785404.4700000007</c:v>
                </c:pt>
                <c:pt idx="16">
                  <c:v>4785404.4700000007</c:v>
                </c:pt>
                <c:pt idx="17">
                  <c:v>4835404.4700000007</c:v>
                </c:pt>
                <c:pt idx="18">
                  <c:v>4885404.4700000007</c:v>
                </c:pt>
                <c:pt idx="19">
                  <c:v>4935404.4700000007</c:v>
                </c:pt>
                <c:pt idx="20">
                  <c:v>4935404.4700000007</c:v>
                </c:pt>
                <c:pt idx="21">
                  <c:v>4935404.4700000007</c:v>
                </c:pt>
                <c:pt idx="22">
                  <c:v>4935404.4700000007</c:v>
                </c:pt>
                <c:pt idx="23">
                  <c:v>4935404.4700000007</c:v>
                </c:pt>
                <c:pt idx="24">
                  <c:v>4935404.4700000007</c:v>
                </c:pt>
                <c:pt idx="25">
                  <c:v>4935404.4700000007</c:v>
                </c:pt>
                <c:pt idx="26">
                  <c:v>4935404.4700000007</c:v>
                </c:pt>
                <c:pt idx="27">
                  <c:v>4935404.4700000007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27424"/>
        <c:axId val="131528960"/>
      </c:lineChart>
      <c:catAx>
        <c:axId val="131527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528960"/>
        <c:crosses val="autoZero"/>
        <c:auto val="1"/>
        <c:lblAlgn val="ctr"/>
        <c:lblOffset val="100"/>
        <c:noMultiLvlLbl val="0"/>
      </c:catAx>
      <c:valAx>
        <c:axId val="131528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31527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28900515342559"/>
          <c:y val="0.92312805673384157"/>
          <c:w val="0.27472924024031881"/>
          <c:h val="5.8638321760247976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Reserve!$A$6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Reserve!$E$32:$AF$32</c:f>
              <c:numCache>
                <c:formatCode>_(* #,##0_);_(* \(#,##0\);_(* "-"??_);_(@_)</c:formatCode>
                <c:ptCount val="28"/>
                <c:pt idx="0">
                  <c:v>119084630.89999999</c:v>
                </c:pt>
                <c:pt idx="1">
                  <c:v>119842784.8</c:v>
                </c:pt>
                <c:pt idx="2">
                  <c:v>120959876.33999999</c:v>
                </c:pt>
                <c:pt idx="3">
                  <c:v>122114130.74999999</c:v>
                </c:pt>
                <c:pt idx="4">
                  <c:v>123277116.87999997</c:v>
                </c:pt>
                <c:pt idx="5">
                  <c:v>113824241.99999997</c:v>
                </c:pt>
                <c:pt idx="6">
                  <c:v>114830432.56999999</c:v>
                </c:pt>
                <c:pt idx="7">
                  <c:v>115861917.32516925</c:v>
                </c:pt>
                <c:pt idx="8">
                  <c:v>116932548.08855051</c:v>
                </c:pt>
                <c:pt idx="9">
                  <c:v>118018697.94695559</c:v>
                </c:pt>
                <c:pt idx="10">
                  <c:v>119131165.10450071</c:v>
                </c:pt>
                <c:pt idx="11">
                  <c:v>120255702.88354614</c:v>
                </c:pt>
                <c:pt idx="12">
                  <c:v>121390317.32203481</c:v>
                </c:pt>
                <c:pt idx="13">
                  <c:v>122534115.04291703</c:v>
                </c:pt>
                <c:pt idx="14">
                  <c:v>123684090.43011937</c:v>
                </c:pt>
                <c:pt idx="15">
                  <c:v>124840984.69848035</c:v>
                </c:pt>
                <c:pt idx="16">
                  <c:v>126010488.49574435</c:v>
                </c:pt>
                <c:pt idx="17">
                  <c:v>127183870.60621664</c:v>
                </c:pt>
                <c:pt idx="18">
                  <c:v>128364546.538385</c:v>
                </c:pt>
                <c:pt idx="19">
                  <c:v>129552684.76749206</c:v>
                </c:pt>
                <c:pt idx="20">
                  <c:v>130749422.50284728</c:v>
                </c:pt>
                <c:pt idx="21">
                  <c:v>131961677.6663195</c:v>
                </c:pt>
                <c:pt idx="22">
                  <c:v>133200247.30218932</c:v>
                </c:pt>
                <c:pt idx="23">
                  <c:v>134450886.26305336</c:v>
                </c:pt>
                <c:pt idx="24">
                  <c:v>135711600.80102611</c:v>
                </c:pt>
                <c:pt idx="25">
                  <c:v>136981497.63501555</c:v>
                </c:pt>
                <c:pt idx="26">
                  <c:v>138257571.47178167</c:v>
                </c:pt>
                <c:pt idx="27">
                  <c:v>139540563.44654906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Reserve!$A$35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Reserve!$E$57:$AF$57</c:f>
              <c:numCache>
                <c:formatCode>_(* #,##0_);_(* \(#,##0\);_(* "-"??_);_(@_)</c:formatCode>
                <c:ptCount val="28"/>
                <c:pt idx="0">
                  <c:v>48999750.890000001</c:v>
                </c:pt>
                <c:pt idx="1">
                  <c:v>49790061.43999999</c:v>
                </c:pt>
                <c:pt idx="2">
                  <c:v>50580372</c:v>
                </c:pt>
                <c:pt idx="3">
                  <c:v>51377950.159999996</c:v>
                </c:pt>
                <c:pt idx="4">
                  <c:v>52182229.910000004</c:v>
                </c:pt>
                <c:pt idx="5">
                  <c:v>48357212.909999996</c:v>
                </c:pt>
                <c:pt idx="6">
                  <c:v>49115993.529999994</c:v>
                </c:pt>
                <c:pt idx="7">
                  <c:v>49895043.696261503</c:v>
                </c:pt>
                <c:pt idx="8">
                  <c:v>50678408.570544913</c:v>
                </c:pt>
                <c:pt idx="9">
                  <c:v>51463795.633565962</c:v>
                </c:pt>
                <c:pt idx="10">
                  <c:v>52251219.441916548</c:v>
                </c:pt>
                <c:pt idx="11">
                  <c:v>53040697.496029362</c:v>
                </c:pt>
                <c:pt idx="12">
                  <c:v>53832279.336539783</c:v>
                </c:pt>
                <c:pt idx="13">
                  <c:v>54625468.211338297</c:v>
                </c:pt>
                <c:pt idx="14">
                  <c:v>55420445.472233526</c:v>
                </c:pt>
                <c:pt idx="15">
                  <c:v>56216978.365152612</c:v>
                </c:pt>
                <c:pt idx="16">
                  <c:v>57009700.313033782</c:v>
                </c:pt>
                <c:pt idx="17">
                  <c:v>57803935.487019606</c:v>
                </c:pt>
                <c:pt idx="18">
                  <c:v>58599700.84023302</c:v>
                </c:pt>
                <c:pt idx="19">
                  <c:v>59398023.977637939</c:v>
                </c:pt>
                <c:pt idx="20">
                  <c:v>60198370.236332916</c:v>
                </c:pt>
                <c:pt idx="21">
                  <c:v>61000754.179622777</c:v>
                </c:pt>
                <c:pt idx="22">
                  <c:v>61805193.316010736</c:v>
                </c:pt>
                <c:pt idx="23">
                  <c:v>62611737.20897831</c:v>
                </c:pt>
                <c:pt idx="24">
                  <c:v>63419888.877333805</c:v>
                </c:pt>
                <c:pt idx="25">
                  <c:v>64229829.756518044</c:v>
                </c:pt>
                <c:pt idx="26">
                  <c:v>65041326.985121317</c:v>
                </c:pt>
                <c:pt idx="27">
                  <c:v>65854374.223954692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Reserve!$A$83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Reserve!#REF!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46496"/>
        <c:axId val="131548288"/>
      </c:lineChart>
      <c:catAx>
        <c:axId val="131546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548288"/>
        <c:crosses val="autoZero"/>
        <c:auto val="1"/>
        <c:lblAlgn val="ctr"/>
        <c:lblOffset val="100"/>
        <c:noMultiLvlLbl val="0"/>
      </c:catAx>
      <c:valAx>
        <c:axId val="131548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31546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Reserve!$A$60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Reserve!$E$80:$AF$80</c:f>
              <c:numCache>
                <c:formatCode>_(* #,##0_);_(* \(#,##0\);_(* "-"??_);_(@_)</c:formatCode>
                <c:ptCount val="28"/>
                <c:pt idx="0">
                  <c:v>2941864.17</c:v>
                </c:pt>
                <c:pt idx="1">
                  <c:v>2961523.3199999994</c:v>
                </c:pt>
                <c:pt idx="2">
                  <c:v>2980662.09</c:v>
                </c:pt>
                <c:pt idx="3">
                  <c:v>3001474.6499999994</c:v>
                </c:pt>
                <c:pt idx="4">
                  <c:v>3009871.5199999996</c:v>
                </c:pt>
                <c:pt idx="5">
                  <c:v>3026957.42</c:v>
                </c:pt>
                <c:pt idx="6">
                  <c:v>3038239.8600000003</c:v>
                </c:pt>
                <c:pt idx="7">
                  <c:v>3048487.3127082502</c:v>
                </c:pt>
                <c:pt idx="8">
                  <c:v>3059044.2942498326</c:v>
                </c:pt>
                <c:pt idx="9">
                  <c:v>3069601.2757914159</c:v>
                </c:pt>
                <c:pt idx="10">
                  <c:v>3080158.2573329993</c:v>
                </c:pt>
                <c:pt idx="11">
                  <c:v>3090715.2388745826</c:v>
                </c:pt>
                <c:pt idx="12">
                  <c:v>3101272.2204161659</c:v>
                </c:pt>
                <c:pt idx="13">
                  <c:v>3111829.2019577501</c:v>
                </c:pt>
                <c:pt idx="14">
                  <c:v>3122386.1834993325</c:v>
                </c:pt>
                <c:pt idx="15">
                  <c:v>3132943.1650409168</c:v>
                </c:pt>
                <c:pt idx="16">
                  <c:v>3139665.2133146664</c:v>
                </c:pt>
                <c:pt idx="17">
                  <c:v>3146387.2615884161</c:v>
                </c:pt>
                <c:pt idx="18">
                  <c:v>3153687.7848621663</c:v>
                </c:pt>
                <c:pt idx="19">
                  <c:v>3161196.6414692495</c:v>
                </c:pt>
                <c:pt idx="20">
                  <c:v>3168705.4980763327</c:v>
                </c:pt>
                <c:pt idx="21">
                  <c:v>3176214.354683416</c:v>
                </c:pt>
                <c:pt idx="22">
                  <c:v>3183723.2112904992</c:v>
                </c:pt>
                <c:pt idx="23">
                  <c:v>3191054.3478142498</c:v>
                </c:pt>
                <c:pt idx="24">
                  <c:v>3198385.4843379995</c:v>
                </c:pt>
                <c:pt idx="25">
                  <c:v>3205128.1454405831</c:v>
                </c:pt>
                <c:pt idx="26">
                  <c:v>3211870.8065431667</c:v>
                </c:pt>
                <c:pt idx="27">
                  <c:v>3218613.4676457494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57088"/>
        <c:axId val="102058624"/>
      </c:lineChart>
      <c:catAx>
        <c:axId val="10205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058624"/>
        <c:crosses val="autoZero"/>
        <c:auto val="1"/>
        <c:lblAlgn val="ctr"/>
        <c:lblOffset val="100"/>
        <c:noMultiLvlLbl val="0"/>
      </c:catAx>
      <c:valAx>
        <c:axId val="102058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02057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'Net Plant'!$C$32:$AD$32</c:f>
              <c:numCache>
                <c:formatCode>_(* #,##0_);_(* \(#,##0\);_(* "-"??_);_(@_)</c:formatCode>
                <c:ptCount val="28"/>
                <c:pt idx="0">
                  <c:v>76835285.469999999</c:v>
                </c:pt>
                <c:pt idx="1">
                  <c:v>75750101.030000001</c:v>
                </c:pt>
                <c:pt idx="2">
                  <c:v>74641264.600000009</c:v>
                </c:pt>
                <c:pt idx="3">
                  <c:v>73738445.040000021</c:v>
                </c:pt>
                <c:pt idx="4">
                  <c:v>74350886.790000021</c:v>
                </c:pt>
                <c:pt idx="5">
                  <c:v>74658999.910000011</c:v>
                </c:pt>
                <c:pt idx="6">
                  <c:v>73872850.480000019</c:v>
                </c:pt>
                <c:pt idx="7">
                  <c:v>75371995.994830742</c:v>
                </c:pt>
                <c:pt idx="8">
                  <c:v>75813314.23144947</c:v>
                </c:pt>
                <c:pt idx="9">
                  <c:v>77455409.373044416</c:v>
                </c:pt>
                <c:pt idx="10">
                  <c:v>80969503.215499282</c:v>
                </c:pt>
                <c:pt idx="11">
                  <c:v>81966971.436453849</c:v>
                </c:pt>
                <c:pt idx="12">
                  <c:v>82603825.997965202</c:v>
                </c:pt>
                <c:pt idx="13">
                  <c:v>83074442.277082995</c:v>
                </c:pt>
                <c:pt idx="14">
                  <c:v>83010495.889880642</c:v>
                </c:pt>
                <c:pt idx="15">
                  <c:v>83069935.62151964</c:v>
                </c:pt>
                <c:pt idx="16">
                  <c:v>82786379.82425563</c:v>
                </c:pt>
                <c:pt idx="17">
                  <c:v>82421242.713783354</c:v>
                </c:pt>
                <c:pt idx="18">
                  <c:v>82522952.781614989</c:v>
                </c:pt>
                <c:pt idx="19">
                  <c:v>82646821.552507922</c:v>
                </c:pt>
                <c:pt idx="20">
                  <c:v>82962032.817152694</c:v>
                </c:pt>
                <c:pt idx="21">
                  <c:v>84478022.653680488</c:v>
                </c:pt>
                <c:pt idx="22">
                  <c:v>87866014.017810658</c:v>
                </c:pt>
                <c:pt idx="23">
                  <c:v>88737381.05694662</c:v>
                </c:pt>
                <c:pt idx="24">
                  <c:v>89248135.518973872</c:v>
                </c:pt>
                <c:pt idx="25">
                  <c:v>89592652.684984431</c:v>
                </c:pt>
                <c:pt idx="26">
                  <c:v>89402607.848218322</c:v>
                </c:pt>
                <c:pt idx="27">
                  <c:v>89335949.87345092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Plant'!$A$35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'Net Plant'!$C$57:$AD$57</c:f>
              <c:numCache>
                <c:formatCode>_(* #,##0_);_(* \(#,##0\);_(* "-"??_);_(@_)</c:formatCode>
                <c:ptCount val="28"/>
                <c:pt idx="0">
                  <c:v>110265033.83000001</c:v>
                </c:pt>
                <c:pt idx="1">
                  <c:v>109474758.74000001</c:v>
                </c:pt>
                <c:pt idx="2">
                  <c:v>108684448.18000001</c:v>
                </c:pt>
                <c:pt idx="3">
                  <c:v>108958003.44999999</c:v>
                </c:pt>
                <c:pt idx="4">
                  <c:v>108965646.74000001</c:v>
                </c:pt>
                <c:pt idx="5">
                  <c:v>108496834.37999998</c:v>
                </c:pt>
                <c:pt idx="6">
                  <c:v>107750965.11999999</c:v>
                </c:pt>
                <c:pt idx="7">
                  <c:v>107741393.28373846</c:v>
                </c:pt>
                <c:pt idx="8">
                  <c:v>107318662.40945506</c:v>
                </c:pt>
                <c:pt idx="9">
                  <c:v>106896505.34643403</c:v>
                </c:pt>
                <c:pt idx="10">
                  <c:v>106475432.53808345</c:v>
                </c:pt>
                <c:pt idx="11">
                  <c:v>106061140.48397064</c:v>
                </c:pt>
                <c:pt idx="12">
                  <c:v>105556154.64346021</c:v>
                </c:pt>
                <c:pt idx="13">
                  <c:v>105081903.76866169</c:v>
                </c:pt>
                <c:pt idx="14">
                  <c:v>104564355.50776646</c:v>
                </c:pt>
                <c:pt idx="15">
                  <c:v>104044121.61484738</c:v>
                </c:pt>
                <c:pt idx="16">
                  <c:v>103522139.66696618</c:v>
                </c:pt>
                <c:pt idx="17">
                  <c:v>102997646.49298038</c:v>
                </c:pt>
                <c:pt idx="18">
                  <c:v>102474645.13976696</c:v>
                </c:pt>
                <c:pt idx="19">
                  <c:v>102132263.00236204</c:v>
                </c:pt>
                <c:pt idx="20">
                  <c:v>101692550.74366707</c:v>
                </c:pt>
                <c:pt idx="21">
                  <c:v>101253396.80037722</c:v>
                </c:pt>
                <c:pt idx="22">
                  <c:v>100815308.66398925</c:v>
                </c:pt>
                <c:pt idx="23">
                  <c:v>100383950.77102166</c:v>
                </c:pt>
                <c:pt idx="24">
                  <c:v>99862395.102666199</c:v>
                </c:pt>
                <c:pt idx="25">
                  <c:v>99371392.223481938</c:v>
                </c:pt>
                <c:pt idx="26">
                  <c:v>98837323.994878694</c:v>
                </c:pt>
                <c:pt idx="27">
                  <c:v>98300575.756045282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Plant'!$A$83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'Net Plant'!$C$157:$AD$157</c:f>
              <c:numCache>
                <c:formatCode>_(* #,##0_);_(* \(#,##0\);_(* "-"??_);_(@_)</c:formatCode>
                <c:ptCount val="28"/>
                <c:pt idx="0">
                  <c:v>289001188.32999992</c:v>
                </c:pt>
                <c:pt idx="1">
                  <c:v>291695609.76999986</c:v>
                </c:pt>
                <c:pt idx="2">
                  <c:v>293635829.16999996</c:v>
                </c:pt>
                <c:pt idx="3">
                  <c:v>294897969.50999981</c:v>
                </c:pt>
                <c:pt idx="4">
                  <c:v>296163447.05000001</c:v>
                </c:pt>
                <c:pt idx="5">
                  <c:v>304235072.45000005</c:v>
                </c:pt>
                <c:pt idx="6">
                  <c:v>307364840.16000009</c:v>
                </c:pt>
                <c:pt idx="7">
                  <c:v>317055248.23581463</c:v>
                </c:pt>
                <c:pt idx="8">
                  <c:v>319822997.03603482</c:v>
                </c:pt>
                <c:pt idx="9">
                  <c:v>323282705.25434577</c:v>
                </c:pt>
                <c:pt idx="10">
                  <c:v>328315383.81182456</c:v>
                </c:pt>
                <c:pt idx="11">
                  <c:v>331041428.02350563</c:v>
                </c:pt>
                <c:pt idx="12">
                  <c:v>334266384.98395908</c:v>
                </c:pt>
                <c:pt idx="13">
                  <c:v>337909290.50823247</c:v>
                </c:pt>
                <c:pt idx="14">
                  <c:v>341959897.31451672</c:v>
                </c:pt>
                <c:pt idx="15">
                  <c:v>347252344.76512659</c:v>
                </c:pt>
                <c:pt idx="16">
                  <c:v>351540179.11105055</c:v>
                </c:pt>
                <c:pt idx="17">
                  <c:v>355925227.21034783</c:v>
                </c:pt>
                <c:pt idx="18">
                  <c:v>358709027.08133113</c:v>
                </c:pt>
                <c:pt idx="19">
                  <c:v>363046172.9106161</c:v>
                </c:pt>
                <c:pt idx="20">
                  <c:v>362485234.18482119</c:v>
                </c:pt>
                <c:pt idx="21">
                  <c:v>363225458.23165852</c:v>
                </c:pt>
                <c:pt idx="22">
                  <c:v>365488394.38095653</c:v>
                </c:pt>
                <c:pt idx="23">
                  <c:v>366874968.30905157</c:v>
                </c:pt>
                <c:pt idx="24">
                  <c:v>368398376.75983328</c:v>
                </c:pt>
                <c:pt idx="25">
                  <c:v>370547643.23325068</c:v>
                </c:pt>
                <c:pt idx="26">
                  <c:v>371784660.53130841</c:v>
                </c:pt>
                <c:pt idx="27">
                  <c:v>374275533.42986304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35072"/>
        <c:axId val="102440960"/>
      </c:lineChart>
      <c:catAx>
        <c:axId val="102435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440960"/>
        <c:crosses val="autoZero"/>
        <c:auto val="1"/>
        <c:lblAlgn val="ctr"/>
        <c:lblOffset val="100"/>
        <c:noMultiLvlLbl val="0"/>
      </c:catAx>
      <c:valAx>
        <c:axId val="1024409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02435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Plant'!$A$60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'Net Plant'!$C$80:$AD$80</c:f>
              <c:numCache>
                <c:formatCode>_(* #,##0_);_(* \(#,##0\);_(* "-"??_);_(@_)</c:formatCode>
                <c:ptCount val="28"/>
                <c:pt idx="0">
                  <c:v>1839266.8500000003</c:v>
                </c:pt>
                <c:pt idx="1">
                  <c:v>1818551.08</c:v>
                </c:pt>
                <c:pt idx="2">
                  <c:v>1796627.1199999996</c:v>
                </c:pt>
                <c:pt idx="3">
                  <c:v>1775814.56</c:v>
                </c:pt>
                <c:pt idx="4">
                  <c:v>1758920.6200000003</c:v>
                </c:pt>
                <c:pt idx="5">
                  <c:v>1744933.5599999996</c:v>
                </c:pt>
                <c:pt idx="6">
                  <c:v>1733651.1199999996</c:v>
                </c:pt>
                <c:pt idx="7">
                  <c:v>1794423.6672917493</c:v>
                </c:pt>
                <c:pt idx="8">
                  <c:v>1783866.6857501662</c:v>
                </c:pt>
                <c:pt idx="9">
                  <c:v>1773309.7042085833</c:v>
                </c:pt>
                <c:pt idx="10">
                  <c:v>1762752.7226669998</c:v>
                </c:pt>
                <c:pt idx="11">
                  <c:v>1752195.7411254165</c:v>
                </c:pt>
                <c:pt idx="12">
                  <c:v>1741638.7595838329</c:v>
                </c:pt>
                <c:pt idx="13">
                  <c:v>1731081.7780422498</c:v>
                </c:pt>
                <c:pt idx="14">
                  <c:v>1720524.7965006665</c:v>
                </c:pt>
                <c:pt idx="15">
                  <c:v>1709967.8149590835</c:v>
                </c:pt>
                <c:pt idx="16">
                  <c:v>1703245.7666853333</c:v>
                </c:pt>
                <c:pt idx="17">
                  <c:v>1746523.7184115832</c:v>
                </c:pt>
                <c:pt idx="18">
                  <c:v>1789223.1951378335</c:v>
                </c:pt>
                <c:pt idx="19">
                  <c:v>1831714.3385307505</c:v>
                </c:pt>
                <c:pt idx="20">
                  <c:v>1824205.4819236668</c:v>
                </c:pt>
                <c:pt idx="21">
                  <c:v>1816696.6253165836</c:v>
                </c:pt>
                <c:pt idx="22">
                  <c:v>1809187.7687095003</c:v>
                </c:pt>
                <c:pt idx="23">
                  <c:v>1801856.6321857497</c:v>
                </c:pt>
                <c:pt idx="24">
                  <c:v>1794525.495662</c:v>
                </c:pt>
                <c:pt idx="25">
                  <c:v>1787782.8345594164</c:v>
                </c:pt>
                <c:pt idx="26">
                  <c:v>1781040.1734568332</c:v>
                </c:pt>
                <c:pt idx="27">
                  <c:v>1774297.5123542501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8208"/>
        <c:axId val="102479744"/>
      </c:lineChart>
      <c:catAx>
        <c:axId val="102478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479744"/>
        <c:crosses val="autoZero"/>
        <c:auto val="1"/>
        <c:lblAlgn val="ctr"/>
        <c:lblOffset val="100"/>
        <c:noMultiLvlLbl val="0"/>
      </c:catAx>
      <c:valAx>
        <c:axId val="1024797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02478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23813</xdr:colOff>
      <xdr:row>191</xdr:row>
      <xdr:rowOff>69054</xdr:rowOff>
    </xdr:from>
    <xdr:to>
      <xdr:col>19</xdr:col>
      <xdr:colOff>250032</xdr:colOff>
      <xdr:row>218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221</xdr:row>
      <xdr:rowOff>142876</xdr:rowOff>
    </xdr:from>
    <xdr:to>
      <xdr:col>19</xdr:col>
      <xdr:colOff>285750</xdr:colOff>
      <xdr:row>237</xdr:row>
      <xdr:rowOff>142876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53577</xdr:colOff>
      <xdr:row>173</xdr:row>
      <xdr:rowOff>0</xdr:rowOff>
    </xdr:from>
    <xdr:to>
      <xdr:col>19</xdr:col>
      <xdr:colOff>476250</xdr:colOff>
      <xdr:row>195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198</xdr:row>
      <xdr:rowOff>0</xdr:rowOff>
    </xdr:from>
    <xdr:to>
      <xdr:col>19</xdr:col>
      <xdr:colOff>440532</xdr:colOff>
      <xdr:row>217</xdr:row>
      <xdr:rowOff>130969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148166</xdr:colOff>
      <xdr:row>167</xdr:row>
      <xdr:rowOff>147106</xdr:rowOff>
    </xdr:from>
    <xdr:to>
      <xdr:col>16</xdr:col>
      <xdr:colOff>74084</xdr:colOff>
      <xdr:row>191</xdr:row>
      <xdr:rowOff>116415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195</xdr:row>
      <xdr:rowOff>1</xdr:rowOff>
    </xdr:from>
    <xdr:to>
      <xdr:col>15</xdr:col>
      <xdr:colOff>814916</xdr:colOff>
      <xdr:row>212</xdr:row>
      <xdr:rowOff>84667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GA%20Rate%20Case\GA%20Rate%20Case%202009\13%20MFR%20and%20Workpapers%20public%202009WP%20as%20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a\2002%20VA%20AIF\AIF%20Filing\2002%2009%20AI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dcotten\Local%20Settings\Temporary%20Internet%20Files\OLK3\Kentucky%20-%20CCS98%20as%20fil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hSr_WORKGROUPS/Plant%20Accounting/Monthly%20Reports/Capital%20Expenditure%20reports/Capital%20Expenditures%20-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IRGINIA\2003%20AIF\2003%2009%20AIF\2003%2009%20AI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GEORGIA\2004%20Case%20Dec%2004\Budget%20data\FY%202005%20Margin%20Model%20Mid-States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&amp;%20SSU%20-%20Assets%20&amp;%20Reserve%20balances%20and%20activity%20from%20Feb-15%20to%20Jul-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SU-CapEx%20projections%20by%20Div-FY2015-GregWalle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Jurirep%20DTB-Fall%202015%20case%20Plant%20Balance%20chec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KYMidStates%20CapSpend-Aug15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&amp;%20SSU%20-%20CWIP%20balances%20with%20AFUDC%20Feb-15%20to%20Jul-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Depr%20Rates_KY_08-14-15_for%20Brann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shburn.ATMOS\Local%20Settings\Temp\Weather\Regression15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hSr_WORKGROUPS/Plant%20Accounting/Monthly%20Reports/Current_Open%20CWIP%20Balances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  <sheetName val="B1.3-10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 refreshError="1">
        <row r="43">
          <cell r="D43">
            <v>1.2800000000000001E-2</v>
          </cell>
        </row>
        <row r="51">
          <cell r="D51">
            <v>7.0400000000000004E-2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M1" t="str">
            <v>Colorado-Kansas</v>
          </cell>
          <cell r="N1" t="str">
            <v>Utility</v>
          </cell>
        </row>
        <row r="2">
          <cell r="M2" t="str">
            <v>Kentucky</v>
          </cell>
          <cell r="N2" t="str">
            <v>Utility</v>
          </cell>
        </row>
        <row r="3">
          <cell r="M3" t="str">
            <v>Louisiana</v>
          </cell>
          <cell r="N3" t="str">
            <v>Utility</v>
          </cell>
        </row>
        <row r="4">
          <cell r="M4" t="str">
            <v>Mid-States</v>
          </cell>
          <cell r="N4" t="str">
            <v>Utility</v>
          </cell>
        </row>
        <row r="5">
          <cell r="M5" t="str">
            <v>Mid-Tex Utility</v>
          </cell>
          <cell r="N5" t="str">
            <v>Utility</v>
          </cell>
        </row>
        <row r="6">
          <cell r="M6" t="str">
            <v>Mississippi</v>
          </cell>
          <cell r="N6" t="str">
            <v>Utility</v>
          </cell>
        </row>
        <row r="7">
          <cell r="M7" t="str">
            <v>Shared Services</v>
          </cell>
          <cell r="N7" t="str">
            <v>Utility</v>
          </cell>
        </row>
        <row r="8">
          <cell r="M8" t="str">
            <v>West Texas</v>
          </cell>
          <cell r="N8" t="str">
            <v>Utility</v>
          </cell>
        </row>
        <row r="9">
          <cell r="M9" t="str">
            <v>Atmos Energy Marketing (AEM)</v>
          </cell>
          <cell r="N9" t="str">
            <v>Non-Utility</v>
          </cell>
        </row>
        <row r="10">
          <cell r="M10" t="str">
            <v>Atmos Exploration &amp; Production (AEP)</v>
          </cell>
          <cell r="N10" t="str">
            <v>Non-Utility</v>
          </cell>
        </row>
        <row r="11">
          <cell r="M11" t="str">
            <v>Atmos Power Systems</v>
          </cell>
          <cell r="N11" t="str">
            <v>Non-Utility</v>
          </cell>
        </row>
        <row r="12">
          <cell r="M12" t="str">
            <v>Mid-Tex Pipeline</v>
          </cell>
          <cell r="N12" t="str">
            <v>Non-Utility</v>
          </cell>
        </row>
        <row r="13">
          <cell r="M13" t="str">
            <v>Trans LA Gas Pipeline</v>
          </cell>
          <cell r="N13" t="str">
            <v>Non-Utility</v>
          </cell>
        </row>
        <row r="14">
          <cell r="M14" t="str">
            <v>UCG Storage</v>
          </cell>
          <cell r="N14" t="str">
            <v>Non-Utility</v>
          </cell>
        </row>
        <row r="15">
          <cell r="M15" t="str">
            <v>WKG Storage</v>
          </cell>
          <cell r="N15" t="str">
            <v>Non-Utility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 refreshError="1">
        <row r="45">
          <cell r="D45">
            <v>1.54E-2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Georgia 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Reserve"/>
      <sheetName val="combined"/>
      <sheetName val="Pivot End Balances"/>
      <sheetName val="Pivot COR"/>
      <sheetName val="Pivot Retires"/>
      <sheetName val="Pivot Additions"/>
      <sheetName val="Pivot Transfers"/>
      <sheetName val="August Data"/>
    </sheetNames>
    <sheetDataSet>
      <sheetData sheetId="0"/>
      <sheetData sheetId="1"/>
      <sheetData sheetId="2"/>
      <sheetData sheetId="3">
        <row r="7">
          <cell r="T7">
            <v>2097104.49</v>
          </cell>
          <cell r="AA7">
            <v>214268.43</v>
          </cell>
        </row>
        <row r="8">
          <cell r="T8">
            <v>9199400.5099999998</v>
          </cell>
          <cell r="AA8">
            <v>3570459.66</v>
          </cell>
        </row>
        <row r="9">
          <cell r="T9">
            <v>8883224.4700000007</v>
          </cell>
          <cell r="AA9">
            <v>8883190.2899999991</v>
          </cell>
        </row>
        <row r="10">
          <cell r="T10">
            <v>10936550.93</v>
          </cell>
          <cell r="AA10">
            <v>6149929.6500000004</v>
          </cell>
        </row>
        <row r="11">
          <cell r="T11">
            <v>0</v>
          </cell>
          <cell r="AA11">
            <v>5859.7</v>
          </cell>
        </row>
        <row r="12">
          <cell r="T12">
            <v>0</v>
          </cell>
          <cell r="AA12">
            <v>2888.48</v>
          </cell>
        </row>
        <row r="13">
          <cell r="T13">
            <v>63740.85</v>
          </cell>
          <cell r="AA13">
            <v>9057.85</v>
          </cell>
        </row>
        <row r="14">
          <cell r="T14">
            <v>103415.63</v>
          </cell>
          <cell r="AA14">
            <v>77571.86</v>
          </cell>
        </row>
        <row r="15">
          <cell r="T15">
            <v>0</v>
          </cell>
          <cell r="AA15">
            <v>757.51</v>
          </cell>
        </row>
        <row r="16">
          <cell r="T16">
            <v>294947.71999999997</v>
          </cell>
          <cell r="AA16">
            <v>84266.47</v>
          </cell>
        </row>
        <row r="17">
          <cell r="T17">
            <v>23632.07</v>
          </cell>
          <cell r="AA17">
            <v>6875.02</v>
          </cell>
        </row>
        <row r="18">
          <cell r="T18">
            <v>2461159.56</v>
          </cell>
          <cell r="AA18">
            <v>1214542.05</v>
          </cell>
        </row>
        <row r="19">
          <cell r="T19">
            <v>481520.80000000005</v>
          </cell>
          <cell r="AA19">
            <v>112827.81</v>
          </cell>
        </row>
        <row r="20">
          <cell r="T20">
            <v>168103.3</v>
          </cell>
          <cell r="AA20">
            <v>100652.93</v>
          </cell>
        </row>
        <row r="21">
          <cell r="T21">
            <v>38694844.359999999</v>
          </cell>
          <cell r="AA21">
            <v>12654070.23</v>
          </cell>
        </row>
        <row r="22">
          <cell r="T22">
            <v>16885891.23</v>
          </cell>
          <cell r="AA22">
            <v>6632476.96</v>
          </cell>
        </row>
        <row r="23">
          <cell r="T23">
            <v>3253171.04</v>
          </cell>
          <cell r="AA23">
            <v>1016306.92</v>
          </cell>
        </row>
        <row r="24">
          <cell r="T24">
            <v>0</v>
          </cell>
          <cell r="AA24">
            <v>17152.41</v>
          </cell>
        </row>
        <row r="25">
          <cell r="T25">
            <v>0</v>
          </cell>
          <cell r="AA25">
            <v>15409.52</v>
          </cell>
        </row>
        <row r="26">
          <cell r="T26">
            <v>2549524.9700000002</v>
          </cell>
          <cell r="AA26">
            <v>2111361.5499999998</v>
          </cell>
        </row>
        <row r="27">
          <cell r="T27">
            <v>1013532.06</v>
          </cell>
          <cell r="AA27">
            <v>806558.03</v>
          </cell>
        </row>
        <row r="28">
          <cell r="T28">
            <v>97799920.00999999</v>
          </cell>
          <cell r="AA28">
            <v>74272251.349999994</v>
          </cell>
        </row>
        <row r="29">
          <cell r="T29">
            <v>1010232.37</v>
          </cell>
          <cell r="AA29">
            <v>1125896.1399999999</v>
          </cell>
        </row>
        <row r="30">
          <cell r="T30">
            <v>0</v>
          </cell>
          <cell r="AA30">
            <v>0.08</v>
          </cell>
        </row>
        <row r="31">
          <cell r="AA31">
            <v>0</v>
          </cell>
          <cell r="AB31">
            <v>0</v>
          </cell>
          <cell r="AC31">
            <v>-9.26</v>
          </cell>
          <cell r="AD31">
            <v>0</v>
          </cell>
          <cell r="AE31">
            <v>0</v>
          </cell>
          <cell r="AF31">
            <v>0</v>
          </cell>
        </row>
        <row r="33">
          <cell r="T33">
            <v>8329.7199999999993</v>
          </cell>
          <cell r="AA33">
            <v>8329.7199999999993</v>
          </cell>
        </row>
        <row r="34">
          <cell r="T34">
            <v>119852.69</v>
          </cell>
          <cell r="AA34">
            <v>119852.69</v>
          </cell>
        </row>
        <row r="35">
          <cell r="T35">
            <v>0</v>
          </cell>
          <cell r="AA35">
            <v>0</v>
          </cell>
        </row>
        <row r="36">
          <cell r="T36">
            <v>0</v>
          </cell>
          <cell r="AA36">
            <v>-28968.38</v>
          </cell>
        </row>
        <row r="37">
          <cell r="T37">
            <v>0</v>
          </cell>
          <cell r="AA37">
            <v>1537.6</v>
          </cell>
        </row>
        <row r="38">
          <cell r="T38">
            <v>261126.69</v>
          </cell>
          <cell r="AA38">
            <v>0</v>
          </cell>
        </row>
        <row r="39">
          <cell r="T39">
            <v>4681.58</v>
          </cell>
          <cell r="AA39">
            <v>5420.21</v>
          </cell>
        </row>
        <row r="40">
          <cell r="T40">
            <v>17916.189999999999</v>
          </cell>
          <cell r="AA40">
            <v>4978.7700000000004</v>
          </cell>
        </row>
        <row r="41">
          <cell r="T41">
            <v>153261.29999999999</v>
          </cell>
          <cell r="AA41">
            <v>106749.45</v>
          </cell>
        </row>
        <row r="42">
          <cell r="T42">
            <v>23138.38</v>
          </cell>
          <cell r="AA42">
            <v>19745.93</v>
          </cell>
        </row>
        <row r="43">
          <cell r="T43">
            <v>137442.53</v>
          </cell>
          <cell r="AA43">
            <v>93304.960000000006</v>
          </cell>
        </row>
        <row r="44">
          <cell r="T44">
            <v>5870019.6200000001</v>
          </cell>
          <cell r="AA44">
            <v>762653.34</v>
          </cell>
        </row>
        <row r="45">
          <cell r="T45">
            <v>1699998.54</v>
          </cell>
          <cell r="AA45">
            <v>1324324.78</v>
          </cell>
        </row>
        <row r="46">
          <cell r="T46">
            <v>424750.24</v>
          </cell>
          <cell r="AA46">
            <v>410673.01</v>
          </cell>
        </row>
        <row r="47">
          <cell r="T47">
            <v>1694832.96</v>
          </cell>
          <cell r="AA47">
            <v>628945.21</v>
          </cell>
        </row>
        <row r="48">
          <cell r="T48">
            <v>178530.09</v>
          </cell>
          <cell r="AA48">
            <v>165919.29999999999</v>
          </cell>
        </row>
        <row r="49">
          <cell r="T49">
            <v>54614.27</v>
          </cell>
          <cell r="AA49">
            <v>42351.27</v>
          </cell>
        </row>
        <row r="50">
          <cell r="T50">
            <v>178496.9</v>
          </cell>
          <cell r="AA50">
            <v>152928.26999999999</v>
          </cell>
        </row>
        <row r="51">
          <cell r="T51">
            <v>209458.21</v>
          </cell>
          <cell r="AA51">
            <v>212951.5</v>
          </cell>
        </row>
        <row r="52">
          <cell r="T52">
            <v>923446.05</v>
          </cell>
          <cell r="AA52">
            <v>453133.14</v>
          </cell>
        </row>
        <row r="53">
          <cell r="T53">
            <v>240883.03</v>
          </cell>
          <cell r="AA53">
            <v>203026.72</v>
          </cell>
        </row>
        <row r="54">
          <cell r="T54">
            <v>414663.45</v>
          </cell>
          <cell r="AA54">
            <v>151325.15</v>
          </cell>
        </row>
        <row r="55">
          <cell r="T55">
            <v>26970.37</v>
          </cell>
          <cell r="AA55">
            <v>0</v>
          </cell>
        </row>
        <row r="56">
          <cell r="T56">
            <v>867772</v>
          </cell>
          <cell r="AA56">
            <v>429720.42</v>
          </cell>
        </row>
        <row r="57">
          <cell r="T57">
            <v>49001.72</v>
          </cell>
          <cell r="AA57">
            <v>11848.35</v>
          </cell>
        </row>
        <row r="58">
          <cell r="T58">
            <v>60826.29</v>
          </cell>
          <cell r="AA58">
            <v>45339.83</v>
          </cell>
        </row>
        <row r="59">
          <cell r="T59">
            <v>185508.8</v>
          </cell>
          <cell r="AA59">
            <v>114749.93</v>
          </cell>
        </row>
        <row r="60">
          <cell r="T60">
            <v>27762017.09</v>
          </cell>
          <cell r="AA60">
            <v>17293916.539999999</v>
          </cell>
        </row>
        <row r="61">
          <cell r="T61">
            <v>615021.88</v>
          </cell>
          <cell r="AA61">
            <v>244253.12</v>
          </cell>
        </row>
        <row r="62">
          <cell r="T62">
            <v>2269871.41</v>
          </cell>
          <cell r="AA62">
            <v>1372406.18</v>
          </cell>
        </row>
        <row r="63">
          <cell r="T63">
            <v>531166.79</v>
          </cell>
          <cell r="AA63">
            <v>-0.01</v>
          </cell>
        </row>
        <row r="64">
          <cell r="T64">
            <v>37326.42</v>
          </cell>
          <cell r="AA64">
            <v>0</v>
          </cell>
        </row>
        <row r="65">
          <cell r="T65">
            <v>1486119.25</v>
          </cell>
          <cell r="AA65">
            <v>81328.009999999995</v>
          </cell>
        </row>
        <row r="66">
          <cell r="T66">
            <v>2783.89</v>
          </cell>
          <cell r="AA66">
            <v>0</v>
          </cell>
        </row>
        <row r="67">
          <cell r="T67">
            <v>336167.54</v>
          </cell>
          <cell r="AA67">
            <v>80498.559999999998</v>
          </cell>
        </row>
        <row r="68">
          <cell r="T68">
            <v>99818.13</v>
          </cell>
          <cell r="AA68">
            <v>59131.69</v>
          </cell>
        </row>
        <row r="69">
          <cell r="T69">
            <v>46264.19</v>
          </cell>
          <cell r="AA69">
            <v>29983.7</v>
          </cell>
        </row>
        <row r="70">
          <cell r="T70">
            <v>4005.08</v>
          </cell>
          <cell r="AA70">
            <v>1498.39</v>
          </cell>
        </row>
        <row r="71">
          <cell r="T71">
            <v>20900394.390000001</v>
          </cell>
          <cell r="AA71">
            <v>13077790.689999999</v>
          </cell>
        </row>
        <row r="72">
          <cell r="T72">
            <v>95861463.969999999</v>
          </cell>
          <cell r="AA72">
            <v>24966921.330000002</v>
          </cell>
        </row>
        <row r="73">
          <cell r="T73">
            <v>64132671.560000002</v>
          </cell>
          <cell r="AA73">
            <v>11147606.42</v>
          </cell>
        </row>
        <row r="74">
          <cell r="T74">
            <v>6240179.6600000001</v>
          </cell>
          <cell r="AA74">
            <v>1710972.19</v>
          </cell>
        </row>
        <row r="75">
          <cell r="T75">
            <v>2725115.1700000004</v>
          </cell>
          <cell r="AA75">
            <v>515241.5</v>
          </cell>
        </row>
        <row r="76">
          <cell r="T76">
            <v>1393820.61</v>
          </cell>
          <cell r="AA76">
            <v>807809.8</v>
          </cell>
        </row>
        <row r="77">
          <cell r="T77">
            <v>102853728.95</v>
          </cell>
          <cell r="AA77">
            <v>43108633.5</v>
          </cell>
        </row>
        <row r="78">
          <cell r="T78">
            <v>23763491.640000001</v>
          </cell>
          <cell r="AA78">
            <v>13990616.73</v>
          </cell>
        </row>
        <row r="79">
          <cell r="T79">
            <v>50089150.68</v>
          </cell>
          <cell r="AA79">
            <v>20014001.699999999</v>
          </cell>
        </row>
        <row r="80">
          <cell r="T80">
            <v>7999041.4400000004</v>
          </cell>
          <cell r="AA80">
            <v>2930437.93</v>
          </cell>
        </row>
        <row r="81">
          <cell r="T81">
            <v>154276.35999999999</v>
          </cell>
          <cell r="AA81">
            <v>70268.72</v>
          </cell>
        </row>
        <row r="82">
          <cell r="T82">
            <v>5217900.9700000007</v>
          </cell>
          <cell r="AA82">
            <v>2507663.81</v>
          </cell>
        </row>
        <row r="83">
          <cell r="T83">
            <v>1027349.7</v>
          </cell>
          <cell r="AA83">
            <v>0</v>
          </cell>
        </row>
        <row r="84">
          <cell r="T84">
            <v>4390062.55</v>
          </cell>
          <cell r="AA84">
            <v>-112753.68</v>
          </cell>
        </row>
        <row r="85">
          <cell r="T85">
            <v>173114.85</v>
          </cell>
          <cell r="AA85">
            <v>54891.96</v>
          </cell>
        </row>
        <row r="86">
          <cell r="T86">
            <v>709199.18</v>
          </cell>
          <cell r="AA86">
            <v>119810.24000000001</v>
          </cell>
        </row>
        <row r="87">
          <cell r="T87">
            <v>7461.49</v>
          </cell>
          <cell r="AA87">
            <v>2078.5500000000002</v>
          </cell>
        </row>
        <row r="88">
          <cell r="T88">
            <v>1246194.18</v>
          </cell>
          <cell r="AA88">
            <v>565716.31999999995</v>
          </cell>
        </row>
        <row r="89">
          <cell r="T89">
            <v>1622171.57</v>
          </cell>
          <cell r="AA89">
            <v>433630.23</v>
          </cell>
        </row>
        <row r="90">
          <cell r="T90">
            <v>419004.41</v>
          </cell>
          <cell r="AA90">
            <v>126796.32</v>
          </cell>
        </row>
        <row r="91">
          <cell r="T91">
            <v>33191.910000000003</v>
          </cell>
          <cell r="AA91">
            <v>17624.14</v>
          </cell>
        </row>
        <row r="92">
          <cell r="T92">
            <v>1864905.41</v>
          </cell>
          <cell r="AA92">
            <v>386177.49</v>
          </cell>
        </row>
        <row r="93">
          <cell r="T93">
            <v>53703.66</v>
          </cell>
          <cell r="AA93">
            <v>25035.03</v>
          </cell>
        </row>
        <row r="94">
          <cell r="T94">
            <v>62747.29</v>
          </cell>
          <cell r="AA94">
            <v>29911.77</v>
          </cell>
        </row>
        <row r="95">
          <cell r="T95">
            <v>33235.94</v>
          </cell>
          <cell r="AA95">
            <v>10743.04</v>
          </cell>
        </row>
        <row r="96">
          <cell r="T96">
            <v>332721.76</v>
          </cell>
          <cell r="AA96">
            <v>91385.89</v>
          </cell>
        </row>
        <row r="97">
          <cell r="T97">
            <v>0</v>
          </cell>
          <cell r="AA97">
            <v>-38320.17</v>
          </cell>
        </row>
        <row r="98">
          <cell r="T98">
            <v>3594623.74</v>
          </cell>
          <cell r="AA98">
            <v>784761.37</v>
          </cell>
        </row>
        <row r="99">
          <cell r="T99">
            <v>94601.45</v>
          </cell>
          <cell r="AA99">
            <v>5536.58</v>
          </cell>
        </row>
        <row r="100">
          <cell r="T100">
            <v>954329.12000000011</v>
          </cell>
          <cell r="AA100">
            <v>230255.65</v>
          </cell>
        </row>
        <row r="101">
          <cell r="T101">
            <v>13751.77</v>
          </cell>
          <cell r="AA101">
            <v>13751.77</v>
          </cell>
        </row>
        <row r="102">
          <cell r="T102">
            <v>123514.83</v>
          </cell>
          <cell r="AA102">
            <v>123514.83</v>
          </cell>
        </row>
        <row r="103">
          <cell r="AA103">
            <v>-6240353.8299999982</v>
          </cell>
        </row>
        <row r="104">
          <cell r="AA104">
            <v>-7.73070496506989E-12</v>
          </cell>
        </row>
        <row r="106">
          <cell r="T106">
            <v>2874239.86</v>
          </cell>
          <cell r="AA106">
            <v>0</v>
          </cell>
        </row>
        <row r="107">
          <cell r="T107">
            <v>1887122.88</v>
          </cell>
          <cell r="AA107">
            <v>0</v>
          </cell>
        </row>
        <row r="108">
          <cell r="T108">
            <v>12644611.770000001</v>
          </cell>
          <cell r="AA108">
            <v>2913593.33</v>
          </cell>
        </row>
        <row r="109">
          <cell r="T109">
            <v>4298434.33</v>
          </cell>
          <cell r="AA109">
            <v>3528920.83</v>
          </cell>
        </row>
        <row r="110">
          <cell r="T110">
            <v>10419806.710000001</v>
          </cell>
          <cell r="AA110">
            <v>2809144.23</v>
          </cell>
        </row>
        <row r="111">
          <cell r="T111">
            <v>2333049.2199999997</v>
          </cell>
          <cell r="AA111">
            <v>284728.78999999998</v>
          </cell>
        </row>
        <row r="112">
          <cell r="T112">
            <v>4057.89</v>
          </cell>
          <cell r="AA112">
            <v>149.07</v>
          </cell>
        </row>
        <row r="113">
          <cell r="T113">
            <v>1962784.81</v>
          </cell>
          <cell r="AA113">
            <v>-6161744.0099999998</v>
          </cell>
        </row>
        <row r="114">
          <cell r="T114">
            <v>271621.21999999997</v>
          </cell>
          <cell r="AA114">
            <v>84773.43</v>
          </cell>
        </row>
        <row r="115">
          <cell r="T115">
            <v>28617.03</v>
          </cell>
          <cell r="AA115">
            <v>1067.68</v>
          </cell>
        </row>
        <row r="116">
          <cell r="T116">
            <v>629166.46</v>
          </cell>
          <cell r="AA116">
            <v>158610.32999999999</v>
          </cell>
        </row>
        <row r="117">
          <cell r="T117">
            <v>7924717.3899999997</v>
          </cell>
          <cell r="AA117">
            <v>2555710.65</v>
          </cell>
        </row>
        <row r="118">
          <cell r="T118">
            <v>1786301.86</v>
          </cell>
          <cell r="AA118">
            <v>791081.76</v>
          </cell>
        </row>
        <row r="119">
          <cell r="T119">
            <v>494406.42</v>
          </cell>
          <cell r="AA119">
            <v>35358.11</v>
          </cell>
        </row>
        <row r="120">
          <cell r="T120">
            <v>998792.47</v>
          </cell>
          <cell r="AA120">
            <v>-53717.4</v>
          </cell>
        </row>
        <row r="121">
          <cell r="T121">
            <v>491798.5</v>
          </cell>
          <cell r="AA121">
            <v>273127.56</v>
          </cell>
        </row>
        <row r="122">
          <cell r="T122">
            <v>109838707.47</v>
          </cell>
          <cell r="AA122">
            <v>41600129.299999997</v>
          </cell>
        </row>
        <row r="123">
          <cell r="T123">
            <v>91992.46</v>
          </cell>
          <cell r="AA123">
            <v>40252.81</v>
          </cell>
        </row>
        <row r="124">
          <cell r="T124">
            <v>194015.41</v>
          </cell>
          <cell r="AA124">
            <v>106416.1</v>
          </cell>
        </row>
        <row r="125">
          <cell r="T125">
            <v>90540.56</v>
          </cell>
          <cell r="AA125">
            <v>32148.32</v>
          </cell>
        </row>
        <row r="127">
          <cell r="T127">
            <v>185309.27</v>
          </cell>
          <cell r="AA127">
            <v>0</v>
          </cell>
        </row>
        <row r="128">
          <cell r="T128">
            <v>1109551.68</v>
          </cell>
          <cell r="AA128">
            <v>0</v>
          </cell>
        </row>
        <row r="129">
          <cell r="T129">
            <v>179338.52</v>
          </cell>
          <cell r="AA129">
            <v>83072.41</v>
          </cell>
        </row>
        <row r="130">
          <cell r="T130">
            <v>5771</v>
          </cell>
          <cell r="AA130">
            <v>6348.1</v>
          </cell>
        </row>
        <row r="131">
          <cell r="T131">
            <v>38834</v>
          </cell>
          <cell r="AA131">
            <v>38834</v>
          </cell>
        </row>
        <row r="132">
          <cell r="T132">
            <v>41784</v>
          </cell>
          <cell r="AA132">
            <v>41784</v>
          </cell>
        </row>
        <row r="133">
          <cell r="T133">
            <v>4109.6899999999996</v>
          </cell>
          <cell r="AA133">
            <v>3904.21</v>
          </cell>
        </row>
        <row r="134">
          <cell r="T134">
            <v>163165.62</v>
          </cell>
          <cell r="AA134">
            <v>126735.1</v>
          </cell>
        </row>
        <row r="135">
          <cell r="T135">
            <v>19534.240000000002</v>
          </cell>
          <cell r="AA135">
            <v>12946.03</v>
          </cell>
        </row>
        <row r="136">
          <cell r="T136">
            <v>225613.58</v>
          </cell>
          <cell r="AA136">
            <v>201228.85</v>
          </cell>
        </row>
        <row r="137">
          <cell r="T137">
            <v>811208.18</v>
          </cell>
          <cell r="AA137">
            <v>580570.77</v>
          </cell>
        </row>
        <row r="138">
          <cell r="T138">
            <v>76993.22</v>
          </cell>
          <cell r="AA138">
            <v>76993.22</v>
          </cell>
        </row>
        <row r="139">
          <cell r="T139">
            <v>344193.54</v>
          </cell>
          <cell r="AA139">
            <v>275725.48</v>
          </cell>
        </row>
        <row r="140">
          <cell r="T140">
            <v>8273.14</v>
          </cell>
          <cell r="AA140">
            <v>8273.14</v>
          </cell>
        </row>
        <row r="141">
          <cell r="T141">
            <v>209357.66</v>
          </cell>
          <cell r="AA141">
            <v>209357.66</v>
          </cell>
        </row>
        <row r="142">
          <cell r="T142">
            <v>327865.53000000003</v>
          </cell>
          <cell r="AA142">
            <v>291225.40999999997</v>
          </cell>
        </row>
        <row r="143">
          <cell r="T143">
            <v>74880.070000000007</v>
          </cell>
          <cell r="AA143">
            <v>42624.49</v>
          </cell>
        </row>
        <row r="144">
          <cell r="T144">
            <v>897806.78</v>
          </cell>
          <cell r="AA144">
            <v>884700</v>
          </cell>
        </row>
        <row r="145">
          <cell r="AA145">
            <v>57541.30000000001</v>
          </cell>
          <cell r="AB145">
            <v>57506.510000000009</v>
          </cell>
          <cell r="AC145">
            <v>57506.510000000009</v>
          </cell>
          <cell r="AD145">
            <v>57506.510000000009</v>
          </cell>
          <cell r="AE145">
            <v>57506.510000000009</v>
          </cell>
          <cell r="AF145">
            <v>57506.510000000009</v>
          </cell>
        </row>
      </sheetData>
      <sheetData sheetId="4">
        <row r="7"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</row>
        <row r="17"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3"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-27950.58</v>
          </cell>
        </row>
        <row r="47"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B60">
            <v>719.69</v>
          </cell>
          <cell r="AC60">
            <v>170.7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B71">
            <v>-1392.67</v>
          </cell>
          <cell r="AC71">
            <v>0</v>
          </cell>
          <cell r="AD71">
            <v>0</v>
          </cell>
          <cell r="AE71">
            <v>-0.03</v>
          </cell>
          <cell r="AF71">
            <v>0</v>
          </cell>
          <cell r="AG71">
            <v>0</v>
          </cell>
        </row>
        <row r="72">
          <cell r="AB72">
            <v>-56223.360000000001</v>
          </cell>
          <cell r="AC72">
            <v>-31311.69</v>
          </cell>
          <cell r="AD72">
            <v>-14899.09</v>
          </cell>
          <cell r="AE72">
            <v>-10314.200000000001</v>
          </cell>
          <cell r="AF72">
            <v>-42040.67</v>
          </cell>
          <cell r="AG72">
            <v>-80384.2</v>
          </cell>
        </row>
        <row r="73">
          <cell r="AB73">
            <v>-16825.259999999998</v>
          </cell>
          <cell r="AC73">
            <v>-12726.99</v>
          </cell>
          <cell r="AD73">
            <v>-98.01</v>
          </cell>
          <cell r="AE73">
            <v>-26520.61</v>
          </cell>
          <cell r="AF73">
            <v>1910.54</v>
          </cell>
          <cell r="AG73">
            <v>-732.6</v>
          </cell>
        </row>
        <row r="74">
          <cell r="AB74">
            <v>-939.83</v>
          </cell>
          <cell r="AC74">
            <v>65.88</v>
          </cell>
          <cell r="AD74">
            <v>-7.35</v>
          </cell>
          <cell r="AE74">
            <v>0.15</v>
          </cell>
          <cell r="AF74">
            <v>0</v>
          </cell>
          <cell r="AG74">
            <v>-0.6</v>
          </cell>
        </row>
        <row r="75">
          <cell r="AB75">
            <v>0</v>
          </cell>
          <cell r="AC75">
            <v>0</v>
          </cell>
          <cell r="AD75">
            <v>-922.92</v>
          </cell>
          <cell r="AE75">
            <v>27.65</v>
          </cell>
          <cell r="AF75">
            <v>10.09</v>
          </cell>
          <cell r="AG75">
            <v>-2331.12</v>
          </cell>
        </row>
        <row r="76">
          <cell r="AB76">
            <v>-1270.67</v>
          </cell>
          <cell r="AC76">
            <v>-15.94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B77">
            <v>-330125.03999999998</v>
          </cell>
          <cell r="AC77">
            <v>-265587.21000000002</v>
          </cell>
          <cell r="AD77">
            <v>0</v>
          </cell>
          <cell r="AE77">
            <v>-314914.95</v>
          </cell>
          <cell r="AF77">
            <v>0</v>
          </cell>
          <cell r="AG77">
            <v>0</v>
          </cell>
        </row>
        <row r="78">
          <cell r="AB78">
            <v>-3397.04</v>
          </cell>
          <cell r="AC78">
            <v>0</v>
          </cell>
          <cell r="AD78">
            <v>0</v>
          </cell>
          <cell r="AE78">
            <v>-113.93</v>
          </cell>
          <cell r="AF78">
            <v>0</v>
          </cell>
          <cell r="AG78">
            <v>-611.82000000000005</v>
          </cell>
        </row>
        <row r="79">
          <cell r="AB79">
            <v>-1746.83</v>
          </cell>
          <cell r="AC79">
            <v>-114100.38</v>
          </cell>
          <cell r="AD79">
            <v>0</v>
          </cell>
          <cell r="AE79">
            <v>-2190.54</v>
          </cell>
          <cell r="AF79">
            <v>0</v>
          </cell>
          <cell r="AG79">
            <v>0</v>
          </cell>
        </row>
        <row r="80">
          <cell r="AB80">
            <v>-372.23</v>
          </cell>
          <cell r="AC80">
            <v>0</v>
          </cell>
          <cell r="AD80">
            <v>0</v>
          </cell>
          <cell r="AE80">
            <v>-85.33</v>
          </cell>
          <cell r="AF80">
            <v>0</v>
          </cell>
          <cell r="AG80">
            <v>0</v>
          </cell>
        </row>
        <row r="81"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AB82">
            <v>0</v>
          </cell>
          <cell r="AC82">
            <v>-63.76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315.89999999999998</v>
          </cell>
        </row>
        <row r="92">
          <cell r="AB92">
            <v>0</v>
          </cell>
          <cell r="AC92">
            <v>-1303.1500000000001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1762</v>
          </cell>
        </row>
        <row r="96"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</row>
        <row r="98"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-651.54999999999995</v>
          </cell>
        </row>
        <row r="99"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6"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  <row r="110"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</row>
        <row r="114"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</row>
        <row r="116"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</row>
        <row r="118"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7"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</row>
        <row r="130"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</row>
        <row r="136"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</row>
        <row r="141"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</row>
        <row r="142"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</row>
        <row r="143"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</row>
        <row r="144"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</sheetData>
      <sheetData sheetId="5">
        <row r="7"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U10">
            <v>-358929.73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B10">
            <v>-358929.73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</row>
        <row r="17"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-34412.199999999997</v>
          </cell>
          <cell r="Z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-34412.199999999997</v>
          </cell>
          <cell r="AG18">
            <v>0</v>
          </cell>
        </row>
        <row r="19"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-8493986.5500000007</v>
          </cell>
          <cell r="Z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-8493986.5500000007</v>
          </cell>
          <cell r="AG21">
            <v>0</v>
          </cell>
        </row>
        <row r="22"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-225102.01</v>
          </cell>
          <cell r="Z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-225102.01</v>
          </cell>
          <cell r="AG22">
            <v>0</v>
          </cell>
        </row>
        <row r="23"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-13942.32</v>
          </cell>
          <cell r="Z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-13942.32</v>
          </cell>
          <cell r="AG23">
            <v>0</v>
          </cell>
        </row>
        <row r="24"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-956704.49</v>
          </cell>
          <cell r="Z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-956704.49</v>
          </cell>
          <cell r="AG26">
            <v>0</v>
          </cell>
        </row>
        <row r="27"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-327403.56</v>
          </cell>
          <cell r="Z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-327403.56</v>
          </cell>
          <cell r="AG27">
            <v>0</v>
          </cell>
        </row>
        <row r="28"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-396443.02</v>
          </cell>
          <cell r="Z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-396443.02</v>
          </cell>
          <cell r="AG28">
            <v>0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-27582</v>
          </cell>
          <cell r="Z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-27582</v>
          </cell>
          <cell r="AG29">
            <v>0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3"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-8931.3799999999992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-8931.3799999999992</v>
          </cell>
        </row>
        <row r="47"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U71">
            <v>0</v>
          </cell>
          <cell r="V71">
            <v>-1302.6600000000001</v>
          </cell>
          <cell r="W71">
            <v>0</v>
          </cell>
          <cell r="X71">
            <v>-458444.77</v>
          </cell>
          <cell r="Y71">
            <v>-95704.47</v>
          </cell>
          <cell r="Z71">
            <v>-176.73</v>
          </cell>
          <cell r="AB71">
            <v>0</v>
          </cell>
          <cell r="AC71">
            <v>-1302.6600000000001</v>
          </cell>
          <cell r="AD71">
            <v>0</v>
          </cell>
          <cell r="AE71">
            <v>-458444.77</v>
          </cell>
          <cell r="AF71">
            <v>-95704.47</v>
          </cell>
          <cell r="AG71">
            <v>-176.73</v>
          </cell>
        </row>
        <row r="72">
          <cell r="U72">
            <v>-61350.7</v>
          </cell>
          <cell r="V72">
            <v>-306063.89</v>
          </cell>
          <cell r="W72">
            <v>-20336.419999999998</v>
          </cell>
          <cell r="X72">
            <v>-58565.48</v>
          </cell>
          <cell r="Y72">
            <v>-331645.40999999997</v>
          </cell>
          <cell r="Z72">
            <v>-60100.46</v>
          </cell>
          <cell r="AB72">
            <v>-61350.7</v>
          </cell>
          <cell r="AC72">
            <v>-306063.89</v>
          </cell>
          <cell r="AD72">
            <v>-20336.419999999998</v>
          </cell>
          <cell r="AE72">
            <v>-58565.48</v>
          </cell>
          <cell r="AF72">
            <v>-331645.40999999997</v>
          </cell>
          <cell r="AG72">
            <v>-60100.46</v>
          </cell>
        </row>
        <row r="73">
          <cell r="U73">
            <v>-3472.88</v>
          </cell>
          <cell r="V73">
            <v>-901.45</v>
          </cell>
          <cell r="W73">
            <v>-3605.49</v>
          </cell>
          <cell r="X73">
            <v>-2358.14</v>
          </cell>
          <cell r="Y73">
            <v>-3750.81</v>
          </cell>
          <cell r="Z73">
            <v>-13475.06</v>
          </cell>
          <cell r="AB73">
            <v>-3472.88</v>
          </cell>
          <cell r="AC73">
            <v>-901.45</v>
          </cell>
          <cell r="AD73">
            <v>-3605.49</v>
          </cell>
          <cell r="AE73">
            <v>-2358.14</v>
          </cell>
          <cell r="AF73">
            <v>-3750.81</v>
          </cell>
          <cell r="AG73">
            <v>-13475.06</v>
          </cell>
        </row>
        <row r="74">
          <cell r="U74">
            <v>-1260.93</v>
          </cell>
          <cell r="V74">
            <v>-5633.71</v>
          </cell>
          <cell r="W74">
            <v>0</v>
          </cell>
          <cell r="X74">
            <v>0</v>
          </cell>
          <cell r="Y74">
            <v>-157</v>
          </cell>
          <cell r="Z74">
            <v>0</v>
          </cell>
          <cell r="AB74">
            <v>-1260.93</v>
          </cell>
          <cell r="AC74">
            <v>-5633.71</v>
          </cell>
          <cell r="AD74">
            <v>0</v>
          </cell>
          <cell r="AE74">
            <v>0</v>
          </cell>
          <cell r="AF74">
            <v>-157</v>
          </cell>
          <cell r="AG74">
            <v>0</v>
          </cell>
        </row>
        <row r="75"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-3740.17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-3740.17</v>
          </cell>
        </row>
        <row r="76"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U77">
            <v>-53330.13</v>
          </cell>
          <cell r="V77">
            <v>-159043.1</v>
          </cell>
          <cell r="W77">
            <v>-625538.07999999996</v>
          </cell>
          <cell r="X77">
            <v>-729093.03</v>
          </cell>
          <cell r="Y77">
            <v>-212261.56</v>
          </cell>
          <cell r="Z77">
            <v>-472481.56</v>
          </cell>
          <cell r="AB77">
            <v>-53330.13</v>
          </cell>
          <cell r="AC77">
            <v>-159043.1</v>
          </cell>
          <cell r="AD77">
            <v>-625538.07999999996</v>
          </cell>
          <cell r="AE77">
            <v>-729093.03</v>
          </cell>
          <cell r="AF77">
            <v>-212261.56</v>
          </cell>
          <cell r="AG77">
            <v>-472481.56</v>
          </cell>
        </row>
        <row r="78">
          <cell r="U78">
            <v>-14947.12</v>
          </cell>
          <cell r="V78">
            <v>-13633.58</v>
          </cell>
          <cell r="W78">
            <v>-28780.02</v>
          </cell>
          <cell r="X78">
            <v>-28859.45</v>
          </cell>
          <cell r="Y78">
            <v>-34712.730000000003</v>
          </cell>
          <cell r="Z78">
            <v>-89554.81</v>
          </cell>
          <cell r="AB78">
            <v>-14947.12</v>
          </cell>
          <cell r="AC78">
            <v>-13633.58</v>
          </cell>
          <cell r="AD78">
            <v>-28780.02</v>
          </cell>
          <cell r="AE78">
            <v>-28859.45</v>
          </cell>
          <cell r="AF78">
            <v>-34712.730000000003</v>
          </cell>
          <cell r="AG78">
            <v>-89554.81</v>
          </cell>
        </row>
        <row r="79">
          <cell r="U79">
            <v>-15458.3</v>
          </cell>
          <cell r="V79">
            <v>-13132.38</v>
          </cell>
          <cell r="W79">
            <v>-48766.8</v>
          </cell>
          <cell r="X79">
            <v>-49590.7</v>
          </cell>
          <cell r="Y79">
            <v>-55933.88</v>
          </cell>
          <cell r="Z79">
            <v>-135044.37</v>
          </cell>
          <cell r="AB79">
            <v>-15458.3</v>
          </cell>
          <cell r="AC79">
            <v>-13132.38</v>
          </cell>
          <cell r="AD79">
            <v>-48766.8</v>
          </cell>
          <cell r="AE79">
            <v>-49590.7</v>
          </cell>
          <cell r="AF79">
            <v>-55933.88</v>
          </cell>
          <cell r="AG79">
            <v>-135044.37</v>
          </cell>
        </row>
        <row r="80">
          <cell r="U80">
            <v>0</v>
          </cell>
          <cell r="V80">
            <v>-11.82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B80">
            <v>0</v>
          </cell>
          <cell r="AC80">
            <v>-11.82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U90">
            <v>-56098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-56098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U92">
            <v>-5143.8900000000003</v>
          </cell>
          <cell r="V92">
            <v>0</v>
          </cell>
          <cell r="W92">
            <v>-7497.31</v>
          </cell>
          <cell r="X92">
            <v>0</v>
          </cell>
          <cell r="Y92">
            <v>0</v>
          </cell>
          <cell r="Z92">
            <v>0</v>
          </cell>
          <cell r="AB92">
            <v>-5143.8900000000003</v>
          </cell>
          <cell r="AC92">
            <v>0</v>
          </cell>
          <cell r="AD92">
            <v>-7497.31</v>
          </cell>
          <cell r="AE92">
            <v>0</v>
          </cell>
          <cell r="AF92">
            <v>0</v>
          </cell>
          <cell r="AG92">
            <v>0</v>
          </cell>
        </row>
        <row r="93">
          <cell r="U93">
            <v>0</v>
          </cell>
          <cell r="V93">
            <v>0</v>
          </cell>
          <cell r="W93">
            <v>0</v>
          </cell>
          <cell r="X93">
            <v>-6400.7</v>
          </cell>
          <cell r="Y93">
            <v>0</v>
          </cell>
          <cell r="Z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-6400.7</v>
          </cell>
          <cell r="AF93">
            <v>0</v>
          </cell>
          <cell r="AG93">
            <v>0</v>
          </cell>
        </row>
        <row r="94"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</row>
        <row r="96"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</row>
        <row r="98"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U100">
            <v>-5811.96</v>
          </cell>
          <cell r="V100">
            <v>0</v>
          </cell>
          <cell r="W100">
            <v>0</v>
          </cell>
          <cell r="X100">
            <v>-54830.82</v>
          </cell>
          <cell r="Y100">
            <v>0</v>
          </cell>
          <cell r="Z100">
            <v>0</v>
          </cell>
          <cell r="AB100">
            <v>-5811.96</v>
          </cell>
          <cell r="AC100">
            <v>0</v>
          </cell>
          <cell r="AD100">
            <v>0</v>
          </cell>
          <cell r="AE100">
            <v>-54830.82</v>
          </cell>
          <cell r="AF100">
            <v>0</v>
          </cell>
          <cell r="AG100">
            <v>0</v>
          </cell>
        </row>
        <row r="101"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6"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  <row r="110"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</row>
        <row r="114"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</row>
        <row r="116"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</row>
        <row r="118"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-135636.54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-135636.54</v>
          </cell>
          <cell r="AG120">
            <v>0</v>
          </cell>
        </row>
        <row r="121"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-303016.89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-303016.89</v>
          </cell>
          <cell r="AG121">
            <v>0</v>
          </cell>
        </row>
        <row r="122"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-4143933.41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-4143933.41</v>
          </cell>
          <cell r="AG122">
            <v>0</v>
          </cell>
        </row>
        <row r="123"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7"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</row>
        <row r="130"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U132">
            <v>-2230.02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-2230.02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U135">
            <v>0</v>
          </cell>
          <cell r="V135">
            <v>0</v>
          </cell>
          <cell r="W135">
            <v>0</v>
          </cell>
          <cell r="X135">
            <v>-8497.07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-8497.07</v>
          </cell>
          <cell r="AF135">
            <v>0</v>
          </cell>
          <cell r="AG135">
            <v>0</v>
          </cell>
        </row>
        <row r="136"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</row>
        <row r="141"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</row>
        <row r="142"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</row>
        <row r="143"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</row>
        <row r="144"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</sheetData>
      <sheetData sheetId="6">
        <row r="7"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4786.0600000000004</v>
          </cell>
          <cell r="Z7">
            <v>20760.88</v>
          </cell>
          <cell r="AB7">
            <v>6262.25</v>
          </cell>
          <cell r="AC7">
            <v>6262.25</v>
          </cell>
          <cell r="AD7">
            <v>6262.25</v>
          </cell>
          <cell r="AE7">
            <v>6262.25</v>
          </cell>
          <cell r="AF7">
            <v>6295.93</v>
          </cell>
          <cell r="AG7">
            <v>6515.1</v>
          </cell>
        </row>
        <row r="8"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B8">
            <v>56930.16</v>
          </cell>
          <cell r="AC8">
            <v>56930.16</v>
          </cell>
          <cell r="AD8">
            <v>56930.16</v>
          </cell>
          <cell r="AE8">
            <v>56930.16</v>
          </cell>
          <cell r="AF8">
            <v>56930.16</v>
          </cell>
          <cell r="AG8">
            <v>56930.16</v>
          </cell>
        </row>
        <row r="9">
          <cell r="U9">
            <v>0</v>
          </cell>
          <cell r="V9">
            <v>0</v>
          </cell>
          <cell r="W9">
            <v>82734.960000000006</v>
          </cell>
          <cell r="X9">
            <v>2324.59</v>
          </cell>
          <cell r="Y9">
            <v>0</v>
          </cell>
          <cell r="Z9">
            <v>296.42</v>
          </cell>
          <cell r="AB9">
            <v>175.79</v>
          </cell>
          <cell r="AC9">
            <v>175.79</v>
          </cell>
          <cell r="AD9">
            <v>36253.760000000002</v>
          </cell>
          <cell r="AE9">
            <v>28462.41</v>
          </cell>
          <cell r="AF9">
            <v>20593.91</v>
          </cell>
          <cell r="AG9">
            <v>473.28</v>
          </cell>
        </row>
        <row r="10">
          <cell r="U10">
            <v>8195.4199999999255</v>
          </cell>
          <cell r="V10">
            <v>2166.16</v>
          </cell>
          <cell r="W10">
            <v>43836.32</v>
          </cell>
          <cell r="X10">
            <v>13800.32</v>
          </cell>
          <cell r="Y10">
            <v>3314.46</v>
          </cell>
          <cell r="Z10">
            <v>0</v>
          </cell>
          <cell r="AB10">
            <v>32818.269999999997</v>
          </cell>
          <cell r="AC10">
            <v>32825.07</v>
          </cell>
          <cell r="AD10">
            <v>32990.31</v>
          </cell>
          <cell r="AE10">
            <v>33055.32</v>
          </cell>
          <cell r="AF10">
            <v>33076.15</v>
          </cell>
          <cell r="AG10">
            <v>33076.15</v>
          </cell>
        </row>
        <row r="11"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144.22</v>
          </cell>
          <cell r="AC13">
            <v>144.22</v>
          </cell>
          <cell r="AD13">
            <v>144.22</v>
          </cell>
          <cell r="AE13">
            <v>144.22</v>
          </cell>
          <cell r="AF13">
            <v>144.22</v>
          </cell>
          <cell r="AG13">
            <v>144.22</v>
          </cell>
        </row>
        <row r="14"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459.22</v>
          </cell>
          <cell r="AC14">
            <v>462.91</v>
          </cell>
          <cell r="AD14">
            <v>462.97</v>
          </cell>
          <cell r="AE14">
            <v>462.97</v>
          </cell>
          <cell r="AF14">
            <v>462.97</v>
          </cell>
          <cell r="AG14">
            <v>462.97</v>
          </cell>
        </row>
        <row r="15"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U16">
            <v>14611.79</v>
          </cell>
          <cell r="V16">
            <v>648.94000000000005</v>
          </cell>
          <cell r="W16">
            <v>0</v>
          </cell>
          <cell r="X16">
            <v>123098.45</v>
          </cell>
          <cell r="Y16">
            <v>6050.19</v>
          </cell>
          <cell r="Z16">
            <v>0</v>
          </cell>
          <cell r="AB16">
            <v>2271.79</v>
          </cell>
          <cell r="AC16">
            <v>2276.73</v>
          </cell>
          <cell r="AD16">
            <v>2276.73</v>
          </cell>
          <cell r="AE16">
            <v>3678.44</v>
          </cell>
          <cell r="AF16">
            <v>3770.3</v>
          </cell>
          <cell r="AG16">
            <v>3770.3</v>
          </cell>
        </row>
        <row r="17"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199.28</v>
          </cell>
          <cell r="AC17">
            <v>199.28</v>
          </cell>
          <cell r="AD17">
            <v>199.28</v>
          </cell>
          <cell r="AE17">
            <v>199.28</v>
          </cell>
          <cell r="AF17">
            <v>199.28</v>
          </cell>
          <cell r="AG17">
            <v>199.28</v>
          </cell>
        </row>
        <row r="18">
          <cell r="U18">
            <v>1.39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13241.19</v>
          </cell>
          <cell r="AB18">
            <v>12250.12</v>
          </cell>
          <cell r="AC18">
            <v>12250.12</v>
          </cell>
          <cell r="AD18">
            <v>12250.12</v>
          </cell>
          <cell r="AE18">
            <v>12250.12</v>
          </cell>
          <cell r="AF18">
            <v>11906.86</v>
          </cell>
          <cell r="AG18">
            <v>12104.98</v>
          </cell>
        </row>
        <row r="19"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7562.35</v>
          </cell>
          <cell r="AB19">
            <v>1090.7</v>
          </cell>
          <cell r="AC19">
            <v>1090.7</v>
          </cell>
          <cell r="AD19">
            <v>1090.7</v>
          </cell>
          <cell r="AE19">
            <v>1090.7</v>
          </cell>
          <cell r="AF19">
            <v>1090.7</v>
          </cell>
          <cell r="AG19">
            <v>1142.0899999999999</v>
          </cell>
        </row>
        <row r="20"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1758.23</v>
          </cell>
          <cell r="AC20">
            <v>1758.23</v>
          </cell>
          <cell r="AD20">
            <v>1758.23</v>
          </cell>
          <cell r="AE20">
            <v>1758.23</v>
          </cell>
          <cell r="AF20">
            <v>1758.23</v>
          </cell>
          <cell r="AG20">
            <v>1758.23</v>
          </cell>
        </row>
        <row r="21">
          <cell r="U21">
            <v>1712.99</v>
          </cell>
          <cell r="V21">
            <v>4890.49</v>
          </cell>
          <cell r="W21">
            <v>-2331.88</v>
          </cell>
          <cell r="X21">
            <v>-30.82</v>
          </cell>
          <cell r="Y21">
            <v>51966.8</v>
          </cell>
          <cell r="Z21">
            <v>79459.960000000006</v>
          </cell>
          <cell r="AB21">
            <v>250220.9</v>
          </cell>
          <cell r="AC21">
            <v>250255.66</v>
          </cell>
          <cell r="AD21">
            <v>250235.77</v>
          </cell>
          <cell r="AE21">
            <v>250235.44</v>
          </cell>
          <cell r="AF21">
            <v>130211.29</v>
          </cell>
          <cell r="AG21">
            <v>131905.88</v>
          </cell>
        </row>
        <row r="22">
          <cell r="U22">
            <v>208.76</v>
          </cell>
          <cell r="V22">
            <v>314.38</v>
          </cell>
          <cell r="W22">
            <v>179.35</v>
          </cell>
          <cell r="X22">
            <v>115298.31</v>
          </cell>
          <cell r="Y22">
            <v>145286.93</v>
          </cell>
          <cell r="Z22">
            <v>26857.21</v>
          </cell>
          <cell r="AB22">
            <v>114576.64</v>
          </cell>
          <cell r="AC22">
            <v>114578.8</v>
          </cell>
          <cell r="AD22">
            <v>114580.27</v>
          </cell>
          <cell r="AE22">
            <v>115768.99</v>
          </cell>
          <cell r="AF22">
            <v>114671.81</v>
          </cell>
          <cell r="AG22">
            <v>115225.60000000001</v>
          </cell>
        </row>
        <row r="23">
          <cell r="U23">
            <v>903.88</v>
          </cell>
          <cell r="V23">
            <v>-362.41</v>
          </cell>
          <cell r="W23">
            <v>0</v>
          </cell>
          <cell r="X23">
            <v>16943.48</v>
          </cell>
          <cell r="Y23">
            <v>0</v>
          </cell>
          <cell r="Z23">
            <v>0</v>
          </cell>
          <cell r="AB23">
            <v>25151.16</v>
          </cell>
          <cell r="AC23">
            <v>25148.45</v>
          </cell>
          <cell r="AD23">
            <v>25148.45</v>
          </cell>
          <cell r="AE23">
            <v>25337.91</v>
          </cell>
          <cell r="AF23">
            <v>25130.05</v>
          </cell>
          <cell r="AG23">
            <v>25130.05</v>
          </cell>
        </row>
        <row r="24"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U26">
            <v>5761.11</v>
          </cell>
          <cell r="V26">
            <v>0</v>
          </cell>
          <cell r="W26">
            <v>5185.25</v>
          </cell>
          <cell r="X26">
            <v>0</v>
          </cell>
          <cell r="Y26">
            <v>4415.2</v>
          </cell>
          <cell r="Z26">
            <v>60985.34</v>
          </cell>
          <cell r="AB26">
            <v>21451.15</v>
          </cell>
          <cell r="AC26">
            <v>21451.15</v>
          </cell>
          <cell r="AD26">
            <v>21502.19</v>
          </cell>
          <cell r="AE26">
            <v>21502.19</v>
          </cell>
          <cell r="AF26">
            <v>5876.89</v>
          </cell>
          <cell r="AG26">
            <v>7360.2</v>
          </cell>
        </row>
        <row r="27">
          <cell r="U27">
            <v>4.51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6152.08</v>
          </cell>
          <cell r="AC27">
            <v>6152.08</v>
          </cell>
          <cell r="AD27">
            <v>6152.08</v>
          </cell>
          <cell r="AE27">
            <v>6152.08</v>
          </cell>
          <cell r="AF27">
            <v>2203.75</v>
          </cell>
          <cell r="AG27">
            <v>2203.75</v>
          </cell>
        </row>
        <row r="28">
          <cell r="U28">
            <v>499.3399999999674</v>
          </cell>
          <cell r="V28">
            <v>606.80999999999995</v>
          </cell>
          <cell r="W28">
            <v>121821.59</v>
          </cell>
          <cell r="X28">
            <v>1503993.55</v>
          </cell>
          <cell r="Y28">
            <v>1114994.75</v>
          </cell>
          <cell r="Z28">
            <v>13032.68</v>
          </cell>
          <cell r="AB28">
            <v>585112.05000000005</v>
          </cell>
          <cell r="AC28">
            <v>585079.5</v>
          </cell>
          <cell r="AD28">
            <v>585947.96</v>
          </cell>
          <cell r="AE28">
            <v>599635.72</v>
          </cell>
          <cell r="AF28">
            <v>608322.32999999996</v>
          </cell>
          <cell r="AG28">
            <v>608558.65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59.7</v>
          </cell>
          <cell r="AC29">
            <v>59.7</v>
          </cell>
          <cell r="AD29">
            <v>59.7</v>
          </cell>
          <cell r="AE29">
            <v>59.7</v>
          </cell>
          <cell r="AF29">
            <v>56.44</v>
          </cell>
          <cell r="AG29">
            <v>56.44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B31">
            <v>0</v>
          </cell>
          <cell r="AC31">
            <v>-9.26</v>
          </cell>
          <cell r="AD31">
            <v>9.26</v>
          </cell>
          <cell r="AE31">
            <v>0</v>
          </cell>
          <cell r="AF31">
            <v>0</v>
          </cell>
          <cell r="AG31">
            <v>0</v>
          </cell>
        </row>
        <row r="33"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5.79</v>
          </cell>
          <cell r="AC37">
            <v>5.79</v>
          </cell>
          <cell r="AD37">
            <v>5.79</v>
          </cell>
          <cell r="AE37">
            <v>5.79</v>
          </cell>
          <cell r="AF37">
            <v>5.79</v>
          </cell>
          <cell r="AG37">
            <v>5.79</v>
          </cell>
        </row>
        <row r="38"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24.78</v>
          </cell>
          <cell r="AC40">
            <v>24.78</v>
          </cell>
          <cell r="AD40">
            <v>24.78</v>
          </cell>
          <cell r="AE40">
            <v>24.78</v>
          </cell>
          <cell r="AF40">
            <v>24.78</v>
          </cell>
          <cell r="AG40">
            <v>24.78</v>
          </cell>
        </row>
        <row r="41"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144.32</v>
          </cell>
          <cell r="AC41">
            <v>144.32</v>
          </cell>
          <cell r="AD41">
            <v>144.32</v>
          </cell>
          <cell r="AE41">
            <v>144.32</v>
          </cell>
          <cell r="AF41">
            <v>144.32</v>
          </cell>
          <cell r="AG41">
            <v>144.32</v>
          </cell>
        </row>
        <row r="42"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13.49</v>
          </cell>
          <cell r="AC42">
            <v>13.49</v>
          </cell>
          <cell r="AD42">
            <v>13.49</v>
          </cell>
          <cell r="AE42">
            <v>13.49</v>
          </cell>
          <cell r="AF42">
            <v>13.49</v>
          </cell>
          <cell r="AG42">
            <v>13.49</v>
          </cell>
        </row>
        <row r="43"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135.15</v>
          </cell>
          <cell r="AC43">
            <v>135.15</v>
          </cell>
          <cell r="AD43">
            <v>135.15</v>
          </cell>
          <cell r="AE43">
            <v>135.15</v>
          </cell>
          <cell r="AF43">
            <v>135.15</v>
          </cell>
          <cell r="AG43">
            <v>135.15</v>
          </cell>
        </row>
        <row r="44"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780477.32</v>
          </cell>
          <cell r="AB44">
            <v>9245.59</v>
          </cell>
          <cell r="AC44">
            <v>9245.59</v>
          </cell>
          <cell r="AD44">
            <v>9245.59</v>
          </cell>
          <cell r="AE44">
            <v>9245.59</v>
          </cell>
          <cell r="AF44">
            <v>9245.59</v>
          </cell>
          <cell r="AG44">
            <v>12933.35</v>
          </cell>
        </row>
        <row r="45"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2025.83</v>
          </cell>
          <cell r="AC45">
            <v>2025.83</v>
          </cell>
          <cell r="AD45">
            <v>2025.83</v>
          </cell>
          <cell r="AE45">
            <v>2025.83</v>
          </cell>
          <cell r="AF45">
            <v>2025.83</v>
          </cell>
          <cell r="AG45">
            <v>2025.83</v>
          </cell>
        </row>
        <row r="46"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B46">
            <v>226.53</v>
          </cell>
          <cell r="AC46">
            <v>226.53</v>
          </cell>
          <cell r="AD46">
            <v>226.53</v>
          </cell>
          <cell r="AE46">
            <v>226.53</v>
          </cell>
          <cell r="AF46">
            <v>226.53</v>
          </cell>
          <cell r="AG46">
            <v>212.24</v>
          </cell>
        </row>
        <row r="47"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2485.7600000000002</v>
          </cell>
          <cell r="AC47">
            <v>2485.7600000000002</v>
          </cell>
          <cell r="AD47">
            <v>2485.7600000000002</v>
          </cell>
          <cell r="AE47">
            <v>2485.7600000000002</v>
          </cell>
          <cell r="AF47">
            <v>2485.7600000000002</v>
          </cell>
          <cell r="AG47">
            <v>2485.7600000000002</v>
          </cell>
        </row>
        <row r="48"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10.41</v>
          </cell>
          <cell r="AC48">
            <v>10.41</v>
          </cell>
          <cell r="AD48">
            <v>10.41</v>
          </cell>
          <cell r="AE48">
            <v>10.41</v>
          </cell>
          <cell r="AF48">
            <v>10.41</v>
          </cell>
          <cell r="AG48">
            <v>10.41</v>
          </cell>
        </row>
        <row r="49"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32.31</v>
          </cell>
          <cell r="AC49">
            <v>32.31</v>
          </cell>
          <cell r="AD49">
            <v>32.31</v>
          </cell>
          <cell r="AE49">
            <v>32.31</v>
          </cell>
          <cell r="AF49">
            <v>32.31</v>
          </cell>
          <cell r="AG49">
            <v>32.31</v>
          </cell>
        </row>
        <row r="50"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32.72</v>
          </cell>
          <cell r="AC50">
            <v>32.72</v>
          </cell>
          <cell r="AD50">
            <v>32.72</v>
          </cell>
          <cell r="AE50">
            <v>32.72</v>
          </cell>
          <cell r="AF50">
            <v>32.72</v>
          </cell>
          <cell r="AG50">
            <v>32.72</v>
          </cell>
        </row>
        <row r="51"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38.4</v>
          </cell>
          <cell r="AC51">
            <v>38.4</v>
          </cell>
          <cell r="AD51">
            <v>38.4</v>
          </cell>
          <cell r="AE51">
            <v>38.4</v>
          </cell>
          <cell r="AF51">
            <v>38.4</v>
          </cell>
          <cell r="AG51">
            <v>38.4</v>
          </cell>
        </row>
        <row r="52"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1277.43</v>
          </cell>
          <cell r="AC52">
            <v>1277.43</v>
          </cell>
          <cell r="AD52">
            <v>1277.43</v>
          </cell>
          <cell r="AE52">
            <v>1277.43</v>
          </cell>
          <cell r="AF52">
            <v>1277.43</v>
          </cell>
          <cell r="AG52">
            <v>1277.43</v>
          </cell>
        </row>
        <row r="53"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B53">
            <v>196.72</v>
          </cell>
          <cell r="AC53">
            <v>196.72</v>
          </cell>
          <cell r="AD53">
            <v>196.72</v>
          </cell>
          <cell r="AE53">
            <v>196.72</v>
          </cell>
          <cell r="AF53">
            <v>196.72</v>
          </cell>
          <cell r="AG53">
            <v>196.72</v>
          </cell>
        </row>
        <row r="54"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141.68</v>
          </cell>
          <cell r="AC54">
            <v>141.68</v>
          </cell>
          <cell r="AD54">
            <v>141.68</v>
          </cell>
          <cell r="AE54">
            <v>141.68</v>
          </cell>
          <cell r="AF54">
            <v>141.68</v>
          </cell>
          <cell r="AG54">
            <v>141.68</v>
          </cell>
        </row>
        <row r="55"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1106.4100000000001</v>
          </cell>
          <cell r="AC56">
            <v>1106.4100000000001</v>
          </cell>
          <cell r="AD56">
            <v>1106.4100000000001</v>
          </cell>
          <cell r="AE56">
            <v>1106.4100000000001</v>
          </cell>
          <cell r="AF56">
            <v>1106.4100000000001</v>
          </cell>
          <cell r="AG56">
            <v>1106.4100000000001</v>
          </cell>
        </row>
        <row r="57"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B57">
            <v>75.13</v>
          </cell>
          <cell r="AC57">
            <v>75.13</v>
          </cell>
          <cell r="AD57">
            <v>75.13</v>
          </cell>
          <cell r="AE57">
            <v>75.13</v>
          </cell>
          <cell r="AF57">
            <v>75.13</v>
          </cell>
          <cell r="AG57">
            <v>75.13</v>
          </cell>
        </row>
        <row r="58"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93.27</v>
          </cell>
          <cell r="AC58">
            <v>93.27</v>
          </cell>
          <cell r="AD58">
            <v>93.27</v>
          </cell>
          <cell r="AE58">
            <v>93.27</v>
          </cell>
          <cell r="AF58">
            <v>93.27</v>
          </cell>
          <cell r="AG58">
            <v>93.27</v>
          </cell>
        </row>
        <row r="59"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772.95</v>
          </cell>
          <cell r="AC59">
            <v>772.95</v>
          </cell>
          <cell r="AD59">
            <v>772.95</v>
          </cell>
          <cell r="AE59">
            <v>772.95</v>
          </cell>
          <cell r="AF59">
            <v>772.95</v>
          </cell>
          <cell r="AG59">
            <v>772.95</v>
          </cell>
        </row>
        <row r="60"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B60">
            <v>48870.07</v>
          </cell>
          <cell r="AC60">
            <v>48870.07</v>
          </cell>
          <cell r="AD60">
            <v>48870.07</v>
          </cell>
          <cell r="AE60">
            <v>48870.07</v>
          </cell>
          <cell r="AF60">
            <v>48870.07</v>
          </cell>
          <cell r="AG60">
            <v>48870.07</v>
          </cell>
        </row>
        <row r="61"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1081.4100000000001</v>
          </cell>
          <cell r="AC61">
            <v>1081.4100000000001</v>
          </cell>
          <cell r="AD61">
            <v>1081.4100000000001</v>
          </cell>
          <cell r="AE61">
            <v>1081.4100000000001</v>
          </cell>
          <cell r="AF61">
            <v>1081.4100000000001</v>
          </cell>
          <cell r="AG61">
            <v>1081.4100000000001</v>
          </cell>
        </row>
        <row r="62"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3880.53</v>
          </cell>
          <cell r="AC62">
            <v>3880.53</v>
          </cell>
          <cell r="AD62">
            <v>3880.53</v>
          </cell>
          <cell r="AE62">
            <v>3880.53</v>
          </cell>
          <cell r="AF62">
            <v>3880.53</v>
          </cell>
          <cell r="AG62">
            <v>3880.53</v>
          </cell>
        </row>
        <row r="63"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U65">
            <v>2624.63</v>
          </cell>
          <cell r="V65">
            <v>-1969.37</v>
          </cell>
          <cell r="W65">
            <v>-214.92</v>
          </cell>
          <cell r="X65">
            <v>134.16999999999999</v>
          </cell>
          <cell r="Y65">
            <v>398.25</v>
          </cell>
          <cell r="Z65">
            <v>4547.29</v>
          </cell>
          <cell r="AB65">
            <v>1428.78</v>
          </cell>
          <cell r="AC65">
            <v>1425.96</v>
          </cell>
          <cell r="AD65">
            <v>1425.59</v>
          </cell>
          <cell r="AE65">
            <v>1425.87</v>
          </cell>
          <cell r="AF65">
            <v>1427.02</v>
          </cell>
          <cell r="AG65">
            <v>1446.57</v>
          </cell>
        </row>
        <row r="66"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607.91</v>
          </cell>
          <cell r="AC67">
            <v>607.91</v>
          </cell>
          <cell r="AD67">
            <v>607.91</v>
          </cell>
          <cell r="AE67">
            <v>607.91</v>
          </cell>
          <cell r="AF67">
            <v>607.91</v>
          </cell>
          <cell r="AG67">
            <v>607.91</v>
          </cell>
        </row>
        <row r="68"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180.5</v>
          </cell>
          <cell r="AC68">
            <v>180.5</v>
          </cell>
          <cell r="AD68">
            <v>180.5</v>
          </cell>
          <cell r="AE68">
            <v>180.5</v>
          </cell>
          <cell r="AF68">
            <v>180.5</v>
          </cell>
          <cell r="AG68">
            <v>180.5</v>
          </cell>
        </row>
        <row r="69"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B69">
            <v>83.9</v>
          </cell>
          <cell r="AC69">
            <v>83.9</v>
          </cell>
          <cell r="AD69">
            <v>83.9</v>
          </cell>
          <cell r="AE69">
            <v>83.9</v>
          </cell>
          <cell r="AF69">
            <v>83.9</v>
          </cell>
          <cell r="AG69">
            <v>83.9</v>
          </cell>
        </row>
        <row r="70"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7.24</v>
          </cell>
          <cell r="AC70">
            <v>7.24</v>
          </cell>
          <cell r="AD70">
            <v>7.24</v>
          </cell>
          <cell r="AE70">
            <v>7.24</v>
          </cell>
          <cell r="AF70">
            <v>7.24</v>
          </cell>
          <cell r="AG70">
            <v>7.24</v>
          </cell>
        </row>
        <row r="71">
          <cell r="U71">
            <v>79205.149999999994</v>
          </cell>
          <cell r="V71">
            <v>58883.5</v>
          </cell>
          <cell r="W71">
            <v>35791.5</v>
          </cell>
          <cell r="X71">
            <v>110893.89</v>
          </cell>
          <cell r="Y71">
            <v>31048.34</v>
          </cell>
          <cell r="Z71">
            <v>23884.43</v>
          </cell>
          <cell r="AB71">
            <v>87071.98</v>
          </cell>
          <cell r="AC71">
            <v>87311.9</v>
          </cell>
          <cell r="AD71">
            <v>87490.86</v>
          </cell>
          <cell r="AE71">
            <v>85318.66</v>
          </cell>
          <cell r="AF71">
            <v>84779.86</v>
          </cell>
          <cell r="AG71">
            <v>85076.21</v>
          </cell>
        </row>
        <row r="72">
          <cell r="U72">
            <v>-161577.44</v>
          </cell>
          <cell r="V72">
            <v>-71259.59</v>
          </cell>
          <cell r="W72">
            <v>55114.240000000005</v>
          </cell>
          <cell r="X72">
            <v>3359.5999999999985</v>
          </cell>
          <cell r="Y72">
            <v>5001799.3500000006</v>
          </cell>
          <cell r="Z72">
            <v>2237.8899999996647</v>
          </cell>
          <cell r="AB72">
            <v>184542.19</v>
          </cell>
          <cell r="AC72">
            <v>183771.83</v>
          </cell>
          <cell r="AD72">
            <v>183857.03</v>
          </cell>
          <cell r="AE72">
            <v>183687.96</v>
          </cell>
          <cell r="AF72">
            <v>202757.76000000001</v>
          </cell>
          <cell r="AG72">
            <v>202403.35</v>
          </cell>
        </row>
        <row r="73">
          <cell r="U73">
            <v>850846.08000000007</v>
          </cell>
          <cell r="V73">
            <v>2053501.99</v>
          </cell>
          <cell r="W73">
            <v>468950.3</v>
          </cell>
          <cell r="X73">
            <v>894427.84000000008</v>
          </cell>
          <cell r="Y73">
            <v>2211787.46</v>
          </cell>
          <cell r="Z73">
            <v>1540471.2900000003</v>
          </cell>
          <cell r="AB73">
            <v>129760.18</v>
          </cell>
          <cell r="AC73">
            <v>133950.91</v>
          </cell>
          <cell r="AD73">
            <v>135091.01</v>
          </cell>
          <cell r="AE73">
            <v>137822.97</v>
          </cell>
          <cell r="AF73">
            <v>146839.12</v>
          </cell>
          <cell r="AG73">
            <v>156191.97</v>
          </cell>
        </row>
        <row r="74">
          <cell r="U74">
            <v>881.65999999999985</v>
          </cell>
          <cell r="V74">
            <v>-7.6000000000001364</v>
          </cell>
          <cell r="W74">
            <v>19437.59</v>
          </cell>
          <cell r="X74">
            <v>26567.03</v>
          </cell>
          <cell r="Y74">
            <v>156845.62</v>
          </cell>
          <cell r="Z74">
            <v>99174.62</v>
          </cell>
          <cell r="AB74">
            <v>14797.75</v>
          </cell>
          <cell r="AC74">
            <v>14783.31</v>
          </cell>
          <cell r="AD74">
            <v>14842.98</v>
          </cell>
          <cell r="AE74">
            <v>14944.94</v>
          </cell>
          <cell r="AF74">
            <v>15746.65</v>
          </cell>
          <cell r="AG74">
            <v>16507.82</v>
          </cell>
        </row>
        <row r="75">
          <cell r="U75">
            <v>3.9200000000000728</v>
          </cell>
          <cell r="V75">
            <v>-0.47000000000116415</v>
          </cell>
          <cell r="W75">
            <v>14935.11</v>
          </cell>
          <cell r="X75">
            <v>-193.39</v>
          </cell>
          <cell r="Y75">
            <v>98026.540000000008</v>
          </cell>
          <cell r="Z75">
            <v>-5768.16</v>
          </cell>
          <cell r="AB75">
            <v>5980.46</v>
          </cell>
          <cell r="AC75">
            <v>5980.46</v>
          </cell>
          <cell r="AD75">
            <v>6019.88</v>
          </cell>
          <cell r="AE75">
            <v>6019.24</v>
          </cell>
          <cell r="AF75">
            <v>6450.56</v>
          </cell>
          <cell r="AG75">
            <v>6387.81</v>
          </cell>
        </row>
        <row r="76"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3068.6</v>
          </cell>
          <cell r="AC76">
            <v>3068.6</v>
          </cell>
          <cell r="AD76">
            <v>3068.6</v>
          </cell>
          <cell r="AE76">
            <v>3068.6</v>
          </cell>
          <cell r="AF76">
            <v>3068.6</v>
          </cell>
          <cell r="AG76">
            <v>3068.6</v>
          </cell>
        </row>
        <row r="77">
          <cell r="U77">
            <v>691694.40999999968</v>
          </cell>
          <cell r="V77">
            <v>714203.97</v>
          </cell>
          <cell r="W77">
            <v>1336059.97</v>
          </cell>
          <cell r="X77">
            <v>866278.77</v>
          </cell>
          <cell r="Y77">
            <v>1099778.83</v>
          </cell>
          <cell r="Z77">
            <v>1257575.21</v>
          </cell>
          <cell r="AB77">
            <v>396547.76999999996</v>
          </cell>
          <cell r="AC77">
            <v>398685.14999999997</v>
          </cell>
          <cell r="AD77">
            <v>401967.75999999995</v>
          </cell>
          <cell r="AE77">
            <v>402760</v>
          </cell>
          <cell r="AF77">
            <v>409593.87999999995</v>
          </cell>
          <cell r="AG77">
            <v>418661.8</v>
          </cell>
        </row>
        <row r="78">
          <cell r="U78">
            <v>1632893.47</v>
          </cell>
          <cell r="V78">
            <v>116153.22</v>
          </cell>
          <cell r="W78">
            <v>197587.82</v>
          </cell>
          <cell r="X78">
            <v>306171.02</v>
          </cell>
          <cell r="Y78">
            <v>272472.71000000002</v>
          </cell>
          <cell r="Z78">
            <v>329171.03999999998</v>
          </cell>
          <cell r="AB78">
            <v>166147.6</v>
          </cell>
          <cell r="AC78">
            <v>166833.62</v>
          </cell>
          <cell r="AD78">
            <v>168189.15</v>
          </cell>
          <cell r="AE78">
            <v>170972.66</v>
          </cell>
          <cell r="AF78">
            <v>174154.68</v>
          </cell>
          <cell r="AG78">
            <v>178964.97</v>
          </cell>
        </row>
        <row r="79">
          <cell r="U79">
            <v>23561.98</v>
          </cell>
          <cell r="V79">
            <v>276659.89</v>
          </cell>
          <cell r="W79">
            <v>80004.160000000003</v>
          </cell>
          <cell r="X79">
            <v>23575.71</v>
          </cell>
          <cell r="Y79">
            <v>87344.07</v>
          </cell>
          <cell r="Z79">
            <v>200238.13</v>
          </cell>
          <cell r="AB79">
            <v>184109.77</v>
          </cell>
          <cell r="AC79">
            <v>185078.23</v>
          </cell>
          <cell r="AD79">
            <v>185215.99</v>
          </cell>
          <cell r="AE79">
            <v>185072.59</v>
          </cell>
          <cell r="AF79">
            <v>185303.44999999998</v>
          </cell>
          <cell r="AG79">
            <v>186022.13</v>
          </cell>
        </row>
        <row r="80">
          <cell r="U80">
            <v>2023.1599999999962</v>
          </cell>
          <cell r="V80">
            <v>-38982.730000000003</v>
          </cell>
          <cell r="W80">
            <v>8380.73</v>
          </cell>
          <cell r="X80">
            <v>18588.510000000002</v>
          </cell>
          <cell r="Y80">
            <v>40831.46</v>
          </cell>
          <cell r="Z80">
            <v>72326.42</v>
          </cell>
          <cell r="AB80">
            <v>21947.49</v>
          </cell>
          <cell r="AC80">
            <v>21839.93</v>
          </cell>
          <cell r="AD80">
            <v>21867.67</v>
          </cell>
          <cell r="AE80">
            <v>21944.58</v>
          </cell>
          <cell r="AF80">
            <v>22169.83</v>
          </cell>
          <cell r="AG80">
            <v>22768.33</v>
          </cell>
        </row>
        <row r="81"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B81">
            <v>325.27</v>
          </cell>
          <cell r="AC81">
            <v>325.27</v>
          </cell>
          <cell r="AD81">
            <v>325.27</v>
          </cell>
          <cell r="AE81">
            <v>325.27</v>
          </cell>
          <cell r="AF81">
            <v>325.27</v>
          </cell>
          <cell r="AG81">
            <v>325.27</v>
          </cell>
        </row>
        <row r="82">
          <cell r="U82">
            <v>19096.490000000002</v>
          </cell>
          <cell r="V82">
            <v>836.87</v>
          </cell>
          <cell r="W82">
            <v>606.96</v>
          </cell>
          <cell r="X82">
            <v>9356.61</v>
          </cell>
          <cell r="Y82">
            <v>8304.77</v>
          </cell>
          <cell r="Z82">
            <v>14057.15</v>
          </cell>
          <cell r="AB82">
            <v>13849.48</v>
          </cell>
          <cell r="AC82">
            <v>13851.7</v>
          </cell>
          <cell r="AD82">
            <v>13853.62</v>
          </cell>
          <cell r="AE82">
            <v>13890.82</v>
          </cell>
          <cell r="AF82">
            <v>13934.83</v>
          </cell>
          <cell r="AG82">
            <v>14046.59</v>
          </cell>
        </row>
        <row r="83"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U84">
            <v>24845.26</v>
          </cell>
          <cell r="V84">
            <v>40409.58</v>
          </cell>
          <cell r="W84">
            <v>0</v>
          </cell>
          <cell r="X84">
            <v>108004.5</v>
          </cell>
          <cell r="Y84">
            <v>31295.95</v>
          </cell>
          <cell r="Z84">
            <v>0</v>
          </cell>
          <cell r="AB84">
            <v>10769.09</v>
          </cell>
          <cell r="AC84">
            <v>10896.04</v>
          </cell>
          <cell r="AD84">
            <v>10896.04</v>
          </cell>
          <cell r="AE84">
            <v>11405.01</v>
          </cell>
          <cell r="AF84">
            <v>11601.65</v>
          </cell>
          <cell r="AG84">
            <v>11601.65</v>
          </cell>
        </row>
        <row r="85"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543.87</v>
          </cell>
          <cell r="AC85">
            <v>543.87</v>
          </cell>
          <cell r="AD85">
            <v>543.87</v>
          </cell>
          <cell r="AE85">
            <v>543.87</v>
          </cell>
          <cell r="AF85">
            <v>543.87</v>
          </cell>
          <cell r="AG85">
            <v>543.87</v>
          </cell>
        </row>
        <row r="86"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2247.9499999999998</v>
          </cell>
          <cell r="AC86">
            <v>2247.9499999999998</v>
          </cell>
          <cell r="AD86">
            <v>2247.9499999999998</v>
          </cell>
          <cell r="AE86">
            <v>2247.9499999999998</v>
          </cell>
          <cell r="AF86">
            <v>2247.9499999999998</v>
          </cell>
          <cell r="AG86">
            <v>2247.9499999999998</v>
          </cell>
        </row>
        <row r="87"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B87">
            <v>23.44</v>
          </cell>
          <cell r="AC87">
            <v>23.44</v>
          </cell>
          <cell r="AD87">
            <v>23.44</v>
          </cell>
          <cell r="AE87">
            <v>23.44</v>
          </cell>
          <cell r="AF87">
            <v>23.44</v>
          </cell>
          <cell r="AG87">
            <v>23.44</v>
          </cell>
        </row>
        <row r="88"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15124.1</v>
          </cell>
          <cell r="AC88">
            <v>15124.1</v>
          </cell>
          <cell r="AD88">
            <v>15124.1</v>
          </cell>
          <cell r="AE88">
            <v>15124.1</v>
          </cell>
          <cell r="AF88">
            <v>15124.1</v>
          </cell>
          <cell r="AG88">
            <v>15124.1</v>
          </cell>
        </row>
        <row r="89">
          <cell r="U89">
            <v>6676.9800000000005</v>
          </cell>
          <cell r="V89">
            <v>670.32</v>
          </cell>
          <cell r="W89">
            <v>2418.4800000000032</v>
          </cell>
          <cell r="X89">
            <v>30776.149999999998</v>
          </cell>
          <cell r="Y89">
            <v>0</v>
          </cell>
          <cell r="Z89">
            <v>37206.92</v>
          </cell>
          <cell r="AB89">
            <v>15866.33</v>
          </cell>
          <cell r="AC89">
            <v>15870.05</v>
          </cell>
          <cell r="AD89">
            <v>15886.19</v>
          </cell>
          <cell r="AE89">
            <v>16142.78</v>
          </cell>
          <cell r="AF89">
            <v>16142.78</v>
          </cell>
          <cell r="AG89">
            <v>16763.21</v>
          </cell>
        </row>
        <row r="90"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5227.07</v>
          </cell>
          <cell r="AC90">
            <v>5227.07</v>
          </cell>
          <cell r="AD90">
            <v>5227.07</v>
          </cell>
          <cell r="AE90">
            <v>5227.07</v>
          </cell>
          <cell r="AF90">
            <v>5227.07</v>
          </cell>
          <cell r="AG90">
            <v>5227.07</v>
          </cell>
        </row>
        <row r="91"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B91">
            <v>715.84</v>
          </cell>
          <cell r="AC91">
            <v>715.84</v>
          </cell>
          <cell r="AD91">
            <v>715.84</v>
          </cell>
          <cell r="AE91">
            <v>715.84</v>
          </cell>
          <cell r="AF91">
            <v>715.84</v>
          </cell>
          <cell r="AG91">
            <v>715.84</v>
          </cell>
        </row>
        <row r="92">
          <cell r="U92">
            <v>104062.05</v>
          </cell>
          <cell r="V92">
            <v>0</v>
          </cell>
          <cell r="W92">
            <v>0</v>
          </cell>
          <cell r="X92">
            <v>0</v>
          </cell>
          <cell r="Y92">
            <v>99581.98</v>
          </cell>
          <cell r="Z92">
            <v>0</v>
          </cell>
          <cell r="AB92">
            <v>15922.53</v>
          </cell>
          <cell r="AC92">
            <v>15922.53</v>
          </cell>
          <cell r="AD92">
            <v>15875.67</v>
          </cell>
          <cell r="AE92">
            <v>15875.67</v>
          </cell>
          <cell r="AF92">
            <v>16912.98</v>
          </cell>
          <cell r="AG92">
            <v>16912.98</v>
          </cell>
        </row>
        <row r="93"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B93">
            <v>697.25</v>
          </cell>
          <cell r="AC93">
            <v>697.25</v>
          </cell>
          <cell r="AD93">
            <v>697.25</v>
          </cell>
          <cell r="AE93">
            <v>572.6</v>
          </cell>
          <cell r="AF93">
            <v>572.6</v>
          </cell>
          <cell r="AG93">
            <v>572.6</v>
          </cell>
        </row>
        <row r="94"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814.67</v>
          </cell>
          <cell r="AC94">
            <v>814.67</v>
          </cell>
          <cell r="AD94">
            <v>814.67</v>
          </cell>
          <cell r="AE94">
            <v>814.67</v>
          </cell>
          <cell r="AF94">
            <v>814.67</v>
          </cell>
          <cell r="AG94">
            <v>814.67</v>
          </cell>
        </row>
        <row r="95"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431.51</v>
          </cell>
          <cell r="AC95">
            <v>431.51</v>
          </cell>
          <cell r="AD95">
            <v>431.51</v>
          </cell>
          <cell r="AE95">
            <v>431.51</v>
          </cell>
          <cell r="AF95">
            <v>431.51</v>
          </cell>
          <cell r="AG95">
            <v>431.51</v>
          </cell>
        </row>
        <row r="96"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17004.97</v>
          </cell>
          <cell r="Z96">
            <v>0</v>
          </cell>
          <cell r="AB96">
            <v>3337.44</v>
          </cell>
          <cell r="AC96">
            <v>3337.44</v>
          </cell>
          <cell r="AD96">
            <v>3337.44</v>
          </cell>
          <cell r="AE96">
            <v>3337.44</v>
          </cell>
          <cell r="AF96">
            <v>3526.48</v>
          </cell>
          <cell r="AG96">
            <v>3526.48</v>
          </cell>
        </row>
        <row r="97"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569.58000000000004</v>
          </cell>
          <cell r="AC97">
            <v>569.58000000000004</v>
          </cell>
          <cell r="AD97">
            <v>569.58000000000004</v>
          </cell>
          <cell r="AE97">
            <v>569.58000000000004</v>
          </cell>
          <cell r="AF97">
            <v>569.58000000000004</v>
          </cell>
          <cell r="AG97">
            <v>569.58000000000004</v>
          </cell>
        </row>
        <row r="98">
          <cell r="U98">
            <v>28838.31</v>
          </cell>
          <cell r="V98">
            <v>589.95000000000005</v>
          </cell>
          <cell r="W98">
            <v>18558.330000000002</v>
          </cell>
          <cell r="X98">
            <v>14522.779999999999</v>
          </cell>
          <cell r="Y98">
            <v>102050.42</v>
          </cell>
          <cell r="Z98">
            <v>3374.8600000000006</v>
          </cell>
          <cell r="AB98">
            <v>28472.18</v>
          </cell>
          <cell r="AC98">
            <v>28474.639999999999</v>
          </cell>
          <cell r="AD98">
            <v>28567.43</v>
          </cell>
          <cell r="AE98">
            <v>28658.2</v>
          </cell>
          <cell r="AF98">
            <v>29508.62</v>
          </cell>
          <cell r="AG98">
            <v>29550.799999999999</v>
          </cell>
        </row>
        <row r="99">
          <cell r="U99">
            <v>26.05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747.47</v>
          </cell>
          <cell r="AC99">
            <v>747.47</v>
          </cell>
          <cell r="AD99">
            <v>747.47</v>
          </cell>
          <cell r="AE99">
            <v>747.47</v>
          </cell>
          <cell r="AF99">
            <v>747.47</v>
          </cell>
          <cell r="AG99">
            <v>747.47</v>
          </cell>
        </row>
        <row r="100">
          <cell r="U100">
            <v>0</v>
          </cell>
          <cell r="V100">
            <v>2785.19</v>
          </cell>
          <cell r="W100">
            <v>193157.6</v>
          </cell>
          <cell r="X100">
            <v>10.45</v>
          </cell>
          <cell r="Y100">
            <v>4170.5</v>
          </cell>
          <cell r="Z100">
            <v>28055.69</v>
          </cell>
          <cell r="AB100">
            <v>21808.63</v>
          </cell>
          <cell r="AC100">
            <v>24593.82</v>
          </cell>
          <cell r="AD100">
            <v>25671.78</v>
          </cell>
          <cell r="AE100">
            <v>24301.27</v>
          </cell>
          <cell r="AF100">
            <v>24440.29</v>
          </cell>
          <cell r="AG100">
            <v>25843.07</v>
          </cell>
        </row>
        <row r="101"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B103">
            <v>-380093.85</v>
          </cell>
          <cell r="AC103">
            <v>218442.79999999993</v>
          </cell>
          <cell r="AD103">
            <v>-238814.0400000001</v>
          </cell>
          <cell r="AE103">
            <v>76787.030000000057</v>
          </cell>
          <cell r="AF103">
            <v>-239730.78000000012</v>
          </cell>
          <cell r="AG103">
            <v>-131710.44999999998</v>
          </cell>
        </row>
        <row r="104">
          <cell r="AB104">
            <v>-2744.69</v>
          </cell>
          <cell r="AC104">
            <v>2744.6899999999996</v>
          </cell>
          <cell r="AD104">
            <v>0</v>
          </cell>
          <cell r="AE104">
            <v>-2468</v>
          </cell>
          <cell r="AF104">
            <v>2468</v>
          </cell>
          <cell r="AG104">
            <v>0</v>
          </cell>
        </row>
        <row r="106"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U108">
            <v>0</v>
          </cell>
          <cell r="V108">
            <v>0</v>
          </cell>
          <cell r="W108">
            <v>0</v>
          </cell>
          <cell r="X108">
            <v>-9332.25</v>
          </cell>
          <cell r="Y108">
            <v>21737.45</v>
          </cell>
          <cell r="Z108">
            <v>0</v>
          </cell>
          <cell r="AB108">
            <v>34701.43</v>
          </cell>
          <cell r="AC108">
            <v>34701.43</v>
          </cell>
          <cell r="AD108">
            <v>34701.43</v>
          </cell>
          <cell r="AE108">
            <v>34662.92</v>
          </cell>
          <cell r="AF108">
            <v>34782.53</v>
          </cell>
          <cell r="AG108">
            <v>34782.53</v>
          </cell>
        </row>
        <row r="109"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14179.73</v>
          </cell>
          <cell r="AC109">
            <v>14179.73</v>
          </cell>
          <cell r="AD109">
            <v>14179.73</v>
          </cell>
          <cell r="AE109">
            <v>14179.73</v>
          </cell>
          <cell r="AF109">
            <v>14179.73</v>
          </cell>
          <cell r="AG109">
            <v>14179.73</v>
          </cell>
        </row>
        <row r="110"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28872.52</v>
          </cell>
          <cell r="AC110">
            <v>28872.52</v>
          </cell>
          <cell r="AD110">
            <v>28872.52</v>
          </cell>
          <cell r="AE110">
            <v>28872.52</v>
          </cell>
          <cell r="AF110">
            <v>28872.52</v>
          </cell>
          <cell r="AG110">
            <v>28872.52</v>
          </cell>
        </row>
        <row r="111">
          <cell r="U111">
            <v>31.280000000000655</v>
          </cell>
          <cell r="V111">
            <v>0</v>
          </cell>
          <cell r="W111">
            <v>7509.1</v>
          </cell>
          <cell r="X111">
            <v>-117.20000000000073</v>
          </cell>
          <cell r="Y111">
            <v>-17679.560000000001</v>
          </cell>
          <cell r="Z111">
            <v>0</v>
          </cell>
          <cell r="AB111">
            <v>7779.38</v>
          </cell>
          <cell r="AC111">
            <v>7779.38</v>
          </cell>
          <cell r="AD111">
            <v>7809.54</v>
          </cell>
          <cell r="AE111">
            <v>7808.96</v>
          </cell>
          <cell r="AF111">
            <v>7690.62</v>
          </cell>
          <cell r="AG111">
            <v>7690.62</v>
          </cell>
        </row>
        <row r="112"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-4057.89</v>
          </cell>
          <cell r="Z112">
            <v>0</v>
          </cell>
          <cell r="AB112">
            <v>13.58</v>
          </cell>
          <cell r="AC112">
            <v>13.58</v>
          </cell>
          <cell r="AD112">
            <v>13.58</v>
          </cell>
          <cell r="AE112">
            <v>13.58</v>
          </cell>
          <cell r="AF112">
            <v>-13.58</v>
          </cell>
          <cell r="AG112">
            <v>-13.58</v>
          </cell>
        </row>
        <row r="113"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9048.58</v>
          </cell>
          <cell r="AC113">
            <v>9048.58</v>
          </cell>
          <cell r="AD113">
            <v>9048.58</v>
          </cell>
          <cell r="AE113">
            <v>9048.58</v>
          </cell>
          <cell r="AF113">
            <v>9048.58</v>
          </cell>
          <cell r="AG113">
            <v>9048.58</v>
          </cell>
        </row>
        <row r="114"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1253.31</v>
          </cell>
          <cell r="AC114">
            <v>1253.31</v>
          </cell>
          <cell r="AD114">
            <v>1253.31</v>
          </cell>
          <cell r="AE114">
            <v>1253.31</v>
          </cell>
          <cell r="AF114">
            <v>1253.31</v>
          </cell>
          <cell r="AG114">
            <v>1253.31</v>
          </cell>
        </row>
        <row r="115">
          <cell r="U115">
            <v>0</v>
          </cell>
          <cell r="V115">
            <v>0</v>
          </cell>
          <cell r="W115">
            <v>0</v>
          </cell>
          <cell r="X115">
            <v>9332.25</v>
          </cell>
          <cell r="Y115">
            <v>0</v>
          </cell>
          <cell r="Z115">
            <v>0</v>
          </cell>
          <cell r="AB115">
            <v>40.9</v>
          </cell>
          <cell r="AC115">
            <v>40.9</v>
          </cell>
          <cell r="AD115">
            <v>40.9</v>
          </cell>
          <cell r="AE115">
            <v>60.9</v>
          </cell>
          <cell r="AF115">
            <v>60.9</v>
          </cell>
          <cell r="AG115">
            <v>60.9</v>
          </cell>
        </row>
        <row r="116"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7247.68</v>
          </cell>
          <cell r="AC116">
            <v>7247.68</v>
          </cell>
          <cell r="AD116">
            <v>7247.68</v>
          </cell>
          <cell r="AE116">
            <v>7247.68</v>
          </cell>
          <cell r="AF116">
            <v>7247.68</v>
          </cell>
          <cell r="AG116">
            <v>7247.68</v>
          </cell>
        </row>
        <row r="117">
          <cell r="U117">
            <v>-0.4</v>
          </cell>
          <cell r="V117">
            <v>-0.85</v>
          </cell>
          <cell r="W117">
            <v>78420.31</v>
          </cell>
          <cell r="X117">
            <v>3569.0200000000041</v>
          </cell>
          <cell r="Y117">
            <v>426.55</v>
          </cell>
          <cell r="Z117">
            <v>-140</v>
          </cell>
          <cell r="AB117">
            <v>56934.68</v>
          </cell>
          <cell r="AC117">
            <v>56934.68</v>
          </cell>
          <cell r="AD117">
            <v>57610.76</v>
          </cell>
          <cell r="AE117">
            <v>57649.23</v>
          </cell>
          <cell r="AF117">
            <v>57655.360000000001</v>
          </cell>
          <cell r="AG117">
            <v>57652.34</v>
          </cell>
        </row>
        <row r="118">
          <cell r="U118">
            <v>0</v>
          </cell>
          <cell r="V118">
            <v>0</v>
          </cell>
          <cell r="W118">
            <v>2333.7600000000002</v>
          </cell>
          <cell r="X118">
            <v>11958.48</v>
          </cell>
          <cell r="Y118">
            <v>60.98</v>
          </cell>
          <cell r="Z118">
            <v>-19.920000000000002</v>
          </cell>
          <cell r="AB118">
            <v>13074.29</v>
          </cell>
          <cell r="AC118">
            <v>13074.29</v>
          </cell>
          <cell r="AD118">
            <v>13094.79</v>
          </cell>
          <cell r="AE118">
            <v>13226.08</v>
          </cell>
          <cell r="AF118">
            <v>13226.97</v>
          </cell>
          <cell r="AG118">
            <v>13226.54</v>
          </cell>
        </row>
        <row r="119">
          <cell r="U119">
            <v>0</v>
          </cell>
          <cell r="V119">
            <v>0</v>
          </cell>
          <cell r="W119">
            <v>39278.519999999997</v>
          </cell>
          <cell r="X119">
            <v>89.910000000003492</v>
          </cell>
          <cell r="Y119">
            <v>448.19</v>
          </cell>
          <cell r="Z119">
            <v>-148.59</v>
          </cell>
          <cell r="AB119">
            <v>3592.72</v>
          </cell>
          <cell r="AC119">
            <v>3592.72</v>
          </cell>
          <cell r="AD119">
            <v>3935.39</v>
          </cell>
          <cell r="AE119">
            <v>3936.37</v>
          </cell>
          <cell r="AF119">
            <v>3942.88</v>
          </cell>
          <cell r="AG119">
            <v>3939.64</v>
          </cell>
        </row>
        <row r="120">
          <cell r="U120">
            <v>13.86</v>
          </cell>
          <cell r="V120">
            <v>0.84999999999854481</v>
          </cell>
          <cell r="W120">
            <v>0</v>
          </cell>
          <cell r="X120">
            <v>3829.71</v>
          </cell>
          <cell r="Y120">
            <v>3515.7999999999997</v>
          </cell>
          <cell r="Z120">
            <v>34967.74</v>
          </cell>
          <cell r="AB120">
            <v>6942.72</v>
          </cell>
          <cell r="AC120">
            <v>6942.73</v>
          </cell>
          <cell r="AD120">
            <v>6942.73</v>
          </cell>
          <cell r="AE120">
            <v>6984.76</v>
          </cell>
          <cell r="AF120">
            <v>5051.57</v>
          </cell>
          <cell r="AG120">
            <v>5834.81</v>
          </cell>
        </row>
        <row r="121"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2343.7600000000002</v>
          </cell>
          <cell r="AC121">
            <v>2343.7600000000002</v>
          </cell>
          <cell r="AD121">
            <v>2343.7600000000002</v>
          </cell>
          <cell r="AE121">
            <v>2343.7600000000002</v>
          </cell>
          <cell r="AF121">
            <v>-165.9</v>
          </cell>
          <cell r="AG121">
            <v>-165.9</v>
          </cell>
        </row>
        <row r="122">
          <cell r="U122">
            <v>-9.2799999999999994</v>
          </cell>
          <cell r="V122">
            <v>0</v>
          </cell>
          <cell r="W122">
            <v>943591.74</v>
          </cell>
          <cell r="X122">
            <v>792593.12</v>
          </cell>
          <cell r="Y122">
            <v>284305.96000000008</v>
          </cell>
          <cell r="Z122">
            <v>-23902.76</v>
          </cell>
          <cell r="AB122">
            <v>601305</v>
          </cell>
          <cell r="AC122">
            <v>601305</v>
          </cell>
          <cell r="AD122">
            <v>607503.18999999994</v>
          </cell>
          <cell r="AE122">
            <v>614011.1</v>
          </cell>
          <cell r="AF122">
            <v>571756.4</v>
          </cell>
          <cell r="AG122">
            <v>571363.87</v>
          </cell>
        </row>
        <row r="123"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1060.49</v>
          </cell>
          <cell r="AC123">
            <v>1060.49</v>
          </cell>
          <cell r="AD123">
            <v>1060.49</v>
          </cell>
          <cell r="AE123">
            <v>1060.49</v>
          </cell>
          <cell r="AF123">
            <v>1060.49</v>
          </cell>
          <cell r="AG123">
            <v>1060.49</v>
          </cell>
        </row>
        <row r="124"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1419.52</v>
          </cell>
          <cell r="AC124">
            <v>1419.52</v>
          </cell>
          <cell r="AD124">
            <v>1419.52</v>
          </cell>
          <cell r="AE124">
            <v>1419.52</v>
          </cell>
          <cell r="AF124">
            <v>1419.52</v>
          </cell>
          <cell r="AG124">
            <v>1419.52</v>
          </cell>
        </row>
        <row r="125"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500.26</v>
          </cell>
          <cell r="AC125">
            <v>500.26</v>
          </cell>
          <cell r="AD125">
            <v>500.26</v>
          </cell>
          <cell r="AE125">
            <v>500.26</v>
          </cell>
          <cell r="AF125">
            <v>500.26</v>
          </cell>
          <cell r="AG125">
            <v>500.26</v>
          </cell>
        </row>
        <row r="127"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467.77</v>
          </cell>
          <cell r="AC129">
            <v>467.77</v>
          </cell>
          <cell r="AD129">
            <v>467.77</v>
          </cell>
          <cell r="AE129">
            <v>467.77</v>
          </cell>
          <cell r="AF129">
            <v>467.77</v>
          </cell>
          <cell r="AG129">
            <v>467.77</v>
          </cell>
        </row>
        <row r="130"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3098.84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191.96</v>
          </cell>
          <cell r="AG132">
            <v>191.96</v>
          </cell>
        </row>
        <row r="133"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U134">
            <v>541.84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910.07</v>
          </cell>
          <cell r="AC134">
            <v>910.07</v>
          </cell>
          <cell r="AD134">
            <v>910.07</v>
          </cell>
          <cell r="AE134">
            <v>910.07</v>
          </cell>
          <cell r="AF134">
            <v>910.07</v>
          </cell>
          <cell r="AG134">
            <v>910.07</v>
          </cell>
        </row>
        <row r="135"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105</v>
          </cell>
          <cell r="AC135">
            <v>105</v>
          </cell>
          <cell r="AD135">
            <v>105</v>
          </cell>
          <cell r="AE135">
            <v>36.49</v>
          </cell>
          <cell r="AF135">
            <v>36.49</v>
          </cell>
          <cell r="AG135">
            <v>36.49</v>
          </cell>
        </row>
        <row r="136"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1302.92</v>
          </cell>
          <cell r="AC136">
            <v>1302.92</v>
          </cell>
          <cell r="AD136">
            <v>1302.92</v>
          </cell>
          <cell r="AE136">
            <v>1302.92</v>
          </cell>
          <cell r="AF136">
            <v>1302.92</v>
          </cell>
          <cell r="AG136">
            <v>1302.92</v>
          </cell>
        </row>
        <row r="137"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3549.87</v>
          </cell>
          <cell r="AC137">
            <v>3549.87</v>
          </cell>
          <cell r="AD137">
            <v>3549.87</v>
          </cell>
          <cell r="AE137">
            <v>3549.87</v>
          </cell>
          <cell r="AF137">
            <v>3549.87</v>
          </cell>
          <cell r="AG137">
            <v>3549.87</v>
          </cell>
        </row>
        <row r="138"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2851.07</v>
          </cell>
          <cell r="AC139">
            <v>2851.07</v>
          </cell>
          <cell r="AD139">
            <v>2851.07</v>
          </cell>
          <cell r="AE139">
            <v>2851.07</v>
          </cell>
          <cell r="AF139">
            <v>2851.07</v>
          </cell>
          <cell r="AG139">
            <v>2851.07</v>
          </cell>
        </row>
        <row r="140"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</row>
        <row r="141"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</row>
        <row r="142">
          <cell r="U142">
            <v>0</v>
          </cell>
          <cell r="V142">
            <v>-2785.19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7073.93</v>
          </cell>
          <cell r="AC142">
            <v>4288.74</v>
          </cell>
          <cell r="AD142">
            <v>7073.93</v>
          </cell>
          <cell r="AE142">
            <v>7073.93</v>
          </cell>
          <cell r="AF142">
            <v>7073.93</v>
          </cell>
          <cell r="AG142">
            <v>1270.47</v>
          </cell>
        </row>
        <row r="143"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701.82</v>
          </cell>
          <cell r="AC143">
            <v>701.82</v>
          </cell>
          <cell r="AD143">
            <v>701.82</v>
          </cell>
          <cell r="AE143">
            <v>701.82</v>
          </cell>
          <cell r="AF143">
            <v>701.82</v>
          </cell>
          <cell r="AG143">
            <v>701.82</v>
          </cell>
        </row>
        <row r="144">
          <cell r="U144">
            <v>666.35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4961.51</v>
          </cell>
          <cell r="AC144">
            <v>4961.51</v>
          </cell>
          <cell r="AD144">
            <v>3850.11</v>
          </cell>
          <cell r="AE144">
            <v>0</v>
          </cell>
          <cell r="AF144">
            <v>0</v>
          </cell>
          <cell r="AG144">
            <v>0</v>
          </cell>
        </row>
        <row r="145">
          <cell r="AB145">
            <v>-34.79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</sheetData>
      <sheetData sheetId="7">
        <row r="7"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</row>
        <row r="17"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-2154.89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-826.76</v>
          </cell>
        </row>
        <row r="27"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3"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</row>
        <row r="76"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</row>
        <row r="80"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</row>
        <row r="96"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</row>
        <row r="98"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6"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  <row r="110"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</row>
        <row r="114"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</row>
        <row r="116"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</row>
        <row r="118"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2154.89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826.76</v>
          </cell>
        </row>
        <row r="121"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7"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</row>
        <row r="130"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</row>
        <row r="136"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</row>
        <row r="141"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</row>
        <row r="142"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</row>
        <row r="143"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</row>
        <row r="144"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</sheetData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6E1C3BDE50491381F25E9C6D3B6C3"/>
      <sheetName val="2353EB7565A543A1AE34CD35A7A534F"/>
      <sheetName val="002 div"/>
      <sheetName val="012 div"/>
      <sheetName val="091 div"/>
    </sheetNames>
    <sheetDataSet>
      <sheetData sheetId="0"/>
      <sheetData sheetId="1"/>
      <sheetData sheetId="2">
        <row r="23">
          <cell r="C23">
            <v>2530630.2700000009</v>
          </cell>
        </row>
      </sheetData>
      <sheetData sheetId="3">
        <row r="23">
          <cell r="C23">
            <v>769478.33</v>
          </cell>
        </row>
      </sheetData>
      <sheetData sheetId="4">
        <row r="26">
          <cell r="C26">
            <v>71020.119999997318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accts retrieval"/>
      <sheetName val="FERC retrieval"/>
      <sheetName val="major ratebase items"/>
      <sheetName val="Div9 monthly BS accts "/>
      <sheetName val="Div91 monthly BS accts"/>
      <sheetName val="Div2 monthly BS accts"/>
      <sheetName val="Div12 monthly BS accts"/>
      <sheetName val="Div9 RWIP"/>
      <sheetName val="Div91 RWIP"/>
      <sheetName val="Div2 RWIP"/>
      <sheetName val="Div12 RWIP"/>
    </sheetNames>
    <sheetDataSet>
      <sheetData sheetId="0"/>
      <sheetData sheetId="1"/>
      <sheetData sheetId="2">
        <row r="9">
          <cell r="E9">
            <v>195919916.37</v>
          </cell>
          <cell r="F9">
            <v>195592885.83000001</v>
          </cell>
          <cell r="G9">
            <v>195601150.19999999</v>
          </cell>
          <cell r="H9">
            <v>195852575.78999999</v>
          </cell>
          <cell r="I9">
            <v>197628003.66999999</v>
          </cell>
          <cell r="J9">
            <v>188483241.91</v>
          </cell>
          <cell r="K9">
            <v>188703283.05000001</v>
          </cell>
        </row>
        <row r="13">
          <cell r="E13">
            <v>-119084630.90000001</v>
          </cell>
          <cell r="F13">
            <v>-119842784.88</v>
          </cell>
          <cell r="G13">
            <v>-120959876.42</v>
          </cell>
          <cell r="H13">
            <v>-122114130.83</v>
          </cell>
          <cell r="I13">
            <v>-123277116.95999999</v>
          </cell>
          <cell r="J13">
            <v>-113824242.08</v>
          </cell>
          <cell r="K13">
            <v>-114830432.65000001</v>
          </cell>
        </row>
        <row r="21">
          <cell r="E21">
            <v>159264784.72</v>
          </cell>
          <cell r="F21">
            <v>159264820.18000001</v>
          </cell>
          <cell r="G21">
            <v>159264820.18000001</v>
          </cell>
          <cell r="H21">
            <v>160335953.61000001</v>
          </cell>
          <cell r="I21">
            <v>161147876.65000001</v>
          </cell>
          <cell r="J21">
            <v>156854047.28999999</v>
          </cell>
          <cell r="K21">
            <v>156866958.65000001</v>
          </cell>
        </row>
        <row r="25">
          <cell r="E25">
            <v>-48999750.890000001</v>
          </cell>
          <cell r="F25">
            <v>-49790061.439999998</v>
          </cell>
          <cell r="G25">
            <v>-50580372</v>
          </cell>
          <cell r="H25">
            <v>-51377950.159999996</v>
          </cell>
          <cell r="I25">
            <v>-52182229.909999996</v>
          </cell>
          <cell r="J25">
            <v>-48357212.909999996</v>
          </cell>
          <cell r="K25">
            <v>-49115993.530000001</v>
          </cell>
        </row>
        <row r="33">
          <cell r="E33">
            <v>4723589.72</v>
          </cell>
          <cell r="F33">
            <v>4722567.8899999997</v>
          </cell>
          <cell r="G33">
            <v>4719782.7</v>
          </cell>
          <cell r="H33">
            <v>4719782.7</v>
          </cell>
          <cell r="I33">
            <v>4711285.63</v>
          </cell>
          <cell r="J33">
            <v>4714384.47</v>
          </cell>
          <cell r="K33">
            <v>4714384.47</v>
          </cell>
        </row>
        <row r="37">
          <cell r="E37">
            <v>-2941864.1700000004</v>
          </cell>
          <cell r="F37">
            <v>-2961523.3200000008</v>
          </cell>
          <cell r="G37">
            <v>-2980662.0900000003</v>
          </cell>
          <cell r="H37">
            <v>-3001474.65</v>
          </cell>
          <cell r="I37">
            <v>-3009871.52</v>
          </cell>
          <cell r="J37">
            <v>-3026957.4200000004</v>
          </cell>
          <cell r="K37">
            <v>-3038239.8600000008</v>
          </cell>
        </row>
        <row r="45">
          <cell r="E45">
            <v>445083203.5</v>
          </cell>
          <cell r="F45">
            <v>448172031.74999994</v>
          </cell>
          <cell r="G45">
            <v>450824783.88</v>
          </cell>
          <cell r="H45">
            <v>452521047.63</v>
          </cell>
          <cell r="I45">
            <v>453545378.18000001</v>
          </cell>
          <cell r="J45">
            <v>462073953.54000002</v>
          </cell>
          <cell r="K45">
            <v>465677479.10000002</v>
          </cell>
        </row>
        <row r="49">
          <cell r="E49">
            <v>-156082015.17000002</v>
          </cell>
          <cell r="F49">
            <v>-156476421.98000002</v>
          </cell>
          <cell r="G49">
            <v>-157188954.71000001</v>
          </cell>
          <cell r="H49">
            <v>-157623078.12</v>
          </cell>
          <cell r="I49">
            <v>-157381931.13</v>
          </cell>
          <cell r="J49">
            <v>-157838881.09</v>
          </cell>
          <cell r="K49">
            <v>-158312638.94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D-Summary"/>
      <sheetName val="KMD-CapEx"/>
      <sheetName val="KMD-Closing"/>
      <sheetName val="KMD-byActivityCode"/>
      <sheetName val="KMD-byProject"/>
      <sheetName val="KY-CapEx"/>
      <sheetName val="KY-Closing"/>
      <sheetName val="TN-CapEx"/>
      <sheetName val="TN-Closing"/>
      <sheetName val="VA-CapEx"/>
      <sheetName val="VA-Closing"/>
      <sheetName val="KMD-Admin"/>
      <sheetName val="BudgetClosing"/>
    </sheetNames>
    <sheetDataSet>
      <sheetData sheetId="0"/>
      <sheetData sheetId="1"/>
      <sheetData sheetId="2"/>
      <sheetData sheetId="3"/>
      <sheetData sheetId="4"/>
      <sheetData sheetId="5">
        <row r="21">
          <cell r="R21">
            <v>11165211.619999997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Summary"/>
      <sheetName val="Detail"/>
      <sheetName val="Recon"/>
    </sheetNames>
    <sheetDataSet>
      <sheetData sheetId="0">
        <row r="11"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6299.48</v>
          </cell>
          <cell r="Q11">
            <v>13240.39</v>
          </cell>
          <cell r="R11">
            <v>20664.73</v>
          </cell>
        </row>
        <row r="12">
          <cell r="L12">
            <v>13011861.35</v>
          </cell>
          <cell r="M12">
            <v>13723236.479999995</v>
          </cell>
          <cell r="N12">
            <v>14084414.289999997</v>
          </cell>
          <cell r="O12">
            <v>14179432.289999995</v>
          </cell>
          <cell r="P12">
            <v>16886099.849999998</v>
          </cell>
          <cell r="Q12">
            <v>14028267.989999993</v>
          </cell>
          <cell r="R12">
            <v>15940216.360000005</v>
          </cell>
        </row>
        <row r="15">
          <cell r="L15">
            <v>82046.290000000037</v>
          </cell>
          <cell r="M15">
            <v>80465.029999999955</v>
          </cell>
          <cell r="N15">
            <v>80206.199999999983</v>
          </cell>
          <cell r="O15">
            <v>94380.770000000048</v>
          </cell>
          <cell r="P15">
            <v>107555.44999999994</v>
          </cell>
          <cell r="Q15">
            <v>45153.72</v>
          </cell>
          <cell r="R15">
            <v>52969.119999999995</v>
          </cell>
        </row>
        <row r="16">
          <cell r="L16">
            <v>12947077.850000005</v>
          </cell>
          <cell r="M16">
            <v>12349723.819999995</v>
          </cell>
          <cell r="N16">
            <v>11720333.25</v>
          </cell>
          <cell r="O16">
            <v>13919392.829999996</v>
          </cell>
          <cell r="P16">
            <v>16305099.989999998</v>
          </cell>
          <cell r="Q16">
            <v>12555822.630000003</v>
          </cell>
          <cell r="R16">
            <v>14123020.170000006</v>
          </cell>
        </row>
        <row r="19"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L20">
            <v>1527297.3399999999</v>
          </cell>
          <cell r="M20">
            <v>1739146.97</v>
          </cell>
          <cell r="N20">
            <v>2009230.28</v>
          </cell>
          <cell r="O20">
            <v>1968865.5999999999</v>
          </cell>
          <cell r="P20">
            <v>1620400.1400000004</v>
          </cell>
          <cell r="Q20">
            <v>1656190.9399999997</v>
          </cell>
          <cell r="R20">
            <v>2198098.25</v>
          </cell>
        </row>
        <row r="23">
          <cell r="L23">
            <v>216744.13</v>
          </cell>
          <cell r="M23">
            <v>216744.13</v>
          </cell>
          <cell r="N23">
            <v>216744.13</v>
          </cell>
          <cell r="O23">
            <v>216744.13</v>
          </cell>
          <cell r="P23">
            <v>216744.13</v>
          </cell>
          <cell r="Q23">
            <v>216744.13</v>
          </cell>
          <cell r="R23">
            <v>216744.13</v>
          </cell>
        </row>
        <row r="24">
          <cell r="L24">
            <v>-109471.99</v>
          </cell>
          <cell r="M24">
            <v>-253314.7</v>
          </cell>
          <cell r="N24">
            <v>-256243.26</v>
          </cell>
          <cell r="O24">
            <v>-276095.49000000005</v>
          </cell>
          <cell r="P24">
            <v>-253314.7</v>
          </cell>
          <cell r="Q24">
            <v>-525473.31999999995</v>
          </cell>
          <cell r="R24">
            <v>-174493.9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tucky Direct"/>
      <sheetName val="KYMD Gnrl Office"/>
      <sheetName val="Shared Services Unit"/>
    </sheetNames>
    <sheetDataSet>
      <sheetData sheetId="0"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1.1999999999999999E-3</v>
          </cell>
          <cell r="F16">
            <v>2.5000000000000001E-3</v>
          </cell>
        </row>
        <row r="17">
          <cell r="E17">
            <v>1.66E-2</v>
          </cell>
          <cell r="F17">
            <v>1.67E-2</v>
          </cell>
        </row>
        <row r="18">
          <cell r="E18">
            <v>1.1300000000000001E-2</v>
          </cell>
          <cell r="F18">
            <v>1.26E-2</v>
          </cell>
        </row>
        <row r="19">
          <cell r="E19">
            <v>7.0000000000000001E-3</v>
          </cell>
          <cell r="F19">
            <v>9.1999999999999998E-3</v>
          </cell>
        </row>
        <row r="20">
          <cell r="E20">
            <v>1.18E-2</v>
          </cell>
          <cell r="F20">
            <v>1.2999999999999999E-2</v>
          </cell>
        </row>
        <row r="21">
          <cell r="E21">
            <v>1.89E-2</v>
          </cell>
          <cell r="F21">
            <v>1.9300000000000001E-2</v>
          </cell>
        </row>
        <row r="22">
          <cell r="E22">
            <v>1.43E-2</v>
          </cell>
          <cell r="F22">
            <v>1.5100000000000001E-2</v>
          </cell>
        </row>
        <row r="23">
          <cell r="E23">
            <v>6.3999999999999994E-3</v>
          </cell>
          <cell r="F23">
            <v>9.2999999999999992E-3</v>
          </cell>
        </row>
        <row r="24">
          <cell r="E24">
            <v>1.7600000000000001E-2</v>
          </cell>
          <cell r="F24">
            <v>1.7999999999999999E-2</v>
          </cell>
        </row>
        <row r="25">
          <cell r="E25">
            <v>6.9999999999999999E-4</v>
          </cell>
          <cell r="F25">
            <v>3.5000000000000001E-3</v>
          </cell>
        </row>
        <row r="26">
          <cell r="E26">
            <v>7.1000000000000004E-3</v>
          </cell>
          <cell r="F26">
            <v>8.8000000000000005E-3</v>
          </cell>
        </row>
        <row r="27">
          <cell r="E27">
            <v>2.1999999999999997E-3</v>
          </cell>
          <cell r="F27">
            <v>8.0999999999999996E-3</v>
          </cell>
        </row>
        <row r="28">
          <cell r="E28">
            <v>2.1999999999999997E-3</v>
          </cell>
          <cell r="F28">
            <v>8.0999999999999996E-3</v>
          </cell>
        </row>
        <row r="29">
          <cell r="E29">
            <v>1.66E-2</v>
          </cell>
          <cell r="F29">
            <v>1.7999999999999999E-2</v>
          </cell>
        </row>
        <row r="30">
          <cell r="E30">
            <v>9.7999999999999997E-3</v>
          </cell>
          <cell r="F30">
            <v>5.1000000000000004E-3</v>
          </cell>
        </row>
        <row r="31">
          <cell r="E31">
            <v>4.0999999999999995E-3</v>
          </cell>
          <cell r="F31">
            <v>2.0500000000000001E-2</v>
          </cell>
        </row>
        <row r="34">
          <cell r="E34">
            <v>0</v>
          </cell>
          <cell r="F34">
            <v>0</v>
          </cell>
        </row>
        <row r="35">
          <cell r="E35">
            <v>1.5299999999999999E-2</v>
          </cell>
          <cell r="F35">
            <v>1.3299999999999999E-2</v>
          </cell>
        </row>
        <row r="36">
          <cell r="E36">
            <v>1.84E-2</v>
          </cell>
          <cell r="F36">
            <v>1.78E-2</v>
          </cell>
        </row>
        <row r="37">
          <cell r="E37">
            <v>1.84E-2</v>
          </cell>
          <cell r="F37">
            <v>1.78E-2</v>
          </cell>
        </row>
        <row r="38">
          <cell r="E38">
            <v>0.05</v>
          </cell>
          <cell r="F38">
            <v>0.05</v>
          </cell>
        </row>
        <row r="39">
          <cell r="E39">
            <v>2.1100000000000001E-2</v>
          </cell>
          <cell r="F39">
            <v>1.89E-2</v>
          </cell>
        </row>
        <row r="40">
          <cell r="E40">
            <v>2.1100000000000001E-2</v>
          </cell>
          <cell r="F40">
            <v>2.1399999999999999E-2</v>
          </cell>
        </row>
        <row r="41">
          <cell r="E41">
            <v>2.0500000000000001E-2</v>
          </cell>
          <cell r="F41">
            <v>2.1399999999999999E-2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1.72E-2</v>
          </cell>
          <cell r="F46">
            <v>1.46E-2</v>
          </cell>
        </row>
        <row r="47">
          <cell r="E47">
            <v>0</v>
          </cell>
          <cell r="F47">
            <v>0</v>
          </cell>
        </row>
        <row r="48">
          <cell r="E48">
            <v>2.1700000000000001E-2</v>
          </cell>
          <cell r="F48">
            <v>2.06E-2</v>
          </cell>
        </row>
        <row r="49">
          <cell r="E49">
            <v>2.1700000000000001E-2</v>
          </cell>
          <cell r="F49">
            <v>2.06E-2</v>
          </cell>
        </row>
        <row r="50">
          <cell r="E50">
            <v>2.1700000000000001E-2</v>
          </cell>
          <cell r="F50">
            <v>2.06E-2</v>
          </cell>
        </row>
        <row r="51">
          <cell r="E51">
            <v>2.1700000000000001E-2</v>
          </cell>
          <cell r="F51">
            <v>2.06E-2</v>
          </cell>
        </row>
        <row r="52">
          <cell r="E52">
            <v>0.05</v>
          </cell>
          <cell r="F52">
            <v>0.05</v>
          </cell>
        </row>
        <row r="53">
          <cell r="E53">
            <v>2.4499999999999997E-2</v>
          </cell>
          <cell r="F53">
            <v>2.0899999999999998E-2</v>
          </cell>
        </row>
        <row r="54">
          <cell r="E54">
            <v>2.4499999999999997E-2</v>
          </cell>
          <cell r="F54">
            <v>2.0899999999999998E-2</v>
          </cell>
        </row>
        <row r="55">
          <cell r="E55">
            <v>3.0700000000000002E-2</v>
          </cell>
          <cell r="F55">
            <v>2.8899999999999999E-2</v>
          </cell>
        </row>
        <row r="56">
          <cell r="E56">
            <v>2.64E-2</v>
          </cell>
          <cell r="F56">
            <v>2.86E-2</v>
          </cell>
        </row>
        <row r="57">
          <cell r="E57">
            <v>2.64E-2</v>
          </cell>
          <cell r="F57">
            <v>2.86E-2</v>
          </cell>
        </row>
        <row r="58">
          <cell r="E58">
            <v>4.6199999999999998E-2</v>
          </cell>
          <cell r="F58">
            <v>3.4700000000000002E-2</v>
          </cell>
        </row>
        <row r="59">
          <cell r="E59">
            <v>8.030000000000001E-2</v>
          </cell>
          <cell r="F59">
            <v>8.3000000000000004E-2</v>
          </cell>
        </row>
        <row r="60">
          <cell r="E60">
            <v>4.41E-2</v>
          </cell>
          <cell r="F60">
            <v>4.1300000000000003E-2</v>
          </cell>
        </row>
        <row r="61">
          <cell r="E61">
            <v>3.3099999999999997E-2</v>
          </cell>
          <cell r="F61">
            <v>3.1399999999999997E-2</v>
          </cell>
        </row>
        <row r="62">
          <cell r="E62">
            <v>2.53E-2</v>
          </cell>
          <cell r="F62">
            <v>2.35E-2</v>
          </cell>
        </row>
        <row r="63">
          <cell r="E63">
            <v>3.1800000000000002E-2</v>
          </cell>
          <cell r="F63">
            <v>2.7099999999999999E-2</v>
          </cell>
        </row>
        <row r="66">
          <cell r="E66">
            <v>0</v>
          </cell>
          <cell r="F66">
            <v>0</v>
          </cell>
        </row>
        <row r="67">
          <cell r="E67">
            <v>3.7700000000000004E-2</v>
          </cell>
          <cell r="F67">
            <v>3.7600000000000001E-2</v>
          </cell>
        </row>
        <row r="68">
          <cell r="E68">
            <v>3.7700000000000004E-2</v>
          </cell>
          <cell r="F68">
            <v>3.7600000000000001E-2</v>
          </cell>
        </row>
        <row r="69">
          <cell r="E69">
            <v>3.7700000000000004E-2</v>
          </cell>
          <cell r="F69">
            <v>3.7600000000000001E-2</v>
          </cell>
        </row>
        <row r="70">
          <cell r="E70">
            <v>3.7700000000000004E-2</v>
          </cell>
          <cell r="F70">
            <v>3.7600000000000001E-2</v>
          </cell>
        </row>
        <row r="71">
          <cell r="E71">
            <v>0.14410000000000001</v>
          </cell>
          <cell r="F71">
            <v>0.18709999999999999</v>
          </cell>
        </row>
        <row r="72">
          <cell r="E72">
            <v>6.6699999999999995E-2</v>
          </cell>
          <cell r="F72">
            <v>6.6699999999999995E-2</v>
          </cell>
        </row>
        <row r="74">
          <cell r="E74">
            <v>0.16930000000000001</v>
          </cell>
          <cell r="F74">
            <v>0.15140000000000001</v>
          </cell>
        </row>
        <row r="75">
          <cell r="E75">
            <v>0.25879999999999997</v>
          </cell>
          <cell r="F75">
            <v>9.9500000000000005E-2</v>
          </cell>
        </row>
        <row r="76">
          <cell r="E76">
            <v>6.25E-2</v>
          </cell>
          <cell r="F76">
            <v>6.25E-2</v>
          </cell>
        </row>
        <row r="77">
          <cell r="E77">
            <v>0.15579999999999999</v>
          </cell>
          <cell r="F77">
            <v>0.19470000000000001</v>
          </cell>
        </row>
        <row r="78">
          <cell r="E78">
            <v>0.15579999999999999</v>
          </cell>
          <cell r="F78">
            <v>0.19470000000000001</v>
          </cell>
        </row>
        <row r="79">
          <cell r="E79">
            <v>0.15579999999999999</v>
          </cell>
          <cell r="F79">
            <v>0.19470000000000001</v>
          </cell>
        </row>
        <row r="80">
          <cell r="E80">
            <v>6.6699999999999995E-2</v>
          </cell>
          <cell r="F80">
            <v>6.6699999999999995E-2</v>
          </cell>
        </row>
        <row r="83">
          <cell r="E83">
            <v>0.05</v>
          </cell>
          <cell r="F83">
            <v>0.05</v>
          </cell>
        </row>
        <row r="86">
          <cell r="E86">
            <v>0.1</v>
          </cell>
          <cell r="F86">
            <v>0.1</v>
          </cell>
        </row>
        <row r="87">
          <cell r="E87">
            <v>0.2</v>
          </cell>
          <cell r="F87">
            <v>0.2</v>
          </cell>
        </row>
        <row r="88">
          <cell r="E88">
            <v>0.1429</v>
          </cell>
          <cell r="F88">
            <v>0.1429</v>
          </cell>
        </row>
        <row r="89">
          <cell r="E89">
            <v>6.6699999999999995E-2</v>
          </cell>
          <cell r="F89">
            <v>6.6699999999999995E-2</v>
          </cell>
        </row>
      </sheetData>
      <sheetData sheetId="1"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5">
          <cell r="E15">
            <v>3.1300000000000001E-2</v>
          </cell>
          <cell r="F15">
            <v>2.6800000000000001E-2</v>
          </cell>
        </row>
        <row r="16">
          <cell r="E16">
            <v>6.6699999999999995E-2</v>
          </cell>
          <cell r="F16">
            <v>7.3300000000000004E-2</v>
          </cell>
        </row>
        <row r="17">
          <cell r="E17">
            <v>5.1200000000000002E-2</v>
          </cell>
          <cell r="F17">
            <v>0.05</v>
          </cell>
        </row>
        <row r="18">
          <cell r="E18">
            <v>0.05</v>
          </cell>
          <cell r="F18">
            <v>0.05</v>
          </cell>
        </row>
        <row r="21">
          <cell r="E21">
            <v>6.6699999999999995E-2</v>
          </cell>
          <cell r="F21">
            <v>6.6699999999999995E-2</v>
          </cell>
        </row>
        <row r="23">
          <cell r="E23">
            <v>6.88E-2</v>
          </cell>
          <cell r="F23">
            <v>3.4000000000000002E-2</v>
          </cell>
        </row>
        <row r="25">
          <cell r="E25">
            <v>6.4500000000000002E-2</v>
          </cell>
          <cell r="F25">
            <v>4.36E-2</v>
          </cell>
        </row>
        <row r="26">
          <cell r="E26">
            <v>6.93E-2</v>
          </cell>
          <cell r="F26">
            <v>3.1300000000000001E-2</v>
          </cell>
        </row>
        <row r="29">
          <cell r="E29">
            <v>5.2299999999999999E-2</v>
          </cell>
          <cell r="F29">
            <v>3.4700000000000002E-2</v>
          </cell>
        </row>
        <row r="30">
          <cell r="E30">
            <v>0.1</v>
          </cell>
          <cell r="F30">
            <v>0.1</v>
          </cell>
        </row>
        <row r="31">
          <cell r="E31">
            <v>9.9400000000000002E-2</v>
          </cell>
          <cell r="F31">
            <v>6.3E-2</v>
          </cell>
        </row>
        <row r="32">
          <cell r="E32">
            <v>0.1429</v>
          </cell>
          <cell r="F32">
            <v>0.1429</v>
          </cell>
        </row>
        <row r="33">
          <cell r="E33">
            <v>0.1</v>
          </cell>
          <cell r="F33">
            <v>0.1</v>
          </cell>
        </row>
        <row r="34">
          <cell r="E34">
            <v>0.2</v>
          </cell>
          <cell r="F34">
            <v>4.3700000000000003E-2</v>
          </cell>
        </row>
        <row r="35">
          <cell r="E35">
            <v>0.1429</v>
          </cell>
          <cell r="F35">
            <v>0.1111</v>
          </cell>
        </row>
        <row r="36">
          <cell r="E36">
            <v>6.6699999999999995E-2</v>
          </cell>
          <cell r="F36">
            <v>1.6999999999999999E-3</v>
          </cell>
        </row>
      </sheetData>
      <sheetData sheetId="2">
        <row r="11">
          <cell r="E11">
            <v>3.3399999999999999E-2</v>
          </cell>
          <cell r="F11">
            <v>3.0099999999999998E-2</v>
          </cell>
        </row>
        <row r="12">
          <cell r="E12">
            <v>4.0599999999999997E-2</v>
          </cell>
          <cell r="F12">
            <v>3.2500000000000001E-2</v>
          </cell>
        </row>
        <row r="13">
          <cell r="E13">
            <v>4.0300000000000002E-2</v>
          </cell>
          <cell r="F13">
            <v>3.9600000000000003E-2</v>
          </cell>
        </row>
        <row r="14">
          <cell r="E14">
            <v>4.0300000000000002E-2</v>
          </cell>
          <cell r="F14">
            <v>3.9600000000000003E-2</v>
          </cell>
        </row>
        <row r="15">
          <cell r="E15">
            <v>4.0300000000000002E-2</v>
          </cell>
          <cell r="F15">
            <v>3.9600000000000003E-2</v>
          </cell>
        </row>
        <row r="17">
          <cell r="E17">
            <v>0.28960000000000002</v>
          </cell>
          <cell r="F17">
            <v>8.3400000000000002E-2</v>
          </cell>
        </row>
        <row r="18">
          <cell r="E18">
            <v>0.1</v>
          </cell>
          <cell r="F18">
            <v>0.1</v>
          </cell>
        </row>
        <row r="19">
          <cell r="E19">
            <v>8.8800000000000004E-2</v>
          </cell>
          <cell r="F19">
            <v>8.3699999999999997E-2</v>
          </cell>
        </row>
        <row r="20">
          <cell r="E20">
            <v>0.1</v>
          </cell>
          <cell r="F20">
            <v>0.10050000000000001</v>
          </cell>
        </row>
        <row r="21">
          <cell r="E21">
            <v>5.5399999999999998E-2</v>
          </cell>
          <cell r="F21">
            <v>5.8500000000000003E-2</v>
          </cell>
        </row>
        <row r="22">
          <cell r="E22">
            <v>1.72E-2</v>
          </cell>
          <cell r="F22">
            <v>5.2900000000000003E-2</v>
          </cell>
        </row>
        <row r="24">
          <cell r="E24">
            <v>0.1384</v>
          </cell>
          <cell r="F24">
            <v>0.13059999999999999</v>
          </cell>
        </row>
        <row r="25">
          <cell r="E25">
            <v>8.6199999999999999E-2</v>
          </cell>
          <cell r="F25">
            <v>9.4799999999999995E-2</v>
          </cell>
        </row>
        <row r="26">
          <cell r="E26">
            <v>8.7800000000000003E-2</v>
          </cell>
          <cell r="F26">
            <v>8.9300000000000004E-2</v>
          </cell>
        </row>
        <row r="27">
          <cell r="E27">
            <v>8.72E-2</v>
          </cell>
          <cell r="F27">
            <v>6.9900000000000004E-2</v>
          </cell>
        </row>
        <row r="28">
          <cell r="E28">
            <v>8.7800000000000003E-2</v>
          </cell>
          <cell r="F28">
            <v>0.10489999999999999</v>
          </cell>
        </row>
        <row r="29">
          <cell r="E29">
            <v>6.6400000000000001E-2</v>
          </cell>
          <cell r="F29">
            <v>6.6299999999999998E-2</v>
          </cell>
        </row>
        <row r="30">
          <cell r="E30">
            <v>6.5699999999999995E-2</v>
          </cell>
          <cell r="F30">
            <v>6.5199999999999994E-2</v>
          </cell>
        </row>
        <row r="34">
          <cell r="E34">
            <v>3.3399999999999999E-2</v>
          </cell>
          <cell r="F34">
            <v>3.0099999999999998E-2</v>
          </cell>
        </row>
        <row r="35">
          <cell r="E35">
            <v>4.0300000000000002E-2</v>
          </cell>
          <cell r="F35">
            <v>3.9600000000000003E-2</v>
          </cell>
        </row>
        <row r="39">
          <cell r="E39">
            <v>0</v>
          </cell>
          <cell r="F39">
            <v>0</v>
          </cell>
        </row>
        <row r="40">
          <cell r="E40">
            <v>3.3399999999999999E-2</v>
          </cell>
          <cell r="F40">
            <v>3.0099999999999998E-2</v>
          </cell>
        </row>
        <row r="41">
          <cell r="E41">
            <v>4.0599999999999997E-2</v>
          </cell>
          <cell r="F41">
            <v>3.2500000000000001E-2</v>
          </cell>
        </row>
        <row r="42">
          <cell r="E42">
            <v>4.0300000000000002E-2</v>
          </cell>
          <cell r="F42">
            <v>3.9600000000000003E-2</v>
          </cell>
        </row>
        <row r="45">
          <cell r="E45">
            <v>4.0300000000000002E-2</v>
          </cell>
          <cell r="F45">
            <v>3.9600000000000003E-2</v>
          </cell>
        </row>
        <row r="46">
          <cell r="E46">
            <v>5.5399999999999998E-2</v>
          </cell>
          <cell r="F46">
            <v>5.8500000000000003E-2</v>
          </cell>
        </row>
        <row r="47">
          <cell r="E47">
            <v>1.72E-2</v>
          </cell>
          <cell r="F47">
            <v>5.2900000000000003E-2</v>
          </cell>
        </row>
        <row r="48">
          <cell r="E48">
            <v>0.1384</v>
          </cell>
          <cell r="F48">
            <v>0.13059999999999999</v>
          </cell>
        </row>
        <row r="49">
          <cell r="E49">
            <v>8.6199999999999999E-2</v>
          </cell>
          <cell r="F49">
            <v>9.4799999999999995E-2</v>
          </cell>
        </row>
        <row r="50">
          <cell r="E50">
            <v>8.7800000000000003E-2</v>
          </cell>
          <cell r="F50">
            <v>8.9300000000000004E-2</v>
          </cell>
        </row>
        <row r="51">
          <cell r="E51">
            <v>8.72E-2</v>
          </cell>
          <cell r="F51">
            <v>6.9900000000000004E-2</v>
          </cell>
        </row>
        <row r="52">
          <cell r="E52">
            <v>8.7800000000000003E-2</v>
          </cell>
          <cell r="F52">
            <v>0.10489999999999999</v>
          </cell>
        </row>
        <row r="53">
          <cell r="E53">
            <v>6.6400000000000001E-2</v>
          </cell>
          <cell r="F53">
            <v>6.6299999999999998E-2</v>
          </cell>
        </row>
        <row r="54">
          <cell r="E54">
            <v>6.5699999999999995E-2</v>
          </cell>
          <cell r="F54">
            <v>6.5199999999999994E-2</v>
          </cell>
        </row>
        <row r="58">
          <cell r="E58">
            <v>0</v>
          </cell>
          <cell r="F58">
            <v>0</v>
          </cell>
        </row>
        <row r="59">
          <cell r="E59">
            <v>3.3399999999999999E-2</v>
          </cell>
          <cell r="F59">
            <v>3.0099999999999998E-2</v>
          </cell>
        </row>
        <row r="60">
          <cell r="E60">
            <v>5.5399999999999998E-2</v>
          </cell>
          <cell r="F60">
            <v>5.8500000000000003E-2</v>
          </cell>
        </row>
        <row r="61">
          <cell r="E61">
            <v>0.1384</v>
          </cell>
          <cell r="F61">
            <v>0.13059999999999999</v>
          </cell>
        </row>
        <row r="62">
          <cell r="E62">
            <v>8.7800000000000003E-2</v>
          </cell>
          <cell r="F62">
            <v>0.10489999999999999</v>
          </cell>
        </row>
        <row r="63">
          <cell r="E63">
            <v>6.6400000000000001E-2</v>
          </cell>
          <cell r="F63">
            <v>6.6299999999999998E-2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>
        <row r="2">
          <cell r="A2">
            <v>3</v>
          </cell>
          <cell r="B2">
            <v>301</v>
          </cell>
          <cell r="G2">
            <v>1784921.04</v>
          </cell>
        </row>
        <row r="3">
          <cell r="A3">
            <v>3</v>
          </cell>
          <cell r="B3">
            <v>20</v>
          </cell>
          <cell r="G3">
            <v>416597.05</v>
          </cell>
        </row>
        <row r="4">
          <cell r="A4">
            <v>4</v>
          </cell>
          <cell r="B4">
            <v>20</v>
          </cell>
          <cell r="G4">
            <v>244284.62</v>
          </cell>
        </row>
        <row r="5">
          <cell r="A5">
            <v>4</v>
          </cell>
          <cell r="B5">
            <v>30</v>
          </cell>
          <cell r="G5">
            <v>110148.99</v>
          </cell>
        </row>
        <row r="6">
          <cell r="A6">
            <v>5</v>
          </cell>
          <cell r="B6">
            <v>30</v>
          </cell>
          <cell r="G6">
            <v>244284.64</v>
          </cell>
        </row>
        <row r="7">
          <cell r="A7">
            <v>5</v>
          </cell>
          <cell r="B7">
            <v>50</v>
          </cell>
          <cell r="G7">
            <v>110148.99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1</v>
          </cell>
          <cell r="B11">
            <v>20</v>
          </cell>
          <cell r="G11">
            <v>-2.18278728425503E-11</v>
          </cell>
        </row>
        <row r="12">
          <cell r="A12">
            <v>1</v>
          </cell>
          <cell r="B12">
            <v>20</v>
          </cell>
          <cell r="G12">
            <v>0</v>
          </cell>
        </row>
        <row r="13">
          <cell r="A13">
            <v>1</v>
          </cell>
          <cell r="B13">
            <v>30</v>
          </cell>
          <cell r="G13">
            <v>7.2759576141834308E-12</v>
          </cell>
        </row>
        <row r="14">
          <cell r="A14">
            <v>1</v>
          </cell>
          <cell r="B14">
            <v>30</v>
          </cell>
          <cell r="G14">
            <v>1.06581410364015E-14</v>
          </cell>
        </row>
        <row r="15">
          <cell r="A15">
            <v>1</v>
          </cell>
          <cell r="B15">
            <v>50</v>
          </cell>
          <cell r="G15">
            <v>3.6379788070917097E-11</v>
          </cell>
        </row>
        <row r="16">
          <cell r="A16">
            <v>1</v>
          </cell>
          <cell r="B16">
            <v>50</v>
          </cell>
          <cell r="G16">
            <v>-4.2632564145605999E-14</v>
          </cell>
        </row>
        <row r="17">
          <cell r="A17">
            <v>1</v>
          </cell>
          <cell r="B17">
            <v>50</v>
          </cell>
          <cell r="G17">
            <v>1.0800249583553501E-12</v>
          </cell>
        </row>
        <row r="18">
          <cell r="A18">
            <v>1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1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1</v>
          </cell>
          <cell r="B24">
            <v>40</v>
          </cell>
          <cell r="G24">
            <v>633.86</v>
          </cell>
        </row>
        <row r="25">
          <cell r="A25">
            <v>1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2</v>
          </cell>
          <cell r="B27">
            <v>50</v>
          </cell>
          <cell r="G27">
            <v>11967.42</v>
          </cell>
        </row>
        <row r="28">
          <cell r="A28">
            <v>2</v>
          </cell>
          <cell r="B28">
            <v>60</v>
          </cell>
          <cell r="G28">
            <v>13458.65</v>
          </cell>
        </row>
        <row r="29">
          <cell r="A29">
            <v>2</v>
          </cell>
          <cell r="B29">
            <v>70</v>
          </cell>
          <cell r="G29">
            <v>17838.400000000001</v>
          </cell>
        </row>
        <row r="30">
          <cell r="A30">
            <v>2</v>
          </cell>
          <cell r="B30">
            <v>180</v>
          </cell>
          <cell r="G30">
            <v>150088.01999999999</v>
          </cell>
        </row>
        <row r="31">
          <cell r="A31">
            <v>2</v>
          </cell>
          <cell r="B31">
            <v>232</v>
          </cell>
          <cell r="G31">
            <v>12735.7</v>
          </cell>
        </row>
        <row r="32">
          <cell r="A32">
            <v>2</v>
          </cell>
          <cell r="B32">
            <v>233</v>
          </cell>
          <cell r="G32">
            <v>22212.41</v>
          </cell>
        </row>
        <row r="33">
          <cell r="A33">
            <v>2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2</v>
          </cell>
          <cell r="B41">
            <v>20</v>
          </cell>
          <cell r="G41">
            <v>16441.22</v>
          </cell>
        </row>
        <row r="42">
          <cell r="A42">
            <v>2</v>
          </cell>
          <cell r="B42">
            <v>30</v>
          </cell>
          <cell r="G42">
            <v>18527.669999999998</v>
          </cell>
        </row>
        <row r="43">
          <cell r="A43">
            <v>2</v>
          </cell>
          <cell r="B43">
            <v>40</v>
          </cell>
          <cell r="G43">
            <v>29660.82</v>
          </cell>
        </row>
        <row r="44">
          <cell r="A44">
            <v>2</v>
          </cell>
          <cell r="B44">
            <v>50</v>
          </cell>
          <cell r="G44">
            <v>60448.23</v>
          </cell>
        </row>
        <row r="45">
          <cell r="A45">
            <v>2</v>
          </cell>
          <cell r="B45">
            <v>60</v>
          </cell>
          <cell r="G45">
            <v>18114</v>
          </cell>
        </row>
        <row r="46">
          <cell r="A46">
            <v>3</v>
          </cell>
          <cell r="B46">
            <v>70</v>
          </cell>
          <cell r="G46">
            <v>58806.6</v>
          </cell>
        </row>
        <row r="47">
          <cell r="A47">
            <v>3</v>
          </cell>
          <cell r="B47">
            <v>180</v>
          </cell>
          <cell r="G47">
            <v>898805.72</v>
          </cell>
        </row>
        <row r="48">
          <cell r="A48">
            <v>3</v>
          </cell>
          <cell r="B48">
            <v>303</v>
          </cell>
          <cell r="G48">
            <v>49808.480000000003</v>
          </cell>
        </row>
        <row r="49">
          <cell r="A49">
            <v>3</v>
          </cell>
          <cell r="B49">
            <v>20</v>
          </cell>
          <cell r="G49">
            <v>16717.16</v>
          </cell>
        </row>
        <row r="50">
          <cell r="A50">
            <v>3</v>
          </cell>
          <cell r="B50">
            <v>30</v>
          </cell>
          <cell r="G50">
            <v>18514.52</v>
          </cell>
        </row>
        <row r="51">
          <cell r="A51">
            <v>3</v>
          </cell>
          <cell r="B51">
            <v>40</v>
          </cell>
          <cell r="G51">
            <v>29669.58</v>
          </cell>
        </row>
        <row r="52">
          <cell r="A52">
            <v>3</v>
          </cell>
          <cell r="B52">
            <v>50</v>
          </cell>
          <cell r="G52">
            <v>60448.23</v>
          </cell>
        </row>
        <row r="53">
          <cell r="A53">
            <v>3</v>
          </cell>
          <cell r="B53">
            <v>60</v>
          </cell>
          <cell r="G53">
            <v>18114</v>
          </cell>
        </row>
        <row r="54">
          <cell r="A54">
            <v>3</v>
          </cell>
          <cell r="B54">
            <v>70</v>
          </cell>
          <cell r="G54">
            <v>59259.26</v>
          </cell>
        </row>
        <row r="55">
          <cell r="A55">
            <v>3</v>
          </cell>
          <cell r="B55">
            <v>303</v>
          </cell>
          <cell r="G55">
            <v>49808.480000000003</v>
          </cell>
        </row>
        <row r="56">
          <cell r="A56">
            <v>3</v>
          </cell>
          <cell r="B56">
            <v>20</v>
          </cell>
          <cell r="G56">
            <v>1328879.06</v>
          </cell>
        </row>
        <row r="57">
          <cell r="A57">
            <v>3</v>
          </cell>
          <cell r="B57">
            <v>30</v>
          </cell>
          <cell r="G57">
            <v>760292.42</v>
          </cell>
        </row>
        <row r="58">
          <cell r="A58">
            <v>3</v>
          </cell>
          <cell r="B58">
            <v>40</v>
          </cell>
          <cell r="G58">
            <v>733457.48</v>
          </cell>
        </row>
        <row r="59">
          <cell r="A59">
            <v>3</v>
          </cell>
          <cell r="B59">
            <v>50</v>
          </cell>
          <cell r="G59">
            <v>1476490.75</v>
          </cell>
        </row>
        <row r="60">
          <cell r="A60">
            <v>3</v>
          </cell>
          <cell r="B60">
            <v>60</v>
          </cell>
          <cell r="G60">
            <v>818049.8</v>
          </cell>
        </row>
        <row r="61">
          <cell r="A61">
            <v>3</v>
          </cell>
          <cell r="B61">
            <v>70</v>
          </cell>
          <cell r="G61">
            <v>369202.87</v>
          </cell>
        </row>
        <row r="62">
          <cell r="A62">
            <v>3</v>
          </cell>
          <cell r="B62">
            <v>180</v>
          </cell>
          <cell r="G62">
            <v>31840.09</v>
          </cell>
        </row>
        <row r="63">
          <cell r="A63">
            <v>3</v>
          </cell>
          <cell r="B63">
            <v>212</v>
          </cell>
          <cell r="G63">
            <v>11958.43</v>
          </cell>
        </row>
        <row r="64">
          <cell r="A64">
            <v>3</v>
          </cell>
          <cell r="B64">
            <v>303</v>
          </cell>
          <cell r="G64">
            <v>6462.72</v>
          </cell>
        </row>
        <row r="65">
          <cell r="A65">
            <v>4</v>
          </cell>
          <cell r="B65">
            <v>20</v>
          </cell>
          <cell r="G65">
            <v>1315587.95</v>
          </cell>
        </row>
        <row r="66">
          <cell r="A66">
            <v>4</v>
          </cell>
          <cell r="B66">
            <v>30</v>
          </cell>
          <cell r="G66">
            <v>752005.98</v>
          </cell>
        </row>
        <row r="67">
          <cell r="A67">
            <v>4</v>
          </cell>
          <cell r="B67">
            <v>40</v>
          </cell>
          <cell r="G67">
            <v>704344.2</v>
          </cell>
        </row>
        <row r="68">
          <cell r="A68">
            <v>4</v>
          </cell>
          <cell r="B68">
            <v>50</v>
          </cell>
          <cell r="G68">
            <v>1464133.81</v>
          </cell>
        </row>
        <row r="69">
          <cell r="A69">
            <v>4</v>
          </cell>
          <cell r="B69">
            <v>60</v>
          </cell>
          <cell r="G69">
            <v>818935.74</v>
          </cell>
        </row>
        <row r="70">
          <cell r="A70">
            <v>4</v>
          </cell>
          <cell r="B70">
            <v>70</v>
          </cell>
          <cell r="G70">
            <v>535143.73</v>
          </cell>
        </row>
        <row r="71">
          <cell r="A71">
            <v>4</v>
          </cell>
          <cell r="B71">
            <v>212</v>
          </cell>
          <cell r="G71">
            <v>11991.98</v>
          </cell>
        </row>
        <row r="72">
          <cell r="A72">
            <v>4</v>
          </cell>
          <cell r="B72">
            <v>303</v>
          </cell>
          <cell r="G72">
            <v>6462.72</v>
          </cell>
        </row>
        <row r="73">
          <cell r="A73">
            <v>4</v>
          </cell>
          <cell r="B73">
            <v>10</v>
          </cell>
          <cell r="G73">
            <v>1009214.23</v>
          </cell>
        </row>
        <row r="74">
          <cell r="A74">
            <v>4</v>
          </cell>
          <cell r="B74">
            <v>20</v>
          </cell>
          <cell r="G74">
            <v>128461.51</v>
          </cell>
        </row>
        <row r="75">
          <cell r="A75">
            <v>4</v>
          </cell>
          <cell r="B75">
            <v>30</v>
          </cell>
          <cell r="G75">
            <v>91271.73</v>
          </cell>
        </row>
        <row r="76">
          <cell r="A76">
            <v>4</v>
          </cell>
          <cell r="B76">
            <v>40</v>
          </cell>
          <cell r="G76">
            <v>70475.399999999994</v>
          </cell>
        </row>
        <row r="77">
          <cell r="A77">
            <v>4</v>
          </cell>
          <cell r="B77">
            <v>50</v>
          </cell>
          <cell r="G77">
            <v>74877.899999999994</v>
          </cell>
        </row>
        <row r="78">
          <cell r="A78">
            <v>4</v>
          </cell>
          <cell r="B78">
            <v>60</v>
          </cell>
          <cell r="G78">
            <v>101847.09</v>
          </cell>
        </row>
        <row r="79">
          <cell r="A79">
            <v>4</v>
          </cell>
          <cell r="B79">
            <v>70</v>
          </cell>
          <cell r="G79">
            <v>44540.22</v>
          </cell>
        </row>
        <row r="80">
          <cell r="A80">
            <v>4</v>
          </cell>
          <cell r="B80">
            <v>212</v>
          </cell>
          <cell r="G80">
            <v>23.01</v>
          </cell>
        </row>
        <row r="81">
          <cell r="A81">
            <v>4</v>
          </cell>
          <cell r="B81">
            <v>303</v>
          </cell>
          <cell r="G81">
            <v>23.92</v>
          </cell>
        </row>
        <row r="82">
          <cell r="A82">
            <v>4</v>
          </cell>
          <cell r="B82">
            <v>10</v>
          </cell>
          <cell r="G82">
            <v>1022767.54</v>
          </cell>
        </row>
        <row r="83">
          <cell r="A83">
            <v>4</v>
          </cell>
          <cell r="B83">
            <v>20</v>
          </cell>
          <cell r="G83">
            <v>129203.5</v>
          </cell>
        </row>
        <row r="84">
          <cell r="A84">
            <v>5</v>
          </cell>
          <cell r="B84">
            <v>30</v>
          </cell>
          <cell r="G84">
            <v>89083.4</v>
          </cell>
        </row>
        <row r="85">
          <cell r="A85">
            <v>5</v>
          </cell>
          <cell r="B85">
            <v>40</v>
          </cell>
          <cell r="G85">
            <v>72001.64</v>
          </cell>
        </row>
        <row r="86">
          <cell r="A86">
            <v>5</v>
          </cell>
          <cell r="B86">
            <v>50</v>
          </cell>
          <cell r="G86">
            <v>73445.23</v>
          </cell>
        </row>
        <row r="87">
          <cell r="A87">
            <v>5</v>
          </cell>
          <cell r="B87">
            <v>60</v>
          </cell>
          <cell r="G87">
            <v>103090.68</v>
          </cell>
        </row>
        <row r="88">
          <cell r="A88">
            <v>5</v>
          </cell>
          <cell r="B88">
            <v>70</v>
          </cell>
          <cell r="G88">
            <v>44677.72</v>
          </cell>
        </row>
        <row r="89">
          <cell r="A89">
            <v>5</v>
          </cell>
          <cell r="B89">
            <v>212</v>
          </cell>
          <cell r="G89">
            <v>23.01</v>
          </cell>
        </row>
        <row r="90">
          <cell r="A90">
            <v>5</v>
          </cell>
          <cell r="B90">
            <v>303</v>
          </cell>
          <cell r="G90">
            <v>23.92</v>
          </cell>
        </row>
        <row r="91">
          <cell r="A91">
            <v>5</v>
          </cell>
          <cell r="B91">
            <v>221</v>
          </cell>
          <cell r="G91">
            <v>66.95</v>
          </cell>
        </row>
        <row r="92">
          <cell r="A92">
            <v>5</v>
          </cell>
          <cell r="B92">
            <v>221</v>
          </cell>
          <cell r="G92">
            <v>66.95</v>
          </cell>
        </row>
        <row r="93">
          <cell r="A93">
            <v>5</v>
          </cell>
          <cell r="B93">
            <v>40</v>
          </cell>
          <cell r="G93">
            <v>3.59</v>
          </cell>
        </row>
        <row r="94">
          <cell r="A94">
            <v>5</v>
          </cell>
          <cell r="B94">
            <v>40</v>
          </cell>
          <cell r="G94">
            <v>3.59</v>
          </cell>
        </row>
        <row r="95">
          <cell r="A95">
            <v>5</v>
          </cell>
          <cell r="B95">
            <v>10</v>
          </cell>
          <cell r="G95">
            <v>163477.16</v>
          </cell>
        </row>
        <row r="96">
          <cell r="A96">
            <v>5</v>
          </cell>
          <cell r="B96">
            <v>10</v>
          </cell>
          <cell r="G96">
            <v>57147.56</v>
          </cell>
        </row>
        <row r="97">
          <cell r="A97">
            <v>5</v>
          </cell>
          <cell r="B97">
            <v>20</v>
          </cell>
          <cell r="G97">
            <v>191.52</v>
          </cell>
        </row>
        <row r="98">
          <cell r="A98">
            <v>5</v>
          </cell>
          <cell r="B98">
            <v>20</v>
          </cell>
          <cell r="G98">
            <v>104747.45</v>
          </cell>
        </row>
        <row r="99">
          <cell r="A99">
            <v>5</v>
          </cell>
          <cell r="B99">
            <v>30</v>
          </cell>
          <cell r="G99">
            <v>2078.36</v>
          </cell>
        </row>
        <row r="100">
          <cell r="A100">
            <v>5</v>
          </cell>
          <cell r="B100">
            <v>30</v>
          </cell>
          <cell r="G100">
            <v>9103.9</v>
          </cell>
        </row>
        <row r="101">
          <cell r="A101">
            <v>5</v>
          </cell>
          <cell r="B101">
            <v>40</v>
          </cell>
          <cell r="G101">
            <v>958.32</v>
          </cell>
        </row>
        <row r="102">
          <cell r="A102">
            <v>5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166.68</v>
          </cell>
        </row>
        <row r="104">
          <cell r="A104">
            <v>4</v>
          </cell>
          <cell r="B104">
            <v>60</v>
          </cell>
          <cell r="G104">
            <v>166.68</v>
          </cell>
        </row>
        <row r="105">
          <cell r="A105">
            <v>5</v>
          </cell>
          <cell r="B105">
            <v>60</v>
          </cell>
          <cell r="G105">
            <v>166.68</v>
          </cell>
        </row>
        <row r="106">
          <cell r="A106">
            <v>1</v>
          </cell>
          <cell r="B106">
            <v>70</v>
          </cell>
          <cell r="G106">
            <v>0</v>
          </cell>
        </row>
        <row r="107">
          <cell r="A107">
            <v>1</v>
          </cell>
          <cell r="B107">
            <v>212</v>
          </cell>
          <cell r="G107">
            <v>2.2737367544323201E-13</v>
          </cell>
        </row>
        <row r="108">
          <cell r="A108">
            <v>1</v>
          </cell>
          <cell r="B108">
            <v>10</v>
          </cell>
          <cell r="G108">
            <v>-7.2759576141834308E-12</v>
          </cell>
        </row>
        <row r="109">
          <cell r="A109">
            <v>1</v>
          </cell>
          <cell r="B109">
            <v>10</v>
          </cell>
          <cell r="G109">
            <v>6742.97</v>
          </cell>
        </row>
        <row r="110">
          <cell r="A110">
            <v>1</v>
          </cell>
          <cell r="B110">
            <v>20</v>
          </cell>
          <cell r="G110">
            <v>-4.1836756281554699E-11</v>
          </cell>
        </row>
        <row r="111">
          <cell r="A111">
            <v>1</v>
          </cell>
          <cell r="B111">
            <v>20</v>
          </cell>
          <cell r="G111">
            <v>0</v>
          </cell>
        </row>
        <row r="112">
          <cell r="A112">
            <v>1</v>
          </cell>
          <cell r="B112">
            <v>30</v>
          </cell>
          <cell r="G112">
            <v>1.7053025658242399E-13</v>
          </cell>
        </row>
        <row r="113">
          <cell r="A113">
            <v>1</v>
          </cell>
          <cell r="B113">
            <v>30</v>
          </cell>
          <cell r="G113">
            <v>0</v>
          </cell>
        </row>
        <row r="114">
          <cell r="A114">
            <v>2</v>
          </cell>
          <cell r="B114">
            <v>40</v>
          </cell>
          <cell r="G114">
            <v>-2.91038304567337E-11</v>
          </cell>
        </row>
        <row r="115">
          <cell r="A115">
            <v>2</v>
          </cell>
          <cell r="B115">
            <v>40</v>
          </cell>
          <cell r="G115">
            <v>0</v>
          </cell>
        </row>
        <row r="116">
          <cell r="A116">
            <v>2</v>
          </cell>
          <cell r="B116">
            <v>50</v>
          </cell>
          <cell r="G116">
            <v>3.6379788070917097E-11</v>
          </cell>
        </row>
        <row r="117">
          <cell r="A117">
            <v>2</v>
          </cell>
          <cell r="B117">
            <v>60</v>
          </cell>
          <cell r="G117">
            <v>1.06581410364015E-14</v>
          </cell>
        </row>
        <row r="118">
          <cell r="A118">
            <v>2</v>
          </cell>
          <cell r="B118">
            <v>60</v>
          </cell>
          <cell r="G118">
            <v>3.6379788070917097E-11</v>
          </cell>
        </row>
        <row r="119">
          <cell r="A119">
            <v>2</v>
          </cell>
          <cell r="B119">
            <v>70</v>
          </cell>
          <cell r="G119">
            <v>-4.2632564145605999E-14</v>
          </cell>
        </row>
        <row r="120">
          <cell r="A120">
            <v>2</v>
          </cell>
          <cell r="B120">
            <v>212</v>
          </cell>
          <cell r="G120">
            <v>1.9895196601282801E-12</v>
          </cell>
        </row>
        <row r="121">
          <cell r="A121">
            <v>2</v>
          </cell>
          <cell r="B121">
            <v>20</v>
          </cell>
          <cell r="G121">
            <v>0</v>
          </cell>
        </row>
        <row r="122">
          <cell r="A122">
            <v>3</v>
          </cell>
          <cell r="B122">
            <v>50</v>
          </cell>
          <cell r="G122">
            <v>-7.2759576141834308E-12</v>
          </cell>
        </row>
        <row r="123">
          <cell r="A123">
            <v>3</v>
          </cell>
          <cell r="B123">
            <v>60</v>
          </cell>
          <cell r="G123">
            <v>2.2737367544323201E-13</v>
          </cell>
        </row>
        <row r="124">
          <cell r="A124">
            <v>3</v>
          </cell>
          <cell r="B124">
            <v>180</v>
          </cell>
          <cell r="G124">
            <v>2.91038304567337E-11</v>
          </cell>
        </row>
        <row r="125">
          <cell r="A125">
            <v>3</v>
          </cell>
          <cell r="B125">
            <v>180</v>
          </cell>
          <cell r="G125">
            <v>0</v>
          </cell>
        </row>
        <row r="126">
          <cell r="A126">
            <v>3</v>
          </cell>
          <cell r="B126">
            <v>20</v>
          </cell>
          <cell r="G126">
            <v>2.0918378140777301E-11</v>
          </cell>
        </row>
        <row r="127">
          <cell r="A127">
            <v>3</v>
          </cell>
          <cell r="B127">
            <v>50</v>
          </cell>
          <cell r="G127">
            <v>0</v>
          </cell>
        </row>
        <row r="128">
          <cell r="A128">
            <v>3</v>
          </cell>
          <cell r="B128">
            <v>60</v>
          </cell>
          <cell r="G128">
            <v>1.7053025658242399E-13</v>
          </cell>
        </row>
        <row r="129">
          <cell r="A129">
            <v>3</v>
          </cell>
          <cell r="B129">
            <v>212</v>
          </cell>
          <cell r="G129">
            <v>1.45519152283669E-11</v>
          </cell>
        </row>
        <row r="130">
          <cell r="A130">
            <v>4</v>
          </cell>
          <cell r="B130">
            <v>221</v>
          </cell>
          <cell r="G130">
            <v>-4.5474735088646402E-13</v>
          </cell>
        </row>
        <row r="131">
          <cell r="A131">
            <v>4</v>
          </cell>
          <cell r="B131">
            <v>212</v>
          </cell>
          <cell r="G131">
            <v>0</v>
          </cell>
        </row>
        <row r="132">
          <cell r="A132">
            <v>4</v>
          </cell>
          <cell r="B132">
            <v>221</v>
          </cell>
          <cell r="G132">
            <v>-9.0949470177292804E-13</v>
          </cell>
        </row>
        <row r="133">
          <cell r="A133">
            <v>4</v>
          </cell>
          <cell r="B133">
            <v>180</v>
          </cell>
          <cell r="G133">
            <v>-6742.97</v>
          </cell>
        </row>
        <row r="134">
          <cell r="A134">
            <v>4</v>
          </cell>
          <cell r="B134">
            <v>212</v>
          </cell>
          <cell r="G134">
            <v>1.02318153949454E-12</v>
          </cell>
        </row>
        <row r="135">
          <cell r="A135">
            <v>4</v>
          </cell>
          <cell r="B135">
            <v>212</v>
          </cell>
          <cell r="G135">
            <v>1.7053025658242399E-13</v>
          </cell>
        </row>
        <row r="136">
          <cell r="A136">
            <v>4</v>
          </cell>
          <cell r="B136">
            <v>180</v>
          </cell>
          <cell r="G136">
            <v>3.6379788070917101E-12</v>
          </cell>
        </row>
        <row r="137">
          <cell r="A137">
            <v>5</v>
          </cell>
          <cell r="B137">
            <v>301</v>
          </cell>
          <cell r="G137">
            <v>0</v>
          </cell>
        </row>
        <row r="138">
          <cell r="A138">
            <v>5</v>
          </cell>
          <cell r="B138">
            <v>212</v>
          </cell>
          <cell r="G138">
            <v>4.0927261579781803E-12</v>
          </cell>
        </row>
        <row r="139">
          <cell r="A139">
            <v>5</v>
          </cell>
          <cell r="B139">
            <v>212</v>
          </cell>
          <cell r="G139">
            <v>0</v>
          </cell>
        </row>
        <row r="140">
          <cell r="A140">
            <v>5</v>
          </cell>
          <cell r="B140">
            <v>212</v>
          </cell>
          <cell r="G140">
            <v>1.8189894035458601E-12</v>
          </cell>
        </row>
        <row r="141">
          <cell r="A141">
            <v>5</v>
          </cell>
          <cell r="B141">
            <v>212</v>
          </cell>
          <cell r="G141">
            <v>1.7053025658242399E-13</v>
          </cell>
        </row>
        <row r="142">
          <cell r="A142">
            <v>5</v>
          </cell>
          <cell r="B142">
            <v>221</v>
          </cell>
          <cell r="G142">
            <v>-2.0463630789890902E-12</v>
          </cell>
        </row>
        <row r="143">
          <cell r="A143">
            <v>1</v>
          </cell>
          <cell r="B143">
            <v>221</v>
          </cell>
          <cell r="G143">
            <v>3651.35</v>
          </cell>
        </row>
        <row r="144">
          <cell r="A144">
            <v>2</v>
          </cell>
          <cell r="B144">
            <v>301</v>
          </cell>
          <cell r="G144">
            <v>3651.35</v>
          </cell>
        </row>
        <row r="145">
          <cell r="A145">
            <v>3</v>
          </cell>
          <cell r="B145">
            <v>20</v>
          </cell>
          <cell r="G145">
            <v>3651.35</v>
          </cell>
        </row>
        <row r="146">
          <cell r="A146">
            <v>4</v>
          </cell>
          <cell r="B146">
            <v>30</v>
          </cell>
          <cell r="G146">
            <v>3640.63</v>
          </cell>
        </row>
        <row r="147">
          <cell r="A147">
            <v>5</v>
          </cell>
          <cell r="B147">
            <v>40</v>
          </cell>
          <cell r="G147">
            <v>3640.63</v>
          </cell>
        </row>
        <row r="148">
          <cell r="A148">
            <v>1</v>
          </cell>
          <cell r="B148">
            <v>50</v>
          </cell>
          <cell r="G148">
            <v>633.86</v>
          </cell>
        </row>
        <row r="149">
          <cell r="A149">
            <v>1</v>
          </cell>
          <cell r="B149">
            <v>60</v>
          </cell>
          <cell r="G149">
            <v>7663.37</v>
          </cell>
        </row>
        <row r="150">
          <cell r="A150">
            <v>1</v>
          </cell>
          <cell r="B150">
            <v>70</v>
          </cell>
          <cell r="G150">
            <v>192142.89</v>
          </cell>
        </row>
        <row r="151">
          <cell r="A151">
            <v>2</v>
          </cell>
          <cell r="B151">
            <v>20</v>
          </cell>
          <cell r="G151">
            <v>633.86</v>
          </cell>
        </row>
        <row r="152">
          <cell r="A152">
            <v>2</v>
          </cell>
          <cell r="B152">
            <v>30</v>
          </cell>
          <cell r="G152">
            <v>7663.37</v>
          </cell>
        </row>
        <row r="153">
          <cell r="A153">
            <v>2</v>
          </cell>
          <cell r="B153">
            <v>40</v>
          </cell>
          <cell r="G153">
            <v>193688.72</v>
          </cell>
        </row>
        <row r="154">
          <cell r="A154">
            <v>3</v>
          </cell>
          <cell r="B154">
            <v>50</v>
          </cell>
          <cell r="G154">
            <v>633.86</v>
          </cell>
        </row>
        <row r="155">
          <cell r="A155">
            <v>3</v>
          </cell>
          <cell r="B155">
            <v>60</v>
          </cell>
          <cell r="G155">
            <v>7663.37</v>
          </cell>
        </row>
        <row r="156">
          <cell r="A156">
            <v>3</v>
          </cell>
          <cell r="B156">
            <v>70</v>
          </cell>
          <cell r="G156">
            <v>193869.2</v>
          </cell>
        </row>
        <row r="157">
          <cell r="A157">
            <v>4</v>
          </cell>
          <cell r="B157">
            <v>20</v>
          </cell>
          <cell r="G157">
            <v>7712.83</v>
          </cell>
        </row>
        <row r="158">
          <cell r="A158">
            <v>4</v>
          </cell>
          <cell r="B158">
            <v>30</v>
          </cell>
          <cell r="G158">
            <v>193997.82</v>
          </cell>
        </row>
        <row r="159">
          <cell r="A159">
            <v>5</v>
          </cell>
          <cell r="B159">
            <v>40</v>
          </cell>
          <cell r="G159">
            <v>7712.83</v>
          </cell>
        </row>
        <row r="160">
          <cell r="A160">
            <v>5</v>
          </cell>
          <cell r="B160">
            <v>50</v>
          </cell>
          <cell r="G160">
            <v>194024.14</v>
          </cell>
        </row>
        <row r="161">
          <cell r="A161">
            <v>1</v>
          </cell>
          <cell r="B161">
            <v>60</v>
          </cell>
          <cell r="G161">
            <v>9094.9500000000007</v>
          </cell>
        </row>
        <row r="162">
          <cell r="A162">
            <v>1</v>
          </cell>
          <cell r="B162">
            <v>70</v>
          </cell>
          <cell r="G162">
            <v>11967.42</v>
          </cell>
        </row>
        <row r="163">
          <cell r="A163">
            <v>1</v>
          </cell>
          <cell r="B163">
            <v>20</v>
          </cell>
          <cell r="G163">
            <v>13458.65</v>
          </cell>
        </row>
        <row r="164">
          <cell r="A164">
            <v>1</v>
          </cell>
          <cell r="B164">
            <v>30</v>
          </cell>
          <cell r="G164">
            <v>17838.400000000001</v>
          </cell>
        </row>
        <row r="165">
          <cell r="A165">
            <v>1</v>
          </cell>
          <cell r="B165">
            <v>40</v>
          </cell>
          <cell r="G165">
            <v>150088.01999999999</v>
          </cell>
        </row>
        <row r="166">
          <cell r="A166">
            <v>1</v>
          </cell>
          <cell r="B166">
            <v>50</v>
          </cell>
          <cell r="G166">
            <v>12735.7</v>
          </cell>
        </row>
        <row r="167">
          <cell r="A167">
            <v>1</v>
          </cell>
          <cell r="B167">
            <v>60</v>
          </cell>
          <cell r="G167">
            <v>22212.41</v>
          </cell>
        </row>
        <row r="168">
          <cell r="A168">
            <v>1</v>
          </cell>
          <cell r="B168">
            <v>70</v>
          </cell>
          <cell r="G168">
            <v>17248.28</v>
          </cell>
        </row>
        <row r="169">
          <cell r="A169">
            <v>2</v>
          </cell>
          <cell r="B169">
            <v>20</v>
          </cell>
          <cell r="G169">
            <v>9094.9500000000007</v>
          </cell>
        </row>
        <row r="170">
          <cell r="A170">
            <v>2</v>
          </cell>
          <cell r="B170">
            <v>30</v>
          </cell>
          <cell r="G170">
            <v>11967.42</v>
          </cell>
        </row>
        <row r="171">
          <cell r="A171">
            <v>2</v>
          </cell>
          <cell r="B171">
            <v>40</v>
          </cell>
          <cell r="G171">
            <v>13458.65</v>
          </cell>
        </row>
        <row r="172">
          <cell r="A172">
            <v>2</v>
          </cell>
          <cell r="B172">
            <v>50</v>
          </cell>
          <cell r="G172">
            <v>17838.400000000001</v>
          </cell>
        </row>
        <row r="173">
          <cell r="A173">
            <v>2</v>
          </cell>
          <cell r="B173">
            <v>60</v>
          </cell>
          <cell r="G173">
            <v>150105.88</v>
          </cell>
        </row>
        <row r="174">
          <cell r="A174">
            <v>2</v>
          </cell>
          <cell r="B174">
            <v>70</v>
          </cell>
          <cell r="G174">
            <v>12755.89</v>
          </cell>
        </row>
        <row r="175">
          <cell r="A175">
            <v>2</v>
          </cell>
          <cell r="B175">
            <v>20</v>
          </cell>
          <cell r="G175">
            <v>22212.41</v>
          </cell>
        </row>
        <row r="176">
          <cell r="A176">
            <v>2</v>
          </cell>
          <cell r="B176">
            <v>30</v>
          </cell>
          <cell r="G176">
            <v>17248.28</v>
          </cell>
        </row>
        <row r="177">
          <cell r="A177">
            <v>3</v>
          </cell>
          <cell r="B177">
            <v>40</v>
          </cell>
          <cell r="G177">
            <v>9094.9500000000007</v>
          </cell>
        </row>
        <row r="178">
          <cell r="A178">
            <v>3</v>
          </cell>
          <cell r="B178">
            <v>50</v>
          </cell>
          <cell r="G178">
            <v>11967.42</v>
          </cell>
        </row>
        <row r="179">
          <cell r="A179">
            <v>3</v>
          </cell>
          <cell r="B179">
            <v>60</v>
          </cell>
          <cell r="G179">
            <v>13458.65</v>
          </cell>
        </row>
        <row r="180">
          <cell r="A180">
            <v>3</v>
          </cell>
          <cell r="B180">
            <v>70</v>
          </cell>
          <cell r="G180">
            <v>17838.400000000001</v>
          </cell>
        </row>
        <row r="181">
          <cell r="A181">
            <v>3</v>
          </cell>
          <cell r="B181">
            <v>20</v>
          </cell>
          <cell r="G181">
            <v>151210.74</v>
          </cell>
        </row>
        <row r="182">
          <cell r="A182">
            <v>3</v>
          </cell>
          <cell r="B182">
            <v>30</v>
          </cell>
          <cell r="G182">
            <v>12755.89</v>
          </cell>
        </row>
        <row r="183">
          <cell r="A183">
            <v>3</v>
          </cell>
          <cell r="B183">
            <v>40</v>
          </cell>
          <cell r="G183">
            <v>22212.41</v>
          </cell>
        </row>
        <row r="184">
          <cell r="A184">
            <v>3</v>
          </cell>
          <cell r="B184">
            <v>50</v>
          </cell>
          <cell r="G184">
            <v>17248.28</v>
          </cell>
        </row>
        <row r="185">
          <cell r="A185">
            <v>4</v>
          </cell>
          <cell r="B185">
            <v>60</v>
          </cell>
          <cell r="G185">
            <v>28356.34</v>
          </cell>
        </row>
        <row r="186">
          <cell r="A186">
            <v>4</v>
          </cell>
          <cell r="B186">
            <v>70</v>
          </cell>
          <cell r="G186">
            <v>13728.76</v>
          </cell>
        </row>
        <row r="187">
          <cell r="A187">
            <v>4</v>
          </cell>
          <cell r="B187">
            <v>20</v>
          </cell>
          <cell r="G187">
            <v>13458.65</v>
          </cell>
        </row>
        <row r="188">
          <cell r="A188">
            <v>4</v>
          </cell>
          <cell r="B188">
            <v>30</v>
          </cell>
          <cell r="G188">
            <v>17818.14</v>
          </cell>
        </row>
        <row r="189">
          <cell r="A189">
            <v>4</v>
          </cell>
          <cell r="B189">
            <v>40</v>
          </cell>
          <cell r="G189">
            <v>151324.56</v>
          </cell>
        </row>
        <row r="190">
          <cell r="A190">
            <v>4</v>
          </cell>
          <cell r="B190">
            <v>50</v>
          </cell>
          <cell r="G190">
            <v>12755.89</v>
          </cell>
        </row>
        <row r="191">
          <cell r="A191">
            <v>4</v>
          </cell>
          <cell r="B191">
            <v>60</v>
          </cell>
          <cell r="G191">
            <v>22212.41</v>
          </cell>
        </row>
        <row r="192">
          <cell r="A192">
            <v>4</v>
          </cell>
          <cell r="B192">
            <v>70</v>
          </cell>
          <cell r="G192">
            <v>17248.28</v>
          </cell>
        </row>
        <row r="193">
          <cell r="A193">
            <v>5</v>
          </cell>
          <cell r="B193">
            <v>20</v>
          </cell>
          <cell r="G193">
            <v>8666.74</v>
          </cell>
        </row>
        <row r="194">
          <cell r="A194">
            <v>5</v>
          </cell>
          <cell r="B194">
            <v>20</v>
          </cell>
          <cell r="G194">
            <v>13728.76</v>
          </cell>
        </row>
        <row r="195">
          <cell r="A195">
            <v>5</v>
          </cell>
          <cell r="B195">
            <v>20</v>
          </cell>
          <cell r="G195">
            <v>13458.65</v>
          </cell>
        </row>
        <row r="196">
          <cell r="A196">
            <v>5</v>
          </cell>
          <cell r="B196">
            <v>20</v>
          </cell>
          <cell r="G196">
            <v>17408.099999999999</v>
          </cell>
        </row>
        <row r="197">
          <cell r="A197">
            <v>5</v>
          </cell>
          <cell r="B197">
            <v>20</v>
          </cell>
          <cell r="G197">
            <v>151578.96</v>
          </cell>
        </row>
        <row r="198">
          <cell r="A198">
            <v>5</v>
          </cell>
          <cell r="B198">
            <v>20</v>
          </cell>
          <cell r="G198">
            <v>12755.89</v>
          </cell>
        </row>
        <row r="199">
          <cell r="A199">
            <v>5</v>
          </cell>
          <cell r="B199">
            <v>10</v>
          </cell>
          <cell r="G199">
            <v>22212.41</v>
          </cell>
        </row>
        <row r="200">
          <cell r="A200">
            <v>5</v>
          </cell>
          <cell r="B200">
            <v>70</v>
          </cell>
          <cell r="G200">
            <v>17248.28</v>
          </cell>
        </row>
        <row r="201">
          <cell r="A201">
            <v>1</v>
          </cell>
          <cell r="B201">
            <v>80</v>
          </cell>
          <cell r="G201">
            <v>16441.22</v>
          </cell>
        </row>
        <row r="202">
          <cell r="A202">
            <v>1</v>
          </cell>
          <cell r="B202">
            <v>80</v>
          </cell>
          <cell r="G202">
            <v>18527.669999999998</v>
          </cell>
        </row>
        <row r="203">
          <cell r="A203">
            <v>1</v>
          </cell>
          <cell r="B203">
            <v>80</v>
          </cell>
          <cell r="G203">
            <v>29660.82</v>
          </cell>
        </row>
        <row r="204">
          <cell r="A204">
            <v>1</v>
          </cell>
          <cell r="B204">
            <v>80</v>
          </cell>
          <cell r="G204">
            <v>60448.23</v>
          </cell>
        </row>
        <row r="205">
          <cell r="A205">
            <v>1</v>
          </cell>
          <cell r="B205">
            <v>180</v>
          </cell>
          <cell r="G205">
            <v>18114</v>
          </cell>
        </row>
        <row r="206">
          <cell r="A206">
            <v>1</v>
          </cell>
          <cell r="B206">
            <v>180</v>
          </cell>
          <cell r="G206">
            <v>58806.6</v>
          </cell>
        </row>
        <row r="207">
          <cell r="A207">
            <v>1</v>
          </cell>
          <cell r="B207">
            <v>180</v>
          </cell>
          <cell r="G207">
            <v>898805.72</v>
          </cell>
        </row>
        <row r="208">
          <cell r="A208">
            <v>1</v>
          </cell>
          <cell r="B208">
            <v>10</v>
          </cell>
          <cell r="G208">
            <v>49808.480000000003</v>
          </cell>
        </row>
        <row r="209">
          <cell r="A209">
            <v>2</v>
          </cell>
          <cell r="B209">
            <v>20</v>
          </cell>
          <cell r="G209">
            <v>16717.16</v>
          </cell>
        </row>
        <row r="210">
          <cell r="A210">
            <v>2</v>
          </cell>
          <cell r="B210">
            <v>30</v>
          </cell>
          <cell r="G210">
            <v>18514.52</v>
          </cell>
        </row>
        <row r="211">
          <cell r="A211">
            <v>2</v>
          </cell>
          <cell r="B211">
            <v>40</v>
          </cell>
          <cell r="G211">
            <v>29669.58</v>
          </cell>
        </row>
        <row r="212">
          <cell r="A212">
            <v>2</v>
          </cell>
          <cell r="B212">
            <v>50</v>
          </cell>
          <cell r="G212">
            <v>60448.23</v>
          </cell>
        </row>
        <row r="213">
          <cell r="A213">
            <v>2</v>
          </cell>
          <cell r="B213">
            <v>60</v>
          </cell>
          <cell r="G213">
            <v>18114</v>
          </cell>
        </row>
        <row r="214">
          <cell r="A214">
            <v>2</v>
          </cell>
          <cell r="B214">
            <v>70</v>
          </cell>
          <cell r="G214">
            <v>59259.26</v>
          </cell>
        </row>
        <row r="215">
          <cell r="A215">
            <v>2</v>
          </cell>
          <cell r="B215">
            <v>80</v>
          </cell>
          <cell r="G215">
            <v>902958.07999999996</v>
          </cell>
        </row>
        <row r="216">
          <cell r="A216">
            <v>2</v>
          </cell>
          <cell r="B216">
            <v>80</v>
          </cell>
          <cell r="G216">
            <v>49808.480000000003</v>
          </cell>
        </row>
        <row r="217">
          <cell r="A217">
            <v>3</v>
          </cell>
          <cell r="B217">
            <v>80</v>
          </cell>
          <cell r="G217">
            <v>16662.009999999998</v>
          </cell>
        </row>
        <row r="218">
          <cell r="A218">
            <v>3</v>
          </cell>
          <cell r="B218">
            <v>80</v>
          </cell>
          <cell r="G218">
            <v>18521.5</v>
          </cell>
        </row>
        <row r="219">
          <cell r="A219">
            <v>3</v>
          </cell>
          <cell r="B219">
            <v>180</v>
          </cell>
          <cell r="G219">
            <v>29667.1</v>
          </cell>
        </row>
        <row r="220">
          <cell r="A220">
            <v>3</v>
          </cell>
          <cell r="B220">
            <v>180</v>
          </cell>
          <cell r="G220">
            <v>60448.23</v>
          </cell>
        </row>
        <row r="221">
          <cell r="A221">
            <v>3</v>
          </cell>
          <cell r="B221">
            <v>180</v>
          </cell>
          <cell r="G221">
            <v>18114</v>
          </cell>
        </row>
        <row r="222">
          <cell r="A222">
            <v>3</v>
          </cell>
          <cell r="B222">
            <v>212</v>
          </cell>
          <cell r="G222">
            <v>59316.56</v>
          </cell>
        </row>
        <row r="223">
          <cell r="A223">
            <v>3</v>
          </cell>
          <cell r="B223">
            <v>221</v>
          </cell>
          <cell r="G223">
            <v>904779.28</v>
          </cell>
        </row>
        <row r="224">
          <cell r="A224">
            <v>3</v>
          </cell>
          <cell r="B224">
            <v>232</v>
          </cell>
          <cell r="G224">
            <v>49808.480000000003</v>
          </cell>
        </row>
        <row r="225">
          <cell r="A225">
            <v>4</v>
          </cell>
          <cell r="B225">
            <v>233</v>
          </cell>
          <cell r="G225">
            <v>16681.38</v>
          </cell>
        </row>
        <row r="226">
          <cell r="A226">
            <v>4</v>
          </cell>
          <cell r="B226">
            <v>234</v>
          </cell>
          <cell r="G226">
            <v>18512.18</v>
          </cell>
        </row>
        <row r="227">
          <cell r="A227">
            <v>4</v>
          </cell>
          <cell r="B227">
            <v>303</v>
          </cell>
          <cell r="G227">
            <v>43148.69</v>
          </cell>
        </row>
        <row r="228">
          <cell r="A228">
            <v>4</v>
          </cell>
          <cell r="B228">
            <v>10</v>
          </cell>
          <cell r="G228">
            <v>61175.79</v>
          </cell>
        </row>
        <row r="229">
          <cell r="A229">
            <v>4</v>
          </cell>
          <cell r="B229">
            <v>20</v>
          </cell>
          <cell r="G229">
            <v>18114.02</v>
          </cell>
        </row>
        <row r="230">
          <cell r="A230">
            <v>4</v>
          </cell>
          <cell r="B230">
            <v>30</v>
          </cell>
          <cell r="G230">
            <v>59209.42</v>
          </cell>
        </row>
        <row r="231">
          <cell r="A231">
            <v>4</v>
          </cell>
          <cell r="B231">
            <v>40</v>
          </cell>
          <cell r="G231">
            <v>923579.84</v>
          </cell>
        </row>
        <row r="232">
          <cell r="A232">
            <v>4</v>
          </cell>
          <cell r="B232">
            <v>50</v>
          </cell>
          <cell r="G232">
            <v>49808.480000000003</v>
          </cell>
        </row>
        <row r="233">
          <cell r="A233">
            <v>5</v>
          </cell>
          <cell r="B233">
            <v>60</v>
          </cell>
          <cell r="G233">
            <v>16681.38</v>
          </cell>
        </row>
        <row r="234">
          <cell r="A234">
            <v>5</v>
          </cell>
          <cell r="B234">
            <v>70</v>
          </cell>
          <cell r="G234">
            <v>18512.18</v>
          </cell>
        </row>
        <row r="235">
          <cell r="A235">
            <v>5</v>
          </cell>
          <cell r="B235">
            <v>80</v>
          </cell>
          <cell r="G235">
            <v>29654.61</v>
          </cell>
        </row>
        <row r="236">
          <cell r="A236">
            <v>5</v>
          </cell>
          <cell r="B236">
            <v>80</v>
          </cell>
          <cell r="G236">
            <v>61175.79</v>
          </cell>
        </row>
        <row r="237">
          <cell r="A237">
            <v>5</v>
          </cell>
          <cell r="B237">
            <v>80</v>
          </cell>
          <cell r="G237">
            <v>18114.02</v>
          </cell>
        </row>
        <row r="238">
          <cell r="A238">
            <v>5</v>
          </cell>
          <cell r="B238">
            <v>80</v>
          </cell>
          <cell r="G238">
            <v>59209.42</v>
          </cell>
        </row>
        <row r="239">
          <cell r="A239">
            <v>5</v>
          </cell>
          <cell r="B239">
            <v>180</v>
          </cell>
          <cell r="G239">
            <v>919674.56</v>
          </cell>
        </row>
        <row r="240">
          <cell r="A240">
            <v>5</v>
          </cell>
          <cell r="B240">
            <v>180</v>
          </cell>
          <cell r="G240">
            <v>49808.480000000003</v>
          </cell>
        </row>
        <row r="241">
          <cell r="A241">
            <v>1</v>
          </cell>
          <cell r="B241">
            <v>180</v>
          </cell>
          <cell r="G241">
            <v>1328879.06</v>
          </cell>
        </row>
        <row r="242">
          <cell r="A242">
            <v>1</v>
          </cell>
          <cell r="B242">
            <v>212</v>
          </cell>
          <cell r="G242">
            <v>760292.42</v>
          </cell>
        </row>
        <row r="243">
          <cell r="A243">
            <v>1</v>
          </cell>
          <cell r="B243">
            <v>221</v>
          </cell>
          <cell r="G243">
            <v>733457.48</v>
          </cell>
        </row>
        <row r="244">
          <cell r="A244">
            <v>1</v>
          </cell>
          <cell r="B244">
            <v>232</v>
          </cell>
          <cell r="G244">
            <v>1476490.75</v>
          </cell>
        </row>
        <row r="245">
          <cell r="A245">
            <v>1</v>
          </cell>
          <cell r="B245">
            <v>233</v>
          </cell>
          <cell r="G245">
            <v>818049.8</v>
          </cell>
        </row>
        <row r="246">
          <cell r="A246">
            <v>1</v>
          </cell>
          <cell r="B246">
            <v>234</v>
          </cell>
          <cell r="G246">
            <v>369202.87</v>
          </cell>
        </row>
        <row r="247">
          <cell r="A247">
            <v>1</v>
          </cell>
          <cell r="B247">
            <v>303</v>
          </cell>
          <cell r="G247">
            <v>4744747.01</v>
          </cell>
        </row>
        <row r="248">
          <cell r="A248">
            <v>1</v>
          </cell>
          <cell r="B248">
            <v>60</v>
          </cell>
          <cell r="G248">
            <v>31840.09</v>
          </cell>
        </row>
        <row r="249">
          <cell r="A249">
            <v>1</v>
          </cell>
          <cell r="B249">
            <v>60</v>
          </cell>
          <cell r="G249">
            <v>11958.43</v>
          </cell>
        </row>
        <row r="250">
          <cell r="A250">
            <v>1</v>
          </cell>
          <cell r="B250">
            <v>60</v>
          </cell>
          <cell r="G250">
            <v>6462.72</v>
          </cell>
        </row>
        <row r="251">
          <cell r="A251">
            <v>2</v>
          </cell>
          <cell r="B251">
            <v>60</v>
          </cell>
          <cell r="G251">
            <v>1315587.95</v>
          </cell>
        </row>
        <row r="252">
          <cell r="A252">
            <v>2</v>
          </cell>
          <cell r="B252">
            <v>60</v>
          </cell>
          <cell r="G252">
            <v>752005.98</v>
          </cell>
        </row>
        <row r="253">
          <cell r="A253">
            <v>2</v>
          </cell>
          <cell r="B253">
            <v>60</v>
          </cell>
          <cell r="G253">
            <v>704344.2</v>
          </cell>
        </row>
        <row r="254">
          <cell r="A254">
            <v>2</v>
          </cell>
          <cell r="B254">
            <v>60</v>
          </cell>
          <cell r="G254">
            <v>1464133.81</v>
          </cell>
        </row>
        <row r="255">
          <cell r="A255">
            <v>2</v>
          </cell>
          <cell r="B255">
            <v>60</v>
          </cell>
          <cell r="G255">
            <v>818935.74</v>
          </cell>
        </row>
        <row r="256">
          <cell r="A256">
            <v>2</v>
          </cell>
          <cell r="B256">
            <v>60</v>
          </cell>
          <cell r="G256">
            <v>683633.73</v>
          </cell>
        </row>
        <row r="257">
          <cell r="A257">
            <v>2</v>
          </cell>
          <cell r="B257">
            <v>60</v>
          </cell>
          <cell r="G257">
            <v>4755579.7499999898</v>
          </cell>
        </row>
        <row r="258">
          <cell r="A258">
            <v>2</v>
          </cell>
          <cell r="B258">
            <v>60</v>
          </cell>
          <cell r="G258">
            <v>31840.09</v>
          </cell>
        </row>
        <row r="259">
          <cell r="A259">
            <v>2</v>
          </cell>
          <cell r="B259">
            <v>60</v>
          </cell>
          <cell r="G259">
            <v>11991.98</v>
          </cell>
        </row>
        <row r="260">
          <cell r="A260">
            <v>2</v>
          </cell>
          <cell r="B260">
            <v>60</v>
          </cell>
          <cell r="G260">
            <v>6462.72</v>
          </cell>
        </row>
        <row r="261">
          <cell r="A261">
            <v>3</v>
          </cell>
          <cell r="B261">
            <v>70</v>
          </cell>
          <cell r="G261">
            <v>1328847.02</v>
          </cell>
        </row>
        <row r="262">
          <cell r="A262">
            <v>3</v>
          </cell>
          <cell r="B262">
            <v>70</v>
          </cell>
          <cell r="G262">
            <v>744879.44</v>
          </cell>
        </row>
        <row r="263">
          <cell r="A263">
            <v>3</v>
          </cell>
          <cell r="B263">
            <v>70</v>
          </cell>
          <cell r="G263">
            <v>713648.25</v>
          </cell>
        </row>
        <row r="264">
          <cell r="A264">
            <v>3</v>
          </cell>
          <cell r="B264">
            <v>70</v>
          </cell>
          <cell r="G264">
            <v>1494106.9</v>
          </cell>
        </row>
        <row r="265">
          <cell r="A265">
            <v>3</v>
          </cell>
          <cell r="B265">
            <v>70</v>
          </cell>
          <cell r="G265">
            <v>832571.13</v>
          </cell>
        </row>
        <row r="266">
          <cell r="A266">
            <v>3</v>
          </cell>
          <cell r="B266">
            <v>70</v>
          </cell>
          <cell r="G266">
            <v>533400.14</v>
          </cell>
        </row>
        <row r="267">
          <cell r="A267">
            <v>3</v>
          </cell>
          <cell r="B267">
            <v>70</v>
          </cell>
          <cell r="G267">
            <v>4774858.24</v>
          </cell>
        </row>
        <row r="268">
          <cell r="A268">
            <v>3</v>
          </cell>
          <cell r="B268">
            <v>70</v>
          </cell>
          <cell r="G268">
            <v>30617.41</v>
          </cell>
        </row>
        <row r="269">
          <cell r="A269">
            <v>3</v>
          </cell>
          <cell r="B269">
            <v>70</v>
          </cell>
          <cell r="G269">
            <v>11961.56</v>
          </cell>
        </row>
        <row r="270">
          <cell r="A270">
            <v>3</v>
          </cell>
          <cell r="B270">
            <v>70</v>
          </cell>
          <cell r="G270">
            <v>6462.72</v>
          </cell>
        </row>
        <row r="271">
          <cell r="A271">
            <v>4</v>
          </cell>
          <cell r="B271">
            <v>80</v>
          </cell>
          <cell r="G271">
            <v>1315716.02</v>
          </cell>
        </row>
        <row r="272">
          <cell r="A272">
            <v>4</v>
          </cell>
          <cell r="B272">
            <v>80</v>
          </cell>
          <cell r="G272">
            <v>731652.65</v>
          </cell>
        </row>
        <row r="273">
          <cell r="A273">
            <v>4</v>
          </cell>
          <cell r="B273">
            <v>80</v>
          </cell>
          <cell r="G273">
            <v>493044.12</v>
          </cell>
        </row>
        <row r="274">
          <cell r="A274">
            <v>4</v>
          </cell>
          <cell r="B274">
            <v>80</v>
          </cell>
          <cell r="G274">
            <v>1448741.62</v>
          </cell>
        </row>
        <row r="275">
          <cell r="A275">
            <v>4</v>
          </cell>
          <cell r="B275">
            <v>80</v>
          </cell>
          <cell r="G275">
            <v>778700.99</v>
          </cell>
        </row>
        <row r="276">
          <cell r="A276">
            <v>4</v>
          </cell>
          <cell r="B276">
            <v>80</v>
          </cell>
          <cell r="G276">
            <v>535386.69999999995</v>
          </cell>
        </row>
        <row r="277">
          <cell r="A277">
            <v>4</v>
          </cell>
          <cell r="B277">
            <v>180</v>
          </cell>
          <cell r="G277">
            <v>4820538.5</v>
          </cell>
        </row>
        <row r="278">
          <cell r="A278">
            <v>4</v>
          </cell>
          <cell r="B278">
            <v>180</v>
          </cell>
          <cell r="G278">
            <v>30917.33</v>
          </cell>
        </row>
        <row r="279">
          <cell r="A279">
            <v>4</v>
          </cell>
          <cell r="B279">
            <v>180</v>
          </cell>
          <cell r="G279">
            <v>11945.16</v>
          </cell>
        </row>
        <row r="280">
          <cell r="A280">
            <v>4</v>
          </cell>
          <cell r="B280">
            <v>180</v>
          </cell>
          <cell r="G280">
            <v>6462.72</v>
          </cell>
        </row>
        <row r="281">
          <cell r="A281">
            <v>5</v>
          </cell>
          <cell r="B281">
            <v>180</v>
          </cell>
          <cell r="G281">
            <v>1321419.3799999999</v>
          </cell>
        </row>
        <row r="282">
          <cell r="A282">
            <v>5</v>
          </cell>
          <cell r="B282">
            <v>180</v>
          </cell>
          <cell r="G282">
            <v>740612.77</v>
          </cell>
        </row>
        <row r="283">
          <cell r="A283">
            <v>5</v>
          </cell>
          <cell r="B283">
            <v>180</v>
          </cell>
          <cell r="G283">
            <v>700490.55</v>
          </cell>
        </row>
        <row r="284">
          <cell r="A284">
            <v>5</v>
          </cell>
          <cell r="B284">
            <v>180</v>
          </cell>
          <cell r="G284">
            <v>1455893.74</v>
          </cell>
        </row>
        <row r="285">
          <cell r="A285">
            <v>5</v>
          </cell>
          <cell r="B285">
            <v>212</v>
          </cell>
          <cell r="G285">
            <v>780506.43</v>
          </cell>
        </row>
        <row r="286">
          <cell r="A286">
            <v>5</v>
          </cell>
          <cell r="B286">
            <v>212</v>
          </cell>
          <cell r="G286">
            <v>535954.4</v>
          </cell>
        </row>
        <row r="287">
          <cell r="A287">
            <v>5</v>
          </cell>
          <cell r="B287">
            <v>212</v>
          </cell>
          <cell r="G287">
            <v>4838267.54</v>
          </cell>
        </row>
        <row r="288">
          <cell r="A288">
            <v>5</v>
          </cell>
          <cell r="B288">
            <v>212</v>
          </cell>
          <cell r="G288">
            <v>30935.52</v>
          </cell>
        </row>
        <row r="289">
          <cell r="A289">
            <v>5</v>
          </cell>
          <cell r="B289">
            <v>212</v>
          </cell>
          <cell r="G289">
            <v>11945.16</v>
          </cell>
        </row>
        <row r="290">
          <cell r="A290">
            <v>5</v>
          </cell>
          <cell r="B290">
            <v>212</v>
          </cell>
          <cell r="G290">
            <v>6462.72</v>
          </cell>
        </row>
        <row r="291">
          <cell r="A291">
            <v>1</v>
          </cell>
          <cell r="B291">
            <v>212</v>
          </cell>
          <cell r="G291">
            <v>1009214.23</v>
          </cell>
        </row>
        <row r="292">
          <cell r="A292">
            <v>1</v>
          </cell>
          <cell r="B292">
            <v>221</v>
          </cell>
          <cell r="G292">
            <v>128461.51</v>
          </cell>
        </row>
        <row r="293">
          <cell r="A293">
            <v>1</v>
          </cell>
          <cell r="B293">
            <v>221</v>
          </cell>
          <cell r="G293">
            <v>91271.73</v>
          </cell>
        </row>
        <row r="294">
          <cell r="A294">
            <v>1</v>
          </cell>
          <cell r="B294">
            <v>221</v>
          </cell>
          <cell r="G294">
            <v>70475.399999999994</v>
          </cell>
        </row>
        <row r="295">
          <cell r="A295">
            <v>1</v>
          </cell>
          <cell r="B295">
            <v>232</v>
          </cell>
          <cell r="G295">
            <v>74877.899999999994</v>
          </cell>
        </row>
        <row r="296">
          <cell r="A296">
            <v>1</v>
          </cell>
          <cell r="B296">
            <v>233</v>
          </cell>
          <cell r="G296">
            <v>101847.09</v>
          </cell>
        </row>
        <row r="297">
          <cell r="A297">
            <v>1</v>
          </cell>
          <cell r="B297">
            <v>234</v>
          </cell>
          <cell r="G297">
            <v>44540.22</v>
          </cell>
        </row>
        <row r="298">
          <cell r="A298">
            <v>1</v>
          </cell>
          <cell r="B298">
            <v>301</v>
          </cell>
          <cell r="G298">
            <v>23.01</v>
          </cell>
        </row>
        <row r="299">
          <cell r="A299">
            <v>1</v>
          </cell>
          <cell r="B299">
            <v>301</v>
          </cell>
          <cell r="G299">
            <v>23.92</v>
          </cell>
        </row>
        <row r="300">
          <cell r="A300">
            <v>2</v>
          </cell>
          <cell r="B300">
            <v>303</v>
          </cell>
          <cell r="G300">
            <v>1022767.54</v>
          </cell>
        </row>
        <row r="301">
          <cell r="A301">
            <v>2</v>
          </cell>
          <cell r="B301">
            <v>303</v>
          </cell>
          <cell r="G301">
            <v>129203.5</v>
          </cell>
        </row>
        <row r="302">
          <cell r="A302">
            <v>2</v>
          </cell>
          <cell r="B302">
            <v>303</v>
          </cell>
          <cell r="G302">
            <v>89083.4</v>
          </cell>
        </row>
        <row r="303">
          <cell r="A303">
            <v>2</v>
          </cell>
          <cell r="B303">
            <v>10</v>
          </cell>
          <cell r="G303">
            <v>72001.64</v>
          </cell>
        </row>
        <row r="304">
          <cell r="A304">
            <v>2</v>
          </cell>
          <cell r="B304">
            <v>10</v>
          </cell>
          <cell r="G304">
            <v>73445.23</v>
          </cell>
        </row>
        <row r="305">
          <cell r="A305">
            <v>2</v>
          </cell>
          <cell r="B305">
            <v>10</v>
          </cell>
          <cell r="G305">
            <v>103090.68</v>
          </cell>
        </row>
        <row r="306">
          <cell r="A306">
            <v>2</v>
          </cell>
          <cell r="B306">
            <v>10</v>
          </cell>
          <cell r="G306">
            <v>44677.72</v>
          </cell>
        </row>
        <row r="307">
          <cell r="A307">
            <v>2</v>
          </cell>
          <cell r="B307">
            <v>10</v>
          </cell>
          <cell r="G307">
            <v>23.01</v>
          </cell>
        </row>
        <row r="308">
          <cell r="A308">
            <v>2</v>
          </cell>
          <cell r="B308">
            <v>10</v>
          </cell>
          <cell r="G308">
            <v>23.92</v>
          </cell>
        </row>
        <row r="309">
          <cell r="A309">
            <v>3</v>
          </cell>
          <cell r="B309">
            <v>10</v>
          </cell>
          <cell r="G309">
            <v>1018277.23</v>
          </cell>
        </row>
        <row r="310">
          <cell r="A310">
            <v>3</v>
          </cell>
          <cell r="B310">
            <v>10</v>
          </cell>
          <cell r="G310">
            <v>129040.22</v>
          </cell>
        </row>
        <row r="311">
          <cell r="A311">
            <v>3</v>
          </cell>
          <cell r="B311">
            <v>10</v>
          </cell>
          <cell r="G311">
            <v>106351.7</v>
          </cell>
        </row>
        <row r="312">
          <cell r="A312">
            <v>3</v>
          </cell>
          <cell r="B312">
            <v>20</v>
          </cell>
          <cell r="G312">
            <v>71510.36</v>
          </cell>
        </row>
        <row r="313">
          <cell r="A313">
            <v>3</v>
          </cell>
          <cell r="B313">
            <v>20</v>
          </cell>
          <cell r="G313">
            <v>73426.52</v>
          </cell>
        </row>
        <row r="314">
          <cell r="A314">
            <v>3</v>
          </cell>
          <cell r="B314">
            <v>20</v>
          </cell>
          <cell r="G314">
            <v>107176.62</v>
          </cell>
        </row>
        <row r="315">
          <cell r="A315">
            <v>3</v>
          </cell>
          <cell r="B315">
            <v>20</v>
          </cell>
          <cell r="G315">
            <v>44671.33</v>
          </cell>
        </row>
        <row r="316">
          <cell r="A316">
            <v>3</v>
          </cell>
          <cell r="B316">
            <v>20</v>
          </cell>
          <cell r="G316">
            <v>23.01</v>
          </cell>
        </row>
        <row r="317">
          <cell r="A317">
            <v>3</v>
          </cell>
          <cell r="B317">
            <v>20</v>
          </cell>
          <cell r="G317">
            <v>23.92</v>
          </cell>
        </row>
        <row r="318">
          <cell r="A318">
            <v>4</v>
          </cell>
          <cell r="B318">
            <v>20</v>
          </cell>
          <cell r="G318">
            <v>477987.76</v>
          </cell>
        </row>
        <row r="319">
          <cell r="A319">
            <v>4</v>
          </cell>
          <cell r="B319">
            <v>20</v>
          </cell>
          <cell r="G319">
            <v>322740.57</v>
          </cell>
        </row>
        <row r="320">
          <cell r="A320">
            <v>4</v>
          </cell>
          <cell r="B320">
            <v>20</v>
          </cell>
          <cell r="G320">
            <v>366388.22</v>
          </cell>
        </row>
        <row r="321">
          <cell r="A321">
            <v>4</v>
          </cell>
          <cell r="B321">
            <v>20</v>
          </cell>
          <cell r="G321">
            <v>383534.95</v>
          </cell>
        </row>
        <row r="322">
          <cell r="A322">
            <v>4</v>
          </cell>
          <cell r="B322">
            <v>20</v>
          </cell>
          <cell r="G322">
            <v>280671.84000000003</v>
          </cell>
        </row>
        <row r="323">
          <cell r="A323">
            <v>4</v>
          </cell>
          <cell r="B323">
            <v>20</v>
          </cell>
          <cell r="G323">
            <v>322725.84999999998</v>
          </cell>
        </row>
        <row r="324">
          <cell r="A324">
            <v>4</v>
          </cell>
          <cell r="B324">
            <v>20</v>
          </cell>
          <cell r="G324">
            <v>23.01</v>
          </cell>
        </row>
        <row r="325">
          <cell r="A325">
            <v>4</v>
          </cell>
          <cell r="B325">
            <v>20</v>
          </cell>
          <cell r="G325">
            <v>23.92</v>
          </cell>
        </row>
        <row r="326">
          <cell r="A326">
            <v>5</v>
          </cell>
          <cell r="B326">
            <v>20</v>
          </cell>
          <cell r="G326">
            <v>478498.21</v>
          </cell>
        </row>
        <row r="327">
          <cell r="A327">
            <v>5</v>
          </cell>
          <cell r="B327">
            <v>20</v>
          </cell>
          <cell r="G327">
            <v>323648.68</v>
          </cell>
        </row>
        <row r="328">
          <cell r="A328">
            <v>5</v>
          </cell>
          <cell r="B328">
            <v>30</v>
          </cell>
          <cell r="G328">
            <v>252841.81</v>
          </cell>
        </row>
        <row r="329">
          <cell r="A329">
            <v>5</v>
          </cell>
          <cell r="B329">
            <v>30</v>
          </cell>
          <cell r="G329">
            <v>383140.52</v>
          </cell>
        </row>
        <row r="330">
          <cell r="A330">
            <v>5</v>
          </cell>
          <cell r="B330">
            <v>30</v>
          </cell>
          <cell r="G330">
            <v>280022.95</v>
          </cell>
        </row>
        <row r="331">
          <cell r="A331">
            <v>5</v>
          </cell>
          <cell r="B331">
            <v>30</v>
          </cell>
          <cell r="G331">
            <v>322328.09999999998</v>
          </cell>
        </row>
        <row r="332">
          <cell r="A332">
            <v>5</v>
          </cell>
          <cell r="B332">
            <v>30</v>
          </cell>
          <cell r="G332">
            <v>23.01</v>
          </cell>
        </row>
        <row r="333">
          <cell r="A333">
            <v>5</v>
          </cell>
          <cell r="B333">
            <v>30</v>
          </cell>
          <cell r="G333">
            <v>23.92</v>
          </cell>
        </row>
        <row r="334">
          <cell r="A334">
            <v>1</v>
          </cell>
          <cell r="B334">
            <v>30</v>
          </cell>
          <cell r="G334">
            <v>66.95</v>
          </cell>
        </row>
        <row r="335">
          <cell r="A335">
            <v>2</v>
          </cell>
          <cell r="B335">
            <v>30</v>
          </cell>
          <cell r="G335">
            <v>66.95</v>
          </cell>
        </row>
        <row r="336">
          <cell r="A336">
            <v>3</v>
          </cell>
          <cell r="B336">
            <v>30</v>
          </cell>
          <cell r="G336">
            <v>66.95</v>
          </cell>
        </row>
        <row r="337">
          <cell r="A337">
            <v>4</v>
          </cell>
          <cell r="B337">
            <v>30</v>
          </cell>
          <cell r="G337">
            <v>66.95</v>
          </cell>
        </row>
        <row r="338">
          <cell r="A338">
            <v>5</v>
          </cell>
          <cell r="B338">
            <v>30</v>
          </cell>
          <cell r="G338">
            <v>66.95</v>
          </cell>
        </row>
        <row r="339">
          <cell r="A339">
            <v>1</v>
          </cell>
          <cell r="B339">
            <v>30</v>
          </cell>
          <cell r="G339">
            <v>3.59</v>
          </cell>
        </row>
        <row r="340">
          <cell r="A340">
            <v>2</v>
          </cell>
          <cell r="B340">
            <v>40</v>
          </cell>
          <cell r="G340">
            <v>3.59</v>
          </cell>
        </row>
        <row r="341">
          <cell r="A341">
            <v>3</v>
          </cell>
          <cell r="B341">
            <v>40</v>
          </cell>
          <cell r="G341">
            <v>3.59</v>
          </cell>
        </row>
        <row r="342">
          <cell r="A342">
            <v>4</v>
          </cell>
          <cell r="B342">
            <v>40</v>
          </cell>
          <cell r="G342">
            <v>3.59</v>
          </cell>
        </row>
        <row r="343">
          <cell r="A343">
            <v>5</v>
          </cell>
          <cell r="B343">
            <v>40</v>
          </cell>
          <cell r="G343">
            <v>3.59</v>
          </cell>
        </row>
        <row r="344">
          <cell r="A344">
            <v>1</v>
          </cell>
          <cell r="B344">
            <v>40</v>
          </cell>
          <cell r="G344">
            <v>163477.16</v>
          </cell>
        </row>
        <row r="345">
          <cell r="A345">
            <v>1</v>
          </cell>
          <cell r="B345">
            <v>40</v>
          </cell>
          <cell r="G345">
            <v>57147.56</v>
          </cell>
        </row>
        <row r="346">
          <cell r="A346">
            <v>1</v>
          </cell>
          <cell r="B346">
            <v>40</v>
          </cell>
          <cell r="G346">
            <v>191.52</v>
          </cell>
        </row>
        <row r="347">
          <cell r="A347">
            <v>1</v>
          </cell>
          <cell r="B347">
            <v>40</v>
          </cell>
          <cell r="G347">
            <v>104747.45</v>
          </cell>
        </row>
        <row r="348">
          <cell r="A348">
            <v>1</v>
          </cell>
          <cell r="B348">
            <v>40</v>
          </cell>
          <cell r="G348">
            <v>2078.36</v>
          </cell>
        </row>
        <row r="349">
          <cell r="A349">
            <v>1</v>
          </cell>
          <cell r="B349">
            <v>40</v>
          </cell>
          <cell r="G349">
            <v>9103.9</v>
          </cell>
        </row>
        <row r="350">
          <cell r="A350">
            <v>1</v>
          </cell>
          <cell r="B350">
            <v>40</v>
          </cell>
          <cell r="G350">
            <v>958.32</v>
          </cell>
        </row>
        <row r="351">
          <cell r="A351">
            <v>1</v>
          </cell>
          <cell r="B351">
            <v>40</v>
          </cell>
          <cell r="G351">
            <v>5679.37</v>
          </cell>
        </row>
        <row r="352">
          <cell r="A352">
            <v>1</v>
          </cell>
          <cell r="B352">
            <v>40</v>
          </cell>
          <cell r="G352">
            <v>32444.46</v>
          </cell>
        </row>
        <row r="353">
          <cell r="A353">
            <v>1</v>
          </cell>
          <cell r="B353">
            <v>50</v>
          </cell>
          <cell r="G353">
            <v>66.81</v>
          </cell>
        </row>
        <row r="354">
          <cell r="A354">
            <v>1</v>
          </cell>
          <cell r="B354">
            <v>50</v>
          </cell>
          <cell r="G354">
            <v>3637.48</v>
          </cell>
        </row>
        <row r="355">
          <cell r="A355">
            <v>1</v>
          </cell>
          <cell r="B355">
            <v>50</v>
          </cell>
          <cell r="G355">
            <v>45444.81</v>
          </cell>
        </row>
        <row r="356">
          <cell r="A356">
            <v>1</v>
          </cell>
          <cell r="B356">
            <v>50</v>
          </cell>
          <cell r="G356">
            <v>9199.1</v>
          </cell>
        </row>
        <row r="357">
          <cell r="A357">
            <v>2</v>
          </cell>
          <cell r="B357">
            <v>50</v>
          </cell>
          <cell r="G357">
            <v>163477.16</v>
          </cell>
        </row>
        <row r="358">
          <cell r="A358">
            <v>2</v>
          </cell>
          <cell r="B358">
            <v>50</v>
          </cell>
          <cell r="G358">
            <v>57514.7</v>
          </cell>
        </row>
        <row r="359">
          <cell r="A359">
            <v>2</v>
          </cell>
          <cell r="B359">
            <v>50</v>
          </cell>
          <cell r="G359">
            <v>191.52</v>
          </cell>
        </row>
        <row r="360">
          <cell r="A360">
            <v>2</v>
          </cell>
          <cell r="B360">
            <v>50</v>
          </cell>
          <cell r="G360">
            <v>104779.2</v>
          </cell>
        </row>
        <row r="361">
          <cell r="A361">
            <v>2</v>
          </cell>
          <cell r="B361">
            <v>50</v>
          </cell>
          <cell r="G361">
            <v>2078.36</v>
          </cell>
        </row>
        <row r="362">
          <cell r="A362">
            <v>2</v>
          </cell>
          <cell r="B362">
            <v>50</v>
          </cell>
          <cell r="G362">
            <v>9102.4500000000007</v>
          </cell>
        </row>
        <row r="363">
          <cell r="A363">
            <v>2</v>
          </cell>
          <cell r="B363">
            <v>50</v>
          </cell>
          <cell r="G363">
            <v>958.32</v>
          </cell>
        </row>
        <row r="364">
          <cell r="A364">
            <v>2</v>
          </cell>
          <cell r="B364">
            <v>50</v>
          </cell>
          <cell r="G364">
            <v>5679.37</v>
          </cell>
        </row>
        <row r="365">
          <cell r="A365">
            <v>2</v>
          </cell>
          <cell r="B365">
            <v>50</v>
          </cell>
          <cell r="G365">
            <v>20277.27</v>
          </cell>
        </row>
        <row r="366">
          <cell r="A366">
            <v>2</v>
          </cell>
          <cell r="B366">
            <v>50</v>
          </cell>
          <cell r="G366">
            <v>22.2</v>
          </cell>
        </row>
        <row r="367">
          <cell r="A367">
            <v>2</v>
          </cell>
          <cell r="B367">
            <v>50</v>
          </cell>
          <cell r="G367">
            <v>3690.99</v>
          </cell>
        </row>
        <row r="368">
          <cell r="A368">
            <v>2</v>
          </cell>
          <cell r="B368">
            <v>60</v>
          </cell>
          <cell r="G368">
            <v>45450.86</v>
          </cell>
        </row>
        <row r="369">
          <cell r="A369">
            <v>2</v>
          </cell>
          <cell r="B369">
            <v>60</v>
          </cell>
          <cell r="G369">
            <v>9199.11</v>
          </cell>
        </row>
        <row r="370">
          <cell r="A370">
            <v>3</v>
          </cell>
          <cell r="B370">
            <v>60</v>
          </cell>
          <cell r="G370">
            <v>163477.16</v>
          </cell>
        </row>
        <row r="371">
          <cell r="A371">
            <v>3</v>
          </cell>
          <cell r="B371">
            <v>60</v>
          </cell>
          <cell r="G371">
            <v>57514.7</v>
          </cell>
        </row>
        <row r="372">
          <cell r="A372">
            <v>3</v>
          </cell>
          <cell r="B372">
            <v>60</v>
          </cell>
          <cell r="G372">
            <v>191.52</v>
          </cell>
        </row>
        <row r="373">
          <cell r="A373">
            <v>3</v>
          </cell>
          <cell r="B373">
            <v>60</v>
          </cell>
          <cell r="G373">
            <v>104779.2</v>
          </cell>
        </row>
        <row r="374">
          <cell r="A374">
            <v>3</v>
          </cell>
          <cell r="B374">
            <v>60</v>
          </cell>
          <cell r="G374">
            <v>2078.36</v>
          </cell>
        </row>
        <row r="375">
          <cell r="A375">
            <v>3</v>
          </cell>
          <cell r="B375">
            <v>60</v>
          </cell>
          <cell r="G375">
            <v>9102.4500000000007</v>
          </cell>
        </row>
        <row r="376">
          <cell r="A376">
            <v>3</v>
          </cell>
          <cell r="B376">
            <v>60</v>
          </cell>
          <cell r="G376">
            <v>958.32</v>
          </cell>
        </row>
        <row r="377">
          <cell r="A377">
            <v>3</v>
          </cell>
          <cell r="B377">
            <v>60</v>
          </cell>
          <cell r="G377">
            <v>5679.37</v>
          </cell>
        </row>
        <row r="378">
          <cell r="A378">
            <v>3</v>
          </cell>
          <cell r="B378">
            <v>60</v>
          </cell>
          <cell r="G378">
            <v>19805.580000000002</v>
          </cell>
        </row>
        <row r="379">
          <cell r="A379">
            <v>3</v>
          </cell>
          <cell r="B379">
            <v>60</v>
          </cell>
          <cell r="G379">
            <v>47.18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45450.86</v>
          </cell>
        </row>
        <row r="382">
          <cell r="A382">
            <v>3</v>
          </cell>
          <cell r="B382">
            <v>70</v>
          </cell>
          <cell r="G382">
            <v>10279.450000000001</v>
          </cell>
        </row>
        <row r="383">
          <cell r="A383">
            <v>4</v>
          </cell>
          <cell r="B383">
            <v>70</v>
          </cell>
          <cell r="G383">
            <v>9559.2199999999993</v>
          </cell>
        </row>
        <row r="384">
          <cell r="A384">
            <v>5</v>
          </cell>
          <cell r="B384">
            <v>70</v>
          </cell>
          <cell r="G384">
            <v>9559.23</v>
          </cell>
        </row>
        <row r="385">
          <cell r="A385">
            <v>1</v>
          </cell>
          <cell r="B385">
            <v>70</v>
          </cell>
          <cell r="G385">
            <v>-4732.8599999999997</v>
          </cell>
        </row>
        <row r="386">
          <cell r="A386">
            <v>1</v>
          </cell>
          <cell r="B386">
            <v>70</v>
          </cell>
          <cell r="G386">
            <v>47207.23</v>
          </cell>
        </row>
        <row r="387">
          <cell r="A387">
            <v>1</v>
          </cell>
          <cell r="B387">
            <v>70</v>
          </cell>
          <cell r="G387">
            <v>31438.55</v>
          </cell>
        </row>
        <row r="388">
          <cell r="A388">
            <v>1</v>
          </cell>
          <cell r="B388">
            <v>70</v>
          </cell>
          <cell r="G388">
            <v>62127.74</v>
          </cell>
        </row>
        <row r="389">
          <cell r="A389">
            <v>1</v>
          </cell>
          <cell r="B389">
            <v>70</v>
          </cell>
          <cell r="G389">
            <v>532736.51</v>
          </cell>
        </row>
        <row r="390">
          <cell r="A390">
            <v>1</v>
          </cell>
          <cell r="B390">
            <v>70</v>
          </cell>
          <cell r="G390">
            <v>52991.02</v>
          </cell>
        </row>
        <row r="391">
          <cell r="A391">
            <v>1</v>
          </cell>
          <cell r="B391">
            <v>70</v>
          </cell>
          <cell r="G391">
            <v>152768.95000000001</v>
          </cell>
        </row>
        <row r="392">
          <cell r="A392">
            <v>1</v>
          </cell>
          <cell r="B392">
            <v>80</v>
          </cell>
          <cell r="G392">
            <v>-68641.850000000006</v>
          </cell>
        </row>
        <row r="393">
          <cell r="A393">
            <v>2</v>
          </cell>
          <cell r="B393">
            <v>80</v>
          </cell>
          <cell r="G393">
            <v>-4732.8599999999997</v>
          </cell>
        </row>
        <row r="394">
          <cell r="A394">
            <v>2</v>
          </cell>
          <cell r="B394">
            <v>80</v>
          </cell>
          <cell r="G394">
            <v>47207.23</v>
          </cell>
        </row>
        <row r="395">
          <cell r="A395">
            <v>2</v>
          </cell>
          <cell r="B395">
            <v>80</v>
          </cell>
          <cell r="G395">
            <v>31438.55</v>
          </cell>
        </row>
        <row r="396">
          <cell r="A396">
            <v>2</v>
          </cell>
          <cell r="B396">
            <v>80</v>
          </cell>
          <cell r="G396">
            <v>62127.73</v>
          </cell>
        </row>
        <row r="397">
          <cell r="A397">
            <v>2</v>
          </cell>
          <cell r="B397">
            <v>80</v>
          </cell>
          <cell r="G397">
            <v>532900.66</v>
          </cell>
        </row>
        <row r="398">
          <cell r="A398">
            <v>2</v>
          </cell>
          <cell r="B398">
            <v>80</v>
          </cell>
          <cell r="G398">
            <v>322036.27</v>
          </cell>
        </row>
        <row r="399">
          <cell r="A399">
            <v>2</v>
          </cell>
          <cell r="B399">
            <v>80</v>
          </cell>
          <cell r="G399">
            <v>131914.04999999999</v>
          </cell>
        </row>
        <row r="400">
          <cell r="A400">
            <v>2</v>
          </cell>
          <cell r="B400">
            <v>180</v>
          </cell>
          <cell r="G400">
            <v>-68641.850000000006</v>
          </cell>
        </row>
        <row r="401">
          <cell r="A401">
            <v>3</v>
          </cell>
          <cell r="B401">
            <v>180</v>
          </cell>
          <cell r="G401">
            <v>-4732.8599999999997</v>
          </cell>
        </row>
        <row r="402">
          <cell r="A402">
            <v>3</v>
          </cell>
          <cell r="B402">
            <v>180</v>
          </cell>
          <cell r="G402">
            <v>47207.23</v>
          </cell>
        </row>
        <row r="403">
          <cell r="A403">
            <v>3</v>
          </cell>
          <cell r="B403">
            <v>180</v>
          </cell>
          <cell r="G403">
            <v>31438.55</v>
          </cell>
        </row>
        <row r="404">
          <cell r="A404">
            <v>3</v>
          </cell>
          <cell r="B404">
            <v>180</v>
          </cell>
          <cell r="G404">
            <v>-124255.47</v>
          </cell>
        </row>
        <row r="405">
          <cell r="A405">
            <v>3</v>
          </cell>
          <cell r="B405">
            <v>180</v>
          </cell>
          <cell r="G405">
            <v>-1065637.17</v>
          </cell>
        </row>
        <row r="406">
          <cell r="A406">
            <v>3</v>
          </cell>
          <cell r="B406">
            <v>180</v>
          </cell>
          <cell r="G406">
            <v>-1132812.51</v>
          </cell>
        </row>
        <row r="407">
          <cell r="A407">
            <v>3</v>
          </cell>
          <cell r="B407">
            <v>180</v>
          </cell>
          <cell r="G407">
            <v>409563.2</v>
          </cell>
        </row>
        <row r="408">
          <cell r="A408">
            <v>3</v>
          </cell>
          <cell r="B408">
            <v>180</v>
          </cell>
          <cell r="G408">
            <v>-284683</v>
          </cell>
        </row>
        <row r="409">
          <cell r="A409">
            <v>3</v>
          </cell>
          <cell r="B409">
            <v>212</v>
          </cell>
          <cell r="G409">
            <v>-68641.850000000006</v>
          </cell>
        </row>
        <row r="410">
          <cell r="A410">
            <v>4</v>
          </cell>
          <cell r="B410">
            <v>212</v>
          </cell>
          <cell r="G410">
            <v>-4732.8599999999997</v>
          </cell>
        </row>
        <row r="411">
          <cell r="A411">
            <v>4</v>
          </cell>
          <cell r="B411">
            <v>212</v>
          </cell>
          <cell r="G411">
            <v>47207.23</v>
          </cell>
        </row>
        <row r="412">
          <cell r="A412">
            <v>4</v>
          </cell>
          <cell r="B412">
            <v>212</v>
          </cell>
          <cell r="G412">
            <v>31438.55</v>
          </cell>
        </row>
        <row r="413">
          <cell r="A413">
            <v>4</v>
          </cell>
          <cell r="B413">
            <v>212</v>
          </cell>
          <cell r="G413">
            <v>75520.83</v>
          </cell>
        </row>
        <row r="414">
          <cell r="A414">
            <v>4</v>
          </cell>
          <cell r="B414">
            <v>212</v>
          </cell>
          <cell r="G414">
            <v>515611.14</v>
          </cell>
        </row>
        <row r="415">
          <cell r="A415">
            <v>4</v>
          </cell>
          <cell r="B415">
            <v>212</v>
          </cell>
          <cell r="G415">
            <v>-453125</v>
          </cell>
        </row>
        <row r="416">
          <cell r="A416">
            <v>4</v>
          </cell>
          <cell r="B416">
            <v>221</v>
          </cell>
          <cell r="G416">
            <v>-68641.850000000006</v>
          </cell>
        </row>
        <row r="417">
          <cell r="A417">
            <v>5</v>
          </cell>
          <cell r="B417">
            <v>221</v>
          </cell>
          <cell r="G417">
            <v>-4732.8599999999997</v>
          </cell>
        </row>
        <row r="418">
          <cell r="A418">
            <v>5</v>
          </cell>
          <cell r="B418">
            <v>221</v>
          </cell>
          <cell r="G418">
            <v>47207.23</v>
          </cell>
        </row>
        <row r="419">
          <cell r="A419">
            <v>5</v>
          </cell>
          <cell r="B419">
            <v>232</v>
          </cell>
          <cell r="G419">
            <v>31438.55</v>
          </cell>
        </row>
        <row r="420">
          <cell r="A420">
            <v>5</v>
          </cell>
          <cell r="B420">
            <v>233</v>
          </cell>
          <cell r="G420">
            <v>620383.53</v>
          </cell>
        </row>
        <row r="421">
          <cell r="A421">
            <v>5</v>
          </cell>
          <cell r="B421">
            <v>234</v>
          </cell>
          <cell r="G421">
            <v>-264322.92</v>
          </cell>
        </row>
        <row r="422">
          <cell r="A422">
            <v>5</v>
          </cell>
          <cell r="B422">
            <v>301</v>
          </cell>
          <cell r="G422">
            <v>555066.78</v>
          </cell>
        </row>
        <row r="423">
          <cell r="A423">
            <v>5</v>
          </cell>
          <cell r="B423">
            <v>301</v>
          </cell>
          <cell r="G423">
            <v>-113281.25</v>
          </cell>
        </row>
        <row r="424">
          <cell r="A424">
            <v>5</v>
          </cell>
          <cell r="B424">
            <v>303</v>
          </cell>
          <cell r="G424">
            <v>-68641.850000000006</v>
          </cell>
        </row>
        <row r="425">
          <cell r="A425">
            <v>1</v>
          </cell>
          <cell r="B425">
            <v>303</v>
          </cell>
          <cell r="G425">
            <v>8394</v>
          </cell>
        </row>
        <row r="426">
          <cell r="A426">
            <v>1</v>
          </cell>
          <cell r="B426">
            <v>303</v>
          </cell>
          <cell r="G426">
            <v>7755</v>
          </cell>
        </row>
        <row r="427">
          <cell r="A427">
            <v>2</v>
          </cell>
          <cell r="B427">
            <v>20</v>
          </cell>
          <cell r="G427">
            <v>8394</v>
          </cell>
        </row>
        <row r="428">
          <cell r="A428">
            <v>2</v>
          </cell>
          <cell r="B428">
            <v>20</v>
          </cell>
          <cell r="G428">
            <v>7755</v>
          </cell>
        </row>
        <row r="429">
          <cell r="A429">
            <v>3</v>
          </cell>
          <cell r="B429">
            <v>20</v>
          </cell>
          <cell r="G429">
            <v>8394</v>
          </cell>
        </row>
        <row r="430">
          <cell r="A430">
            <v>3</v>
          </cell>
          <cell r="B430">
            <v>20</v>
          </cell>
          <cell r="G430">
            <v>7755</v>
          </cell>
        </row>
        <row r="431">
          <cell r="A431">
            <v>4</v>
          </cell>
          <cell r="B431">
            <v>20</v>
          </cell>
          <cell r="G431">
            <v>8394</v>
          </cell>
        </row>
        <row r="432">
          <cell r="A432">
            <v>4</v>
          </cell>
          <cell r="B432">
            <v>20</v>
          </cell>
          <cell r="G432">
            <v>7755</v>
          </cell>
        </row>
        <row r="433">
          <cell r="A433">
            <v>5</v>
          </cell>
          <cell r="B433">
            <v>20</v>
          </cell>
          <cell r="G433">
            <v>8394</v>
          </cell>
        </row>
        <row r="434">
          <cell r="A434">
            <v>5</v>
          </cell>
          <cell r="B434">
            <v>20</v>
          </cell>
          <cell r="G434">
            <v>7755</v>
          </cell>
        </row>
        <row r="435">
          <cell r="A435">
            <v>1</v>
          </cell>
          <cell r="B435">
            <v>20</v>
          </cell>
          <cell r="G435">
            <v>5724.59</v>
          </cell>
        </row>
        <row r="436">
          <cell r="A436">
            <v>1</v>
          </cell>
          <cell r="B436">
            <v>20</v>
          </cell>
          <cell r="G436">
            <v>13755.75</v>
          </cell>
        </row>
        <row r="437">
          <cell r="A437">
            <v>1</v>
          </cell>
          <cell r="B437">
            <v>20</v>
          </cell>
          <cell r="G437">
            <v>71983.679999999993</v>
          </cell>
        </row>
        <row r="438">
          <cell r="A438">
            <v>2</v>
          </cell>
          <cell r="B438">
            <v>20</v>
          </cell>
          <cell r="G438">
            <v>5724.59</v>
          </cell>
        </row>
        <row r="439">
          <cell r="A439">
            <v>2</v>
          </cell>
          <cell r="B439">
            <v>20</v>
          </cell>
          <cell r="G439">
            <v>13755.75</v>
          </cell>
        </row>
        <row r="440">
          <cell r="A440">
            <v>2</v>
          </cell>
          <cell r="B440">
            <v>20</v>
          </cell>
          <cell r="G440">
            <v>72969.84</v>
          </cell>
        </row>
        <row r="441">
          <cell r="A441">
            <v>3</v>
          </cell>
          <cell r="B441">
            <v>30</v>
          </cell>
          <cell r="G441">
            <v>5724.59</v>
          </cell>
        </row>
        <row r="442">
          <cell r="A442">
            <v>3</v>
          </cell>
          <cell r="B442">
            <v>30</v>
          </cell>
          <cell r="G442">
            <v>13755.75</v>
          </cell>
        </row>
        <row r="443">
          <cell r="A443">
            <v>3</v>
          </cell>
          <cell r="B443">
            <v>30</v>
          </cell>
          <cell r="G443">
            <v>73228.5</v>
          </cell>
        </row>
        <row r="444">
          <cell r="A444">
            <v>4</v>
          </cell>
          <cell r="B444">
            <v>30</v>
          </cell>
          <cell r="G444">
            <v>5724.59</v>
          </cell>
        </row>
        <row r="445">
          <cell r="A445">
            <v>4</v>
          </cell>
          <cell r="B445">
            <v>30</v>
          </cell>
          <cell r="G445">
            <v>13755.75</v>
          </cell>
        </row>
        <row r="446">
          <cell r="A446">
            <v>4</v>
          </cell>
          <cell r="B446">
            <v>30</v>
          </cell>
          <cell r="G446">
            <v>73246.240000000005</v>
          </cell>
        </row>
        <row r="447">
          <cell r="A447">
            <v>5</v>
          </cell>
          <cell r="B447">
            <v>30</v>
          </cell>
          <cell r="G447">
            <v>5724.59</v>
          </cell>
        </row>
        <row r="448">
          <cell r="A448">
            <v>5</v>
          </cell>
          <cell r="B448">
            <v>30</v>
          </cell>
          <cell r="G448">
            <v>13755.75</v>
          </cell>
        </row>
        <row r="449">
          <cell r="A449">
            <v>5</v>
          </cell>
          <cell r="B449">
            <v>30</v>
          </cell>
          <cell r="G449">
            <v>73247</v>
          </cell>
        </row>
        <row r="450">
          <cell r="A450">
            <v>1</v>
          </cell>
          <cell r="B450">
            <v>30</v>
          </cell>
          <cell r="G450">
            <v>1288.1500000000001</v>
          </cell>
        </row>
        <row r="451">
          <cell r="A451">
            <v>1</v>
          </cell>
          <cell r="B451">
            <v>30</v>
          </cell>
          <cell r="G451">
            <v>1133.5</v>
          </cell>
        </row>
        <row r="452">
          <cell r="A452">
            <v>2</v>
          </cell>
          <cell r="B452">
            <v>40</v>
          </cell>
          <cell r="G452">
            <v>1300.6500000000001</v>
          </cell>
        </row>
        <row r="453">
          <cell r="A453">
            <v>2</v>
          </cell>
          <cell r="B453">
            <v>40</v>
          </cell>
          <cell r="G453">
            <v>1133.5</v>
          </cell>
        </row>
        <row r="454">
          <cell r="A454">
            <v>2</v>
          </cell>
          <cell r="B454">
            <v>40</v>
          </cell>
          <cell r="G454">
            <v>81</v>
          </cell>
        </row>
        <row r="455">
          <cell r="A455">
            <v>3</v>
          </cell>
          <cell r="B455">
            <v>40</v>
          </cell>
          <cell r="G455">
            <v>1300.6500000000001</v>
          </cell>
        </row>
        <row r="456">
          <cell r="A456">
            <v>3</v>
          </cell>
          <cell r="B456">
            <v>40</v>
          </cell>
          <cell r="G456">
            <v>1133.9100000000001</v>
          </cell>
        </row>
        <row r="457">
          <cell r="A457">
            <v>3</v>
          </cell>
          <cell r="B457">
            <v>40</v>
          </cell>
          <cell r="G457">
            <v>81</v>
          </cell>
        </row>
        <row r="458">
          <cell r="A458">
            <v>4</v>
          </cell>
          <cell r="B458">
            <v>40</v>
          </cell>
          <cell r="G458">
            <v>1324.15</v>
          </cell>
        </row>
        <row r="459">
          <cell r="A459">
            <v>4</v>
          </cell>
          <cell r="B459">
            <v>40</v>
          </cell>
          <cell r="G459">
            <v>1133.9100000000001</v>
          </cell>
        </row>
        <row r="460">
          <cell r="A460">
            <v>4</v>
          </cell>
          <cell r="B460">
            <v>40</v>
          </cell>
          <cell r="G460">
            <v>81</v>
          </cell>
        </row>
        <row r="461">
          <cell r="A461">
            <v>5</v>
          </cell>
          <cell r="B461">
            <v>40</v>
          </cell>
          <cell r="G461">
            <v>1324.15</v>
          </cell>
        </row>
        <row r="462">
          <cell r="A462">
            <v>5</v>
          </cell>
          <cell r="B462">
            <v>40</v>
          </cell>
          <cell r="G462">
            <v>1133.9100000000001</v>
          </cell>
        </row>
        <row r="463">
          <cell r="A463">
            <v>5</v>
          </cell>
          <cell r="B463">
            <v>50</v>
          </cell>
          <cell r="G463">
            <v>81</v>
          </cell>
        </row>
        <row r="464">
          <cell r="A464">
            <v>1</v>
          </cell>
          <cell r="B464">
            <v>50</v>
          </cell>
          <cell r="G464">
            <v>16875</v>
          </cell>
        </row>
        <row r="465">
          <cell r="A465">
            <v>2</v>
          </cell>
          <cell r="B465">
            <v>50</v>
          </cell>
          <cell r="G465">
            <v>16875</v>
          </cell>
        </row>
        <row r="466">
          <cell r="A466">
            <v>3</v>
          </cell>
          <cell r="B466">
            <v>50</v>
          </cell>
          <cell r="G466">
            <v>16875</v>
          </cell>
        </row>
        <row r="467">
          <cell r="A467">
            <v>4</v>
          </cell>
          <cell r="B467">
            <v>50</v>
          </cell>
          <cell r="G467">
            <v>16875</v>
          </cell>
        </row>
        <row r="468">
          <cell r="A468">
            <v>5</v>
          </cell>
          <cell r="B468">
            <v>50</v>
          </cell>
          <cell r="G468">
            <v>452.83</v>
          </cell>
        </row>
        <row r="469">
          <cell r="A469">
            <v>1</v>
          </cell>
          <cell r="B469">
            <v>50</v>
          </cell>
          <cell r="G469">
            <v>48711.5</v>
          </cell>
        </row>
        <row r="470">
          <cell r="A470">
            <v>2</v>
          </cell>
          <cell r="B470">
            <v>50</v>
          </cell>
          <cell r="G470">
            <v>48711.5</v>
          </cell>
        </row>
        <row r="471">
          <cell r="A471">
            <v>3</v>
          </cell>
          <cell r="B471">
            <v>50</v>
          </cell>
          <cell r="G471">
            <v>48711.5</v>
          </cell>
        </row>
        <row r="472">
          <cell r="A472">
            <v>4</v>
          </cell>
          <cell r="B472">
            <v>50</v>
          </cell>
          <cell r="G472">
            <v>48711.5</v>
          </cell>
        </row>
        <row r="473">
          <cell r="A473">
            <v>5</v>
          </cell>
          <cell r="B473">
            <v>50</v>
          </cell>
          <cell r="G473">
            <v>48711.5</v>
          </cell>
        </row>
        <row r="474">
          <cell r="A474">
            <v>1</v>
          </cell>
          <cell r="B474">
            <v>50</v>
          </cell>
          <cell r="G474">
            <v>1578.13</v>
          </cell>
        </row>
        <row r="475">
          <cell r="A475">
            <v>2</v>
          </cell>
          <cell r="B475">
            <v>50</v>
          </cell>
          <cell r="G475">
            <v>1578.13</v>
          </cell>
        </row>
        <row r="476">
          <cell r="A476">
            <v>3</v>
          </cell>
          <cell r="B476">
            <v>50</v>
          </cell>
          <cell r="G476">
            <v>1578.13</v>
          </cell>
        </row>
        <row r="477">
          <cell r="A477">
            <v>4</v>
          </cell>
          <cell r="B477">
            <v>50</v>
          </cell>
          <cell r="G477">
            <v>1578.13</v>
          </cell>
        </row>
        <row r="478">
          <cell r="A478">
            <v>5</v>
          </cell>
          <cell r="B478">
            <v>50</v>
          </cell>
          <cell r="G478">
            <v>1578.13</v>
          </cell>
        </row>
        <row r="479">
          <cell r="A479">
            <v>2</v>
          </cell>
          <cell r="B479">
            <v>50</v>
          </cell>
          <cell r="G479">
            <v>166.68</v>
          </cell>
        </row>
        <row r="480">
          <cell r="A480">
            <v>3</v>
          </cell>
          <cell r="B480">
            <v>50</v>
          </cell>
          <cell r="G480">
            <v>166.68</v>
          </cell>
        </row>
        <row r="481">
          <cell r="A481">
            <v>1</v>
          </cell>
          <cell r="B481">
            <v>60</v>
          </cell>
          <cell r="G481">
            <v>14816.16</v>
          </cell>
        </row>
        <row r="482">
          <cell r="A482">
            <v>1</v>
          </cell>
          <cell r="B482">
            <v>60</v>
          </cell>
          <cell r="G482">
            <v>2010.59</v>
          </cell>
        </row>
        <row r="483">
          <cell r="A483">
            <v>1</v>
          </cell>
          <cell r="B483">
            <v>60</v>
          </cell>
          <cell r="G483">
            <v>3483.88</v>
          </cell>
        </row>
        <row r="484">
          <cell r="A484">
            <v>1</v>
          </cell>
          <cell r="B484">
            <v>60</v>
          </cell>
          <cell r="G484">
            <v>5110.24</v>
          </cell>
        </row>
        <row r="485">
          <cell r="A485">
            <v>1</v>
          </cell>
          <cell r="B485">
            <v>60</v>
          </cell>
          <cell r="G485">
            <v>3011.91</v>
          </cell>
        </row>
        <row r="486">
          <cell r="A486">
            <v>1</v>
          </cell>
          <cell r="B486">
            <v>60</v>
          </cell>
          <cell r="G486">
            <v>17527.84</v>
          </cell>
        </row>
        <row r="487">
          <cell r="A487">
            <v>2</v>
          </cell>
          <cell r="B487">
            <v>60</v>
          </cell>
          <cell r="G487">
            <v>14516.12</v>
          </cell>
        </row>
        <row r="488">
          <cell r="A488">
            <v>2</v>
          </cell>
          <cell r="B488">
            <v>60</v>
          </cell>
          <cell r="G488">
            <v>1357.44</v>
          </cell>
        </row>
        <row r="489">
          <cell r="A489">
            <v>2</v>
          </cell>
          <cell r="B489">
            <v>60</v>
          </cell>
          <cell r="G489">
            <v>3320.32</v>
          </cell>
        </row>
        <row r="490">
          <cell r="A490">
            <v>2</v>
          </cell>
          <cell r="B490">
            <v>60</v>
          </cell>
          <cell r="G490">
            <v>3625.29</v>
          </cell>
        </row>
        <row r="491">
          <cell r="A491">
            <v>2</v>
          </cell>
          <cell r="B491">
            <v>60</v>
          </cell>
          <cell r="G491">
            <v>2799.73</v>
          </cell>
        </row>
        <row r="492">
          <cell r="A492">
            <v>2</v>
          </cell>
          <cell r="B492">
            <v>60</v>
          </cell>
          <cell r="G492">
            <v>16695.68</v>
          </cell>
        </row>
        <row r="493">
          <cell r="A493">
            <v>3</v>
          </cell>
          <cell r="B493">
            <v>60</v>
          </cell>
          <cell r="G493">
            <v>14525.78</v>
          </cell>
        </row>
        <row r="494">
          <cell r="A494">
            <v>3</v>
          </cell>
          <cell r="B494">
            <v>60</v>
          </cell>
          <cell r="G494">
            <v>1321.61</v>
          </cell>
        </row>
        <row r="495">
          <cell r="A495">
            <v>3</v>
          </cell>
          <cell r="B495">
            <v>60</v>
          </cell>
          <cell r="G495">
            <v>6219.84</v>
          </cell>
        </row>
        <row r="496">
          <cell r="A496">
            <v>3</v>
          </cell>
          <cell r="B496">
            <v>60</v>
          </cell>
          <cell r="G496">
            <v>3589.86</v>
          </cell>
        </row>
        <row r="497">
          <cell r="A497">
            <v>3</v>
          </cell>
          <cell r="B497">
            <v>60</v>
          </cell>
          <cell r="G497">
            <v>2555.9499999999998</v>
          </cell>
        </row>
        <row r="498">
          <cell r="A498">
            <v>3</v>
          </cell>
          <cell r="B498">
            <v>70</v>
          </cell>
          <cell r="G498">
            <v>14940.81</v>
          </cell>
        </row>
        <row r="499">
          <cell r="A499">
            <v>4</v>
          </cell>
          <cell r="B499">
            <v>70</v>
          </cell>
          <cell r="G499">
            <v>2533.4499999999998</v>
          </cell>
        </row>
        <row r="500">
          <cell r="A500">
            <v>4</v>
          </cell>
          <cell r="B500">
            <v>70</v>
          </cell>
          <cell r="G500">
            <v>4574.57</v>
          </cell>
        </row>
        <row r="501">
          <cell r="A501">
            <v>4</v>
          </cell>
          <cell r="B501">
            <v>70</v>
          </cell>
          <cell r="G501">
            <v>2130.5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5</v>
          </cell>
          <cell r="B503">
            <v>70</v>
          </cell>
          <cell r="G503">
            <v>3077.08</v>
          </cell>
        </row>
        <row r="504">
          <cell r="A504">
            <v>5</v>
          </cell>
          <cell r="B504">
            <v>70</v>
          </cell>
          <cell r="G504">
            <v>4719.8900000000003</v>
          </cell>
        </row>
        <row r="505">
          <cell r="A505">
            <v>5</v>
          </cell>
          <cell r="B505">
            <v>70</v>
          </cell>
          <cell r="G505">
            <v>2121.13</v>
          </cell>
        </row>
        <row r="506">
          <cell r="A506">
            <v>5</v>
          </cell>
          <cell r="B506">
            <v>70</v>
          </cell>
          <cell r="G506">
            <v>16656.060000000001</v>
          </cell>
        </row>
        <row r="507">
          <cell r="A507">
            <v>1</v>
          </cell>
          <cell r="B507">
            <v>70</v>
          </cell>
          <cell r="G507">
            <v>-8343.3799999999992</v>
          </cell>
        </row>
        <row r="508">
          <cell r="A508">
            <v>1</v>
          </cell>
          <cell r="B508">
            <v>70</v>
          </cell>
          <cell r="G508">
            <v>-1736.68</v>
          </cell>
        </row>
        <row r="509">
          <cell r="A509">
            <v>1</v>
          </cell>
          <cell r="B509">
            <v>70</v>
          </cell>
          <cell r="G509">
            <v>-3483.88</v>
          </cell>
        </row>
        <row r="510">
          <cell r="A510">
            <v>1</v>
          </cell>
          <cell r="B510">
            <v>70</v>
          </cell>
          <cell r="G510">
            <v>-5110.24</v>
          </cell>
        </row>
        <row r="511">
          <cell r="A511">
            <v>1</v>
          </cell>
          <cell r="B511">
            <v>70</v>
          </cell>
          <cell r="G511">
            <v>-2955.12</v>
          </cell>
        </row>
        <row r="512">
          <cell r="A512">
            <v>1</v>
          </cell>
          <cell r="B512">
            <v>80</v>
          </cell>
          <cell r="G512">
            <v>-17527.84</v>
          </cell>
        </row>
        <row r="513">
          <cell r="A513">
            <v>2</v>
          </cell>
          <cell r="B513">
            <v>80</v>
          </cell>
          <cell r="G513">
            <v>-7973</v>
          </cell>
        </row>
        <row r="514">
          <cell r="A514">
            <v>2</v>
          </cell>
          <cell r="B514">
            <v>80</v>
          </cell>
          <cell r="G514">
            <v>-1054.8800000000001</v>
          </cell>
        </row>
        <row r="515">
          <cell r="A515">
            <v>2</v>
          </cell>
          <cell r="B515">
            <v>80</v>
          </cell>
          <cell r="G515">
            <v>-3320.32</v>
          </cell>
        </row>
        <row r="516">
          <cell r="A516">
            <v>2</v>
          </cell>
          <cell r="B516">
            <v>80</v>
          </cell>
          <cell r="G516">
            <v>-3625.29</v>
          </cell>
        </row>
        <row r="517">
          <cell r="A517">
            <v>2</v>
          </cell>
          <cell r="B517">
            <v>80</v>
          </cell>
          <cell r="G517">
            <v>-2706.7</v>
          </cell>
        </row>
        <row r="518">
          <cell r="A518">
            <v>2</v>
          </cell>
          <cell r="B518">
            <v>180</v>
          </cell>
          <cell r="G518">
            <v>-16695.68</v>
          </cell>
        </row>
        <row r="519">
          <cell r="A519">
            <v>3</v>
          </cell>
          <cell r="B519">
            <v>180</v>
          </cell>
          <cell r="G519">
            <v>-7997.94</v>
          </cell>
        </row>
        <row r="520">
          <cell r="A520">
            <v>3</v>
          </cell>
          <cell r="B520">
            <v>180</v>
          </cell>
          <cell r="G520">
            <v>-984.95</v>
          </cell>
        </row>
        <row r="521">
          <cell r="A521">
            <v>3</v>
          </cell>
          <cell r="B521">
            <v>180</v>
          </cell>
          <cell r="G521">
            <v>-6219.84</v>
          </cell>
        </row>
        <row r="522">
          <cell r="A522">
            <v>3</v>
          </cell>
          <cell r="B522">
            <v>180</v>
          </cell>
          <cell r="G522">
            <v>-3589.86</v>
          </cell>
        </row>
        <row r="523">
          <cell r="A523">
            <v>3</v>
          </cell>
          <cell r="B523">
            <v>180</v>
          </cell>
          <cell r="G523">
            <v>-2458.59</v>
          </cell>
        </row>
        <row r="524">
          <cell r="A524">
            <v>3</v>
          </cell>
          <cell r="B524">
            <v>180</v>
          </cell>
          <cell r="G524">
            <v>-14940.81</v>
          </cell>
        </row>
        <row r="525">
          <cell r="A525">
            <v>4</v>
          </cell>
          <cell r="B525">
            <v>180</v>
          </cell>
          <cell r="G525">
            <v>-2533.4499999999998</v>
          </cell>
        </row>
        <row r="526">
          <cell r="A526">
            <v>4</v>
          </cell>
          <cell r="B526">
            <v>180</v>
          </cell>
          <cell r="G526">
            <v>-4574.57</v>
          </cell>
        </row>
        <row r="527">
          <cell r="A527">
            <v>4</v>
          </cell>
          <cell r="B527">
            <v>212</v>
          </cell>
          <cell r="G527">
            <v>-1858.79</v>
          </cell>
        </row>
        <row r="528">
          <cell r="A528">
            <v>4</v>
          </cell>
          <cell r="B528">
            <v>212</v>
          </cell>
          <cell r="G528">
            <v>-16335.72</v>
          </cell>
        </row>
        <row r="529">
          <cell r="A529">
            <v>5</v>
          </cell>
          <cell r="B529">
            <v>212</v>
          </cell>
          <cell r="G529">
            <v>-3077.08</v>
          </cell>
        </row>
        <row r="530">
          <cell r="A530">
            <v>5</v>
          </cell>
          <cell r="B530">
            <v>212</v>
          </cell>
          <cell r="G530">
            <v>-4719.8900000000003</v>
          </cell>
        </row>
        <row r="531">
          <cell r="A531">
            <v>5</v>
          </cell>
          <cell r="B531">
            <v>212</v>
          </cell>
          <cell r="G531">
            <v>-1852.86</v>
          </cell>
        </row>
        <row r="532">
          <cell r="A532">
            <v>5</v>
          </cell>
          <cell r="B532">
            <v>212</v>
          </cell>
          <cell r="G532">
            <v>-16656.060000000001</v>
          </cell>
        </row>
        <row r="533">
          <cell r="A533">
            <v>1</v>
          </cell>
          <cell r="B533">
            <v>212</v>
          </cell>
          <cell r="G533">
            <v>20297.93</v>
          </cell>
        </row>
        <row r="534">
          <cell r="A534">
            <v>1</v>
          </cell>
          <cell r="B534">
            <v>221</v>
          </cell>
          <cell r="G534">
            <v>4144.99</v>
          </cell>
        </row>
        <row r="535">
          <cell r="A535">
            <v>1</v>
          </cell>
          <cell r="B535">
            <v>221</v>
          </cell>
          <cell r="G535">
            <v>2080.63</v>
          </cell>
        </row>
        <row r="536">
          <cell r="A536">
            <v>1</v>
          </cell>
          <cell r="B536">
            <v>221</v>
          </cell>
          <cell r="G536">
            <v>16579.77</v>
          </cell>
        </row>
        <row r="537">
          <cell r="A537">
            <v>1</v>
          </cell>
          <cell r="B537">
            <v>232</v>
          </cell>
          <cell r="G537">
            <v>7705.52</v>
          </cell>
        </row>
        <row r="538">
          <cell r="A538">
            <v>1</v>
          </cell>
          <cell r="B538">
            <v>233</v>
          </cell>
          <cell r="G538">
            <v>7805.63</v>
          </cell>
        </row>
        <row r="539">
          <cell r="A539">
            <v>2</v>
          </cell>
          <cell r="B539">
            <v>234</v>
          </cell>
          <cell r="G539">
            <v>20518.09</v>
          </cell>
        </row>
        <row r="540">
          <cell r="A540">
            <v>2</v>
          </cell>
          <cell r="B540">
            <v>301</v>
          </cell>
          <cell r="G540">
            <v>4126.1000000000004</v>
          </cell>
        </row>
        <row r="541">
          <cell r="A541">
            <v>2</v>
          </cell>
          <cell r="B541">
            <v>301</v>
          </cell>
          <cell r="G541">
            <v>2075.4</v>
          </cell>
        </row>
        <row r="542">
          <cell r="A542">
            <v>2</v>
          </cell>
          <cell r="B542">
            <v>303</v>
          </cell>
          <cell r="G542">
            <v>16701.580000000002</v>
          </cell>
        </row>
        <row r="543">
          <cell r="A543">
            <v>2</v>
          </cell>
          <cell r="B543">
            <v>303</v>
          </cell>
          <cell r="G543">
            <v>7828.88</v>
          </cell>
        </row>
        <row r="544">
          <cell r="A544">
            <v>2</v>
          </cell>
          <cell r="B544">
            <v>303</v>
          </cell>
          <cell r="G544">
            <v>7512.24</v>
          </cell>
        </row>
        <row r="545">
          <cell r="A545">
            <v>3</v>
          </cell>
          <cell r="B545">
            <v>10</v>
          </cell>
          <cell r="G545">
            <v>20518.09</v>
          </cell>
        </row>
        <row r="546">
          <cell r="A546">
            <v>3</v>
          </cell>
          <cell r="B546">
            <v>10</v>
          </cell>
          <cell r="G546">
            <v>4559.26</v>
          </cell>
        </row>
        <row r="547">
          <cell r="A547">
            <v>3</v>
          </cell>
          <cell r="B547">
            <v>20</v>
          </cell>
          <cell r="G547">
            <v>2325.15</v>
          </cell>
        </row>
        <row r="548">
          <cell r="A548">
            <v>3</v>
          </cell>
          <cell r="B548">
            <v>30</v>
          </cell>
          <cell r="G548">
            <v>16700.150000000001</v>
          </cell>
        </row>
        <row r="549">
          <cell r="A549">
            <v>3</v>
          </cell>
          <cell r="B549">
            <v>40</v>
          </cell>
          <cell r="G549">
            <v>7828.88</v>
          </cell>
        </row>
        <row r="550">
          <cell r="A550">
            <v>3</v>
          </cell>
          <cell r="B550">
            <v>50</v>
          </cell>
          <cell r="G550">
            <v>7461.7</v>
          </cell>
        </row>
        <row r="551">
          <cell r="A551">
            <v>4</v>
          </cell>
          <cell r="B551">
            <v>60</v>
          </cell>
          <cell r="G551">
            <v>25421.86</v>
          </cell>
        </row>
        <row r="552">
          <cell r="A552">
            <v>4</v>
          </cell>
          <cell r="B552">
            <v>70</v>
          </cell>
          <cell r="G552">
            <v>5552.59</v>
          </cell>
        </row>
        <row r="553">
          <cell r="A553">
            <v>4</v>
          </cell>
          <cell r="B553">
            <v>20</v>
          </cell>
          <cell r="G553">
            <v>1542.93</v>
          </cell>
        </row>
        <row r="554">
          <cell r="A554">
            <v>4</v>
          </cell>
          <cell r="B554">
            <v>30</v>
          </cell>
          <cell r="G554">
            <v>26173.3</v>
          </cell>
        </row>
        <row r="555">
          <cell r="A555">
            <v>4</v>
          </cell>
          <cell r="B555">
            <v>40</v>
          </cell>
          <cell r="G555">
            <v>12142</v>
          </cell>
        </row>
        <row r="556">
          <cell r="A556">
            <v>4</v>
          </cell>
          <cell r="B556">
            <v>50</v>
          </cell>
          <cell r="G556">
            <v>8779.93</v>
          </cell>
        </row>
        <row r="557">
          <cell r="A557">
            <v>5</v>
          </cell>
          <cell r="B557">
            <v>60</v>
          </cell>
          <cell r="G557">
            <v>25421.86</v>
          </cell>
        </row>
        <row r="558">
          <cell r="A558">
            <v>5</v>
          </cell>
          <cell r="B558">
            <v>70</v>
          </cell>
          <cell r="G558">
            <v>5552.59</v>
          </cell>
        </row>
        <row r="559">
          <cell r="A559">
            <v>5</v>
          </cell>
          <cell r="B559">
            <v>20</v>
          </cell>
          <cell r="G559">
            <v>1542.93</v>
          </cell>
        </row>
        <row r="560">
          <cell r="A560">
            <v>5</v>
          </cell>
          <cell r="B560">
            <v>30</v>
          </cell>
          <cell r="G560">
            <v>26156.7</v>
          </cell>
        </row>
        <row r="561">
          <cell r="A561">
            <v>5</v>
          </cell>
          <cell r="B561">
            <v>40</v>
          </cell>
          <cell r="G561">
            <v>12142</v>
          </cell>
        </row>
        <row r="562">
          <cell r="A562">
            <v>5</v>
          </cell>
          <cell r="B562">
            <v>50</v>
          </cell>
          <cell r="G562">
            <v>8779.93</v>
          </cell>
        </row>
        <row r="563">
          <cell r="A563">
            <v>1</v>
          </cell>
          <cell r="B563">
            <v>60</v>
          </cell>
          <cell r="G563">
            <v>-20297.93</v>
          </cell>
        </row>
        <row r="564">
          <cell r="A564">
            <v>1</v>
          </cell>
          <cell r="B564">
            <v>70</v>
          </cell>
          <cell r="G564">
            <v>-4092.86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D190"/>
  <sheetViews>
    <sheetView tabSelected="1" zoomScale="80" zoomScaleNormal="80" zoomScaleSheetLayoutView="40" workbookViewId="0">
      <pane xSplit="2" ySplit="5" topLeftCell="C6" activePane="bottomRight" state="frozen"/>
      <selection activeCell="A41" sqref="A41"/>
      <selection pane="topRight" activeCell="A41" sqref="A41"/>
      <selection pane="bottomLeft" activeCell="A41" sqref="A41"/>
      <selection pane="bottomRight" activeCell="C6" sqref="C6"/>
    </sheetView>
  </sheetViews>
  <sheetFormatPr defaultRowHeight="12.75"/>
  <cols>
    <col min="1" max="1" width="10.5703125" style="16" customWidth="1"/>
    <col min="2" max="2" width="36.140625" style="16" bestFit="1" customWidth="1"/>
    <col min="3" max="3" width="13.28515625" style="19" bestFit="1" customWidth="1"/>
    <col min="4" max="4" width="15" style="19" customWidth="1"/>
    <col min="5" max="32" width="13.28515625" style="19" bestFit="1" customWidth="1"/>
    <col min="33" max="33" width="1.7109375" style="19" customWidth="1"/>
    <col min="34" max="35" width="11.28515625" style="19" bestFit="1" customWidth="1"/>
    <col min="36" max="36" width="12.28515625" style="19" bestFit="1" customWidth="1"/>
    <col min="37" max="37" width="11.28515625" style="19" bestFit="1" customWidth="1"/>
    <col min="38" max="39" width="12.28515625" style="19" bestFit="1" customWidth="1"/>
    <col min="40" max="40" width="13.7109375" style="19" customWidth="1"/>
    <col min="41" max="42" width="11.28515625" style="19" bestFit="1" customWidth="1"/>
    <col min="43" max="43" width="13.140625" style="19" customWidth="1"/>
    <col min="44" max="49" width="11.28515625" style="19" bestFit="1" customWidth="1"/>
    <col min="50" max="50" width="12" style="19" customWidth="1"/>
    <col min="51" max="60" width="11.28515625" style="19" bestFit="1" customWidth="1"/>
    <col min="61" max="61" width="2.140625" style="16" customWidth="1"/>
    <col min="62" max="62" width="14.28515625" style="16" customWidth="1"/>
    <col min="63" max="63" width="10.140625" style="16" bestFit="1" customWidth="1"/>
    <col min="64" max="64" width="11.7109375" style="16" bestFit="1" customWidth="1"/>
    <col min="65" max="65" width="12.140625" style="16" customWidth="1"/>
    <col min="66" max="66" width="12.85546875" style="16" customWidth="1"/>
    <col min="67" max="67" width="15.140625" style="16" customWidth="1"/>
    <col min="68" max="68" width="11.85546875" style="16" customWidth="1"/>
    <col min="69" max="69" width="14.42578125" style="16" customWidth="1"/>
    <col min="70" max="70" width="11.5703125" style="16" customWidth="1"/>
    <col min="71" max="78" width="12" style="16" bestFit="1" customWidth="1"/>
    <col min="79" max="79" width="16.85546875" style="16" customWidth="1"/>
    <col min="80" max="89" width="12" style="16" bestFit="1" customWidth="1"/>
    <col min="90" max="90" width="3.7109375" style="16" customWidth="1"/>
    <col min="91" max="91" width="8" style="16" bestFit="1" customWidth="1"/>
    <col min="92" max="92" width="7.85546875" style="16" bestFit="1" customWidth="1"/>
    <col min="93" max="93" width="7.7109375" style="16" customWidth="1"/>
    <col min="94" max="94" width="7.28515625" style="16" bestFit="1" customWidth="1"/>
    <col min="95" max="95" width="9" style="16" bestFit="1" customWidth="1"/>
    <col min="96" max="96" width="8.28515625" style="16" bestFit="1" customWidth="1"/>
    <col min="97" max="97" width="10.140625" style="16" customWidth="1"/>
    <col min="98" max="103" width="8.5703125" style="16" bestFit="1" customWidth="1"/>
    <col min="104" max="104" width="8.5703125" style="16" customWidth="1"/>
    <col min="105" max="117" width="8.5703125" style="16" bestFit="1" customWidth="1"/>
    <col min="118" max="118" width="7.140625" style="16" customWidth="1"/>
    <col min="119" max="16384" width="9.140625" style="16"/>
  </cols>
  <sheetData>
    <row r="1" spans="1:118" s="2" customFormat="1" ht="23.25">
      <c r="A1" s="1"/>
      <c r="C1" s="3"/>
      <c r="D1" s="3"/>
      <c r="E1" s="7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  <c r="AJ1" s="3"/>
      <c r="AK1" s="3"/>
      <c r="AL1" s="3"/>
      <c r="AM1" s="3"/>
      <c r="AN1" s="3"/>
      <c r="AO1" s="136">
        <v>1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118" s="2" customFormat="1" ht="23.25" customHeight="1">
      <c r="A2" s="1"/>
      <c r="C2" s="57"/>
      <c r="D2" s="57"/>
      <c r="E2" s="57" t="s">
        <v>0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3"/>
      <c r="AH2" s="58" t="s">
        <v>1</v>
      </c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J2" s="109" t="s">
        <v>163</v>
      </c>
      <c r="BK2" s="58" t="s">
        <v>2</v>
      </c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M2" s="59" t="s">
        <v>137</v>
      </c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</row>
    <row r="3" spans="1:118" s="13" customFormat="1" ht="25.5">
      <c r="A3" s="5"/>
      <c r="B3" s="6"/>
      <c r="C3" s="8" t="s">
        <v>115</v>
      </c>
      <c r="D3" s="10" t="s">
        <v>116</v>
      </c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7"/>
      <c r="AU3" s="7"/>
      <c r="AV3" s="9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1"/>
      <c r="BJ3" s="14" t="s">
        <v>2</v>
      </c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7"/>
      <c r="BX3" s="7"/>
      <c r="BY3" s="9"/>
      <c r="BZ3" s="7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6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7"/>
      <c r="CZ3" s="7"/>
      <c r="DA3" s="9"/>
      <c r="DB3" s="7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6"/>
    </row>
    <row r="4" spans="1:118" s="2" customFormat="1">
      <c r="C4" s="54" t="s">
        <v>114</v>
      </c>
      <c r="D4" s="54" t="s">
        <v>114</v>
      </c>
      <c r="E4" s="14" t="s">
        <v>4</v>
      </c>
      <c r="F4" s="14" t="s">
        <v>4</v>
      </c>
      <c r="G4" s="14" t="s">
        <v>4</v>
      </c>
      <c r="H4" s="14" t="s">
        <v>4</v>
      </c>
      <c r="I4" s="14" t="s">
        <v>4</v>
      </c>
      <c r="J4" s="14" t="s">
        <v>4</v>
      </c>
      <c r="K4" s="14" t="s">
        <v>4</v>
      </c>
      <c r="L4" s="14" t="s">
        <v>5</v>
      </c>
      <c r="M4" s="14" t="s">
        <v>5</v>
      </c>
      <c r="N4" s="14" t="s">
        <v>5</v>
      </c>
      <c r="O4" s="14" t="s">
        <v>5</v>
      </c>
      <c r="P4" s="14" t="s">
        <v>5</v>
      </c>
      <c r="Q4" s="14" t="s">
        <v>5</v>
      </c>
      <c r="R4" s="14" t="s">
        <v>5</v>
      </c>
      <c r="S4" s="14" t="s">
        <v>5</v>
      </c>
      <c r="T4" s="14" t="s">
        <v>5</v>
      </c>
      <c r="U4" s="14" t="s">
        <v>5</v>
      </c>
      <c r="V4" s="14" t="s">
        <v>5</v>
      </c>
      <c r="W4" s="14" t="s">
        <v>5</v>
      </c>
      <c r="X4" s="14" t="s">
        <v>5</v>
      </c>
      <c r="Y4" s="14" t="s">
        <v>5</v>
      </c>
      <c r="Z4" s="14" t="s">
        <v>5</v>
      </c>
      <c r="AA4" s="14" t="s">
        <v>5</v>
      </c>
      <c r="AB4" s="14" t="s">
        <v>5</v>
      </c>
      <c r="AC4" s="14" t="s">
        <v>5</v>
      </c>
      <c r="AD4" s="14" t="s">
        <v>5</v>
      </c>
      <c r="AE4" s="14" t="s">
        <v>5</v>
      </c>
      <c r="AF4" s="14" t="s">
        <v>5</v>
      </c>
      <c r="AG4" s="3"/>
      <c r="AH4" s="14" t="str">
        <f>$F$4</f>
        <v>Actual</v>
      </c>
      <c r="AI4" s="14" t="str">
        <f>$G$4</f>
        <v>Actual</v>
      </c>
      <c r="AJ4" s="14" t="str">
        <f>$H$4</f>
        <v>Actual</v>
      </c>
      <c r="AK4" s="14" t="str">
        <f>$I$4</f>
        <v>Actual</v>
      </c>
      <c r="AL4" s="14" t="str">
        <f>$J$4</f>
        <v>Actual</v>
      </c>
      <c r="AM4" s="14" t="str">
        <f>$J$4</f>
        <v>Actual</v>
      </c>
      <c r="AN4" s="143" t="str">
        <f>$L$4</f>
        <v>Projected</v>
      </c>
      <c r="AO4" s="14" t="str">
        <f>$M$4</f>
        <v>Projected</v>
      </c>
      <c r="AP4" s="14" t="str">
        <f>$N$4</f>
        <v>Projected</v>
      </c>
      <c r="AQ4" s="14" t="str">
        <f>$O$4</f>
        <v>Projected</v>
      </c>
      <c r="AR4" s="14" t="str">
        <f>$P$4</f>
        <v>Projected</v>
      </c>
      <c r="AS4" s="14" t="str">
        <f>$Q$4</f>
        <v>Projected</v>
      </c>
      <c r="AT4" s="14" t="str">
        <f>$R$4</f>
        <v>Projected</v>
      </c>
      <c r="AU4" s="14" t="str">
        <f t="shared" ref="AU4" si="0">$R$4</f>
        <v>Projected</v>
      </c>
      <c r="AV4" s="14" t="str">
        <f>$T$4</f>
        <v>Projected</v>
      </c>
      <c r="AW4" s="14" t="str">
        <f>$U$4</f>
        <v>Projected</v>
      </c>
      <c r="AX4" s="14" t="str">
        <f>$V$4</f>
        <v>Projected</v>
      </c>
      <c r="AY4" s="14" t="str">
        <f>$W$4</f>
        <v>Projected</v>
      </c>
      <c r="AZ4" s="14" t="str">
        <f>$X$4</f>
        <v>Projected</v>
      </c>
      <c r="BA4" s="14" t="str">
        <f>$Y$4</f>
        <v>Projected</v>
      </c>
      <c r="BB4" s="14" t="str">
        <f>$Z$4</f>
        <v>Projected</v>
      </c>
      <c r="BC4" s="14" t="str">
        <f>$AA$4</f>
        <v>Projected</v>
      </c>
      <c r="BD4" s="14" t="str">
        <f>$AB$4</f>
        <v>Projected</v>
      </c>
      <c r="BE4" s="14" t="str">
        <f>$AC$4</f>
        <v>Projected</v>
      </c>
      <c r="BF4" s="14" t="str">
        <f>$AD$4</f>
        <v>Projected</v>
      </c>
      <c r="BG4" s="14" t="str">
        <f>$AE$4</f>
        <v>Projected</v>
      </c>
      <c r="BH4" s="14" t="str">
        <f>$AF$4</f>
        <v>Projected</v>
      </c>
      <c r="BJ4" s="14" t="s">
        <v>164</v>
      </c>
      <c r="BK4" s="14" t="str">
        <f>$F$4</f>
        <v>Actual</v>
      </c>
      <c r="BL4" s="14" t="str">
        <f>$G$4</f>
        <v>Actual</v>
      </c>
      <c r="BM4" s="14" t="str">
        <f>$H$4</f>
        <v>Actual</v>
      </c>
      <c r="BN4" s="14" t="str">
        <f>$I$4</f>
        <v>Actual</v>
      </c>
      <c r="BO4" s="14" t="str">
        <f>$J$4</f>
        <v>Actual</v>
      </c>
      <c r="BP4" s="14" t="str">
        <f>$K$4</f>
        <v>Actual</v>
      </c>
      <c r="BQ4" s="143" t="str">
        <f>$L$4</f>
        <v>Projected</v>
      </c>
      <c r="BR4" s="14" t="str">
        <f>$M$4</f>
        <v>Projected</v>
      </c>
      <c r="BS4" s="14" t="str">
        <f>$N$4</f>
        <v>Projected</v>
      </c>
      <c r="BT4" s="14" t="str">
        <f>$O$4</f>
        <v>Projected</v>
      </c>
      <c r="BU4" s="14" t="str">
        <f>$P$4</f>
        <v>Projected</v>
      </c>
      <c r="BV4" s="14" t="str">
        <f>$Q$4</f>
        <v>Projected</v>
      </c>
      <c r="BW4" s="14" t="str">
        <f>$R$4</f>
        <v>Projected</v>
      </c>
      <c r="BX4" s="14" t="str">
        <f t="shared" ref="BX4" si="1">$R$4</f>
        <v>Projected</v>
      </c>
      <c r="BY4" s="14" t="str">
        <f>$T$4</f>
        <v>Projected</v>
      </c>
      <c r="BZ4" s="14" t="str">
        <f>$U$4</f>
        <v>Projected</v>
      </c>
      <c r="CA4" s="14" t="str">
        <f>$V$4</f>
        <v>Projected</v>
      </c>
      <c r="CB4" s="14" t="str">
        <f>$W$4</f>
        <v>Projected</v>
      </c>
      <c r="CC4" s="14" t="str">
        <f>$X$4</f>
        <v>Projected</v>
      </c>
      <c r="CD4" s="14" t="str">
        <f>$Y$4</f>
        <v>Projected</v>
      </c>
      <c r="CE4" s="14" t="str">
        <f>$Z$4</f>
        <v>Projected</v>
      </c>
      <c r="CF4" s="14" t="str">
        <f>$AA$4</f>
        <v>Projected</v>
      </c>
      <c r="CG4" s="14" t="str">
        <f>$AB$4</f>
        <v>Projected</v>
      </c>
      <c r="CH4" s="14" t="str">
        <f>$AC$4</f>
        <v>Projected</v>
      </c>
      <c r="CI4" s="14" t="str">
        <f>$AD$4</f>
        <v>Projected</v>
      </c>
      <c r="CJ4" s="14" t="str">
        <f>$AE$4</f>
        <v>Projected</v>
      </c>
      <c r="CK4" s="14" t="str">
        <f>$AF$4</f>
        <v>Projected</v>
      </c>
      <c r="CM4" s="14" t="str">
        <f>$F$4</f>
        <v>Actual</v>
      </c>
      <c r="CN4" s="14" t="str">
        <f>$G$4</f>
        <v>Actual</v>
      </c>
      <c r="CO4" s="14" t="str">
        <f>$H$4</f>
        <v>Actual</v>
      </c>
      <c r="CP4" s="14" t="str">
        <f>$I$4</f>
        <v>Actual</v>
      </c>
      <c r="CQ4" s="14" t="str">
        <f>$J$4</f>
        <v>Actual</v>
      </c>
      <c r="CR4" s="14" t="str">
        <f>$K$4</f>
        <v>Actual</v>
      </c>
      <c r="CS4" s="14" t="str">
        <f>$L$4</f>
        <v>Projected</v>
      </c>
      <c r="CT4" s="14" t="str">
        <f>$M$4</f>
        <v>Projected</v>
      </c>
      <c r="CU4" s="14" t="str">
        <f>$N$4</f>
        <v>Projected</v>
      </c>
      <c r="CV4" s="14" t="str">
        <f>$O$4</f>
        <v>Projected</v>
      </c>
      <c r="CW4" s="14" t="str">
        <f>$P$4</f>
        <v>Projected</v>
      </c>
      <c r="CX4" s="14" t="str">
        <f>$Q$4</f>
        <v>Projected</v>
      </c>
      <c r="CY4" s="14" t="str">
        <f>$R$4</f>
        <v>Projected</v>
      </c>
      <c r="CZ4" s="14" t="str">
        <f t="shared" ref="CZ4" si="2">$R$4</f>
        <v>Projected</v>
      </c>
      <c r="DA4" s="14" t="str">
        <f>$T$4</f>
        <v>Projected</v>
      </c>
      <c r="DB4" s="14" t="str">
        <f>$U$4</f>
        <v>Projected</v>
      </c>
      <c r="DC4" s="14" t="str">
        <f>$V$4</f>
        <v>Projected</v>
      </c>
      <c r="DD4" s="14" t="str">
        <f>$W$4</f>
        <v>Projected</v>
      </c>
      <c r="DE4" s="14" t="str">
        <f>$X$4</f>
        <v>Projected</v>
      </c>
      <c r="DF4" s="14" t="str">
        <f>$Y$4</f>
        <v>Projected</v>
      </c>
      <c r="DG4" s="14" t="str">
        <f>$Z$4</f>
        <v>Projected</v>
      </c>
      <c r="DH4" s="14" t="str">
        <f>$AA$4</f>
        <v>Projected</v>
      </c>
      <c r="DI4" s="14" t="str">
        <f>$AB$4</f>
        <v>Projected</v>
      </c>
      <c r="DJ4" s="14" t="str">
        <f>$AC$4</f>
        <v>Projected</v>
      </c>
      <c r="DK4" s="14" t="str">
        <f>$AD$4</f>
        <v>Projected</v>
      </c>
      <c r="DL4" s="14" t="str">
        <f>$AE$4</f>
        <v>Projected</v>
      </c>
      <c r="DM4" s="14" t="str">
        <f>$AF$4</f>
        <v>Projected</v>
      </c>
    </row>
    <row r="5" spans="1:118" s="13" customFormat="1">
      <c r="A5" s="5" t="s">
        <v>7</v>
      </c>
      <c r="B5" s="13" t="s">
        <v>8</v>
      </c>
      <c r="C5" s="55" t="s">
        <v>72</v>
      </c>
      <c r="D5" s="55" t="s">
        <v>72</v>
      </c>
      <c r="E5" s="15">
        <v>42063</v>
      </c>
      <c r="F5" s="15">
        <v>42094</v>
      </c>
      <c r="G5" s="15">
        <v>42124</v>
      </c>
      <c r="H5" s="15">
        <v>42155</v>
      </c>
      <c r="I5" s="15">
        <v>42185</v>
      </c>
      <c r="J5" s="15">
        <v>42216</v>
      </c>
      <c r="K5" s="15">
        <v>42247</v>
      </c>
      <c r="L5" s="15">
        <v>42277</v>
      </c>
      <c r="M5" s="15">
        <v>42308</v>
      </c>
      <c r="N5" s="15">
        <v>42338</v>
      </c>
      <c r="O5" s="15">
        <v>42369</v>
      </c>
      <c r="P5" s="15">
        <v>42400</v>
      </c>
      <c r="Q5" s="15">
        <v>42429</v>
      </c>
      <c r="R5" s="15">
        <v>42460</v>
      </c>
      <c r="S5" s="15">
        <v>42490</v>
      </c>
      <c r="T5" s="15">
        <v>42521</v>
      </c>
      <c r="U5" s="15">
        <v>42551</v>
      </c>
      <c r="V5" s="15">
        <v>42582</v>
      </c>
      <c r="W5" s="15">
        <v>42613</v>
      </c>
      <c r="X5" s="15">
        <v>42643</v>
      </c>
      <c r="Y5" s="15">
        <v>42674</v>
      </c>
      <c r="Z5" s="15">
        <v>42704</v>
      </c>
      <c r="AA5" s="15">
        <v>42735</v>
      </c>
      <c r="AB5" s="15">
        <v>42766</v>
      </c>
      <c r="AC5" s="15">
        <v>42794</v>
      </c>
      <c r="AD5" s="15">
        <v>42825</v>
      </c>
      <c r="AE5" s="15">
        <v>42855</v>
      </c>
      <c r="AF5" s="15">
        <v>42886</v>
      </c>
      <c r="AH5" s="15">
        <f>$F$5</f>
        <v>42094</v>
      </c>
      <c r="AI5" s="15">
        <f>$G$5</f>
        <v>42124</v>
      </c>
      <c r="AJ5" s="15">
        <f>$H$5</f>
        <v>42155</v>
      </c>
      <c r="AK5" s="15">
        <f>$I$5</f>
        <v>42185</v>
      </c>
      <c r="AL5" s="15">
        <f>$J$5</f>
        <v>42216</v>
      </c>
      <c r="AM5" s="15">
        <f>$K$5</f>
        <v>42247</v>
      </c>
      <c r="AN5" s="106">
        <f>$L$5</f>
        <v>42277</v>
      </c>
      <c r="AO5" s="15">
        <f>$M$5</f>
        <v>42308</v>
      </c>
      <c r="AP5" s="15">
        <f>$N$5</f>
        <v>42338</v>
      </c>
      <c r="AQ5" s="15">
        <f>$O$5</f>
        <v>42369</v>
      </c>
      <c r="AR5" s="15">
        <f>$P$5</f>
        <v>42400</v>
      </c>
      <c r="AS5" s="15">
        <f>$Q$5</f>
        <v>42429</v>
      </c>
      <c r="AT5" s="15">
        <f>R$5</f>
        <v>42460</v>
      </c>
      <c r="AU5" s="15">
        <f>S$5</f>
        <v>42490</v>
      </c>
      <c r="AV5" s="15">
        <f>$T$5</f>
        <v>42521</v>
      </c>
      <c r="AW5" s="15">
        <f>$U$5</f>
        <v>42551</v>
      </c>
      <c r="AX5" s="15">
        <f>$V$5</f>
        <v>42582</v>
      </c>
      <c r="AY5" s="15">
        <f>$W$5</f>
        <v>42613</v>
      </c>
      <c r="AZ5" s="15">
        <f>$X$5</f>
        <v>42643</v>
      </c>
      <c r="BA5" s="15">
        <f>$Y$5</f>
        <v>42674</v>
      </c>
      <c r="BB5" s="15">
        <f>$Z$5</f>
        <v>42704</v>
      </c>
      <c r="BC5" s="15">
        <f>$AA$5</f>
        <v>42735</v>
      </c>
      <c r="BD5" s="15">
        <f>$AB$5</f>
        <v>42766</v>
      </c>
      <c r="BE5" s="15">
        <f>$AC$5</f>
        <v>42794</v>
      </c>
      <c r="BF5" s="15">
        <f>$AD$5</f>
        <v>42825</v>
      </c>
      <c r="BG5" s="15">
        <f>$AE$5</f>
        <v>42855</v>
      </c>
      <c r="BH5" s="15">
        <f>$AF$5</f>
        <v>42886</v>
      </c>
      <c r="BJ5" s="112" t="s">
        <v>1</v>
      </c>
      <c r="BK5" s="15">
        <f>$F$5</f>
        <v>42094</v>
      </c>
      <c r="BL5" s="15">
        <f>$G$5</f>
        <v>42124</v>
      </c>
      <c r="BM5" s="15">
        <f>$H$5</f>
        <v>42155</v>
      </c>
      <c r="BN5" s="15">
        <f>$I$5</f>
        <v>42185</v>
      </c>
      <c r="BO5" s="15">
        <f>$J$5</f>
        <v>42216</v>
      </c>
      <c r="BP5" s="15">
        <f>$K$5</f>
        <v>42247</v>
      </c>
      <c r="BQ5" s="106">
        <f>$L$5</f>
        <v>42277</v>
      </c>
      <c r="BR5" s="15">
        <f>$M$5</f>
        <v>42308</v>
      </c>
      <c r="BS5" s="15">
        <f>$N$5</f>
        <v>42338</v>
      </c>
      <c r="BT5" s="15">
        <f>$O$5</f>
        <v>42369</v>
      </c>
      <c r="BU5" s="15">
        <f>$P$5</f>
        <v>42400</v>
      </c>
      <c r="BV5" s="15">
        <f>$Q$5</f>
        <v>42429</v>
      </c>
      <c r="BW5" s="15">
        <f>R$5</f>
        <v>42460</v>
      </c>
      <c r="BX5" s="15">
        <f>S$5</f>
        <v>42490</v>
      </c>
      <c r="BY5" s="15">
        <f>$T$5</f>
        <v>42521</v>
      </c>
      <c r="BZ5" s="15">
        <f>$U$5</f>
        <v>42551</v>
      </c>
      <c r="CA5" s="15">
        <f>$V$5</f>
        <v>42582</v>
      </c>
      <c r="CB5" s="15">
        <f>$W$5</f>
        <v>42613</v>
      </c>
      <c r="CC5" s="15">
        <f>$X$5</f>
        <v>42643</v>
      </c>
      <c r="CD5" s="15">
        <f>$Y$5</f>
        <v>42674</v>
      </c>
      <c r="CE5" s="15">
        <f>$Z$5</f>
        <v>42704</v>
      </c>
      <c r="CF5" s="15">
        <f>$AA$5</f>
        <v>42735</v>
      </c>
      <c r="CG5" s="15">
        <f>$AB$5</f>
        <v>42766</v>
      </c>
      <c r="CH5" s="15">
        <f>$AC$5</f>
        <v>42794</v>
      </c>
      <c r="CI5" s="15">
        <f>$AD$5</f>
        <v>42825</v>
      </c>
      <c r="CJ5" s="15">
        <f>$AE$5</f>
        <v>42855</v>
      </c>
      <c r="CK5" s="15">
        <f>$AF$5</f>
        <v>42886</v>
      </c>
      <c r="CM5" s="15">
        <f>$F$5</f>
        <v>42094</v>
      </c>
      <c r="CN5" s="15">
        <f>$G$5</f>
        <v>42124</v>
      </c>
      <c r="CO5" s="15">
        <f>$H$5</f>
        <v>42155</v>
      </c>
      <c r="CP5" s="15">
        <f>$I$5</f>
        <v>42185</v>
      </c>
      <c r="CQ5" s="15">
        <f>$J$5</f>
        <v>42216</v>
      </c>
      <c r="CR5" s="15">
        <f>$K$5</f>
        <v>42247</v>
      </c>
      <c r="CS5" s="15">
        <f>$L$5</f>
        <v>42277</v>
      </c>
      <c r="CT5" s="15">
        <f>$M$5</f>
        <v>42308</v>
      </c>
      <c r="CU5" s="15">
        <f>$N$5</f>
        <v>42338</v>
      </c>
      <c r="CV5" s="15">
        <f>$O$5</f>
        <v>42369</v>
      </c>
      <c r="CW5" s="15">
        <f>$P$5</f>
        <v>42400</v>
      </c>
      <c r="CX5" s="15">
        <f>$Q$5</f>
        <v>42429</v>
      </c>
      <c r="CY5" s="15">
        <f>R$5</f>
        <v>42460</v>
      </c>
      <c r="CZ5" s="15">
        <f>S$5</f>
        <v>42490</v>
      </c>
      <c r="DA5" s="15">
        <f>$T$5</f>
        <v>42521</v>
      </c>
      <c r="DB5" s="15">
        <f>$U$5</f>
        <v>42551</v>
      </c>
      <c r="DC5" s="15">
        <f>$V$5</f>
        <v>42582</v>
      </c>
      <c r="DD5" s="15">
        <f>$W$5</f>
        <v>42613</v>
      </c>
      <c r="DE5" s="15">
        <f>$X$5</f>
        <v>42643</v>
      </c>
      <c r="DF5" s="15">
        <f>$Y$5</f>
        <v>42674</v>
      </c>
      <c r="DG5" s="15">
        <f>$Z$5</f>
        <v>42704</v>
      </c>
      <c r="DH5" s="15">
        <f>$AA$5</f>
        <v>42735</v>
      </c>
      <c r="DI5" s="15">
        <f>$AB$5</f>
        <v>42766</v>
      </c>
      <c r="DJ5" s="15">
        <f>$AC$5</f>
        <v>42794</v>
      </c>
      <c r="DK5" s="15">
        <f>$AD$5</f>
        <v>42825</v>
      </c>
      <c r="DL5" s="15">
        <f>$AE$5</f>
        <v>42855</v>
      </c>
      <c r="DM5" s="15">
        <f>$AF$5</f>
        <v>42886</v>
      </c>
      <c r="DN5" s="15"/>
    </row>
    <row r="6" spans="1:118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>
      <c r="A7" s="90">
        <v>39000</v>
      </c>
      <c r="B7" s="91" t="s">
        <v>10</v>
      </c>
      <c r="C7" s="53">
        <f>SUM(E7:Q7)/13</f>
        <v>2140299.4738317207</v>
      </c>
      <c r="D7" s="53">
        <f>SUM(T7:AF7)/13</f>
        <v>2328248.7189121102</v>
      </c>
      <c r="E7" s="18">
        <f>'[20]Pivot End Balances'!T7</f>
        <v>2097104.49</v>
      </c>
      <c r="F7" s="19">
        <f t="shared" ref="F7:F29" si="3">E7+AH7+BK7+CM7</f>
        <v>2097104.49</v>
      </c>
      <c r="G7" s="19">
        <f t="shared" ref="G7:G29" si="4">F7+AI7+BL7+CN7</f>
        <v>2097104.49</v>
      </c>
      <c r="H7" s="19">
        <f t="shared" ref="H7:H29" si="5">G7+AJ7+BM7+CO7</f>
        <v>2097104.49</v>
      </c>
      <c r="I7" s="19">
        <f t="shared" ref="I7:I29" si="6">H7+AK7+BN7+CP7</f>
        <v>2097104.49</v>
      </c>
      <c r="J7" s="19">
        <f t="shared" ref="J7:J29" si="7">I7+AL7+BO7+CQ7</f>
        <v>2101890.5499999998</v>
      </c>
      <c r="K7" s="19">
        <f t="shared" ref="K7:K29" si="8">J7+AM7+BP7+CR7</f>
        <v>2122651.4299999997</v>
      </c>
      <c r="L7" s="19">
        <f t="shared" ref="L7:L29" si="9">K7+AN7+BQ7+CS7</f>
        <v>2140510.3718347843</v>
      </c>
      <c r="M7" s="19">
        <f t="shared" ref="M7:M29" si="10">L7+AO7+BR7+CT7</f>
        <v>2151180.3656178592</v>
      </c>
      <c r="N7" s="19">
        <f t="shared" ref="N7:N29" si="11">M7+AP7+BS7+CU7</f>
        <v>2170433.8967810827</v>
      </c>
      <c r="O7" s="19">
        <f t="shared" ref="O7:O29" si="12">N7+AQ7+BT7+CV7</f>
        <v>2203084.0570093817</v>
      </c>
      <c r="P7" s="19">
        <f t="shared" ref="P7:P29" si="13">O7+AR7+BU7+CW7</f>
        <v>2218059.2915097829</v>
      </c>
      <c r="Q7" s="19">
        <f t="shared" ref="Q7:Q29" si="14">P7+AS7+BV7+CX7</f>
        <v>2230560.7470594803</v>
      </c>
      <c r="R7" s="19">
        <f t="shared" ref="R7:R29" si="15">Q7+AT7+BW7+CY7</f>
        <v>2241953.8478474757</v>
      </c>
      <c r="S7" s="19">
        <f t="shared" ref="S7:S29" si="16">R7+AU7+BX7+CZ7</f>
        <v>2249618.0763884112</v>
      </c>
      <c r="T7" s="19">
        <f t="shared" ref="T7:T29" si="17">S7+AV7+BY7+DA7</f>
        <v>2258201.8819388249</v>
      </c>
      <c r="U7" s="19">
        <f t="shared" ref="U7:U29" si="18">T7+AW7+BZ7+DB7</f>
        <v>2264454.1164071355</v>
      </c>
      <c r="V7" s="19">
        <f t="shared" ref="V7:V29" si="19">U7+AX7+CA7+DC7</f>
        <v>2270157.9920836305</v>
      </c>
      <c r="W7" s="19">
        <f t="shared" ref="W7:W29" si="20">V7+AY7+CB7+DD7</f>
        <v>2279207.9340112368</v>
      </c>
      <c r="X7" s="19">
        <f t="shared" ref="X7:X29" si="21">W7+AZ7+CC7+DE7</f>
        <v>2288466.9146602866</v>
      </c>
      <c r="Y7" s="19">
        <f t="shared" ref="Y7:Y29" si="22">X7+BA7+CD7+DF7</f>
        <v>2299136.9084433615</v>
      </c>
      <c r="Z7" s="19">
        <f t="shared" ref="Z7:Z29" si="23">Y7+BB7+CE7+DG7</f>
        <v>2318390.4396065851</v>
      </c>
      <c r="AA7" s="19">
        <f t="shared" ref="AA7:AA29" si="24">Z7+BC7+CF7+DH7</f>
        <v>2351040.5998348841</v>
      </c>
      <c r="AB7" s="19">
        <f t="shared" ref="AB7:AB29" si="25">AA7+BD7+CG7+DI7</f>
        <v>2366015.8343352852</v>
      </c>
      <c r="AC7" s="19">
        <f t="shared" ref="AC7:AC29" si="26">AB7+BE7+CH7+DJ7</f>
        <v>2378517.2898849826</v>
      </c>
      <c r="AD7" s="19">
        <f t="shared" ref="AD7:AD29" si="27">AC7+BF7+CI7+DK7</f>
        <v>2389910.390672978</v>
      </c>
      <c r="AE7" s="19">
        <f t="shared" ref="AE7:AE29" si="28">AD7+BG7+CJ7+DL7</f>
        <v>2397574.6192139136</v>
      </c>
      <c r="AF7" s="19">
        <f t="shared" ref="AF7:AF29" si="29">AE7+BH7+CK7+DM7</f>
        <v>2406158.4247643272</v>
      </c>
      <c r="AH7" s="18">
        <f>'[20]Pivot Additions'!U7</f>
        <v>0</v>
      </c>
      <c r="AI7" s="18">
        <f>'[20]Pivot Additions'!V7</f>
        <v>0</v>
      </c>
      <c r="AJ7" s="18">
        <f>'[20]Pivot Additions'!W7</f>
        <v>0</v>
      </c>
      <c r="AK7" s="18">
        <f>'[20]Pivot Additions'!X7</f>
        <v>0</v>
      </c>
      <c r="AL7" s="18">
        <f>'[20]Pivot Additions'!Y7</f>
        <v>4786.0600000000004</v>
      </c>
      <c r="AM7" s="18">
        <f>'[20]Pivot Additions'!Z7</f>
        <v>20760.88</v>
      </c>
      <c r="AN7" s="128">
        <f>SUM($AH7:$AM7)/SUM($AH$32:$AM$32)*$AN$32</f>
        <v>17858.941834784659</v>
      </c>
      <c r="AO7" s="60">
        <f>SUM($AH7:$AM7)/SUM($AH$32:$AM$32)*'Capital Spending'!D$6*$AO$1</f>
        <v>10669.993783074768</v>
      </c>
      <c r="AP7" s="60">
        <f>SUM($AH7:$AM7)/SUM($AH$32:$AM$32)*'Capital Spending'!E$6*$AO$1</f>
        <v>19253.531163223641</v>
      </c>
      <c r="AQ7" s="60">
        <f>SUM($AH7:$AM7)/SUM($AH$32:$AM$32)*'Capital Spending'!F$6*$AO$1</f>
        <v>32650.160228298824</v>
      </c>
      <c r="AR7" s="60">
        <f>SUM($AH7:$AM7)/SUM($AH$32:$AM$32)*'Capital Spending'!G$6*$AO$1</f>
        <v>14975.234500401373</v>
      </c>
      <c r="AS7" s="60">
        <f>SUM($AH7:$AM7)/SUM($AH$32:$AM$32)*'Capital Spending'!H$6*$AO$1</f>
        <v>12501.455549697559</v>
      </c>
      <c r="AT7" s="60">
        <f>SUM($AH7:$AM7)/SUM($AH$32:$AM$32)*'Capital Spending'!I$6*$AO$1</f>
        <v>11393.100787995407</v>
      </c>
      <c r="AU7" s="60">
        <f>SUM($AH7:$AM7)/SUM($AH$32:$AM$32)*'Capital Spending'!J$6*$AO$1</f>
        <v>7664.2285409355127</v>
      </c>
      <c r="AV7" s="60">
        <f>SUM($AH7:$AM7)/SUM($AH$32:$AM$32)*'Capital Spending'!K$6*$AO$1</f>
        <v>8583.8055504137137</v>
      </c>
      <c r="AW7" s="60">
        <f>SUM($AH7:$AM7)/SUM($AH$32:$AM$32)*'Capital Spending'!L$6*$AO$1</f>
        <v>6252.2344683104548</v>
      </c>
      <c r="AX7" s="60">
        <f>SUM($AH7:$AM7)/SUM($AH$32:$AM$32)*'Capital Spending'!M$6*$AO$1</f>
        <v>5703.8756764952159</v>
      </c>
      <c r="AY7" s="60">
        <f>SUM($AH7:$AM7)/SUM($AH$32:$AM$32)*'Capital Spending'!N$6*$AO$1</f>
        <v>9049.9419276061017</v>
      </c>
      <c r="AZ7" s="60">
        <f>SUM($AH7:$AM7)/SUM($AH$32:$AM$32)*'Capital Spending'!O$6*$AO$1</f>
        <v>9258.9806490500523</v>
      </c>
      <c r="BA7" s="60">
        <f>SUM($AH7:$AM7)/SUM($AH$32:$AM$32)*'Capital Spending'!P$6*$AO$1</f>
        <v>10669.993783074768</v>
      </c>
      <c r="BB7" s="60">
        <f>SUM($AH7:$AM7)/SUM($AH$32:$AM$32)*'Capital Spending'!Q$6*$AO$1</f>
        <v>19253.531163223641</v>
      </c>
      <c r="BC7" s="60">
        <f>SUM($AH7:$AM7)/SUM($AH$32:$AM$32)*'Capital Spending'!R$6*$AO$1</f>
        <v>32650.160228298824</v>
      </c>
      <c r="BD7" s="60">
        <f>SUM($AH7:$AM7)/SUM($AH$32:$AM$32)*'Capital Spending'!S$6*$AO$1</f>
        <v>14975.234500401373</v>
      </c>
      <c r="BE7" s="60">
        <f>SUM($AH7:$AM7)/SUM($AH$32:$AM$32)*'Capital Spending'!T$6*$AO$1</f>
        <v>12501.455549697559</v>
      </c>
      <c r="BF7" s="60">
        <f>SUM($AH7:$AM7)/SUM($AH$32:$AM$32)*'Capital Spending'!U$6*$AO$1</f>
        <v>11393.100787995407</v>
      </c>
      <c r="BG7" s="60">
        <f>SUM($AH7:$AM7)/SUM($AH$32:$AM$32)*'Capital Spending'!V$6*$AO$1</f>
        <v>7664.2285409355127</v>
      </c>
      <c r="BH7" s="60">
        <f>SUM($AH7:$AM7)/SUM($AH$32:$AM$32)*'Capital Spending'!W$6*$AO$1</f>
        <v>8583.8055504137137</v>
      </c>
      <c r="BI7" s="19"/>
      <c r="BJ7" s="110">
        <v>0</v>
      </c>
      <c r="BK7" s="18">
        <f>'[20]Pivot Retires'!U7</f>
        <v>0</v>
      </c>
      <c r="BL7" s="18">
        <f>'[20]Pivot Retires'!V7</f>
        <v>0</v>
      </c>
      <c r="BM7" s="18">
        <f>'[20]Pivot Retires'!W7</f>
        <v>0</v>
      </c>
      <c r="BN7" s="18">
        <f>'[20]Pivot Retires'!X7</f>
        <v>0</v>
      </c>
      <c r="BO7" s="18">
        <f>'[20]Pivot Retires'!Y7</f>
        <v>0</v>
      </c>
      <c r="BP7" s="18">
        <f>'[20]Pivot Retires'!Z7</f>
        <v>0</v>
      </c>
      <c r="BQ7" s="18">
        <f>AN7*BJ7</f>
        <v>0</v>
      </c>
      <c r="BR7" s="19">
        <f t="shared" ref="BR7:BR29" si="30">$BJ7*AO7</f>
        <v>0</v>
      </c>
      <c r="BS7" s="19">
        <f t="shared" ref="BS7:BS29" si="31">$BJ7*AP7</f>
        <v>0</v>
      </c>
      <c r="BT7" s="19">
        <f t="shared" ref="BT7:BT29" si="32">$BJ7*AQ7</f>
        <v>0</v>
      </c>
      <c r="BU7" s="19">
        <f t="shared" ref="BU7:BU29" si="33">$BJ7*AR7</f>
        <v>0</v>
      </c>
      <c r="BV7" s="19">
        <f t="shared" ref="BV7:BV29" si="34">$BJ7*AS7</f>
        <v>0</v>
      </c>
      <c r="BW7" s="19">
        <f t="shared" ref="BW7:BW29" si="35">$BJ7*AT7</f>
        <v>0</v>
      </c>
      <c r="BX7" s="19">
        <f t="shared" ref="BX7:BX29" si="36">$BJ7*AU7</f>
        <v>0</v>
      </c>
      <c r="BY7" s="19">
        <f t="shared" ref="BY7:BY29" si="37">$BJ7*AV7</f>
        <v>0</v>
      </c>
      <c r="BZ7" s="19">
        <f t="shared" ref="BZ7:BZ29" si="38">$BJ7*AW7</f>
        <v>0</v>
      </c>
      <c r="CA7" s="19">
        <f t="shared" ref="CA7:CA29" si="39">$BJ7*AX7</f>
        <v>0</v>
      </c>
      <c r="CB7" s="19">
        <f t="shared" ref="CB7:CB29" si="40">$BJ7*AY7</f>
        <v>0</v>
      </c>
      <c r="CC7" s="19">
        <f t="shared" ref="CC7:CC29" si="41">$BJ7*AZ7</f>
        <v>0</v>
      </c>
      <c r="CD7" s="19">
        <f t="shared" ref="CD7:CD29" si="42">$BJ7*BA7</f>
        <v>0</v>
      </c>
      <c r="CE7" s="19">
        <f t="shared" ref="CE7:CE29" si="43">$BJ7*BB7</f>
        <v>0</v>
      </c>
      <c r="CF7" s="19">
        <f t="shared" ref="CF7:CF29" si="44">$BJ7*BC7</f>
        <v>0</v>
      </c>
      <c r="CG7" s="19">
        <f t="shared" ref="CG7:CG29" si="45">$BJ7*BD7</f>
        <v>0</v>
      </c>
      <c r="CH7" s="19">
        <f t="shared" ref="CH7:CH29" si="46">$BJ7*BE7</f>
        <v>0</v>
      </c>
      <c r="CI7" s="19">
        <f t="shared" ref="CI7:CI29" si="47">$BJ7*BF7</f>
        <v>0</v>
      </c>
      <c r="CJ7" s="19">
        <f t="shared" ref="CJ7:CJ29" si="48">$BJ7*BG7</f>
        <v>0</v>
      </c>
      <c r="CK7" s="19">
        <f t="shared" ref="CK7:CK29" si="49">$BJ7*BH7</f>
        <v>0</v>
      </c>
      <c r="CL7" s="19"/>
      <c r="CM7" s="18">
        <f>'[20]Pivot Transfers'!U7</f>
        <v>0</v>
      </c>
      <c r="CN7" s="18">
        <f>'[20]Pivot Transfers'!V7</f>
        <v>0</v>
      </c>
      <c r="CO7" s="18">
        <f>'[20]Pivot Transfers'!W7</f>
        <v>0</v>
      </c>
      <c r="CP7" s="18">
        <f>'[20]Pivot Transfers'!X7</f>
        <v>0</v>
      </c>
      <c r="CQ7" s="18">
        <f>'[20]Pivot Transfers'!Y7</f>
        <v>0</v>
      </c>
      <c r="CR7" s="18">
        <f>'[20]Pivot Transfers'!Z7</f>
        <v>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/>
    </row>
    <row r="8" spans="1:118">
      <c r="A8" s="90">
        <v>39005</v>
      </c>
      <c r="B8" s="91" t="s">
        <v>127</v>
      </c>
      <c r="C8" s="53">
        <f>SUM(E8:Q8)/13</f>
        <v>9199400.5100000016</v>
      </c>
      <c r="D8" s="53">
        <f t="shared" ref="D8:D29" si="50">SUM(T8:AF8)/13</f>
        <v>9199400.5100000016</v>
      </c>
      <c r="E8" s="18">
        <f>'[20]Pivot End Balances'!T8</f>
        <v>9199400.5099999998</v>
      </c>
      <c r="F8" s="19">
        <f t="shared" si="3"/>
        <v>9199400.5099999998</v>
      </c>
      <c r="G8" s="19">
        <f t="shared" si="4"/>
        <v>9199400.5099999998</v>
      </c>
      <c r="H8" s="19">
        <f t="shared" si="5"/>
        <v>9199400.5099999998</v>
      </c>
      <c r="I8" s="19">
        <f t="shared" si="6"/>
        <v>9199400.5099999998</v>
      </c>
      <c r="J8" s="19">
        <f t="shared" si="7"/>
        <v>9199400.5099999998</v>
      </c>
      <c r="K8" s="19">
        <f t="shared" si="8"/>
        <v>9199400.5099999998</v>
      </c>
      <c r="L8" s="19">
        <f t="shared" si="9"/>
        <v>9199400.5099999998</v>
      </c>
      <c r="M8" s="19">
        <f t="shared" si="10"/>
        <v>9199400.5099999998</v>
      </c>
      <c r="N8" s="19">
        <f t="shared" si="11"/>
        <v>9199400.5099999998</v>
      </c>
      <c r="O8" s="19">
        <f t="shared" si="12"/>
        <v>9199400.5099999998</v>
      </c>
      <c r="P8" s="19">
        <f t="shared" si="13"/>
        <v>9199400.5099999998</v>
      </c>
      <c r="Q8" s="19">
        <f t="shared" si="14"/>
        <v>9199400.5099999998</v>
      </c>
      <c r="R8" s="19">
        <f t="shared" si="15"/>
        <v>9199400.5099999998</v>
      </c>
      <c r="S8" s="19">
        <f t="shared" si="16"/>
        <v>9199400.5099999998</v>
      </c>
      <c r="T8" s="19">
        <f t="shared" si="17"/>
        <v>9199400.5099999998</v>
      </c>
      <c r="U8" s="19">
        <f t="shared" si="18"/>
        <v>9199400.5099999998</v>
      </c>
      <c r="V8" s="19">
        <f t="shared" si="19"/>
        <v>9199400.5099999998</v>
      </c>
      <c r="W8" s="19">
        <f t="shared" si="20"/>
        <v>9199400.5099999998</v>
      </c>
      <c r="X8" s="19">
        <f t="shared" si="21"/>
        <v>9199400.5099999998</v>
      </c>
      <c r="Y8" s="19">
        <f t="shared" si="22"/>
        <v>9199400.5099999998</v>
      </c>
      <c r="Z8" s="19">
        <f t="shared" si="23"/>
        <v>9199400.5099999998</v>
      </c>
      <c r="AA8" s="19">
        <f t="shared" si="24"/>
        <v>9199400.5099999998</v>
      </c>
      <c r="AB8" s="19">
        <f t="shared" si="25"/>
        <v>9199400.5099999998</v>
      </c>
      <c r="AC8" s="19">
        <f t="shared" si="26"/>
        <v>9199400.5099999998</v>
      </c>
      <c r="AD8" s="19">
        <f t="shared" si="27"/>
        <v>9199400.5099999998</v>
      </c>
      <c r="AE8" s="19">
        <f t="shared" si="28"/>
        <v>9199400.5099999998</v>
      </c>
      <c r="AF8" s="19">
        <f t="shared" si="29"/>
        <v>9199400.5099999998</v>
      </c>
      <c r="AH8" s="18">
        <f>'[20]Pivot Additions'!U8</f>
        <v>0</v>
      </c>
      <c r="AI8" s="18">
        <f>'[20]Pivot Additions'!V8</f>
        <v>0</v>
      </c>
      <c r="AJ8" s="18">
        <f>'[20]Pivot Additions'!W8</f>
        <v>0</v>
      </c>
      <c r="AK8" s="18">
        <f>'[20]Pivot Additions'!X8</f>
        <v>0</v>
      </c>
      <c r="AL8" s="18">
        <f>'[20]Pivot Additions'!Y8</f>
        <v>0</v>
      </c>
      <c r="AM8" s="18">
        <f>'[20]Pivot Additions'!Z8</f>
        <v>0</v>
      </c>
      <c r="AN8" s="128">
        <f t="shared" ref="AN8:AN29" si="51">SUM($AH8:$AM8)/SUM($AH$32:$AM$32)*$AN$32</f>
        <v>0</v>
      </c>
      <c r="AO8" s="60">
        <f>SUM($AH8:$AM8)/SUM($AH$32:$AM$32)*'Capital Spending'!D$6*$AO$1</f>
        <v>0</v>
      </c>
      <c r="AP8" s="60">
        <f>SUM($AH8:$AM8)/SUM($AH$32:$AM$32)*'Capital Spending'!E$6*$AO$1</f>
        <v>0</v>
      </c>
      <c r="AQ8" s="60">
        <f>SUM($AH8:$AM8)/SUM($AH$32:$AM$32)*'Capital Spending'!F$6*$AO$1</f>
        <v>0</v>
      </c>
      <c r="AR8" s="60">
        <f>SUM($AH8:$AM8)/SUM($AH$32:$AM$32)*'Capital Spending'!G$6*$AO$1</f>
        <v>0</v>
      </c>
      <c r="AS8" s="60">
        <f>SUM($AH8:$AM8)/SUM($AH$32:$AM$32)*'Capital Spending'!H$6*$AO$1</f>
        <v>0</v>
      </c>
      <c r="AT8" s="60">
        <f>SUM($AH8:$AM8)/SUM($AH$32:$AM$32)*'Capital Spending'!I$6*$AO$1</f>
        <v>0</v>
      </c>
      <c r="AU8" s="60">
        <f>SUM($AH8:$AM8)/SUM($AH$32:$AM$32)*'Capital Spending'!J$6*$AO$1</f>
        <v>0</v>
      </c>
      <c r="AV8" s="60">
        <f>SUM($AH8:$AM8)/SUM($AH$32:$AM$32)*'Capital Spending'!K$6*$AO$1</f>
        <v>0</v>
      </c>
      <c r="AW8" s="60">
        <f>SUM($AH8:$AM8)/SUM($AH$32:$AM$32)*'Capital Spending'!L$6*$AO$1</f>
        <v>0</v>
      </c>
      <c r="AX8" s="60">
        <f>SUM($AH8:$AM8)/SUM($AH$32:$AM$32)*'Capital Spending'!M$6*$AO$1</f>
        <v>0</v>
      </c>
      <c r="AY8" s="60">
        <f>SUM($AH8:$AM8)/SUM($AH$32:$AM$32)*'Capital Spending'!N$6*$AO$1</f>
        <v>0</v>
      </c>
      <c r="AZ8" s="60">
        <f>SUM($AH8:$AM8)/SUM($AH$32:$AM$32)*'Capital Spending'!O$6*$AO$1</f>
        <v>0</v>
      </c>
      <c r="BA8" s="60">
        <f>SUM($AH8:$AM8)/SUM($AH$32:$AM$32)*'Capital Spending'!P$6*$AO$1</f>
        <v>0</v>
      </c>
      <c r="BB8" s="60">
        <f>SUM($AH8:$AM8)/SUM($AH$32:$AM$32)*'Capital Spending'!Q$6*$AO$1</f>
        <v>0</v>
      </c>
      <c r="BC8" s="60">
        <f>SUM($AH8:$AM8)/SUM($AH$32:$AM$32)*'Capital Spending'!R$6*$AO$1</f>
        <v>0</v>
      </c>
      <c r="BD8" s="60">
        <f>SUM($AH8:$AM8)/SUM($AH$32:$AM$32)*'Capital Spending'!S$6*$AO$1</f>
        <v>0</v>
      </c>
      <c r="BE8" s="60">
        <f>SUM($AH8:$AM8)/SUM($AH$32:$AM$32)*'Capital Spending'!T$6*$AO$1</f>
        <v>0</v>
      </c>
      <c r="BF8" s="60">
        <f>SUM($AH8:$AM8)/SUM($AH$32:$AM$32)*'Capital Spending'!U$6*$AO$1</f>
        <v>0</v>
      </c>
      <c r="BG8" s="60">
        <f>SUM($AH8:$AM8)/SUM($AH$32:$AM$32)*'Capital Spending'!V$6*$AO$1</f>
        <v>0</v>
      </c>
      <c r="BH8" s="60">
        <f>SUM($AH8:$AM8)/SUM($AH$32:$AM$32)*'Capital Spending'!W$6*$AO$1</f>
        <v>0</v>
      </c>
      <c r="BI8" s="19"/>
      <c r="BJ8" s="110">
        <v>0</v>
      </c>
      <c r="BK8" s="18">
        <f>'[20]Pivot Retires'!U8</f>
        <v>0</v>
      </c>
      <c r="BL8" s="18">
        <f>'[20]Pivot Retires'!V8</f>
        <v>0</v>
      </c>
      <c r="BM8" s="18">
        <f>'[20]Pivot Retires'!W8</f>
        <v>0</v>
      </c>
      <c r="BN8" s="18">
        <f>'[20]Pivot Retires'!X8</f>
        <v>0</v>
      </c>
      <c r="BO8" s="18">
        <f>'[20]Pivot Retires'!Y8</f>
        <v>0</v>
      </c>
      <c r="BP8" s="18">
        <f>'[20]Pivot Retires'!Z8</f>
        <v>0</v>
      </c>
      <c r="BQ8" s="18">
        <f t="shared" ref="BQ8:BQ29" si="52">AN8*BJ8</f>
        <v>0</v>
      </c>
      <c r="BR8" s="19">
        <f t="shared" si="30"/>
        <v>0</v>
      </c>
      <c r="BS8" s="19">
        <f t="shared" si="31"/>
        <v>0</v>
      </c>
      <c r="BT8" s="19">
        <f t="shared" si="32"/>
        <v>0</v>
      </c>
      <c r="BU8" s="19">
        <f t="shared" si="33"/>
        <v>0</v>
      </c>
      <c r="BV8" s="19">
        <f t="shared" si="34"/>
        <v>0</v>
      </c>
      <c r="BW8" s="19">
        <f t="shared" si="35"/>
        <v>0</v>
      </c>
      <c r="BX8" s="19">
        <f t="shared" si="36"/>
        <v>0</v>
      </c>
      <c r="BY8" s="19">
        <f t="shared" si="37"/>
        <v>0</v>
      </c>
      <c r="BZ8" s="19">
        <f t="shared" si="38"/>
        <v>0</v>
      </c>
      <c r="CA8" s="19">
        <f t="shared" si="39"/>
        <v>0</v>
      </c>
      <c r="CB8" s="19">
        <f t="shared" si="40"/>
        <v>0</v>
      </c>
      <c r="CC8" s="19">
        <f t="shared" si="41"/>
        <v>0</v>
      </c>
      <c r="CD8" s="19">
        <f t="shared" si="42"/>
        <v>0</v>
      </c>
      <c r="CE8" s="19">
        <f t="shared" si="43"/>
        <v>0</v>
      </c>
      <c r="CF8" s="19">
        <f t="shared" si="44"/>
        <v>0</v>
      </c>
      <c r="CG8" s="19">
        <f t="shared" si="45"/>
        <v>0</v>
      </c>
      <c r="CH8" s="19">
        <f t="shared" si="46"/>
        <v>0</v>
      </c>
      <c r="CI8" s="19">
        <f t="shared" si="47"/>
        <v>0</v>
      </c>
      <c r="CJ8" s="19">
        <f t="shared" si="48"/>
        <v>0</v>
      </c>
      <c r="CK8" s="19">
        <f t="shared" si="49"/>
        <v>0</v>
      </c>
      <c r="CL8" s="19"/>
      <c r="CM8" s="18">
        <f>'[20]Pivot Transfers'!U8</f>
        <v>0</v>
      </c>
      <c r="CN8" s="18">
        <f>'[20]Pivot Transfers'!V8</f>
        <v>0</v>
      </c>
      <c r="CO8" s="18">
        <f>'[20]Pivot Transfers'!W8</f>
        <v>0</v>
      </c>
      <c r="CP8" s="18">
        <f>'[20]Pivot Transfers'!X8</f>
        <v>0</v>
      </c>
      <c r="CQ8" s="18">
        <f>'[20]Pivot Transfers'!Y8</f>
        <v>0</v>
      </c>
      <c r="CR8" s="18">
        <f>'[20]Pivot Transfers'!Z8</f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19">
        <v>0</v>
      </c>
      <c r="DK8" s="19">
        <v>0</v>
      </c>
      <c r="DL8" s="19">
        <v>0</v>
      </c>
      <c r="DM8" s="19">
        <v>0</v>
      </c>
      <c r="DN8" s="19"/>
    </row>
    <row r="9" spans="1:118">
      <c r="A9" s="90">
        <v>39009</v>
      </c>
      <c r="B9" s="91" t="s">
        <v>11</v>
      </c>
      <c r="C9" s="53">
        <f t="shared" ref="C9:C29" si="53">SUM(E9:Q9)/13</f>
        <v>9045765.3137565684</v>
      </c>
      <c r="D9" s="53">
        <f t="shared" si="50"/>
        <v>9655510.3041819111</v>
      </c>
      <c r="E9" s="18">
        <f>'[20]Pivot End Balances'!T9</f>
        <v>8883224.4700000007</v>
      </c>
      <c r="F9" s="19">
        <f t="shared" si="3"/>
        <v>8883224.4700000007</v>
      </c>
      <c r="G9" s="19">
        <f t="shared" si="4"/>
        <v>8883224.4700000007</v>
      </c>
      <c r="H9" s="19">
        <f t="shared" si="5"/>
        <v>8965959.4300000016</v>
      </c>
      <c r="I9" s="19">
        <f t="shared" si="6"/>
        <v>8968284.0200000014</v>
      </c>
      <c r="J9" s="19">
        <f t="shared" si="7"/>
        <v>8968284.0200000014</v>
      </c>
      <c r="K9" s="19">
        <f t="shared" si="8"/>
        <v>8968580.4400000013</v>
      </c>
      <c r="L9" s="19">
        <f t="shared" si="9"/>
        <v>9028249.711681135</v>
      </c>
      <c r="M9" s="19">
        <f t="shared" si="10"/>
        <v>9063899.6826462802</v>
      </c>
      <c r="N9" s="19">
        <f t="shared" si="11"/>
        <v>9128228.4761676248</v>
      </c>
      <c r="O9" s="19">
        <f t="shared" si="12"/>
        <v>9237317.3179992437</v>
      </c>
      <c r="P9" s="19">
        <f t="shared" si="13"/>
        <v>9287351.7122068945</v>
      </c>
      <c r="Q9" s="19">
        <f t="shared" si="14"/>
        <v>9329120.8581342082</v>
      </c>
      <c r="R9" s="19">
        <f t="shared" si="15"/>
        <v>9367186.8327310532</v>
      </c>
      <c r="S9" s="19">
        <f t="shared" si="16"/>
        <v>9392794.1133452188</v>
      </c>
      <c r="T9" s="19">
        <f t="shared" si="17"/>
        <v>9421473.8318965193</v>
      </c>
      <c r="U9" s="19">
        <f t="shared" si="18"/>
        <v>9442363.4389379136</v>
      </c>
      <c r="V9" s="19">
        <f t="shared" si="19"/>
        <v>9461420.9010498784</v>
      </c>
      <c r="W9" s="19">
        <f t="shared" si="20"/>
        <v>9491658.0477169342</v>
      </c>
      <c r="X9" s="19">
        <f t="shared" si="21"/>
        <v>9522593.622565072</v>
      </c>
      <c r="Y9" s="19">
        <f t="shared" si="22"/>
        <v>9558243.5935302172</v>
      </c>
      <c r="Z9" s="19">
        <f t="shared" si="23"/>
        <v>9622572.3870515618</v>
      </c>
      <c r="AA9" s="19">
        <f t="shared" si="24"/>
        <v>9731661.2288831808</v>
      </c>
      <c r="AB9" s="19">
        <f t="shared" si="25"/>
        <v>9781695.6230908316</v>
      </c>
      <c r="AC9" s="19">
        <f t="shared" si="26"/>
        <v>9823464.7690181453</v>
      </c>
      <c r="AD9" s="19">
        <f t="shared" si="27"/>
        <v>9861530.7436149903</v>
      </c>
      <c r="AE9" s="19">
        <f t="shared" si="28"/>
        <v>9887138.0242291559</v>
      </c>
      <c r="AF9" s="19">
        <f t="shared" si="29"/>
        <v>9915817.7427804563</v>
      </c>
      <c r="AH9" s="18">
        <f>'[20]Pivot Additions'!U9</f>
        <v>0</v>
      </c>
      <c r="AI9" s="18">
        <f>'[20]Pivot Additions'!V9</f>
        <v>0</v>
      </c>
      <c r="AJ9" s="18">
        <f>'[20]Pivot Additions'!W9</f>
        <v>82734.960000000006</v>
      </c>
      <c r="AK9" s="18">
        <f>'[20]Pivot Additions'!X9</f>
        <v>2324.59</v>
      </c>
      <c r="AL9" s="18">
        <f>'[20]Pivot Additions'!Y9</f>
        <v>0</v>
      </c>
      <c r="AM9" s="18">
        <f>'[20]Pivot Additions'!Z9</f>
        <v>296.42</v>
      </c>
      <c r="AN9" s="128">
        <f t="shared" si="51"/>
        <v>59669.271681133803</v>
      </c>
      <c r="AO9" s="60">
        <f>SUM($AH9:$AM9)/SUM($AH$32:$AM$32)*'Capital Spending'!D$6*$AO$1</f>
        <v>35649.970965145585</v>
      </c>
      <c r="AP9" s="60">
        <f>SUM($AH9:$AM9)/SUM($AH$32:$AM$32)*'Capital Spending'!E$6*$AO$1</f>
        <v>64328.793521344713</v>
      </c>
      <c r="AQ9" s="60">
        <f>SUM($AH9:$AM9)/SUM($AH$32:$AM$32)*'Capital Spending'!F$6*$AO$1</f>
        <v>109088.84183161927</v>
      </c>
      <c r="AR9" s="60">
        <f>SUM($AH9:$AM9)/SUM($AH$32:$AM$32)*'Capital Spending'!G$6*$AO$1</f>
        <v>50034.394207651661</v>
      </c>
      <c r="AS9" s="60">
        <f>SUM($AH9:$AM9)/SUM($AH$32:$AM$32)*'Capital Spending'!H$6*$AO$1</f>
        <v>41769.145927313344</v>
      </c>
      <c r="AT9" s="60">
        <f>SUM($AH9:$AM9)/SUM($AH$32:$AM$32)*'Capital Spending'!I$6*$AO$1</f>
        <v>38065.974596844571</v>
      </c>
      <c r="AU9" s="60">
        <f>SUM($AH9:$AM9)/SUM($AH$32:$AM$32)*'Capital Spending'!J$6*$AO$1</f>
        <v>25607.28061416496</v>
      </c>
      <c r="AV9" s="60">
        <f>SUM($AH9:$AM9)/SUM($AH$32:$AM$32)*'Capital Spending'!K$6*$AO$1</f>
        <v>28679.718551299939</v>
      </c>
      <c r="AW9" s="60">
        <f>SUM($AH9:$AM9)/SUM($AH$32:$AM$32)*'Capital Spending'!L$6*$AO$1</f>
        <v>20889.607041394123</v>
      </c>
      <c r="AX9" s="60">
        <f>SUM($AH9:$AM9)/SUM($AH$32:$AM$32)*'Capital Spending'!M$6*$AO$1</f>
        <v>19057.46211196548</v>
      </c>
      <c r="AY9" s="60">
        <f>SUM($AH9:$AM9)/SUM($AH$32:$AM$32)*'Capital Spending'!N$6*$AO$1</f>
        <v>30237.146667056353</v>
      </c>
      <c r="AZ9" s="60">
        <f>SUM($AH9:$AM9)/SUM($AH$32:$AM$32)*'Capital Spending'!O$6*$AO$1</f>
        <v>30935.57484813824</v>
      </c>
      <c r="BA9" s="60">
        <f>SUM($AH9:$AM9)/SUM($AH$32:$AM$32)*'Capital Spending'!P$6*$AO$1</f>
        <v>35649.970965145585</v>
      </c>
      <c r="BB9" s="60">
        <f>SUM($AH9:$AM9)/SUM($AH$32:$AM$32)*'Capital Spending'!Q$6*$AO$1</f>
        <v>64328.793521344713</v>
      </c>
      <c r="BC9" s="60">
        <f>SUM($AH9:$AM9)/SUM($AH$32:$AM$32)*'Capital Spending'!R$6*$AO$1</f>
        <v>109088.84183161927</v>
      </c>
      <c r="BD9" s="60">
        <f>SUM($AH9:$AM9)/SUM($AH$32:$AM$32)*'Capital Spending'!S$6*$AO$1</f>
        <v>50034.394207651661</v>
      </c>
      <c r="BE9" s="60">
        <f>SUM($AH9:$AM9)/SUM($AH$32:$AM$32)*'Capital Spending'!T$6*$AO$1</f>
        <v>41769.145927313344</v>
      </c>
      <c r="BF9" s="60">
        <f>SUM($AH9:$AM9)/SUM($AH$32:$AM$32)*'Capital Spending'!U$6*$AO$1</f>
        <v>38065.974596844571</v>
      </c>
      <c r="BG9" s="60">
        <f>SUM($AH9:$AM9)/SUM($AH$32:$AM$32)*'Capital Spending'!V$6*$AO$1</f>
        <v>25607.28061416496</v>
      </c>
      <c r="BH9" s="60">
        <f>SUM($AH9:$AM9)/SUM($AH$32:$AM$32)*'Capital Spending'!W$6*$AO$1</f>
        <v>28679.718551299939</v>
      </c>
      <c r="BI9" s="19"/>
      <c r="BJ9" s="110">
        <v>0</v>
      </c>
      <c r="BK9" s="18">
        <f>'[20]Pivot Retires'!U9</f>
        <v>0</v>
      </c>
      <c r="BL9" s="18">
        <f>'[20]Pivot Retires'!V9</f>
        <v>0</v>
      </c>
      <c r="BM9" s="18">
        <f>'[20]Pivot Retires'!W9</f>
        <v>0</v>
      </c>
      <c r="BN9" s="18">
        <f>'[20]Pivot Retires'!X9</f>
        <v>0</v>
      </c>
      <c r="BO9" s="18">
        <f>'[20]Pivot Retires'!Y9</f>
        <v>0</v>
      </c>
      <c r="BP9" s="18">
        <f>'[20]Pivot Retires'!Z9</f>
        <v>0</v>
      </c>
      <c r="BQ9" s="18">
        <f t="shared" si="52"/>
        <v>0</v>
      </c>
      <c r="BR9" s="19">
        <f t="shared" si="30"/>
        <v>0</v>
      </c>
      <c r="BS9" s="19">
        <f t="shared" si="31"/>
        <v>0</v>
      </c>
      <c r="BT9" s="19">
        <f t="shared" si="32"/>
        <v>0</v>
      </c>
      <c r="BU9" s="19">
        <f t="shared" si="33"/>
        <v>0</v>
      </c>
      <c r="BV9" s="19">
        <f t="shared" si="34"/>
        <v>0</v>
      </c>
      <c r="BW9" s="19">
        <f t="shared" si="35"/>
        <v>0</v>
      </c>
      <c r="BX9" s="19">
        <f t="shared" si="36"/>
        <v>0</v>
      </c>
      <c r="BY9" s="19">
        <f t="shared" si="37"/>
        <v>0</v>
      </c>
      <c r="BZ9" s="19">
        <f t="shared" si="38"/>
        <v>0</v>
      </c>
      <c r="CA9" s="19">
        <f t="shared" si="39"/>
        <v>0</v>
      </c>
      <c r="CB9" s="19">
        <f t="shared" si="40"/>
        <v>0</v>
      </c>
      <c r="CC9" s="19">
        <f t="shared" si="41"/>
        <v>0</v>
      </c>
      <c r="CD9" s="19">
        <f t="shared" si="42"/>
        <v>0</v>
      </c>
      <c r="CE9" s="19">
        <f t="shared" si="43"/>
        <v>0</v>
      </c>
      <c r="CF9" s="19">
        <f t="shared" si="44"/>
        <v>0</v>
      </c>
      <c r="CG9" s="19">
        <f t="shared" si="45"/>
        <v>0</v>
      </c>
      <c r="CH9" s="19">
        <f t="shared" si="46"/>
        <v>0</v>
      </c>
      <c r="CI9" s="19">
        <f t="shared" si="47"/>
        <v>0</v>
      </c>
      <c r="CJ9" s="19">
        <f t="shared" si="48"/>
        <v>0</v>
      </c>
      <c r="CK9" s="19">
        <f t="shared" si="49"/>
        <v>0</v>
      </c>
      <c r="CL9" s="19"/>
      <c r="CM9" s="18">
        <f>'[20]Pivot Transfers'!U9</f>
        <v>0</v>
      </c>
      <c r="CN9" s="18">
        <f>'[20]Pivot Transfers'!V9</f>
        <v>0</v>
      </c>
      <c r="CO9" s="18">
        <f>'[20]Pivot Transfers'!W9</f>
        <v>0</v>
      </c>
      <c r="CP9" s="18">
        <f>'[20]Pivot Transfers'!X9</f>
        <v>0</v>
      </c>
      <c r="CQ9" s="18">
        <f>'[20]Pivot Transfers'!Y9</f>
        <v>0</v>
      </c>
      <c r="CR9" s="18">
        <f>'[20]Pivot Transfers'!Z9</f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0</v>
      </c>
      <c r="DJ9" s="19">
        <v>0</v>
      </c>
      <c r="DK9" s="19">
        <v>0</v>
      </c>
      <c r="DL9" s="19">
        <v>0</v>
      </c>
      <c r="DM9" s="19">
        <v>0</v>
      </c>
      <c r="DN9" s="19"/>
    </row>
    <row r="10" spans="1:118">
      <c r="A10" s="90">
        <v>39100</v>
      </c>
      <c r="B10" s="91" t="s">
        <v>12</v>
      </c>
      <c r="C10" s="53">
        <f t="shared" si="53"/>
        <v>10741092.328815894</v>
      </c>
      <c r="D10" s="53">
        <f t="shared" si="50"/>
        <v>11222845.811255045</v>
      </c>
      <c r="E10" s="18">
        <f>'[20]Pivot End Balances'!T10</f>
        <v>10936550.93</v>
      </c>
      <c r="F10" s="19">
        <f t="shared" si="3"/>
        <v>10585816.619999999</v>
      </c>
      <c r="G10" s="19">
        <f t="shared" si="4"/>
        <v>10587982.779999999</v>
      </c>
      <c r="H10" s="19">
        <f t="shared" si="5"/>
        <v>10631819.1</v>
      </c>
      <c r="I10" s="19">
        <f t="shared" si="6"/>
        <v>10645619.42</v>
      </c>
      <c r="J10" s="19">
        <f t="shared" si="7"/>
        <v>10648933.880000001</v>
      </c>
      <c r="K10" s="19">
        <f t="shared" si="8"/>
        <v>10648933.880000001</v>
      </c>
      <c r="L10" s="19">
        <f t="shared" si="9"/>
        <v>10698785.995525485</v>
      </c>
      <c r="M10" s="19">
        <f t="shared" si="10"/>
        <v>10728570.61365409</v>
      </c>
      <c r="N10" s="19">
        <f t="shared" si="11"/>
        <v>10782315.637782734</v>
      </c>
      <c r="O10" s="19">
        <f t="shared" si="12"/>
        <v>10873456.511339778</v>
      </c>
      <c r="P10" s="19">
        <f t="shared" si="13"/>
        <v>10915258.938787138</v>
      </c>
      <c r="Q10" s="19">
        <f t="shared" si="14"/>
        <v>10950155.967517382</v>
      </c>
      <c r="R10" s="19">
        <f t="shared" si="15"/>
        <v>10981959.09347697</v>
      </c>
      <c r="S10" s="19">
        <f t="shared" si="16"/>
        <v>11003353.306536796</v>
      </c>
      <c r="T10" s="19">
        <f t="shared" si="17"/>
        <v>11027314.461117299</v>
      </c>
      <c r="U10" s="19">
        <f t="shared" si="18"/>
        <v>11044767.181322677</v>
      </c>
      <c r="V10" s="19">
        <f t="shared" si="19"/>
        <v>11060689.192368919</v>
      </c>
      <c r="W10" s="19">
        <f t="shared" si="20"/>
        <v>11085951.537397401</v>
      </c>
      <c r="X10" s="19">
        <f t="shared" si="21"/>
        <v>11111797.400900111</v>
      </c>
      <c r="Y10" s="19">
        <f t="shared" si="22"/>
        <v>11141582.019028716</v>
      </c>
      <c r="Z10" s="19">
        <f t="shared" si="23"/>
        <v>11195327.04315736</v>
      </c>
      <c r="AA10" s="19">
        <f t="shared" si="24"/>
        <v>11286467.916714404</v>
      </c>
      <c r="AB10" s="19">
        <f t="shared" si="25"/>
        <v>11328270.344161764</v>
      </c>
      <c r="AC10" s="19">
        <f t="shared" si="26"/>
        <v>11363167.372892007</v>
      </c>
      <c r="AD10" s="19">
        <f t="shared" si="27"/>
        <v>11394970.498851595</v>
      </c>
      <c r="AE10" s="19">
        <f t="shared" si="28"/>
        <v>11416364.711911421</v>
      </c>
      <c r="AF10" s="19">
        <f t="shared" si="29"/>
        <v>11440325.866491925</v>
      </c>
      <c r="AH10" s="18">
        <f>'[20]Pivot Additions'!U10</f>
        <v>8195.4199999999255</v>
      </c>
      <c r="AI10" s="18">
        <f>'[20]Pivot Additions'!V10</f>
        <v>2166.16</v>
      </c>
      <c r="AJ10" s="18">
        <f>'[20]Pivot Additions'!W10</f>
        <v>43836.32</v>
      </c>
      <c r="AK10" s="18">
        <f>'[20]Pivot Additions'!X10</f>
        <v>13800.32</v>
      </c>
      <c r="AL10" s="18">
        <f>'[20]Pivot Additions'!Y10</f>
        <v>3314.46</v>
      </c>
      <c r="AM10" s="18">
        <f>'[20]Pivot Additions'!Z10</f>
        <v>0</v>
      </c>
      <c r="AN10" s="128">
        <f t="shared" si="51"/>
        <v>49852.115525484063</v>
      </c>
      <c r="AO10" s="60">
        <f>SUM($AH10:$AM10)/SUM($AH$32:$AM$32)*'Capital Spending'!D$6*$AO$1</f>
        <v>29784.618128605598</v>
      </c>
      <c r="AP10" s="60">
        <f>SUM($AH10:$AM10)/SUM($AH$32:$AM$32)*'Capital Spending'!E$6*$AO$1</f>
        <v>53745.024128642952</v>
      </c>
      <c r="AQ10" s="60">
        <f>SUM($AH10:$AM10)/SUM($AH$32:$AM$32)*'Capital Spending'!F$6*$AO$1</f>
        <v>91140.873557044353</v>
      </c>
      <c r="AR10" s="60">
        <f>SUM($AH10:$AM10)/SUM($AH$32:$AM$32)*'Capital Spending'!G$6*$AO$1</f>
        <v>41802.427447360889</v>
      </c>
      <c r="AS10" s="60">
        <f>SUM($AH10:$AM10)/SUM($AH$32:$AM$32)*'Capital Spending'!H$6*$AO$1</f>
        <v>34897.028730243437</v>
      </c>
      <c r="AT10" s="60">
        <f>SUM($AH10:$AM10)/SUM($AH$32:$AM$32)*'Capital Spending'!I$6*$AO$1</f>
        <v>31803.125959589033</v>
      </c>
      <c r="AU10" s="60">
        <f>SUM($AH10:$AM10)/SUM($AH$32:$AM$32)*'Capital Spending'!J$6*$AO$1</f>
        <v>21394.213059826361</v>
      </c>
      <c r="AV10" s="60">
        <f>SUM($AH10:$AM10)/SUM($AH$32:$AM$32)*'Capital Spending'!K$6*$AO$1</f>
        <v>23961.154580504608</v>
      </c>
      <c r="AW10" s="60">
        <f>SUM($AH10:$AM10)/SUM($AH$32:$AM$32)*'Capital Spending'!L$6*$AO$1</f>
        <v>17452.720205378537</v>
      </c>
      <c r="AX10" s="60">
        <f>SUM($AH10:$AM10)/SUM($AH$32:$AM$32)*'Capital Spending'!M$6*$AO$1</f>
        <v>15922.011046242189</v>
      </c>
      <c r="AY10" s="60">
        <f>SUM($AH10:$AM10)/SUM($AH$32:$AM$32)*'Capital Spending'!N$6*$AO$1</f>
        <v>25262.345028483116</v>
      </c>
      <c r="AZ10" s="60">
        <f>SUM($AH10:$AM10)/SUM($AH$32:$AM$32)*'Capital Spending'!O$6*$AO$1</f>
        <v>25845.863502709049</v>
      </c>
      <c r="BA10" s="60">
        <f>SUM($AH10:$AM10)/SUM($AH$32:$AM$32)*'Capital Spending'!P$6*$AO$1</f>
        <v>29784.618128605598</v>
      </c>
      <c r="BB10" s="60">
        <f>SUM($AH10:$AM10)/SUM($AH$32:$AM$32)*'Capital Spending'!Q$6*$AO$1</f>
        <v>53745.024128642952</v>
      </c>
      <c r="BC10" s="60">
        <f>SUM($AH10:$AM10)/SUM($AH$32:$AM$32)*'Capital Spending'!R$6*$AO$1</f>
        <v>91140.873557044353</v>
      </c>
      <c r="BD10" s="60">
        <f>SUM($AH10:$AM10)/SUM($AH$32:$AM$32)*'Capital Spending'!S$6*$AO$1</f>
        <v>41802.427447360889</v>
      </c>
      <c r="BE10" s="60">
        <f>SUM($AH10:$AM10)/SUM($AH$32:$AM$32)*'Capital Spending'!T$6*$AO$1</f>
        <v>34897.028730243437</v>
      </c>
      <c r="BF10" s="60">
        <f>SUM($AH10:$AM10)/SUM($AH$32:$AM$32)*'Capital Spending'!U$6*$AO$1</f>
        <v>31803.125959589033</v>
      </c>
      <c r="BG10" s="60">
        <f>SUM($AH10:$AM10)/SUM($AH$32:$AM$32)*'Capital Spending'!V$6*$AO$1</f>
        <v>21394.213059826361</v>
      </c>
      <c r="BH10" s="60">
        <f>SUM($AH10:$AM10)/SUM($AH$32:$AM$32)*'Capital Spending'!W$6*$AO$1</f>
        <v>23961.154580504608</v>
      </c>
      <c r="BI10" s="19"/>
      <c r="BJ10" s="110">
        <v>0</v>
      </c>
      <c r="BK10" s="18">
        <f>'[20]Pivot Retires'!U10</f>
        <v>-358929.73</v>
      </c>
      <c r="BL10" s="18">
        <f>'[20]Pivot Retires'!V10</f>
        <v>0</v>
      </c>
      <c r="BM10" s="18">
        <f>'[20]Pivot Retires'!W10</f>
        <v>0</v>
      </c>
      <c r="BN10" s="18">
        <f>'[20]Pivot Retires'!X10</f>
        <v>0</v>
      </c>
      <c r="BO10" s="18">
        <f>'[20]Pivot Retires'!Y10</f>
        <v>0</v>
      </c>
      <c r="BP10" s="18">
        <f>'[20]Pivot Retires'!Z10</f>
        <v>0</v>
      </c>
      <c r="BQ10" s="18">
        <f t="shared" si="52"/>
        <v>0</v>
      </c>
      <c r="BR10" s="19">
        <f t="shared" si="30"/>
        <v>0</v>
      </c>
      <c r="BS10" s="19">
        <f t="shared" si="31"/>
        <v>0</v>
      </c>
      <c r="BT10" s="19">
        <f t="shared" si="32"/>
        <v>0</v>
      </c>
      <c r="BU10" s="19">
        <f t="shared" si="33"/>
        <v>0</v>
      </c>
      <c r="BV10" s="19">
        <f t="shared" si="34"/>
        <v>0</v>
      </c>
      <c r="BW10" s="19">
        <f t="shared" si="35"/>
        <v>0</v>
      </c>
      <c r="BX10" s="19">
        <f t="shared" si="36"/>
        <v>0</v>
      </c>
      <c r="BY10" s="19">
        <f t="shared" si="37"/>
        <v>0</v>
      </c>
      <c r="BZ10" s="19">
        <f t="shared" si="38"/>
        <v>0</v>
      </c>
      <c r="CA10" s="19">
        <f t="shared" si="39"/>
        <v>0</v>
      </c>
      <c r="CB10" s="19">
        <f t="shared" si="40"/>
        <v>0</v>
      </c>
      <c r="CC10" s="19">
        <f t="shared" si="41"/>
        <v>0</v>
      </c>
      <c r="CD10" s="19">
        <f t="shared" si="42"/>
        <v>0</v>
      </c>
      <c r="CE10" s="19">
        <f t="shared" si="43"/>
        <v>0</v>
      </c>
      <c r="CF10" s="19">
        <f t="shared" si="44"/>
        <v>0</v>
      </c>
      <c r="CG10" s="19">
        <f t="shared" si="45"/>
        <v>0</v>
      </c>
      <c r="CH10" s="19">
        <f t="shared" si="46"/>
        <v>0</v>
      </c>
      <c r="CI10" s="19">
        <f t="shared" si="47"/>
        <v>0</v>
      </c>
      <c r="CJ10" s="19">
        <f t="shared" si="48"/>
        <v>0</v>
      </c>
      <c r="CK10" s="19">
        <f t="shared" si="49"/>
        <v>0</v>
      </c>
      <c r="CL10" s="19"/>
      <c r="CM10" s="18">
        <f>'[20]Pivot Transfers'!U10</f>
        <v>0</v>
      </c>
      <c r="CN10" s="18">
        <f>'[20]Pivot Transfers'!V10</f>
        <v>0</v>
      </c>
      <c r="CO10" s="18">
        <f>'[20]Pivot Transfers'!W10</f>
        <v>0</v>
      </c>
      <c r="CP10" s="18">
        <f>'[20]Pivot Transfers'!X10</f>
        <v>0</v>
      </c>
      <c r="CQ10" s="18">
        <f>'[20]Pivot Transfers'!Y10</f>
        <v>0</v>
      </c>
      <c r="CR10" s="18">
        <f>'[20]Pivot Transfers'!Z10</f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v>0</v>
      </c>
      <c r="DJ10" s="19">
        <v>0</v>
      </c>
      <c r="DK10" s="19">
        <v>0</v>
      </c>
      <c r="DL10" s="19">
        <v>0</v>
      </c>
      <c r="DM10" s="19">
        <v>0</v>
      </c>
      <c r="DN10" s="19"/>
    </row>
    <row r="11" spans="1:118">
      <c r="A11" s="90">
        <v>39102</v>
      </c>
      <c r="B11" s="91" t="s">
        <v>13</v>
      </c>
      <c r="C11" s="53">
        <f t="shared" si="53"/>
        <v>0</v>
      </c>
      <c r="D11" s="53">
        <f t="shared" si="50"/>
        <v>0</v>
      </c>
      <c r="E11" s="18">
        <f>'[20]Pivot End Balances'!T11</f>
        <v>0</v>
      </c>
      <c r="F11" s="19">
        <f t="shared" si="3"/>
        <v>0</v>
      </c>
      <c r="G11" s="19">
        <f t="shared" si="4"/>
        <v>0</v>
      </c>
      <c r="H11" s="19">
        <f t="shared" si="5"/>
        <v>0</v>
      </c>
      <c r="I11" s="19">
        <f t="shared" si="6"/>
        <v>0</v>
      </c>
      <c r="J11" s="19">
        <f t="shared" si="7"/>
        <v>0</v>
      </c>
      <c r="K11" s="19">
        <f t="shared" si="8"/>
        <v>0</v>
      </c>
      <c r="L11" s="19">
        <f t="shared" si="9"/>
        <v>0</v>
      </c>
      <c r="M11" s="19">
        <f t="shared" si="10"/>
        <v>0</v>
      </c>
      <c r="N11" s="19">
        <f t="shared" si="11"/>
        <v>0</v>
      </c>
      <c r="O11" s="19">
        <f t="shared" si="12"/>
        <v>0</v>
      </c>
      <c r="P11" s="19">
        <f t="shared" si="13"/>
        <v>0</v>
      </c>
      <c r="Q11" s="19">
        <f t="shared" si="14"/>
        <v>0</v>
      </c>
      <c r="R11" s="19">
        <f t="shared" si="15"/>
        <v>0</v>
      </c>
      <c r="S11" s="19">
        <f t="shared" si="16"/>
        <v>0</v>
      </c>
      <c r="T11" s="19">
        <f t="shared" si="17"/>
        <v>0</v>
      </c>
      <c r="U11" s="19">
        <f t="shared" si="18"/>
        <v>0</v>
      </c>
      <c r="V11" s="19">
        <f t="shared" si="19"/>
        <v>0</v>
      </c>
      <c r="W11" s="19">
        <f t="shared" si="20"/>
        <v>0</v>
      </c>
      <c r="X11" s="19">
        <f t="shared" si="21"/>
        <v>0</v>
      </c>
      <c r="Y11" s="19">
        <f t="shared" si="22"/>
        <v>0</v>
      </c>
      <c r="Z11" s="19">
        <f t="shared" si="23"/>
        <v>0</v>
      </c>
      <c r="AA11" s="19">
        <f t="shared" si="24"/>
        <v>0</v>
      </c>
      <c r="AB11" s="19">
        <f t="shared" si="25"/>
        <v>0</v>
      </c>
      <c r="AC11" s="19">
        <f t="shared" si="26"/>
        <v>0</v>
      </c>
      <c r="AD11" s="19">
        <f t="shared" si="27"/>
        <v>0</v>
      </c>
      <c r="AE11" s="19">
        <f t="shared" si="28"/>
        <v>0</v>
      </c>
      <c r="AF11" s="19">
        <f t="shared" si="29"/>
        <v>0</v>
      </c>
      <c r="AH11" s="18">
        <f>'[20]Pivot Additions'!U11</f>
        <v>0</v>
      </c>
      <c r="AI11" s="18">
        <f>'[20]Pivot Additions'!V11</f>
        <v>0</v>
      </c>
      <c r="AJ11" s="18">
        <f>'[20]Pivot Additions'!W11</f>
        <v>0</v>
      </c>
      <c r="AK11" s="18">
        <f>'[20]Pivot Additions'!X11</f>
        <v>0</v>
      </c>
      <c r="AL11" s="18">
        <f>'[20]Pivot Additions'!Y11</f>
        <v>0</v>
      </c>
      <c r="AM11" s="18">
        <f>'[20]Pivot Additions'!Z11</f>
        <v>0</v>
      </c>
      <c r="AN11" s="128">
        <f t="shared" si="51"/>
        <v>0</v>
      </c>
      <c r="AO11" s="60">
        <f>SUM($AH11:$AM11)/SUM($AH$32:$AM$32)*'Capital Spending'!D$6*$AO$1</f>
        <v>0</v>
      </c>
      <c r="AP11" s="60">
        <f>SUM($AH11:$AM11)/SUM($AH$32:$AM$32)*'Capital Spending'!E$6*$AO$1</f>
        <v>0</v>
      </c>
      <c r="AQ11" s="60">
        <f>SUM($AH11:$AM11)/SUM($AH$32:$AM$32)*'Capital Spending'!F$6*$AO$1</f>
        <v>0</v>
      </c>
      <c r="AR11" s="60">
        <f>SUM($AH11:$AM11)/SUM($AH$32:$AM$32)*'Capital Spending'!G$6*$AO$1</f>
        <v>0</v>
      </c>
      <c r="AS11" s="60">
        <f>SUM($AH11:$AM11)/SUM($AH$32:$AM$32)*'Capital Spending'!H$6*$AO$1</f>
        <v>0</v>
      </c>
      <c r="AT11" s="60">
        <f>SUM($AH11:$AM11)/SUM($AH$32:$AM$32)*'Capital Spending'!I$6*$AO$1</f>
        <v>0</v>
      </c>
      <c r="AU11" s="60">
        <f>SUM($AH11:$AM11)/SUM($AH$32:$AM$32)*'Capital Spending'!J$6*$AO$1</f>
        <v>0</v>
      </c>
      <c r="AV11" s="60">
        <f>SUM($AH11:$AM11)/SUM($AH$32:$AM$32)*'Capital Spending'!K$6*$AO$1</f>
        <v>0</v>
      </c>
      <c r="AW11" s="60">
        <f>SUM($AH11:$AM11)/SUM($AH$32:$AM$32)*'Capital Spending'!L$6*$AO$1</f>
        <v>0</v>
      </c>
      <c r="AX11" s="60">
        <f>SUM($AH11:$AM11)/SUM($AH$32:$AM$32)*'Capital Spending'!M$6*$AO$1</f>
        <v>0</v>
      </c>
      <c r="AY11" s="60">
        <f>SUM($AH11:$AM11)/SUM($AH$32:$AM$32)*'Capital Spending'!N$6*$AO$1</f>
        <v>0</v>
      </c>
      <c r="AZ11" s="60">
        <f>SUM($AH11:$AM11)/SUM($AH$32:$AM$32)*'Capital Spending'!O$6*$AO$1</f>
        <v>0</v>
      </c>
      <c r="BA11" s="60">
        <f>SUM($AH11:$AM11)/SUM($AH$32:$AM$32)*'Capital Spending'!P$6*$AO$1</f>
        <v>0</v>
      </c>
      <c r="BB11" s="60">
        <f>SUM($AH11:$AM11)/SUM($AH$32:$AM$32)*'Capital Spending'!Q$6*$AO$1</f>
        <v>0</v>
      </c>
      <c r="BC11" s="60">
        <f>SUM($AH11:$AM11)/SUM($AH$32:$AM$32)*'Capital Spending'!R$6*$AO$1</f>
        <v>0</v>
      </c>
      <c r="BD11" s="60">
        <f>SUM($AH11:$AM11)/SUM($AH$32:$AM$32)*'Capital Spending'!S$6*$AO$1</f>
        <v>0</v>
      </c>
      <c r="BE11" s="60">
        <f>SUM($AH11:$AM11)/SUM($AH$32:$AM$32)*'Capital Spending'!T$6*$AO$1</f>
        <v>0</v>
      </c>
      <c r="BF11" s="60">
        <f>SUM($AH11:$AM11)/SUM($AH$32:$AM$32)*'Capital Spending'!U$6*$AO$1</f>
        <v>0</v>
      </c>
      <c r="BG11" s="60">
        <f>SUM($AH11:$AM11)/SUM($AH$32:$AM$32)*'Capital Spending'!V$6*$AO$1</f>
        <v>0</v>
      </c>
      <c r="BH11" s="60">
        <f>SUM($AH11:$AM11)/SUM($AH$32:$AM$32)*'Capital Spending'!W$6*$AO$1</f>
        <v>0</v>
      </c>
      <c r="BI11" s="19"/>
      <c r="BJ11" s="110">
        <v>0</v>
      </c>
      <c r="BK11" s="18">
        <f>'[20]Pivot Retires'!U11</f>
        <v>0</v>
      </c>
      <c r="BL11" s="18">
        <f>'[20]Pivot Retires'!V11</f>
        <v>0</v>
      </c>
      <c r="BM11" s="18">
        <f>'[20]Pivot Retires'!W11</f>
        <v>0</v>
      </c>
      <c r="BN11" s="18">
        <f>'[20]Pivot Retires'!X11</f>
        <v>0</v>
      </c>
      <c r="BO11" s="18">
        <f>'[20]Pivot Retires'!Y11</f>
        <v>0</v>
      </c>
      <c r="BP11" s="18">
        <f>'[20]Pivot Retires'!Z11</f>
        <v>0</v>
      </c>
      <c r="BQ11" s="18">
        <f t="shared" si="52"/>
        <v>0</v>
      </c>
      <c r="BR11" s="19">
        <f t="shared" si="30"/>
        <v>0</v>
      </c>
      <c r="BS11" s="19">
        <f t="shared" si="31"/>
        <v>0</v>
      </c>
      <c r="BT11" s="19">
        <f t="shared" si="32"/>
        <v>0</v>
      </c>
      <c r="BU11" s="19">
        <f t="shared" si="33"/>
        <v>0</v>
      </c>
      <c r="BV11" s="19">
        <f t="shared" si="34"/>
        <v>0</v>
      </c>
      <c r="BW11" s="19">
        <f t="shared" si="35"/>
        <v>0</v>
      </c>
      <c r="BX11" s="19">
        <f t="shared" si="36"/>
        <v>0</v>
      </c>
      <c r="BY11" s="19">
        <f t="shared" si="37"/>
        <v>0</v>
      </c>
      <c r="BZ11" s="19">
        <f t="shared" si="38"/>
        <v>0</v>
      </c>
      <c r="CA11" s="19">
        <f t="shared" si="39"/>
        <v>0</v>
      </c>
      <c r="CB11" s="19">
        <f t="shared" si="40"/>
        <v>0</v>
      </c>
      <c r="CC11" s="19">
        <f t="shared" si="41"/>
        <v>0</v>
      </c>
      <c r="CD11" s="19">
        <f t="shared" si="42"/>
        <v>0</v>
      </c>
      <c r="CE11" s="19">
        <f t="shared" si="43"/>
        <v>0</v>
      </c>
      <c r="CF11" s="19">
        <f t="shared" si="44"/>
        <v>0</v>
      </c>
      <c r="CG11" s="19">
        <f t="shared" si="45"/>
        <v>0</v>
      </c>
      <c r="CH11" s="19">
        <f t="shared" si="46"/>
        <v>0</v>
      </c>
      <c r="CI11" s="19">
        <f t="shared" si="47"/>
        <v>0</v>
      </c>
      <c r="CJ11" s="19">
        <f t="shared" si="48"/>
        <v>0</v>
      </c>
      <c r="CK11" s="19">
        <f t="shared" si="49"/>
        <v>0</v>
      </c>
      <c r="CL11" s="19"/>
      <c r="CM11" s="18">
        <f>'[20]Pivot Transfers'!U11</f>
        <v>0</v>
      </c>
      <c r="CN11" s="18">
        <f>'[20]Pivot Transfers'!V11</f>
        <v>0</v>
      </c>
      <c r="CO11" s="18">
        <f>'[20]Pivot Transfers'!W11</f>
        <v>0</v>
      </c>
      <c r="CP11" s="18">
        <f>'[20]Pivot Transfers'!X11</f>
        <v>0</v>
      </c>
      <c r="CQ11" s="18">
        <f>'[20]Pivot Transfers'!Y11</f>
        <v>0</v>
      </c>
      <c r="CR11" s="18">
        <f>'[20]Pivot Transfers'!Z11</f>
        <v>0</v>
      </c>
      <c r="CS11" s="18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0</v>
      </c>
      <c r="DK11" s="19">
        <v>0</v>
      </c>
      <c r="DL11" s="19">
        <v>0</v>
      </c>
      <c r="DM11" s="19">
        <v>0</v>
      </c>
      <c r="DN11" s="19"/>
    </row>
    <row r="12" spans="1:118">
      <c r="A12" s="90">
        <v>39103</v>
      </c>
      <c r="B12" s="91" t="s">
        <v>14</v>
      </c>
      <c r="C12" s="53">
        <f t="shared" si="53"/>
        <v>0</v>
      </c>
      <c r="D12" s="53">
        <f t="shared" si="50"/>
        <v>0</v>
      </c>
      <c r="E12" s="18">
        <f>'[20]Pivot End Balances'!T12</f>
        <v>0</v>
      </c>
      <c r="F12" s="19">
        <f t="shared" si="3"/>
        <v>0</v>
      </c>
      <c r="G12" s="19">
        <f t="shared" si="4"/>
        <v>0</v>
      </c>
      <c r="H12" s="19">
        <f t="shared" si="5"/>
        <v>0</v>
      </c>
      <c r="I12" s="19">
        <f t="shared" si="6"/>
        <v>0</v>
      </c>
      <c r="J12" s="19">
        <f t="shared" si="7"/>
        <v>0</v>
      </c>
      <c r="K12" s="19">
        <f t="shared" si="8"/>
        <v>0</v>
      </c>
      <c r="L12" s="19">
        <f t="shared" si="9"/>
        <v>0</v>
      </c>
      <c r="M12" s="19">
        <f t="shared" si="10"/>
        <v>0</v>
      </c>
      <c r="N12" s="19">
        <f t="shared" si="11"/>
        <v>0</v>
      </c>
      <c r="O12" s="19">
        <f t="shared" si="12"/>
        <v>0</v>
      </c>
      <c r="P12" s="19">
        <f t="shared" si="13"/>
        <v>0</v>
      </c>
      <c r="Q12" s="19">
        <f t="shared" si="14"/>
        <v>0</v>
      </c>
      <c r="R12" s="19">
        <f t="shared" si="15"/>
        <v>0</v>
      </c>
      <c r="S12" s="19">
        <f t="shared" si="16"/>
        <v>0</v>
      </c>
      <c r="T12" s="19">
        <f t="shared" si="17"/>
        <v>0</v>
      </c>
      <c r="U12" s="19">
        <f t="shared" si="18"/>
        <v>0</v>
      </c>
      <c r="V12" s="19">
        <f t="shared" si="19"/>
        <v>0</v>
      </c>
      <c r="W12" s="19">
        <f t="shared" si="20"/>
        <v>0</v>
      </c>
      <c r="X12" s="19">
        <f t="shared" si="21"/>
        <v>0</v>
      </c>
      <c r="Y12" s="19">
        <f t="shared" si="22"/>
        <v>0</v>
      </c>
      <c r="Z12" s="19">
        <f t="shared" si="23"/>
        <v>0</v>
      </c>
      <c r="AA12" s="19">
        <f t="shared" si="24"/>
        <v>0</v>
      </c>
      <c r="AB12" s="19">
        <f t="shared" si="25"/>
        <v>0</v>
      </c>
      <c r="AC12" s="19">
        <f t="shared" si="26"/>
        <v>0</v>
      </c>
      <c r="AD12" s="19">
        <f t="shared" si="27"/>
        <v>0</v>
      </c>
      <c r="AE12" s="19">
        <f t="shared" si="28"/>
        <v>0</v>
      </c>
      <c r="AF12" s="19">
        <f t="shared" si="29"/>
        <v>0</v>
      </c>
      <c r="AH12" s="18">
        <f>'[20]Pivot Additions'!U12</f>
        <v>0</v>
      </c>
      <c r="AI12" s="18">
        <f>'[20]Pivot Additions'!V12</f>
        <v>0</v>
      </c>
      <c r="AJ12" s="18">
        <f>'[20]Pivot Additions'!W12</f>
        <v>0</v>
      </c>
      <c r="AK12" s="18">
        <f>'[20]Pivot Additions'!X12</f>
        <v>0</v>
      </c>
      <c r="AL12" s="18">
        <f>'[20]Pivot Additions'!Y12</f>
        <v>0</v>
      </c>
      <c r="AM12" s="18">
        <f>'[20]Pivot Additions'!Z12</f>
        <v>0</v>
      </c>
      <c r="AN12" s="128">
        <f t="shared" si="51"/>
        <v>0</v>
      </c>
      <c r="AO12" s="60">
        <f>SUM($AH12:$AM12)/SUM($AH$32:$AM$32)*'Capital Spending'!D$6*$AO$1</f>
        <v>0</v>
      </c>
      <c r="AP12" s="60">
        <f>SUM($AH12:$AM12)/SUM($AH$32:$AM$32)*'Capital Spending'!E$6*$AO$1</f>
        <v>0</v>
      </c>
      <c r="AQ12" s="60">
        <f>SUM($AH12:$AM12)/SUM($AH$32:$AM$32)*'Capital Spending'!F$6*$AO$1</f>
        <v>0</v>
      </c>
      <c r="AR12" s="60">
        <f>SUM($AH12:$AM12)/SUM($AH$32:$AM$32)*'Capital Spending'!G$6*$AO$1</f>
        <v>0</v>
      </c>
      <c r="AS12" s="60">
        <f>SUM($AH12:$AM12)/SUM($AH$32:$AM$32)*'Capital Spending'!H$6*$AO$1</f>
        <v>0</v>
      </c>
      <c r="AT12" s="60">
        <f>SUM($AH12:$AM12)/SUM($AH$32:$AM$32)*'Capital Spending'!I$6*$AO$1</f>
        <v>0</v>
      </c>
      <c r="AU12" s="60">
        <f>SUM($AH12:$AM12)/SUM($AH$32:$AM$32)*'Capital Spending'!J$6*$AO$1</f>
        <v>0</v>
      </c>
      <c r="AV12" s="60">
        <f>SUM($AH12:$AM12)/SUM($AH$32:$AM$32)*'Capital Spending'!K$6*$AO$1</f>
        <v>0</v>
      </c>
      <c r="AW12" s="60">
        <f>SUM($AH12:$AM12)/SUM($AH$32:$AM$32)*'Capital Spending'!L$6*$AO$1</f>
        <v>0</v>
      </c>
      <c r="AX12" s="60">
        <f>SUM($AH12:$AM12)/SUM($AH$32:$AM$32)*'Capital Spending'!M$6*$AO$1</f>
        <v>0</v>
      </c>
      <c r="AY12" s="60">
        <f>SUM($AH12:$AM12)/SUM($AH$32:$AM$32)*'Capital Spending'!N$6*$AO$1</f>
        <v>0</v>
      </c>
      <c r="AZ12" s="60">
        <f>SUM($AH12:$AM12)/SUM($AH$32:$AM$32)*'Capital Spending'!O$6*$AO$1</f>
        <v>0</v>
      </c>
      <c r="BA12" s="60">
        <f>SUM($AH12:$AM12)/SUM($AH$32:$AM$32)*'Capital Spending'!P$6*$AO$1</f>
        <v>0</v>
      </c>
      <c r="BB12" s="60">
        <f>SUM($AH12:$AM12)/SUM($AH$32:$AM$32)*'Capital Spending'!Q$6*$AO$1</f>
        <v>0</v>
      </c>
      <c r="BC12" s="60">
        <f>SUM($AH12:$AM12)/SUM($AH$32:$AM$32)*'Capital Spending'!R$6*$AO$1</f>
        <v>0</v>
      </c>
      <c r="BD12" s="60">
        <f>SUM($AH12:$AM12)/SUM($AH$32:$AM$32)*'Capital Spending'!S$6*$AO$1</f>
        <v>0</v>
      </c>
      <c r="BE12" s="60">
        <f>SUM($AH12:$AM12)/SUM($AH$32:$AM$32)*'Capital Spending'!T$6*$AO$1</f>
        <v>0</v>
      </c>
      <c r="BF12" s="60">
        <f>SUM($AH12:$AM12)/SUM($AH$32:$AM$32)*'Capital Spending'!U$6*$AO$1</f>
        <v>0</v>
      </c>
      <c r="BG12" s="60">
        <f>SUM($AH12:$AM12)/SUM($AH$32:$AM$32)*'Capital Spending'!V$6*$AO$1</f>
        <v>0</v>
      </c>
      <c r="BH12" s="60">
        <f>SUM($AH12:$AM12)/SUM($AH$32:$AM$32)*'Capital Spending'!W$6*$AO$1</f>
        <v>0</v>
      </c>
      <c r="BI12" s="19"/>
      <c r="BJ12" s="110">
        <v>0</v>
      </c>
      <c r="BK12" s="18">
        <f>'[20]Pivot Retires'!U12</f>
        <v>0</v>
      </c>
      <c r="BL12" s="18">
        <f>'[20]Pivot Retires'!V12</f>
        <v>0</v>
      </c>
      <c r="BM12" s="18">
        <f>'[20]Pivot Retires'!W12</f>
        <v>0</v>
      </c>
      <c r="BN12" s="18">
        <f>'[20]Pivot Retires'!X12</f>
        <v>0</v>
      </c>
      <c r="BO12" s="18">
        <f>'[20]Pivot Retires'!Y12</f>
        <v>0</v>
      </c>
      <c r="BP12" s="18">
        <f>'[20]Pivot Retires'!Z12</f>
        <v>0</v>
      </c>
      <c r="BQ12" s="18">
        <f t="shared" si="52"/>
        <v>0</v>
      </c>
      <c r="BR12" s="19">
        <f t="shared" si="30"/>
        <v>0</v>
      </c>
      <c r="BS12" s="19">
        <f t="shared" si="31"/>
        <v>0</v>
      </c>
      <c r="BT12" s="19">
        <f t="shared" si="32"/>
        <v>0</v>
      </c>
      <c r="BU12" s="19">
        <f t="shared" si="33"/>
        <v>0</v>
      </c>
      <c r="BV12" s="19">
        <f t="shared" si="34"/>
        <v>0</v>
      </c>
      <c r="BW12" s="19">
        <f t="shared" si="35"/>
        <v>0</v>
      </c>
      <c r="BX12" s="19">
        <f t="shared" si="36"/>
        <v>0</v>
      </c>
      <c r="BY12" s="19">
        <f t="shared" si="37"/>
        <v>0</v>
      </c>
      <c r="BZ12" s="19">
        <f t="shared" si="38"/>
        <v>0</v>
      </c>
      <c r="CA12" s="19">
        <f t="shared" si="39"/>
        <v>0</v>
      </c>
      <c r="CB12" s="19">
        <f t="shared" si="40"/>
        <v>0</v>
      </c>
      <c r="CC12" s="19">
        <f t="shared" si="41"/>
        <v>0</v>
      </c>
      <c r="CD12" s="19">
        <f t="shared" si="42"/>
        <v>0</v>
      </c>
      <c r="CE12" s="19">
        <f t="shared" si="43"/>
        <v>0</v>
      </c>
      <c r="CF12" s="19">
        <f t="shared" si="44"/>
        <v>0</v>
      </c>
      <c r="CG12" s="19">
        <f t="shared" si="45"/>
        <v>0</v>
      </c>
      <c r="CH12" s="19">
        <f t="shared" si="46"/>
        <v>0</v>
      </c>
      <c r="CI12" s="19">
        <f t="shared" si="47"/>
        <v>0</v>
      </c>
      <c r="CJ12" s="19">
        <f t="shared" si="48"/>
        <v>0</v>
      </c>
      <c r="CK12" s="19">
        <f t="shared" si="49"/>
        <v>0</v>
      </c>
      <c r="CL12" s="19"/>
      <c r="CM12" s="18">
        <f>'[20]Pivot Transfers'!U12</f>
        <v>0</v>
      </c>
      <c r="CN12" s="18">
        <f>'[20]Pivot Transfers'!V12</f>
        <v>0</v>
      </c>
      <c r="CO12" s="18">
        <f>'[20]Pivot Transfers'!W12</f>
        <v>0</v>
      </c>
      <c r="CP12" s="18">
        <f>'[20]Pivot Transfers'!X12</f>
        <v>0</v>
      </c>
      <c r="CQ12" s="18">
        <f>'[20]Pivot Transfers'!Y12</f>
        <v>0</v>
      </c>
      <c r="CR12" s="18">
        <f>'[20]Pivot Transfers'!Z12</f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0</v>
      </c>
      <c r="DJ12" s="19">
        <v>0</v>
      </c>
      <c r="DK12" s="19">
        <v>0</v>
      </c>
      <c r="DL12" s="19">
        <v>0</v>
      </c>
      <c r="DM12" s="19">
        <v>0</v>
      </c>
      <c r="DN12" s="19"/>
    </row>
    <row r="13" spans="1:118">
      <c r="A13" s="90">
        <v>39104</v>
      </c>
      <c r="B13" s="91" t="s">
        <v>128</v>
      </c>
      <c r="C13" s="53">
        <f t="shared" ref="C13" si="54">SUM(E13:Q13)/13</f>
        <v>63740.849999999984</v>
      </c>
      <c r="D13" s="53">
        <f t="shared" si="50"/>
        <v>63740.849999999984</v>
      </c>
      <c r="E13" s="18">
        <f>'[20]Pivot End Balances'!T13</f>
        <v>63740.85</v>
      </c>
      <c r="F13" s="19">
        <f t="shared" si="3"/>
        <v>63740.85</v>
      </c>
      <c r="G13" s="19">
        <f t="shared" si="4"/>
        <v>63740.85</v>
      </c>
      <c r="H13" s="19">
        <f t="shared" si="5"/>
        <v>63740.85</v>
      </c>
      <c r="I13" s="19">
        <f t="shared" si="6"/>
        <v>63740.85</v>
      </c>
      <c r="J13" s="19">
        <f t="shared" si="7"/>
        <v>63740.85</v>
      </c>
      <c r="K13" s="19">
        <f t="shared" si="8"/>
        <v>63740.85</v>
      </c>
      <c r="L13" s="19">
        <f t="shared" si="9"/>
        <v>63740.85</v>
      </c>
      <c r="M13" s="19">
        <f t="shared" si="10"/>
        <v>63740.85</v>
      </c>
      <c r="N13" s="19">
        <f t="shared" si="11"/>
        <v>63740.85</v>
      </c>
      <c r="O13" s="19">
        <f t="shared" si="12"/>
        <v>63740.85</v>
      </c>
      <c r="P13" s="19">
        <f t="shared" si="13"/>
        <v>63740.85</v>
      </c>
      <c r="Q13" s="19">
        <f t="shared" si="14"/>
        <v>63740.85</v>
      </c>
      <c r="R13" s="19">
        <f t="shared" si="15"/>
        <v>63740.85</v>
      </c>
      <c r="S13" s="19">
        <f t="shared" si="16"/>
        <v>63740.85</v>
      </c>
      <c r="T13" s="19">
        <f t="shared" si="17"/>
        <v>63740.85</v>
      </c>
      <c r="U13" s="19">
        <f t="shared" si="18"/>
        <v>63740.85</v>
      </c>
      <c r="V13" s="19">
        <f t="shared" si="19"/>
        <v>63740.85</v>
      </c>
      <c r="W13" s="19">
        <f t="shared" si="20"/>
        <v>63740.85</v>
      </c>
      <c r="X13" s="19">
        <f t="shared" si="21"/>
        <v>63740.85</v>
      </c>
      <c r="Y13" s="19">
        <f t="shared" si="22"/>
        <v>63740.85</v>
      </c>
      <c r="Z13" s="19">
        <f t="shared" si="23"/>
        <v>63740.85</v>
      </c>
      <c r="AA13" s="19">
        <f t="shared" si="24"/>
        <v>63740.85</v>
      </c>
      <c r="AB13" s="19">
        <f t="shared" si="25"/>
        <v>63740.85</v>
      </c>
      <c r="AC13" s="19">
        <f t="shared" si="26"/>
        <v>63740.85</v>
      </c>
      <c r="AD13" s="19">
        <f t="shared" si="27"/>
        <v>63740.85</v>
      </c>
      <c r="AE13" s="19">
        <f t="shared" si="28"/>
        <v>63740.85</v>
      </c>
      <c r="AF13" s="19">
        <f t="shared" si="29"/>
        <v>63740.85</v>
      </c>
      <c r="AH13" s="18">
        <f>'[20]Pivot Additions'!U13</f>
        <v>0</v>
      </c>
      <c r="AI13" s="18">
        <f>'[20]Pivot Additions'!V13</f>
        <v>0</v>
      </c>
      <c r="AJ13" s="18">
        <f>'[20]Pivot Additions'!W13</f>
        <v>0</v>
      </c>
      <c r="AK13" s="18">
        <f>'[20]Pivot Additions'!X13</f>
        <v>0</v>
      </c>
      <c r="AL13" s="18">
        <f>'[20]Pivot Additions'!Y13</f>
        <v>0</v>
      </c>
      <c r="AM13" s="18">
        <f>'[20]Pivot Additions'!Z13</f>
        <v>0</v>
      </c>
      <c r="AN13" s="128">
        <f t="shared" si="51"/>
        <v>0</v>
      </c>
      <c r="AO13" s="60">
        <f>SUM($AH13:$AM13)/SUM($AH$32:$AM$32)*'Capital Spending'!D$6*$AO$1</f>
        <v>0</v>
      </c>
      <c r="AP13" s="60">
        <f>SUM($AH13:$AM13)/SUM($AH$32:$AM$32)*'Capital Spending'!E$6*$AO$1</f>
        <v>0</v>
      </c>
      <c r="AQ13" s="60">
        <f>SUM($AH13:$AM13)/SUM($AH$32:$AM$32)*'Capital Spending'!F$6*$AO$1</f>
        <v>0</v>
      </c>
      <c r="AR13" s="60">
        <f>SUM($AH13:$AM13)/SUM($AH$32:$AM$32)*'Capital Spending'!G$6*$AO$1</f>
        <v>0</v>
      </c>
      <c r="AS13" s="60">
        <f>SUM($AH13:$AM13)/SUM($AH$32:$AM$32)*'Capital Spending'!H$6*$AO$1</f>
        <v>0</v>
      </c>
      <c r="AT13" s="60">
        <f>SUM($AH13:$AM13)/SUM($AH$32:$AM$32)*'Capital Spending'!I$6*$AO$1</f>
        <v>0</v>
      </c>
      <c r="AU13" s="60">
        <f>SUM($AH13:$AM13)/SUM($AH$32:$AM$32)*'Capital Spending'!J$6*$AO$1</f>
        <v>0</v>
      </c>
      <c r="AV13" s="60">
        <f>SUM($AH13:$AM13)/SUM($AH$32:$AM$32)*'Capital Spending'!K$6*$AO$1</f>
        <v>0</v>
      </c>
      <c r="AW13" s="60">
        <f>SUM($AH13:$AM13)/SUM($AH$32:$AM$32)*'Capital Spending'!L$6*$AO$1</f>
        <v>0</v>
      </c>
      <c r="AX13" s="60">
        <f>SUM($AH13:$AM13)/SUM($AH$32:$AM$32)*'Capital Spending'!M$6*$AO$1</f>
        <v>0</v>
      </c>
      <c r="AY13" s="60">
        <f>SUM($AH13:$AM13)/SUM($AH$32:$AM$32)*'Capital Spending'!N$6*$AO$1</f>
        <v>0</v>
      </c>
      <c r="AZ13" s="60">
        <f>SUM($AH13:$AM13)/SUM($AH$32:$AM$32)*'Capital Spending'!O$6*$AO$1</f>
        <v>0</v>
      </c>
      <c r="BA13" s="60">
        <f>SUM($AH13:$AM13)/SUM($AH$32:$AM$32)*'Capital Spending'!P$6*$AO$1</f>
        <v>0</v>
      </c>
      <c r="BB13" s="60">
        <f>SUM($AH13:$AM13)/SUM($AH$32:$AM$32)*'Capital Spending'!Q$6*$AO$1</f>
        <v>0</v>
      </c>
      <c r="BC13" s="60">
        <f>SUM($AH13:$AM13)/SUM($AH$32:$AM$32)*'Capital Spending'!R$6*$AO$1</f>
        <v>0</v>
      </c>
      <c r="BD13" s="60">
        <f>SUM($AH13:$AM13)/SUM($AH$32:$AM$32)*'Capital Spending'!S$6*$AO$1</f>
        <v>0</v>
      </c>
      <c r="BE13" s="60">
        <f>SUM($AH13:$AM13)/SUM($AH$32:$AM$32)*'Capital Spending'!T$6*$AO$1</f>
        <v>0</v>
      </c>
      <c r="BF13" s="60">
        <f>SUM($AH13:$AM13)/SUM($AH$32:$AM$32)*'Capital Spending'!U$6*$AO$1</f>
        <v>0</v>
      </c>
      <c r="BG13" s="60">
        <f>SUM($AH13:$AM13)/SUM($AH$32:$AM$32)*'Capital Spending'!V$6*$AO$1</f>
        <v>0</v>
      </c>
      <c r="BH13" s="60">
        <f>SUM($AH13:$AM13)/SUM($AH$32:$AM$32)*'Capital Spending'!W$6*$AO$1</f>
        <v>0</v>
      </c>
      <c r="BI13" s="19"/>
      <c r="BJ13" s="110">
        <v>0</v>
      </c>
      <c r="BK13" s="18">
        <f>'[20]Pivot Retires'!U13</f>
        <v>0</v>
      </c>
      <c r="BL13" s="18">
        <f>'[20]Pivot Retires'!V13</f>
        <v>0</v>
      </c>
      <c r="BM13" s="18">
        <f>'[20]Pivot Retires'!W13</f>
        <v>0</v>
      </c>
      <c r="BN13" s="18">
        <f>'[20]Pivot Retires'!X13</f>
        <v>0</v>
      </c>
      <c r="BO13" s="18">
        <f>'[20]Pivot Retires'!Y13</f>
        <v>0</v>
      </c>
      <c r="BP13" s="18">
        <f>'[20]Pivot Retires'!Z13</f>
        <v>0</v>
      </c>
      <c r="BQ13" s="18">
        <f t="shared" si="52"/>
        <v>0</v>
      </c>
      <c r="BR13" s="19">
        <f t="shared" si="30"/>
        <v>0</v>
      </c>
      <c r="BS13" s="19">
        <f t="shared" si="31"/>
        <v>0</v>
      </c>
      <c r="BT13" s="19">
        <f t="shared" si="32"/>
        <v>0</v>
      </c>
      <c r="BU13" s="19">
        <f t="shared" si="33"/>
        <v>0</v>
      </c>
      <c r="BV13" s="19">
        <f t="shared" si="34"/>
        <v>0</v>
      </c>
      <c r="BW13" s="19">
        <f t="shared" si="35"/>
        <v>0</v>
      </c>
      <c r="BX13" s="19">
        <f t="shared" si="36"/>
        <v>0</v>
      </c>
      <c r="BY13" s="19">
        <f t="shared" si="37"/>
        <v>0</v>
      </c>
      <c r="BZ13" s="19">
        <f t="shared" si="38"/>
        <v>0</v>
      </c>
      <c r="CA13" s="19">
        <f t="shared" si="39"/>
        <v>0</v>
      </c>
      <c r="CB13" s="19">
        <f t="shared" si="40"/>
        <v>0</v>
      </c>
      <c r="CC13" s="19">
        <f t="shared" si="41"/>
        <v>0</v>
      </c>
      <c r="CD13" s="19">
        <f t="shared" si="42"/>
        <v>0</v>
      </c>
      <c r="CE13" s="19">
        <f t="shared" si="43"/>
        <v>0</v>
      </c>
      <c r="CF13" s="19">
        <f t="shared" si="44"/>
        <v>0</v>
      </c>
      <c r="CG13" s="19">
        <f t="shared" si="45"/>
        <v>0</v>
      </c>
      <c r="CH13" s="19">
        <f t="shared" si="46"/>
        <v>0</v>
      </c>
      <c r="CI13" s="19">
        <f t="shared" si="47"/>
        <v>0</v>
      </c>
      <c r="CJ13" s="19">
        <f t="shared" si="48"/>
        <v>0</v>
      </c>
      <c r="CK13" s="19">
        <f t="shared" si="49"/>
        <v>0</v>
      </c>
      <c r="CL13" s="19"/>
      <c r="CM13" s="18">
        <f>'[20]Pivot Transfers'!U13</f>
        <v>0</v>
      </c>
      <c r="CN13" s="18">
        <f>'[20]Pivot Transfers'!V13</f>
        <v>0</v>
      </c>
      <c r="CO13" s="18">
        <f>'[20]Pivot Transfers'!W13</f>
        <v>0</v>
      </c>
      <c r="CP13" s="18">
        <f>'[20]Pivot Transfers'!X13</f>
        <v>0</v>
      </c>
      <c r="CQ13" s="18">
        <f>'[20]Pivot Transfers'!Y13</f>
        <v>0</v>
      </c>
      <c r="CR13" s="18">
        <f>'[20]Pivot Transfers'!Z13</f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0</v>
      </c>
      <c r="DJ13" s="19">
        <v>0</v>
      </c>
      <c r="DK13" s="19">
        <v>0</v>
      </c>
      <c r="DL13" s="19">
        <v>0</v>
      </c>
      <c r="DM13" s="19">
        <v>0</v>
      </c>
      <c r="DN13" s="19"/>
    </row>
    <row r="14" spans="1:118">
      <c r="A14" s="90">
        <v>39200</v>
      </c>
      <c r="B14" s="91" t="s">
        <v>15</v>
      </c>
      <c r="C14" s="53">
        <f t="shared" si="53"/>
        <v>103415.62999999999</v>
      </c>
      <c r="D14" s="53">
        <f t="shared" si="50"/>
        <v>103415.62999999999</v>
      </c>
      <c r="E14" s="18">
        <f>'[20]Pivot End Balances'!T14</f>
        <v>103415.63</v>
      </c>
      <c r="F14" s="19">
        <f t="shared" si="3"/>
        <v>103415.63</v>
      </c>
      <c r="G14" s="19">
        <f t="shared" si="4"/>
        <v>103415.63</v>
      </c>
      <c r="H14" s="19">
        <f t="shared" si="5"/>
        <v>103415.63</v>
      </c>
      <c r="I14" s="19">
        <f t="shared" si="6"/>
        <v>103415.63</v>
      </c>
      <c r="J14" s="19">
        <f t="shared" si="7"/>
        <v>103415.63</v>
      </c>
      <c r="K14" s="19">
        <f t="shared" si="8"/>
        <v>103415.63</v>
      </c>
      <c r="L14" s="19">
        <f t="shared" si="9"/>
        <v>103415.63</v>
      </c>
      <c r="M14" s="19">
        <f t="shared" si="10"/>
        <v>103415.63</v>
      </c>
      <c r="N14" s="19">
        <f t="shared" si="11"/>
        <v>103415.63</v>
      </c>
      <c r="O14" s="19">
        <f t="shared" si="12"/>
        <v>103415.63</v>
      </c>
      <c r="P14" s="19">
        <f t="shared" si="13"/>
        <v>103415.63</v>
      </c>
      <c r="Q14" s="19">
        <f t="shared" si="14"/>
        <v>103415.63</v>
      </c>
      <c r="R14" s="19">
        <f t="shared" si="15"/>
        <v>103415.63</v>
      </c>
      <c r="S14" s="19">
        <f t="shared" si="16"/>
        <v>103415.63</v>
      </c>
      <c r="T14" s="19">
        <f t="shared" si="17"/>
        <v>103415.63</v>
      </c>
      <c r="U14" s="19">
        <f t="shared" si="18"/>
        <v>103415.63</v>
      </c>
      <c r="V14" s="19">
        <f t="shared" si="19"/>
        <v>103415.63</v>
      </c>
      <c r="W14" s="19">
        <f t="shared" si="20"/>
        <v>103415.63</v>
      </c>
      <c r="X14" s="19">
        <f t="shared" si="21"/>
        <v>103415.63</v>
      </c>
      <c r="Y14" s="19">
        <f t="shared" si="22"/>
        <v>103415.63</v>
      </c>
      <c r="Z14" s="19">
        <f t="shared" si="23"/>
        <v>103415.63</v>
      </c>
      <c r="AA14" s="19">
        <f t="shared" si="24"/>
        <v>103415.63</v>
      </c>
      <c r="AB14" s="19">
        <f t="shared" si="25"/>
        <v>103415.63</v>
      </c>
      <c r="AC14" s="19">
        <f t="shared" si="26"/>
        <v>103415.63</v>
      </c>
      <c r="AD14" s="19">
        <f t="shared" si="27"/>
        <v>103415.63</v>
      </c>
      <c r="AE14" s="19">
        <f t="shared" si="28"/>
        <v>103415.63</v>
      </c>
      <c r="AF14" s="19">
        <f t="shared" si="29"/>
        <v>103415.63</v>
      </c>
      <c r="AH14" s="18">
        <f>'[20]Pivot Additions'!U14</f>
        <v>0</v>
      </c>
      <c r="AI14" s="18">
        <f>'[20]Pivot Additions'!V14</f>
        <v>0</v>
      </c>
      <c r="AJ14" s="18">
        <f>'[20]Pivot Additions'!W14</f>
        <v>0</v>
      </c>
      <c r="AK14" s="18">
        <f>'[20]Pivot Additions'!X14</f>
        <v>0</v>
      </c>
      <c r="AL14" s="18">
        <f>'[20]Pivot Additions'!Y14</f>
        <v>0</v>
      </c>
      <c r="AM14" s="18">
        <f>'[20]Pivot Additions'!Z14</f>
        <v>0</v>
      </c>
      <c r="AN14" s="128">
        <f t="shared" si="51"/>
        <v>0</v>
      </c>
      <c r="AO14" s="60">
        <f>SUM($AH14:$AM14)/SUM($AH$32:$AM$32)*'Capital Spending'!D$6*$AO$1</f>
        <v>0</v>
      </c>
      <c r="AP14" s="60">
        <f>SUM($AH14:$AM14)/SUM($AH$32:$AM$32)*'Capital Spending'!E$6*$AO$1</f>
        <v>0</v>
      </c>
      <c r="AQ14" s="60">
        <f>SUM($AH14:$AM14)/SUM($AH$32:$AM$32)*'Capital Spending'!F$6*$AO$1</f>
        <v>0</v>
      </c>
      <c r="AR14" s="60">
        <f>SUM($AH14:$AM14)/SUM($AH$32:$AM$32)*'Capital Spending'!G$6*$AO$1</f>
        <v>0</v>
      </c>
      <c r="AS14" s="60">
        <f>SUM($AH14:$AM14)/SUM($AH$32:$AM$32)*'Capital Spending'!H$6*$AO$1</f>
        <v>0</v>
      </c>
      <c r="AT14" s="60">
        <f>SUM($AH14:$AM14)/SUM($AH$32:$AM$32)*'Capital Spending'!I$6*$AO$1</f>
        <v>0</v>
      </c>
      <c r="AU14" s="60">
        <f>SUM($AH14:$AM14)/SUM($AH$32:$AM$32)*'Capital Spending'!J$6*$AO$1</f>
        <v>0</v>
      </c>
      <c r="AV14" s="60">
        <f>SUM($AH14:$AM14)/SUM($AH$32:$AM$32)*'Capital Spending'!K$6*$AO$1</f>
        <v>0</v>
      </c>
      <c r="AW14" s="60">
        <f>SUM($AH14:$AM14)/SUM($AH$32:$AM$32)*'Capital Spending'!L$6*$AO$1</f>
        <v>0</v>
      </c>
      <c r="AX14" s="60">
        <f>SUM($AH14:$AM14)/SUM($AH$32:$AM$32)*'Capital Spending'!M$6*$AO$1</f>
        <v>0</v>
      </c>
      <c r="AY14" s="60">
        <f>SUM($AH14:$AM14)/SUM($AH$32:$AM$32)*'Capital Spending'!N$6*$AO$1</f>
        <v>0</v>
      </c>
      <c r="AZ14" s="60">
        <f>SUM($AH14:$AM14)/SUM($AH$32:$AM$32)*'Capital Spending'!O$6*$AO$1</f>
        <v>0</v>
      </c>
      <c r="BA14" s="60">
        <f>SUM($AH14:$AM14)/SUM($AH$32:$AM$32)*'Capital Spending'!P$6*$AO$1</f>
        <v>0</v>
      </c>
      <c r="BB14" s="60">
        <f>SUM($AH14:$AM14)/SUM($AH$32:$AM$32)*'Capital Spending'!Q$6*$AO$1</f>
        <v>0</v>
      </c>
      <c r="BC14" s="60">
        <f>SUM($AH14:$AM14)/SUM($AH$32:$AM$32)*'Capital Spending'!R$6*$AO$1</f>
        <v>0</v>
      </c>
      <c r="BD14" s="60">
        <f>SUM($AH14:$AM14)/SUM($AH$32:$AM$32)*'Capital Spending'!S$6*$AO$1</f>
        <v>0</v>
      </c>
      <c r="BE14" s="60">
        <f>SUM($AH14:$AM14)/SUM($AH$32:$AM$32)*'Capital Spending'!T$6*$AO$1</f>
        <v>0</v>
      </c>
      <c r="BF14" s="60">
        <f>SUM($AH14:$AM14)/SUM($AH$32:$AM$32)*'Capital Spending'!U$6*$AO$1</f>
        <v>0</v>
      </c>
      <c r="BG14" s="60">
        <f>SUM($AH14:$AM14)/SUM($AH$32:$AM$32)*'Capital Spending'!V$6*$AO$1</f>
        <v>0</v>
      </c>
      <c r="BH14" s="60">
        <f>SUM($AH14:$AM14)/SUM($AH$32:$AM$32)*'Capital Spending'!W$6*$AO$1</f>
        <v>0</v>
      </c>
      <c r="BI14" s="19"/>
      <c r="BJ14" s="110">
        <v>0</v>
      </c>
      <c r="BK14" s="18">
        <f>'[20]Pivot Retires'!U14</f>
        <v>0</v>
      </c>
      <c r="BL14" s="18">
        <f>'[20]Pivot Retires'!V14</f>
        <v>0</v>
      </c>
      <c r="BM14" s="18">
        <f>'[20]Pivot Retires'!W14</f>
        <v>0</v>
      </c>
      <c r="BN14" s="18">
        <f>'[20]Pivot Retires'!X14</f>
        <v>0</v>
      </c>
      <c r="BO14" s="18">
        <f>'[20]Pivot Retires'!Y14</f>
        <v>0</v>
      </c>
      <c r="BP14" s="18">
        <f>'[20]Pivot Retires'!Z14</f>
        <v>0</v>
      </c>
      <c r="BQ14" s="18">
        <f t="shared" si="52"/>
        <v>0</v>
      </c>
      <c r="BR14" s="19">
        <f t="shared" si="30"/>
        <v>0</v>
      </c>
      <c r="BS14" s="19">
        <f t="shared" si="31"/>
        <v>0</v>
      </c>
      <c r="BT14" s="19">
        <f t="shared" si="32"/>
        <v>0</v>
      </c>
      <c r="BU14" s="19">
        <f t="shared" si="33"/>
        <v>0</v>
      </c>
      <c r="BV14" s="19">
        <f t="shared" si="34"/>
        <v>0</v>
      </c>
      <c r="BW14" s="19">
        <f t="shared" si="35"/>
        <v>0</v>
      </c>
      <c r="BX14" s="19">
        <f t="shared" si="36"/>
        <v>0</v>
      </c>
      <c r="BY14" s="19">
        <f t="shared" si="37"/>
        <v>0</v>
      </c>
      <c r="BZ14" s="19">
        <f t="shared" si="38"/>
        <v>0</v>
      </c>
      <c r="CA14" s="19">
        <f t="shared" si="39"/>
        <v>0</v>
      </c>
      <c r="CB14" s="19">
        <f t="shared" si="40"/>
        <v>0</v>
      </c>
      <c r="CC14" s="19">
        <f t="shared" si="41"/>
        <v>0</v>
      </c>
      <c r="CD14" s="19">
        <f t="shared" si="42"/>
        <v>0</v>
      </c>
      <c r="CE14" s="19">
        <f t="shared" si="43"/>
        <v>0</v>
      </c>
      <c r="CF14" s="19">
        <f t="shared" si="44"/>
        <v>0</v>
      </c>
      <c r="CG14" s="19">
        <f t="shared" si="45"/>
        <v>0</v>
      </c>
      <c r="CH14" s="19">
        <f t="shared" si="46"/>
        <v>0</v>
      </c>
      <c r="CI14" s="19">
        <f t="shared" si="47"/>
        <v>0</v>
      </c>
      <c r="CJ14" s="19">
        <f t="shared" si="48"/>
        <v>0</v>
      </c>
      <c r="CK14" s="19">
        <f t="shared" si="49"/>
        <v>0</v>
      </c>
      <c r="CL14" s="19"/>
      <c r="CM14" s="18">
        <f>'[20]Pivot Transfers'!U14</f>
        <v>0</v>
      </c>
      <c r="CN14" s="18">
        <f>'[20]Pivot Transfers'!V14</f>
        <v>0</v>
      </c>
      <c r="CO14" s="18">
        <f>'[20]Pivot Transfers'!W14</f>
        <v>0</v>
      </c>
      <c r="CP14" s="18">
        <f>'[20]Pivot Transfers'!X14</f>
        <v>0</v>
      </c>
      <c r="CQ14" s="18">
        <f>'[20]Pivot Transfers'!Y14</f>
        <v>0</v>
      </c>
      <c r="CR14" s="18">
        <f>'[20]Pivot Transfers'!Z14</f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v>0</v>
      </c>
      <c r="DJ14" s="19">
        <v>0</v>
      </c>
      <c r="DK14" s="19">
        <v>0</v>
      </c>
      <c r="DL14" s="19">
        <v>0</v>
      </c>
      <c r="DM14" s="19">
        <v>0</v>
      </c>
      <c r="DN14" s="19"/>
    </row>
    <row r="15" spans="1:118">
      <c r="A15" s="90">
        <v>39300</v>
      </c>
      <c r="B15" s="91" t="s">
        <v>16</v>
      </c>
      <c r="C15" s="53">
        <f t="shared" si="53"/>
        <v>0</v>
      </c>
      <c r="D15" s="53">
        <f t="shared" si="50"/>
        <v>0</v>
      </c>
      <c r="E15" s="18">
        <f>'[20]Pivot End Balances'!T15</f>
        <v>0</v>
      </c>
      <c r="F15" s="19">
        <f t="shared" si="3"/>
        <v>0</v>
      </c>
      <c r="G15" s="19">
        <f t="shared" si="4"/>
        <v>0</v>
      </c>
      <c r="H15" s="19">
        <f t="shared" si="5"/>
        <v>0</v>
      </c>
      <c r="I15" s="19">
        <f t="shared" si="6"/>
        <v>0</v>
      </c>
      <c r="J15" s="19">
        <f t="shared" si="7"/>
        <v>0</v>
      </c>
      <c r="K15" s="19">
        <f t="shared" si="8"/>
        <v>0</v>
      </c>
      <c r="L15" s="19">
        <f t="shared" si="9"/>
        <v>0</v>
      </c>
      <c r="M15" s="19">
        <f t="shared" si="10"/>
        <v>0</v>
      </c>
      <c r="N15" s="19">
        <f t="shared" si="11"/>
        <v>0</v>
      </c>
      <c r="O15" s="19">
        <f t="shared" si="12"/>
        <v>0</v>
      </c>
      <c r="P15" s="19">
        <f t="shared" si="13"/>
        <v>0</v>
      </c>
      <c r="Q15" s="19">
        <f t="shared" si="14"/>
        <v>0</v>
      </c>
      <c r="R15" s="19">
        <f t="shared" si="15"/>
        <v>0</v>
      </c>
      <c r="S15" s="19">
        <f t="shared" si="16"/>
        <v>0</v>
      </c>
      <c r="T15" s="19">
        <f t="shared" si="17"/>
        <v>0</v>
      </c>
      <c r="U15" s="19">
        <f t="shared" si="18"/>
        <v>0</v>
      </c>
      <c r="V15" s="19">
        <f t="shared" si="19"/>
        <v>0</v>
      </c>
      <c r="W15" s="19">
        <f t="shared" si="20"/>
        <v>0</v>
      </c>
      <c r="X15" s="19">
        <f t="shared" si="21"/>
        <v>0</v>
      </c>
      <c r="Y15" s="19">
        <f t="shared" si="22"/>
        <v>0</v>
      </c>
      <c r="Z15" s="19">
        <f t="shared" si="23"/>
        <v>0</v>
      </c>
      <c r="AA15" s="19">
        <f t="shared" si="24"/>
        <v>0</v>
      </c>
      <c r="AB15" s="19">
        <f t="shared" si="25"/>
        <v>0</v>
      </c>
      <c r="AC15" s="19">
        <f t="shared" si="26"/>
        <v>0</v>
      </c>
      <c r="AD15" s="19">
        <f t="shared" si="27"/>
        <v>0</v>
      </c>
      <c r="AE15" s="19">
        <f t="shared" si="28"/>
        <v>0</v>
      </c>
      <c r="AF15" s="19">
        <f t="shared" si="29"/>
        <v>0</v>
      </c>
      <c r="AH15" s="18">
        <f>'[20]Pivot Additions'!U15</f>
        <v>0</v>
      </c>
      <c r="AI15" s="18">
        <f>'[20]Pivot Additions'!V15</f>
        <v>0</v>
      </c>
      <c r="AJ15" s="18">
        <f>'[20]Pivot Additions'!W15</f>
        <v>0</v>
      </c>
      <c r="AK15" s="18">
        <f>'[20]Pivot Additions'!X15</f>
        <v>0</v>
      </c>
      <c r="AL15" s="18">
        <f>'[20]Pivot Additions'!Y15</f>
        <v>0</v>
      </c>
      <c r="AM15" s="18">
        <f>'[20]Pivot Additions'!Z15</f>
        <v>0</v>
      </c>
      <c r="AN15" s="128">
        <f t="shared" si="51"/>
        <v>0</v>
      </c>
      <c r="AO15" s="60">
        <f>SUM($AH15:$AM15)/SUM($AH$32:$AM$32)*'Capital Spending'!D$6*$AO$1</f>
        <v>0</v>
      </c>
      <c r="AP15" s="60">
        <f>SUM($AH15:$AM15)/SUM($AH$32:$AM$32)*'Capital Spending'!E$6*$AO$1</f>
        <v>0</v>
      </c>
      <c r="AQ15" s="60">
        <f>SUM($AH15:$AM15)/SUM($AH$32:$AM$32)*'Capital Spending'!F$6*$AO$1</f>
        <v>0</v>
      </c>
      <c r="AR15" s="60">
        <f>SUM($AH15:$AM15)/SUM($AH$32:$AM$32)*'Capital Spending'!G$6*$AO$1</f>
        <v>0</v>
      </c>
      <c r="AS15" s="60">
        <f>SUM($AH15:$AM15)/SUM($AH$32:$AM$32)*'Capital Spending'!H$6*$AO$1</f>
        <v>0</v>
      </c>
      <c r="AT15" s="60">
        <f>SUM($AH15:$AM15)/SUM($AH$32:$AM$32)*'Capital Spending'!I$6*$AO$1</f>
        <v>0</v>
      </c>
      <c r="AU15" s="60">
        <f>SUM($AH15:$AM15)/SUM($AH$32:$AM$32)*'Capital Spending'!J$6*$AO$1</f>
        <v>0</v>
      </c>
      <c r="AV15" s="60">
        <f>SUM($AH15:$AM15)/SUM($AH$32:$AM$32)*'Capital Spending'!K$6*$AO$1</f>
        <v>0</v>
      </c>
      <c r="AW15" s="60">
        <f>SUM($AH15:$AM15)/SUM($AH$32:$AM$32)*'Capital Spending'!L$6*$AO$1</f>
        <v>0</v>
      </c>
      <c r="AX15" s="60">
        <f>SUM($AH15:$AM15)/SUM($AH$32:$AM$32)*'Capital Spending'!M$6*$AO$1</f>
        <v>0</v>
      </c>
      <c r="AY15" s="60">
        <f>SUM($AH15:$AM15)/SUM($AH$32:$AM$32)*'Capital Spending'!N$6*$AO$1</f>
        <v>0</v>
      </c>
      <c r="AZ15" s="60">
        <f>SUM($AH15:$AM15)/SUM($AH$32:$AM$32)*'Capital Spending'!O$6*$AO$1</f>
        <v>0</v>
      </c>
      <c r="BA15" s="60">
        <f>SUM($AH15:$AM15)/SUM($AH$32:$AM$32)*'Capital Spending'!P$6*$AO$1</f>
        <v>0</v>
      </c>
      <c r="BB15" s="60">
        <f>SUM($AH15:$AM15)/SUM($AH$32:$AM$32)*'Capital Spending'!Q$6*$AO$1</f>
        <v>0</v>
      </c>
      <c r="BC15" s="60">
        <f>SUM($AH15:$AM15)/SUM($AH$32:$AM$32)*'Capital Spending'!R$6*$AO$1</f>
        <v>0</v>
      </c>
      <c r="BD15" s="60">
        <f>SUM($AH15:$AM15)/SUM($AH$32:$AM$32)*'Capital Spending'!S$6*$AO$1</f>
        <v>0</v>
      </c>
      <c r="BE15" s="60">
        <f>SUM($AH15:$AM15)/SUM($AH$32:$AM$32)*'Capital Spending'!T$6*$AO$1</f>
        <v>0</v>
      </c>
      <c r="BF15" s="60">
        <f>SUM($AH15:$AM15)/SUM($AH$32:$AM$32)*'Capital Spending'!U$6*$AO$1</f>
        <v>0</v>
      </c>
      <c r="BG15" s="60">
        <f>SUM($AH15:$AM15)/SUM($AH$32:$AM$32)*'Capital Spending'!V$6*$AO$1</f>
        <v>0</v>
      </c>
      <c r="BH15" s="60">
        <f>SUM($AH15:$AM15)/SUM($AH$32:$AM$32)*'Capital Spending'!W$6*$AO$1</f>
        <v>0</v>
      </c>
      <c r="BI15" s="19"/>
      <c r="BJ15" s="110">
        <v>0</v>
      </c>
      <c r="BK15" s="18">
        <f>'[20]Pivot Retires'!U15</f>
        <v>0</v>
      </c>
      <c r="BL15" s="18">
        <f>'[20]Pivot Retires'!V15</f>
        <v>0</v>
      </c>
      <c r="BM15" s="18">
        <f>'[20]Pivot Retires'!W15</f>
        <v>0</v>
      </c>
      <c r="BN15" s="18">
        <f>'[20]Pivot Retires'!X15</f>
        <v>0</v>
      </c>
      <c r="BO15" s="18">
        <f>'[20]Pivot Retires'!Y15</f>
        <v>0</v>
      </c>
      <c r="BP15" s="18">
        <f>'[20]Pivot Retires'!Z15</f>
        <v>0</v>
      </c>
      <c r="BQ15" s="18">
        <f t="shared" si="52"/>
        <v>0</v>
      </c>
      <c r="BR15" s="19">
        <f t="shared" si="30"/>
        <v>0</v>
      </c>
      <c r="BS15" s="19">
        <f t="shared" si="31"/>
        <v>0</v>
      </c>
      <c r="BT15" s="19">
        <f t="shared" si="32"/>
        <v>0</v>
      </c>
      <c r="BU15" s="19">
        <f t="shared" si="33"/>
        <v>0</v>
      </c>
      <c r="BV15" s="19">
        <f t="shared" si="34"/>
        <v>0</v>
      </c>
      <c r="BW15" s="19">
        <f t="shared" si="35"/>
        <v>0</v>
      </c>
      <c r="BX15" s="19">
        <f t="shared" si="36"/>
        <v>0</v>
      </c>
      <c r="BY15" s="19">
        <f t="shared" si="37"/>
        <v>0</v>
      </c>
      <c r="BZ15" s="19">
        <f t="shared" si="38"/>
        <v>0</v>
      </c>
      <c r="CA15" s="19">
        <f t="shared" si="39"/>
        <v>0</v>
      </c>
      <c r="CB15" s="19">
        <f t="shared" si="40"/>
        <v>0</v>
      </c>
      <c r="CC15" s="19">
        <f t="shared" si="41"/>
        <v>0</v>
      </c>
      <c r="CD15" s="19">
        <f t="shared" si="42"/>
        <v>0</v>
      </c>
      <c r="CE15" s="19">
        <f t="shared" si="43"/>
        <v>0</v>
      </c>
      <c r="CF15" s="19">
        <f t="shared" si="44"/>
        <v>0</v>
      </c>
      <c r="CG15" s="19">
        <f t="shared" si="45"/>
        <v>0</v>
      </c>
      <c r="CH15" s="19">
        <f t="shared" si="46"/>
        <v>0</v>
      </c>
      <c r="CI15" s="19">
        <f t="shared" si="47"/>
        <v>0</v>
      </c>
      <c r="CJ15" s="19">
        <f t="shared" si="48"/>
        <v>0</v>
      </c>
      <c r="CK15" s="19">
        <f t="shared" si="49"/>
        <v>0</v>
      </c>
      <c r="CL15" s="19"/>
      <c r="CM15" s="18">
        <f>'[20]Pivot Transfers'!U15</f>
        <v>0</v>
      </c>
      <c r="CN15" s="18">
        <f>'[20]Pivot Transfers'!V15</f>
        <v>0</v>
      </c>
      <c r="CO15" s="18">
        <f>'[20]Pivot Transfers'!W15</f>
        <v>0</v>
      </c>
      <c r="CP15" s="18">
        <f>'[20]Pivot Transfers'!X15</f>
        <v>0</v>
      </c>
      <c r="CQ15" s="18">
        <f>'[20]Pivot Transfers'!Y15</f>
        <v>0</v>
      </c>
      <c r="CR15" s="18">
        <f>'[20]Pivot Transfers'!Z15</f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v>0</v>
      </c>
      <c r="DJ15" s="19">
        <v>0</v>
      </c>
      <c r="DK15" s="19">
        <v>0</v>
      </c>
      <c r="DL15" s="19">
        <v>0</v>
      </c>
      <c r="DM15" s="19">
        <v>0</v>
      </c>
      <c r="DN15" s="19"/>
    </row>
    <row r="16" spans="1:118">
      <c r="A16" s="90">
        <v>39400</v>
      </c>
      <c r="B16" s="91" t="s">
        <v>17</v>
      </c>
      <c r="C16" s="53">
        <f t="shared" si="53"/>
        <v>562258.4366982003</v>
      </c>
      <c r="D16" s="53">
        <f t="shared" si="50"/>
        <v>1601538.3518460728</v>
      </c>
      <c r="E16" s="18">
        <f>'[20]Pivot End Balances'!T16</f>
        <v>294947.71999999997</v>
      </c>
      <c r="F16" s="19">
        <f t="shared" si="3"/>
        <v>309559.50999999995</v>
      </c>
      <c r="G16" s="19">
        <f t="shared" si="4"/>
        <v>310208.44999999995</v>
      </c>
      <c r="H16" s="19">
        <f t="shared" si="5"/>
        <v>310208.44999999995</v>
      </c>
      <c r="I16" s="19">
        <f t="shared" si="6"/>
        <v>433306.89999999997</v>
      </c>
      <c r="J16" s="19">
        <f t="shared" si="7"/>
        <v>439357.08999999997</v>
      </c>
      <c r="K16" s="19">
        <f t="shared" si="8"/>
        <v>439357.08999999997</v>
      </c>
      <c r="L16" s="19">
        <f t="shared" si="9"/>
        <v>540308.45792225981</v>
      </c>
      <c r="M16" s="19">
        <f t="shared" si="10"/>
        <v>600622.80790381308</v>
      </c>
      <c r="N16" s="19">
        <f t="shared" si="11"/>
        <v>709457.38087249314</v>
      </c>
      <c r="O16" s="19">
        <f t="shared" si="12"/>
        <v>894019.17453418765</v>
      </c>
      <c r="P16" s="19">
        <f t="shared" si="13"/>
        <v>978669.78943386744</v>
      </c>
      <c r="Q16" s="19">
        <f t="shared" si="14"/>
        <v>1049336.8564099839</v>
      </c>
      <c r="R16" s="19">
        <f t="shared" si="15"/>
        <v>1113738.7185171843</v>
      </c>
      <c r="S16" s="19">
        <f t="shared" si="16"/>
        <v>1157062.357870176</v>
      </c>
      <c r="T16" s="19">
        <f t="shared" si="17"/>
        <v>1205584.0967452722</v>
      </c>
      <c r="U16" s="19">
        <f t="shared" si="18"/>
        <v>1240926.1471302107</v>
      </c>
      <c r="V16" s="19">
        <f t="shared" si="19"/>
        <v>1273168.485860446</v>
      </c>
      <c r="W16" s="19">
        <f t="shared" si="20"/>
        <v>1324325.1571604994</v>
      </c>
      <c r="X16" s="19">
        <f t="shared" si="21"/>
        <v>1376663.463132624</v>
      </c>
      <c r="Y16" s="19">
        <f t="shared" si="22"/>
        <v>1436977.8131141774</v>
      </c>
      <c r="Z16" s="19">
        <f t="shared" si="23"/>
        <v>1545812.3860828576</v>
      </c>
      <c r="AA16" s="19">
        <f t="shared" si="24"/>
        <v>1730374.1797445521</v>
      </c>
      <c r="AB16" s="19">
        <f t="shared" si="25"/>
        <v>1815024.7946442319</v>
      </c>
      <c r="AC16" s="19">
        <f t="shared" si="26"/>
        <v>1885691.8616203484</v>
      </c>
      <c r="AD16" s="19">
        <f t="shared" si="27"/>
        <v>1950093.7237275487</v>
      </c>
      <c r="AE16" s="19">
        <f t="shared" si="28"/>
        <v>1993417.3630805404</v>
      </c>
      <c r="AF16" s="19">
        <f t="shared" si="29"/>
        <v>2041939.1019556366</v>
      </c>
      <c r="AH16" s="18">
        <f>'[20]Pivot Additions'!U16</f>
        <v>14611.79</v>
      </c>
      <c r="AI16" s="18">
        <f>'[20]Pivot Additions'!V16</f>
        <v>648.94000000000005</v>
      </c>
      <c r="AJ16" s="18">
        <f>'[20]Pivot Additions'!W16</f>
        <v>0</v>
      </c>
      <c r="AK16" s="18">
        <f>'[20]Pivot Additions'!X16</f>
        <v>123098.45</v>
      </c>
      <c r="AL16" s="18">
        <f>'[20]Pivot Additions'!Y16</f>
        <v>6050.19</v>
      </c>
      <c r="AM16" s="18">
        <f>'[20]Pivot Additions'!Z16</f>
        <v>0</v>
      </c>
      <c r="AN16" s="128">
        <f t="shared" si="51"/>
        <v>100951.36792225983</v>
      </c>
      <c r="AO16" s="60">
        <f>SUM($AH16:$AM16)/SUM($AH$32:$AM$32)*'Capital Spending'!D$6*$AO$1</f>
        <v>60314.349981553321</v>
      </c>
      <c r="AP16" s="60">
        <f>SUM($AH16:$AM16)/SUM($AH$32:$AM$32)*'Capital Spending'!E$6*$AO$1</f>
        <v>108834.57296868012</v>
      </c>
      <c r="AQ16" s="60">
        <f>SUM($AH16:$AM16)/SUM($AH$32:$AM$32)*'Capital Spending'!F$6*$AO$1</f>
        <v>184561.79366169448</v>
      </c>
      <c r="AR16" s="60">
        <f>SUM($AH16:$AM16)/SUM($AH$32:$AM$32)*'Capital Spending'!G$6*$AO$1</f>
        <v>84650.614899679844</v>
      </c>
      <c r="AS16" s="60">
        <f>SUM($AH16:$AM16)/SUM($AH$32:$AM$32)*'Capital Spending'!H$6*$AO$1</f>
        <v>70667.066976116446</v>
      </c>
      <c r="AT16" s="60">
        <f>SUM($AH16:$AM16)/SUM($AH$32:$AM$32)*'Capital Spending'!I$6*$AO$1</f>
        <v>64401.862107200322</v>
      </c>
      <c r="AU16" s="60">
        <f>SUM($AH16:$AM16)/SUM($AH$32:$AM$32)*'Capital Spending'!J$6*$AO$1</f>
        <v>43323.639352991646</v>
      </c>
      <c r="AV16" s="60">
        <f>SUM($AH16:$AM16)/SUM($AH$32:$AM$32)*'Capital Spending'!K$6*$AO$1</f>
        <v>48521.738875096104</v>
      </c>
      <c r="AW16" s="60">
        <f>SUM($AH16:$AM16)/SUM($AH$32:$AM$32)*'Capital Spending'!L$6*$AO$1</f>
        <v>35342.050384938382</v>
      </c>
      <c r="AX16" s="60">
        <f>SUM($AH16:$AM16)/SUM($AH$32:$AM$32)*'Capital Spending'!M$6*$AO$1</f>
        <v>32242.338730235322</v>
      </c>
      <c r="AY16" s="60">
        <f>SUM($AH16:$AM16)/SUM($AH$32:$AM$32)*'Capital Spending'!N$6*$AO$1</f>
        <v>51156.671300053269</v>
      </c>
      <c r="AZ16" s="60">
        <f>SUM($AH16:$AM16)/SUM($AH$32:$AM$32)*'Capital Spending'!O$6*$AO$1</f>
        <v>52338.30597212461</v>
      </c>
      <c r="BA16" s="60">
        <f>SUM($AH16:$AM16)/SUM($AH$32:$AM$32)*'Capital Spending'!P$6*$AO$1</f>
        <v>60314.349981553321</v>
      </c>
      <c r="BB16" s="60">
        <f>SUM($AH16:$AM16)/SUM($AH$32:$AM$32)*'Capital Spending'!Q$6*$AO$1</f>
        <v>108834.57296868012</v>
      </c>
      <c r="BC16" s="60">
        <f>SUM($AH16:$AM16)/SUM($AH$32:$AM$32)*'Capital Spending'!R$6*$AO$1</f>
        <v>184561.79366169448</v>
      </c>
      <c r="BD16" s="60">
        <f>SUM($AH16:$AM16)/SUM($AH$32:$AM$32)*'Capital Spending'!S$6*$AO$1</f>
        <v>84650.614899679844</v>
      </c>
      <c r="BE16" s="60">
        <f>SUM($AH16:$AM16)/SUM($AH$32:$AM$32)*'Capital Spending'!T$6*$AO$1</f>
        <v>70667.066976116446</v>
      </c>
      <c r="BF16" s="60">
        <f>SUM($AH16:$AM16)/SUM($AH$32:$AM$32)*'Capital Spending'!U$6*$AO$1</f>
        <v>64401.862107200322</v>
      </c>
      <c r="BG16" s="60">
        <f>SUM($AH16:$AM16)/SUM($AH$32:$AM$32)*'Capital Spending'!V$6*$AO$1</f>
        <v>43323.639352991646</v>
      </c>
      <c r="BH16" s="60">
        <f>SUM($AH16:$AM16)/SUM($AH$32:$AM$32)*'Capital Spending'!W$6*$AO$1</f>
        <v>48521.738875096104</v>
      </c>
      <c r="BI16" s="19"/>
      <c r="BJ16" s="110">
        <v>0</v>
      </c>
      <c r="BK16" s="18">
        <f>'[20]Pivot Retires'!U16</f>
        <v>0</v>
      </c>
      <c r="BL16" s="18">
        <f>'[20]Pivot Retires'!V16</f>
        <v>0</v>
      </c>
      <c r="BM16" s="18">
        <f>'[20]Pivot Retires'!W16</f>
        <v>0</v>
      </c>
      <c r="BN16" s="18">
        <f>'[20]Pivot Retires'!X16</f>
        <v>0</v>
      </c>
      <c r="BO16" s="18">
        <f>'[20]Pivot Retires'!Y16</f>
        <v>0</v>
      </c>
      <c r="BP16" s="18">
        <f>'[20]Pivot Retires'!Z16</f>
        <v>0</v>
      </c>
      <c r="BQ16" s="18">
        <f t="shared" si="52"/>
        <v>0</v>
      </c>
      <c r="BR16" s="19">
        <f t="shared" si="30"/>
        <v>0</v>
      </c>
      <c r="BS16" s="19">
        <f t="shared" si="31"/>
        <v>0</v>
      </c>
      <c r="BT16" s="19">
        <f t="shared" si="32"/>
        <v>0</v>
      </c>
      <c r="BU16" s="19">
        <f t="shared" si="33"/>
        <v>0</v>
      </c>
      <c r="BV16" s="19">
        <f t="shared" si="34"/>
        <v>0</v>
      </c>
      <c r="BW16" s="19">
        <f t="shared" si="35"/>
        <v>0</v>
      </c>
      <c r="BX16" s="19">
        <f t="shared" si="36"/>
        <v>0</v>
      </c>
      <c r="BY16" s="19">
        <f t="shared" si="37"/>
        <v>0</v>
      </c>
      <c r="BZ16" s="19">
        <f t="shared" si="38"/>
        <v>0</v>
      </c>
      <c r="CA16" s="19">
        <f t="shared" si="39"/>
        <v>0</v>
      </c>
      <c r="CB16" s="19">
        <f t="shared" si="40"/>
        <v>0</v>
      </c>
      <c r="CC16" s="19">
        <f t="shared" si="41"/>
        <v>0</v>
      </c>
      <c r="CD16" s="19">
        <f t="shared" si="42"/>
        <v>0</v>
      </c>
      <c r="CE16" s="19">
        <f t="shared" si="43"/>
        <v>0</v>
      </c>
      <c r="CF16" s="19">
        <f t="shared" si="44"/>
        <v>0</v>
      </c>
      <c r="CG16" s="19">
        <f t="shared" si="45"/>
        <v>0</v>
      </c>
      <c r="CH16" s="19">
        <f t="shared" si="46"/>
        <v>0</v>
      </c>
      <c r="CI16" s="19">
        <f t="shared" si="47"/>
        <v>0</v>
      </c>
      <c r="CJ16" s="19">
        <f t="shared" si="48"/>
        <v>0</v>
      </c>
      <c r="CK16" s="19">
        <f t="shared" si="49"/>
        <v>0</v>
      </c>
      <c r="CL16" s="19"/>
      <c r="CM16" s="18">
        <f>'[20]Pivot Transfers'!U16</f>
        <v>0</v>
      </c>
      <c r="CN16" s="18">
        <f>'[20]Pivot Transfers'!V16</f>
        <v>0</v>
      </c>
      <c r="CO16" s="18">
        <f>'[20]Pivot Transfers'!W16</f>
        <v>0</v>
      </c>
      <c r="CP16" s="18">
        <f>'[20]Pivot Transfers'!X16</f>
        <v>0</v>
      </c>
      <c r="CQ16" s="18">
        <f>'[20]Pivot Transfers'!Y16</f>
        <v>0</v>
      </c>
      <c r="CR16" s="18">
        <f>'[20]Pivot Transfers'!Z16</f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/>
    </row>
    <row r="17" spans="1:118">
      <c r="A17" s="90">
        <v>39500</v>
      </c>
      <c r="B17" s="91" t="s">
        <v>129</v>
      </c>
      <c r="C17" s="53">
        <f t="shared" ref="C17" si="55">SUM(E17:Q17)/13</f>
        <v>23632.070000000003</v>
      </c>
      <c r="D17" s="53">
        <f t="shared" si="50"/>
        <v>23632.070000000003</v>
      </c>
      <c r="E17" s="18">
        <f>'[20]Pivot End Balances'!T17</f>
        <v>23632.07</v>
      </c>
      <c r="F17" s="19">
        <f t="shared" si="3"/>
        <v>23632.07</v>
      </c>
      <c r="G17" s="19">
        <f t="shared" si="4"/>
        <v>23632.07</v>
      </c>
      <c r="H17" s="19">
        <f t="shared" si="5"/>
        <v>23632.07</v>
      </c>
      <c r="I17" s="19">
        <f t="shared" si="6"/>
        <v>23632.07</v>
      </c>
      <c r="J17" s="19">
        <f t="shared" si="7"/>
        <v>23632.07</v>
      </c>
      <c r="K17" s="19">
        <f t="shared" si="8"/>
        <v>23632.07</v>
      </c>
      <c r="L17" s="19">
        <f t="shared" si="9"/>
        <v>23632.07</v>
      </c>
      <c r="M17" s="19">
        <f t="shared" si="10"/>
        <v>23632.07</v>
      </c>
      <c r="N17" s="19">
        <f t="shared" si="11"/>
        <v>23632.07</v>
      </c>
      <c r="O17" s="19">
        <f t="shared" si="12"/>
        <v>23632.07</v>
      </c>
      <c r="P17" s="19">
        <f t="shared" si="13"/>
        <v>23632.07</v>
      </c>
      <c r="Q17" s="19">
        <f t="shared" si="14"/>
        <v>23632.07</v>
      </c>
      <c r="R17" s="19">
        <f t="shared" si="15"/>
        <v>23632.07</v>
      </c>
      <c r="S17" s="19">
        <f t="shared" si="16"/>
        <v>23632.07</v>
      </c>
      <c r="T17" s="19">
        <f t="shared" si="17"/>
        <v>23632.07</v>
      </c>
      <c r="U17" s="19">
        <f t="shared" si="18"/>
        <v>23632.07</v>
      </c>
      <c r="V17" s="19">
        <f t="shared" si="19"/>
        <v>23632.07</v>
      </c>
      <c r="W17" s="19">
        <f t="shared" si="20"/>
        <v>23632.07</v>
      </c>
      <c r="X17" s="19">
        <f t="shared" si="21"/>
        <v>23632.07</v>
      </c>
      <c r="Y17" s="19">
        <f t="shared" si="22"/>
        <v>23632.07</v>
      </c>
      <c r="Z17" s="19">
        <f t="shared" si="23"/>
        <v>23632.07</v>
      </c>
      <c r="AA17" s="19">
        <f t="shared" si="24"/>
        <v>23632.07</v>
      </c>
      <c r="AB17" s="19">
        <f t="shared" si="25"/>
        <v>23632.07</v>
      </c>
      <c r="AC17" s="19">
        <f t="shared" si="26"/>
        <v>23632.07</v>
      </c>
      <c r="AD17" s="19">
        <f t="shared" si="27"/>
        <v>23632.07</v>
      </c>
      <c r="AE17" s="19">
        <f t="shared" si="28"/>
        <v>23632.07</v>
      </c>
      <c r="AF17" s="19">
        <f t="shared" si="29"/>
        <v>23632.07</v>
      </c>
      <c r="AH17" s="18">
        <f>'[20]Pivot Additions'!U17</f>
        <v>0</v>
      </c>
      <c r="AI17" s="18">
        <f>'[20]Pivot Additions'!V17</f>
        <v>0</v>
      </c>
      <c r="AJ17" s="18">
        <f>'[20]Pivot Additions'!W17</f>
        <v>0</v>
      </c>
      <c r="AK17" s="18">
        <f>'[20]Pivot Additions'!X17</f>
        <v>0</v>
      </c>
      <c r="AL17" s="18">
        <f>'[20]Pivot Additions'!Y17</f>
        <v>0</v>
      </c>
      <c r="AM17" s="18">
        <f>'[20]Pivot Additions'!Z17</f>
        <v>0</v>
      </c>
      <c r="AN17" s="128">
        <f t="shared" si="51"/>
        <v>0</v>
      </c>
      <c r="AO17" s="60">
        <f>SUM($AH17:$AM17)/SUM($AH$32:$AM$32)*'Capital Spending'!D$6*$AO$1</f>
        <v>0</v>
      </c>
      <c r="AP17" s="60">
        <f>SUM($AH17:$AM17)/SUM($AH$32:$AM$32)*'Capital Spending'!E$6*$AO$1</f>
        <v>0</v>
      </c>
      <c r="AQ17" s="60">
        <f>SUM($AH17:$AM17)/SUM($AH$32:$AM$32)*'Capital Spending'!F$6*$AO$1</f>
        <v>0</v>
      </c>
      <c r="AR17" s="60">
        <f>SUM($AH17:$AM17)/SUM($AH$32:$AM$32)*'Capital Spending'!G$6*$AO$1</f>
        <v>0</v>
      </c>
      <c r="AS17" s="60">
        <f>SUM($AH17:$AM17)/SUM($AH$32:$AM$32)*'Capital Spending'!H$6*$AO$1</f>
        <v>0</v>
      </c>
      <c r="AT17" s="60">
        <f>SUM($AH17:$AM17)/SUM($AH$32:$AM$32)*'Capital Spending'!I$6*$AO$1</f>
        <v>0</v>
      </c>
      <c r="AU17" s="60">
        <f>SUM($AH17:$AM17)/SUM($AH$32:$AM$32)*'Capital Spending'!J$6*$AO$1</f>
        <v>0</v>
      </c>
      <c r="AV17" s="60">
        <f>SUM($AH17:$AM17)/SUM($AH$32:$AM$32)*'Capital Spending'!K$6*$AO$1</f>
        <v>0</v>
      </c>
      <c r="AW17" s="60">
        <f>SUM($AH17:$AM17)/SUM($AH$32:$AM$32)*'Capital Spending'!L$6*$AO$1</f>
        <v>0</v>
      </c>
      <c r="AX17" s="60">
        <f>SUM($AH17:$AM17)/SUM($AH$32:$AM$32)*'Capital Spending'!M$6*$AO$1</f>
        <v>0</v>
      </c>
      <c r="AY17" s="60">
        <f>SUM($AH17:$AM17)/SUM($AH$32:$AM$32)*'Capital Spending'!N$6*$AO$1</f>
        <v>0</v>
      </c>
      <c r="AZ17" s="60">
        <f>SUM($AH17:$AM17)/SUM($AH$32:$AM$32)*'Capital Spending'!O$6*$AO$1</f>
        <v>0</v>
      </c>
      <c r="BA17" s="60">
        <f>SUM($AH17:$AM17)/SUM($AH$32:$AM$32)*'Capital Spending'!P$6*$AO$1</f>
        <v>0</v>
      </c>
      <c r="BB17" s="60">
        <f>SUM($AH17:$AM17)/SUM($AH$32:$AM$32)*'Capital Spending'!Q$6*$AO$1</f>
        <v>0</v>
      </c>
      <c r="BC17" s="60">
        <f>SUM($AH17:$AM17)/SUM($AH$32:$AM$32)*'Capital Spending'!R$6*$AO$1</f>
        <v>0</v>
      </c>
      <c r="BD17" s="60">
        <f>SUM($AH17:$AM17)/SUM($AH$32:$AM$32)*'Capital Spending'!S$6*$AO$1</f>
        <v>0</v>
      </c>
      <c r="BE17" s="60">
        <f>SUM($AH17:$AM17)/SUM($AH$32:$AM$32)*'Capital Spending'!T$6*$AO$1</f>
        <v>0</v>
      </c>
      <c r="BF17" s="60">
        <f>SUM($AH17:$AM17)/SUM($AH$32:$AM$32)*'Capital Spending'!U$6*$AO$1</f>
        <v>0</v>
      </c>
      <c r="BG17" s="60">
        <f>SUM($AH17:$AM17)/SUM($AH$32:$AM$32)*'Capital Spending'!V$6*$AO$1</f>
        <v>0</v>
      </c>
      <c r="BH17" s="60">
        <f>SUM($AH17:$AM17)/SUM($AH$32:$AM$32)*'Capital Spending'!W$6*$AO$1</f>
        <v>0</v>
      </c>
      <c r="BI17" s="19"/>
      <c r="BJ17" s="110">
        <v>0</v>
      </c>
      <c r="BK17" s="18">
        <f>'[20]Pivot Retires'!U17</f>
        <v>0</v>
      </c>
      <c r="BL17" s="18">
        <f>'[20]Pivot Retires'!V17</f>
        <v>0</v>
      </c>
      <c r="BM17" s="18">
        <f>'[20]Pivot Retires'!W17</f>
        <v>0</v>
      </c>
      <c r="BN17" s="18">
        <f>'[20]Pivot Retires'!X17</f>
        <v>0</v>
      </c>
      <c r="BO17" s="18">
        <f>'[20]Pivot Retires'!Y17</f>
        <v>0</v>
      </c>
      <c r="BP17" s="18">
        <f>'[20]Pivot Retires'!Z17</f>
        <v>0</v>
      </c>
      <c r="BQ17" s="18">
        <f t="shared" si="52"/>
        <v>0</v>
      </c>
      <c r="BR17" s="19">
        <f t="shared" si="30"/>
        <v>0</v>
      </c>
      <c r="BS17" s="19">
        <f t="shared" si="31"/>
        <v>0</v>
      </c>
      <c r="BT17" s="19">
        <f t="shared" si="32"/>
        <v>0</v>
      </c>
      <c r="BU17" s="19">
        <f t="shared" si="33"/>
        <v>0</v>
      </c>
      <c r="BV17" s="19">
        <f t="shared" si="34"/>
        <v>0</v>
      </c>
      <c r="BW17" s="19">
        <f t="shared" si="35"/>
        <v>0</v>
      </c>
      <c r="BX17" s="19">
        <f t="shared" si="36"/>
        <v>0</v>
      </c>
      <c r="BY17" s="19">
        <f t="shared" si="37"/>
        <v>0</v>
      </c>
      <c r="BZ17" s="19">
        <f t="shared" si="38"/>
        <v>0</v>
      </c>
      <c r="CA17" s="19">
        <f t="shared" si="39"/>
        <v>0</v>
      </c>
      <c r="CB17" s="19">
        <f t="shared" si="40"/>
        <v>0</v>
      </c>
      <c r="CC17" s="19">
        <f t="shared" si="41"/>
        <v>0</v>
      </c>
      <c r="CD17" s="19">
        <f t="shared" si="42"/>
        <v>0</v>
      </c>
      <c r="CE17" s="19">
        <f t="shared" si="43"/>
        <v>0</v>
      </c>
      <c r="CF17" s="19">
        <f t="shared" si="44"/>
        <v>0</v>
      </c>
      <c r="CG17" s="19">
        <f t="shared" si="45"/>
        <v>0</v>
      </c>
      <c r="CH17" s="19">
        <f t="shared" si="46"/>
        <v>0</v>
      </c>
      <c r="CI17" s="19">
        <f t="shared" si="47"/>
        <v>0</v>
      </c>
      <c r="CJ17" s="19">
        <f t="shared" si="48"/>
        <v>0</v>
      </c>
      <c r="CK17" s="19">
        <f t="shared" si="49"/>
        <v>0</v>
      </c>
      <c r="CL17" s="19"/>
      <c r="CM17" s="18">
        <f>'[20]Pivot Transfers'!U17</f>
        <v>0</v>
      </c>
      <c r="CN17" s="18">
        <f>'[20]Pivot Transfers'!V17</f>
        <v>0</v>
      </c>
      <c r="CO17" s="18">
        <f>'[20]Pivot Transfers'!W17</f>
        <v>0</v>
      </c>
      <c r="CP17" s="18">
        <f>'[20]Pivot Transfers'!X17</f>
        <v>0</v>
      </c>
      <c r="CQ17" s="18">
        <f>'[20]Pivot Transfers'!Y17</f>
        <v>0</v>
      </c>
      <c r="CR17" s="18">
        <f>'[20]Pivot Transfers'!Z17</f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v>0</v>
      </c>
      <c r="DJ17" s="19">
        <v>0</v>
      </c>
      <c r="DK17" s="19">
        <v>0</v>
      </c>
      <c r="DL17" s="19">
        <v>0</v>
      </c>
      <c r="DM17" s="19">
        <v>0</v>
      </c>
      <c r="DN17" s="19"/>
    </row>
    <row r="18" spans="1:118">
      <c r="A18" s="90">
        <v>39700</v>
      </c>
      <c r="B18" s="91" t="s">
        <v>18</v>
      </c>
      <c r="C18" s="53">
        <f t="shared" si="53"/>
        <v>2462183.1836521951</v>
      </c>
      <c r="D18" s="53">
        <f t="shared" si="50"/>
        <v>2546563.8993940298</v>
      </c>
      <c r="E18" s="18">
        <f>'[20]Pivot End Balances'!T18</f>
        <v>2461159.56</v>
      </c>
      <c r="F18" s="19">
        <f t="shared" si="3"/>
        <v>2461160.9500000002</v>
      </c>
      <c r="G18" s="19">
        <f t="shared" si="4"/>
        <v>2461160.9500000002</v>
      </c>
      <c r="H18" s="19">
        <f t="shared" si="5"/>
        <v>2461160.9500000002</v>
      </c>
      <c r="I18" s="19">
        <f t="shared" si="6"/>
        <v>2461160.9500000002</v>
      </c>
      <c r="J18" s="19">
        <f t="shared" si="7"/>
        <v>2426748.75</v>
      </c>
      <c r="K18" s="19">
        <f t="shared" si="8"/>
        <v>2439989.94</v>
      </c>
      <c r="L18" s="19">
        <f t="shared" si="9"/>
        <v>2449247.3487527696</v>
      </c>
      <c r="M18" s="19">
        <f t="shared" si="10"/>
        <v>2454778.2752070483</v>
      </c>
      <c r="N18" s="19">
        <f t="shared" si="11"/>
        <v>2464758.587006093</v>
      </c>
      <c r="O18" s="19">
        <f t="shared" si="12"/>
        <v>2481683.2112012436</v>
      </c>
      <c r="P18" s="19">
        <f t="shared" si="13"/>
        <v>2489445.8137239069</v>
      </c>
      <c r="Q18" s="19">
        <f t="shared" si="14"/>
        <v>2495926.1015874753</v>
      </c>
      <c r="R18" s="19">
        <f t="shared" si="15"/>
        <v>2501831.8597187069</v>
      </c>
      <c r="S18" s="19">
        <f t="shared" si="16"/>
        <v>2505804.7096800571</v>
      </c>
      <c r="T18" s="19">
        <f t="shared" si="17"/>
        <v>2510254.234034277</v>
      </c>
      <c r="U18" s="19">
        <f t="shared" si="18"/>
        <v>2513495.1589797051</v>
      </c>
      <c r="V18" s="19">
        <f t="shared" si="19"/>
        <v>2516451.8351983065</v>
      </c>
      <c r="W18" s="19">
        <f t="shared" si="20"/>
        <v>2521142.987249068</v>
      </c>
      <c r="X18" s="19">
        <f t="shared" si="21"/>
        <v>2525942.4971693754</v>
      </c>
      <c r="Y18" s="19">
        <f t="shared" si="22"/>
        <v>2531473.4236236541</v>
      </c>
      <c r="Z18" s="19">
        <f t="shared" si="23"/>
        <v>2541453.7354226988</v>
      </c>
      <c r="AA18" s="19">
        <f t="shared" si="24"/>
        <v>2558378.3596178493</v>
      </c>
      <c r="AB18" s="19">
        <f t="shared" si="25"/>
        <v>2566140.9621405127</v>
      </c>
      <c r="AC18" s="19">
        <f t="shared" si="26"/>
        <v>2572621.2500040811</v>
      </c>
      <c r="AD18" s="19">
        <f t="shared" si="27"/>
        <v>2578527.0081353127</v>
      </c>
      <c r="AE18" s="19">
        <f t="shared" si="28"/>
        <v>2582499.8580966629</v>
      </c>
      <c r="AF18" s="19">
        <f t="shared" si="29"/>
        <v>2586949.3824508828</v>
      </c>
      <c r="AH18" s="18">
        <f>'[20]Pivot Additions'!U18</f>
        <v>1.39</v>
      </c>
      <c r="AI18" s="18">
        <f>'[20]Pivot Additions'!V18</f>
        <v>0</v>
      </c>
      <c r="AJ18" s="18">
        <f>'[20]Pivot Additions'!W18</f>
        <v>0</v>
      </c>
      <c r="AK18" s="18">
        <f>'[20]Pivot Additions'!X18</f>
        <v>0</v>
      </c>
      <c r="AL18" s="18">
        <f>'[20]Pivot Additions'!Y18</f>
        <v>0</v>
      </c>
      <c r="AM18" s="18">
        <f>'[20]Pivot Additions'!Z18</f>
        <v>13241.19</v>
      </c>
      <c r="AN18" s="128">
        <f t="shared" si="51"/>
        <v>9257.4087527697102</v>
      </c>
      <c r="AO18" s="60">
        <f>SUM($AH18:$AM18)/SUM($AH$32:$AM$32)*'Capital Spending'!D$6*$AO$1</f>
        <v>5530.9264542786832</v>
      </c>
      <c r="AP18" s="60">
        <f>SUM($AH18:$AM18)/SUM($AH$32:$AM$32)*'Capital Spending'!E$6*$AO$1</f>
        <v>9980.311799044508</v>
      </c>
      <c r="AQ18" s="60">
        <f>SUM($AH18:$AM18)/SUM($AH$32:$AM$32)*'Capital Spending'!F$6*$AO$1</f>
        <v>16924.624195150787</v>
      </c>
      <c r="AR18" s="60">
        <f>SUM($AH18:$AM18)/SUM($AH$32:$AM$32)*'Capital Spending'!G$6*$AO$1</f>
        <v>7762.6025226631918</v>
      </c>
      <c r="AS18" s="60">
        <f>SUM($AH18:$AM18)/SUM($AH$32:$AM$32)*'Capital Spending'!H$6*$AO$1</f>
        <v>6480.2878635685493</v>
      </c>
      <c r="AT18" s="60">
        <f>SUM($AH18:$AM18)/SUM($AH$32:$AM$32)*'Capital Spending'!I$6*$AO$1</f>
        <v>5905.7581312318507</v>
      </c>
      <c r="AU18" s="60">
        <f>SUM($AH18:$AM18)/SUM($AH$32:$AM$32)*'Capital Spending'!J$6*$AO$1</f>
        <v>3972.8499613504318</v>
      </c>
      <c r="AV18" s="60">
        <f>SUM($AH18:$AM18)/SUM($AH$32:$AM$32)*'Capital Spending'!K$6*$AO$1</f>
        <v>4449.5243542200215</v>
      </c>
      <c r="AW18" s="60">
        <f>SUM($AH18:$AM18)/SUM($AH$32:$AM$32)*'Capital Spending'!L$6*$AO$1</f>
        <v>3240.9249454282458</v>
      </c>
      <c r="AX18" s="60">
        <f>SUM($AH18:$AM18)/SUM($AH$32:$AM$32)*'Capital Spending'!M$6*$AO$1</f>
        <v>2956.6762186016022</v>
      </c>
      <c r="AY18" s="60">
        <f>SUM($AH18:$AM18)/SUM($AH$32:$AM$32)*'Capital Spending'!N$6*$AO$1</f>
        <v>4691.1520507613832</v>
      </c>
      <c r="AZ18" s="60">
        <f>SUM($AH18:$AM18)/SUM($AH$32:$AM$32)*'Capital Spending'!O$6*$AO$1</f>
        <v>4799.5099203073723</v>
      </c>
      <c r="BA18" s="60">
        <f>SUM($AH18:$AM18)/SUM($AH$32:$AM$32)*'Capital Spending'!P$6*$AO$1</f>
        <v>5530.9264542786832</v>
      </c>
      <c r="BB18" s="60">
        <f>SUM($AH18:$AM18)/SUM($AH$32:$AM$32)*'Capital Spending'!Q$6*$AO$1</f>
        <v>9980.311799044508</v>
      </c>
      <c r="BC18" s="60">
        <f>SUM($AH18:$AM18)/SUM($AH$32:$AM$32)*'Capital Spending'!R$6*$AO$1</f>
        <v>16924.624195150787</v>
      </c>
      <c r="BD18" s="60">
        <f>SUM($AH18:$AM18)/SUM($AH$32:$AM$32)*'Capital Spending'!S$6*$AO$1</f>
        <v>7762.6025226631918</v>
      </c>
      <c r="BE18" s="60">
        <f>SUM($AH18:$AM18)/SUM($AH$32:$AM$32)*'Capital Spending'!T$6*$AO$1</f>
        <v>6480.2878635685493</v>
      </c>
      <c r="BF18" s="60">
        <f>SUM($AH18:$AM18)/SUM($AH$32:$AM$32)*'Capital Spending'!U$6*$AO$1</f>
        <v>5905.7581312318507</v>
      </c>
      <c r="BG18" s="60">
        <f>SUM($AH18:$AM18)/SUM($AH$32:$AM$32)*'Capital Spending'!V$6*$AO$1</f>
        <v>3972.8499613504318</v>
      </c>
      <c r="BH18" s="60">
        <f>SUM($AH18:$AM18)/SUM($AH$32:$AM$32)*'Capital Spending'!W$6*$AO$1</f>
        <v>4449.5243542200215</v>
      </c>
      <c r="BI18" s="19"/>
      <c r="BJ18" s="110">
        <v>0</v>
      </c>
      <c r="BK18" s="18">
        <f>'[20]Pivot Retires'!U18</f>
        <v>0</v>
      </c>
      <c r="BL18" s="18">
        <f>'[20]Pivot Retires'!V18</f>
        <v>0</v>
      </c>
      <c r="BM18" s="18">
        <f>'[20]Pivot Retires'!W18</f>
        <v>0</v>
      </c>
      <c r="BN18" s="18">
        <f>'[20]Pivot Retires'!X18</f>
        <v>0</v>
      </c>
      <c r="BO18" s="18">
        <f>'[20]Pivot Retires'!Y18</f>
        <v>-34412.199999999997</v>
      </c>
      <c r="BP18" s="18">
        <f>'[20]Pivot Retires'!Z18</f>
        <v>0</v>
      </c>
      <c r="BQ18" s="18">
        <f t="shared" si="52"/>
        <v>0</v>
      </c>
      <c r="BR18" s="19">
        <f t="shared" si="30"/>
        <v>0</v>
      </c>
      <c r="BS18" s="19">
        <f t="shared" si="31"/>
        <v>0</v>
      </c>
      <c r="BT18" s="19">
        <f t="shared" si="32"/>
        <v>0</v>
      </c>
      <c r="BU18" s="19">
        <f t="shared" si="33"/>
        <v>0</v>
      </c>
      <c r="BV18" s="19">
        <f t="shared" si="34"/>
        <v>0</v>
      </c>
      <c r="BW18" s="19">
        <f t="shared" si="35"/>
        <v>0</v>
      </c>
      <c r="BX18" s="19">
        <f t="shared" si="36"/>
        <v>0</v>
      </c>
      <c r="BY18" s="19">
        <f t="shared" si="37"/>
        <v>0</v>
      </c>
      <c r="BZ18" s="19">
        <f t="shared" si="38"/>
        <v>0</v>
      </c>
      <c r="CA18" s="19">
        <f t="shared" si="39"/>
        <v>0</v>
      </c>
      <c r="CB18" s="19">
        <f t="shared" si="40"/>
        <v>0</v>
      </c>
      <c r="CC18" s="19">
        <f t="shared" si="41"/>
        <v>0</v>
      </c>
      <c r="CD18" s="19">
        <f t="shared" si="42"/>
        <v>0</v>
      </c>
      <c r="CE18" s="19">
        <f t="shared" si="43"/>
        <v>0</v>
      </c>
      <c r="CF18" s="19">
        <f t="shared" si="44"/>
        <v>0</v>
      </c>
      <c r="CG18" s="19">
        <f t="shared" si="45"/>
        <v>0</v>
      </c>
      <c r="CH18" s="19">
        <f t="shared" si="46"/>
        <v>0</v>
      </c>
      <c r="CI18" s="19">
        <f t="shared" si="47"/>
        <v>0</v>
      </c>
      <c r="CJ18" s="19">
        <f t="shared" si="48"/>
        <v>0</v>
      </c>
      <c r="CK18" s="19">
        <f t="shared" si="49"/>
        <v>0</v>
      </c>
      <c r="CL18" s="19"/>
      <c r="CM18" s="18">
        <f>'[20]Pivot Transfers'!U18</f>
        <v>0</v>
      </c>
      <c r="CN18" s="18">
        <f>'[20]Pivot Transfers'!V18</f>
        <v>0</v>
      </c>
      <c r="CO18" s="18">
        <f>'[20]Pivot Transfers'!W18</f>
        <v>0</v>
      </c>
      <c r="CP18" s="18">
        <f>'[20]Pivot Transfers'!X18</f>
        <v>0</v>
      </c>
      <c r="CQ18" s="18">
        <f>'[20]Pivot Transfers'!Y18</f>
        <v>0</v>
      </c>
      <c r="CR18" s="18">
        <f>'[20]Pivot Transfers'!Z18</f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v>0</v>
      </c>
      <c r="DJ18" s="19">
        <v>0</v>
      </c>
      <c r="DK18" s="19">
        <v>0</v>
      </c>
      <c r="DL18" s="19">
        <v>0</v>
      </c>
      <c r="DM18" s="19">
        <v>0</v>
      </c>
      <c r="DN18" s="19"/>
    </row>
    <row r="19" spans="1:118">
      <c r="A19" s="90">
        <v>39800</v>
      </c>
      <c r="B19" s="91" t="s">
        <v>19</v>
      </c>
      <c r="C19" s="53">
        <f t="shared" si="53"/>
        <v>494198.30434448115</v>
      </c>
      <c r="D19" s="53">
        <f t="shared" si="50"/>
        <v>549943.61539446609</v>
      </c>
      <c r="E19" s="18">
        <f>'[20]Pivot End Balances'!T19</f>
        <v>481520.80000000005</v>
      </c>
      <c r="F19" s="19">
        <f t="shared" si="3"/>
        <v>481520.80000000005</v>
      </c>
      <c r="G19" s="19">
        <f t="shared" si="4"/>
        <v>481520.80000000005</v>
      </c>
      <c r="H19" s="19">
        <f t="shared" si="5"/>
        <v>481520.80000000005</v>
      </c>
      <c r="I19" s="19">
        <f t="shared" si="6"/>
        <v>481520.80000000005</v>
      </c>
      <c r="J19" s="19">
        <f t="shared" si="7"/>
        <v>481520.80000000005</v>
      </c>
      <c r="K19" s="19">
        <f t="shared" si="8"/>
        <v>489083.15</v>
      </c>
      <c r="L19" s="19">
        <f t="shared" si="9"/>
        <v>494369.71538842947</v>
      </c>
      <c r="M19" s="19">
        <f t="shared" si="10"/>
        <v>497528.22390199063</v>
      </c>
      <c r="N19" s="19">
        <f t="shared" si="11"/>
        <v>503227.61261125305</v>
      </c>
      <c r="O19" s="19">
        <f t="shared" si="12"/>
        <v>512892.6425209986</v>
      </c>
      <c r="P19" s="19">
        <f t="shared" si="13"/>
        <v>517325.57909281936</v>
      </c>
      <c r="Q19" s="19">
        <f t="shared" si="14"/>
        <v>521026.23296276445</v>
      </c>
      <c r="R19" s="19">
        <f t="shared" si="15"/>
        <v>524398.79405008443</v>
      </c>
      <c r="S19" s="19">
        <f t="shared" si="16"/>
        <v>526667.54242881562</v>
      </c>
      <c r="T19" s="19">
        <f t="shared" si="17"/>
        <v>529208.50200769946</v>
      </c>
      <c r="U19" s="19">
        <f t="shared" si="18"/>
        <v>531059.27495081618</v>
      </c>
      <c r="V19" s="19">
        <f t="shared" si="19"/>
        <v>532747.72390877921</v>
      </c>
      <c r="W19" s="19">
        <f t="shared" si="20"/>
        <v>535426.66817123222</v>
      </c>
      <c r="X19" s="19">
        <f t="shared" si="21"/>
        <v>538167.49162450468</v>
      </c>
      <c r="Y19" s="19">
        <f t="shared" si="22"/>
        <v>541326.00013806578</v>
      </c>
      <c r="Z19" s="19">
        <f t="shared" si="23"/>
        <v>547025.38884732814</v>
      </c>
      <c r="AA19" s="19">
        <f t="shared" si="24"/>
        <v>556690.4187570737</v>
      </c>
      <c r="AB19" s="19">
        <f t="shared" si="25"/>
        <v>561123.35532889445</v>
      </c>
      <c r="AC19" s="19">
        <f t="shared" si="26"/>
        <v>564824.00919883954</v>
      </c>
      <c r="AD19" s="19">
        <f t="shared" si="27"/>
        <v>568196.57028615952</v>
      </c>
      <c r="AE19" s="19">
        <f t="shared" si="28"/>
        <v>570465.31866489071</v>
      </c>
      <c r="AF19" s="19">
        <f t="shared" si="29"/>
        <v>573006.27824377455</v>
      </c>
      <c r="AH19" s="18">
        <f>'[20]Pivot Additions'!U19</f>
        <v>0</v>
      </c>
      <c r="AI19" s="18">
        <f>'[20]Pivot Additions'!V19</f>
        <v>0</v>
      </c>
      <c r="AJ19" s="18">
        <f>'[20]Pivot Additions'!W19</f>
        <v>0</v>
      </c>
      <c r="AK19" s="18">
        <f>'[20]Pivot Additions'!X19</f>
        <v>0</v>
      </c>
      <c r="AL19" s="18">
        <f>'[20]Pivot Additions'!Y19</f>
        <v>0</v>
      </c>
      <c r="AM19" s="18">
        <f>'[20]Pivot Additions'!Z19</f>
        <v>7562.35</v>
      </c>
      <c r="AN19" s="128">
        <f t="shared" si="51"/>
        <v>5286.565388429447</v>
      </c>
      <c r="AO19" s="60">
        <f>SUM($AH19:$AM19)/SUM($AH$32:$AM$32)*'Capital Spending'!D$6*$AO$1</f>
        <v>3158.5085135611339</v>
      </c>
      <c r="AP19" s="60">
        <f>SUM($AH19:$AM19)/SUM($AH$32:$AM$32)*'Capital Spending'!E$6*$AO$1</f>
        <v>5699.3887092624127</v>
      </c>
      <c r="AQ19" s="60">
        <f>SUM($AH19:$AM19)/SUM($AH$32:$AM$32)*'Capital Spending'!F$6*$AO$1</f>
        <v>9665.0299097455754</v>
      </c>
      <c r="AR19" s="60">
        <f>SUM($AH19:$AM19)/SUM($AH$32:$AM$32)*'Capital Spending'!G$6*$AO$1</f>
        <v>4432.9365718207473</v>
      </c>
      <c r="AS19" s="60">
        <f>SUM($AH19:$AM19)/SUM($AH$32:$AM$32)*'Capital Spending'!H$6*$AO$1</f>
        <v>3700.6538699451025</v>
      </c>
      <c r="AT19" s="60">
        <f>SUM($AH19:$AM19)/SUM($AH$32:$AM$32)*'Capital Spending'!I$6*$AO$1</f>
        <v>3372.5610873199321</v>
      </c>
      <c r="AU19" s="60">
        <f>SUM($AH19:$AM19)/SUM($AH$32:$AM$32)*'Capital Spending'!J$6*$AO$1</f>
        <v>2268.7483787312167</v>
      </c>
      <c r="AV19" s="60">
        <f>SUM($AH19:$AM19)/SUM($AH$32:$AM$32)*'Capital Spending'!K$6*$AO$1</f>
        <v>2540.9595788838565</v>
      </c>
      <c r="AW19" s="60">
        <f>SUM($AH19:$AM19)/SUM($AH$32:$AM$32)*'Capital Spending'!L$6*$AO$1</f>
        <v>1850.7729431167713</v>
      </c>
      <c r="AX19" s="60">
        <f>SUM($AH19:$AM19)/SUM($AH$32:$AM$32)*'Capital Spending'!M$6*$AO$1</f>
        <v>1688.4489579630124</v>
      </c>
      <c r="AY19" s="60">
        <f>SUM($AH19:$AM19)/SUM($AH$32:$AM$32)*'Capital Spending'!N$6*$AO$1</f>
        <v>2678.9442624530379</v>
      </c>
      <c r="AZ19" s="60">
        <f>SUM($AH19:$AM19)/SUM($AH$32:$AM$32)*'Capital Spending'!O$6*$AO$1</f>
        <v>2740.8234532724337</v>
      </c>
      <c r="BA19" s="60">
        <f>SUM($AH19:$AM19)/SUM($AH$32:$AM$32)*'Capital Spending'!P$6*$AO$1</f>
        <v>3158.5085135611339</v>
      </c>
      <c r="BB19" s="60">
        <f>SUM($AH19:$AM19)/SUM($AH$32:$AM$32)*'Capital Spending'!Q$6*$AO$1</f>
        <v>5699.3887092624127</v>
      </c>
      <c r="BC19" s="60">
        <f>SUM($AH19:$AM19)/SUM($AH$32:$AM$32)*'Capital Spending'!R$6*$AO$1</f>
        <v>9665.0299097455754</v>
      </c>
      <c r="BD19" s="60">
        <f>SUM($AH19:$AM19)/SUM($AH$32:$AM$32)*'Capital Spending'!S$6*$AO$1</f>
        <v>4432.9365718207473</v>
      </c>
      <c r="BE19" s="60">
        <f>SUM($AH19:$AM19)/SUM($AH$32:$AM$32)*'Capital Spending'!T$6*$AO$1</f>
        <v>3700.6538699451025</v>
      </c>
      <c r="BF19" s="60">
        <f>SUM($AH19:$AM19)/SUM($AH$32:$AM$32)*'Capital Spending'!U$6*$AO$1</f>
        <v>3372.5610873199321</v>
      </c>
      <c r="BG19" s="60">
        <f>SUM($AH19:$AM19)/SUM($AH$32:$AM$32)*'Capital Spending'!V$6*$AO$1</f>
        <v>2268.7483787312167</v>
      </c>
      <c r="BH19" s="60">
        <f>SUM($AH19:$AM19)/SUM($AH$32:$AM$32)*'Capital Spending'!W$6*$AO$1</f>
        <v>2540.9595788838565</v>
      </c>
      <c r="BI19" s="19"/>
      <c r="BJ19" s="110">
        <v>0</v>
      </c>
      <c r="BK19" s="18">
        <f>'[20]Pivot Retires'!U19</f>
        <v>0</v>
      </c>
      <c r="BL19" s="18">
        <f>'[20]Pivot Retires'!V19</f>
        <v>0</v>
      </c>
      <c r="BM19" s="18">
        <f>'[20]Pivot Retires'!W19</f>
        <v>0</v>
      </c>
      <c r="BN19" s="18">
        <f>'[20]Pivot Retires'!X19</f>
        <v>0</v>
      </c>
      <c r="BO19" s="18">
        <f>'[20]Pivot Retires'!Y19</f>
        <v>0</v>
      </c>
      <c r="BP19" s="18">
        <f>'[20]Pivot Retires'!Z19</f>
        <v>0</v>
      </c>
      <c r="BQ19" s="18">
        <f t="shared" si="52"/>
        <v>0</v>
      </c>
      <c r="BR19" s="19">
        <f t="shared" si="30"/>
        <v>0</v>
      </c>
      <c r="BS19" s="19">
        <f t="shared" si="31"/>
        <v>0</v>
      </c>
      <c r="BT19" s="19">
        <f t="shared" si="32"/>
        <v>0</v>
      </c>
      <c r="BU19" s="19">
        <f t="shared" si="33"/>
        <v>0</v>
      </c>
      <c r="BV19" s="19">
        <f t="shared" si="34"/>
        <v>0</v>
      </c>
      <c r="BW19" s="19">
        <f t="shared" si="35"/>
        <v>0</v>
      </c>
      <c r="BX19" s="19">
        <f t="shared" si="36"/>
        <v>0</v>
      </c>
      <c r="BY19" s="19">
        <f t="shared" si="37"/>
        <v>0</v>
      </c>
      <c r="BZ19" s="19">
        <f t="shared" si="38"/>
        <v>0</v>
      </c>
      <c r="CA19" s="19">
        <f t="shared" si="39"/>
        <v>0</v>
      </c>
      <c r="CB19" s="19">
        <f t="shared" si="40"/>
        <v>0</v>
      </c>
      <c r="CC19" s="19">
        <f t="shared" si="41"/>
        <v>0</v>
      </c>
      <c r="CD19" s="19">
        <f t="shared" si="42"/>
        <v>0</v>
      </c>
      <c r="CE19" s="19">
        <f t="shared" si="43"/>
        <v>0</v>
      </c>
      <c r="CF19" s="19">
        <f t="shared" si="44"/>
        <v>0</v>
      </c>
      <c r="CG19" s="19">
        <f t="shared" si="45"/>
        <v>0</v>
      </c>
      <c r="CH19" s="19">
        <f t="shared" si="46"/>
        <v>0</v>
      </c>
      <c r="CI19" s="19">
        <f t="shared" si="47"/>
        <v>0</v>
      </c>
      <c r="CJ19" s="19">
        <f t="shared" si="48"/>
        <v>0</v>
      </c>
      <c r="CK19" s="19">
        <f t="shared" si="49"/>
        <v>0</v>
      </c>
      <c r="CL19" s="19"/>
      <c r="CM19" s="18">
        <f>'[20]Pivot Transfers'!U19</f>
        <v>0</v>
      </c>
      <c r="CN19" s="18">
        <f>'[20]Pivot Transfers'!V19</f>
        <v>0</v>
      </c>
      <c r="CO19" s="18">
        <f>'[20]Pivot Transfers'!W19</f>
        <v>0</v>
      </c>
      <c r="CP19" s="18">
        <f>'[20]Pivot Transfers'!X19</f>
        <v>0</v>
      </c>
      <c r="CQ19" s="18">
        <f>'[20]Pivot Transfers'!Y19</f>
        <v>0</v>
      </c>
      <c r="CR19" s="18">
        <f>'[20]Pivot Transfers'!Z19</f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v>0</v>
      </c>
      <c r="DJ19" s="19">
        <v>0</v>
      </c>
      <c r="DK19" s="19">
        <v>0</v>
      </c>
      <c r="DL19" s="19">
        <v>0</v>
      </c>
      <c r="DM19" s="19">
        <v>0</v>
      </c>
      <c r="DN19" s="19"/>
    </row>
    <row r="20" spans="1:118">
      <c r="A20" s="90">
        <v>39900</v>
      </c>
      <c r="B20" s="91" t="s">
        <v>20</v>
      </c>
      <c r="C20" s="53">
        <f t="shared" si="53"/>
        <v>168103.30000000002</v>
      </c>
      <c r="D20" s="53">
        <f t="shared" si="50"/>
        <v>168103.30000000002</v>
      </c>
      <c r="E20" s="18">
        <f>'[20]Pivot End Balances'!T20</f>
        <v>168103.3</v>
      </c>
      <c r="F20" s="19">
        <f t="shared" si="3"/>
        <v>168103.3</v>
      </c>
      <c r="G20" s="19">
        <f t="shared" si="4"/>
        <v>168103.3</v>
      </c>
      <c r="H20" s="19">
        <f t="shared" si="5"/>
        <v>168103.3</v>
      </c>
      <c r="I20" s="19">
        <f t="shared" si="6"/>
        <v>168103.3</v>
      </c>
      <c r="J20" s="19">
        <f t="shared" si="7"/>
        <v>168103.3</v>
      </c>
      <c r="K20" s="19">
        <f t="shared" si="8"/>
        <v>168103.3</v>
      </c>
      <c r="L20" s="19">
        <f t="shared" si="9"/>
        <v>168103.3</v>
      </c>
      <c r="M20" s="19">
        <f t="shared" si="10"/>
        <v>168103.3</v>
      </c>
      <c r="N20" s="19">
        <f t="shared" si="11"/>
        <v>168103.3</v>
      </c>
      <c r="O20" s="19">
        <f t="shared" si="12"/>
        <v>168103.3</v>
      </c>
      <c r="P20" s="19">
        <f t="shared" si="13"/>
        <v>168103.3</v>
      </c>
      <c r="Q20" s="19">
        <f t="shared" si="14"/>
        <v>168103.3</v>
      </c>
      <c r="R20" s="19">
        <f t="shared" si="15"/>
        <v>168103.3</v>
      </c>
      <c r="S20" s="19">
        <f t="shared" si="16"/>
        <v>168103.3</v>
      </c>
      <c r="T20" s="19">
        <f t="shared" si="17"/>
        <v>168103.3</v>
      </c>
      <c r="U20" s="19">
        <f t="shared" si="18"/>
        <v>168103.3</v>
      </c>
      <c r="V20" s="19">
        <f t="shared" si="19"/>
        <v>168103.3</v>
      </c>
      <c r="W20" s="19">
        <f t="shared" si="20"/>
        <v>168103.3</v>
      </c>
      <c r="X20" s="19">
        <f t="shared" si="21"/>
        <v>168103.3</v>
      </c>
      <c r="Y20" s="19">
        <f t="shared" si="22"/>
        <v>168103.3</v>
      </c>
      <c r="Z20" s="19">
        <f t="shared" si="23"/>
        <v>168103.3</v>
      </c>
      <c r="AA20" s="19">
        <f t="shared" si="24"/>
        <v>168103.3</v>
      </c>
      <c r="AB20" s="19">
        <f t="shared" si="25"/>
        <v>168103.3</v>
      </c>
      <c r="AC20" s="19">
        <f t="shared" si="26"/>
        <v>168103.3</v>
      </c>
      <c r="AD20" s="19">
        <f t="shared" si="27"/>
        <v>168103.3</v>
      </c>
      <c r="AE20" s="19">
        <f t="shared" si="28"/>
        <v>168103.3</v>
      </c>
      <c r="AF20" s="19">
        <f t="shared" si="29"/>
        <v>168103.3</v>
      </c>
      <c r="AH20" s="18">
        <f>'[20]Pivot Additions'!U20</f>
        <v>0</v>
      </c>
      <c r="AI20" s="18">
        <f>'[20]Pivot Additions'!V20</f>
        <v>0</v>
      </c>
      <c r="AJ20" s="18">
        <f>'[20]Pivot Additions'!W20</f>
        <v>0</v>
      </c>
      <c r="AK20" s="18">
        <f>'[20]Pivot Additions'!X20</f>
        <v>0</v>
      </c>
      <c r="AL20" s="18">
        <f>'[20]Pivot Additions'!Y20</f>
        <v>0</v>
      </c>
      <c r="AM20" s="18">
        <f>'[20]Pivot Additions'!Z20</f>
        <v>0</v>
      </c>
      <c r="AN20" s="128">
        <f t="shared" si="51"/>
        <v>0</v>
      </c>
      <c r="AO20" s="60">
        <f>SUM($AH20:$AM20)/SUM($AH$32:$AM$32)*'Capital Spending'!D$6*$AO$1</f>
        <v>0</v>
      </c>
      <c r="AP20" s="60">
        <f>SUM($AH20:$AM20)/SUM($AH$32:$AM$32)*'Capital Spending'!E$6*$AO$1</f>
        <v>0</v>
      </c>
      <c r="AQ20" s="60">
        <f>SUM($AH20:$AM20)/SUM($AH$32:$AM$32)*'Capital Spending'!F$6*$AO$1</f>
        <v>0</v>
      </c>
      <c r="AR20" s="60">
        <f>SUM($AH20:$AM20)/SUM($AH$32:$AM$32)*'Capital Spending'!G$6*$AO$1</f>
        <v>0</v>
      </c>
      <c r="AS20" s="60">
        <f>SUM($AH20:$AM20)/SUM($AH$32:$AM$32)*'Capital Spending'!H$6*$AO$1</f>
        <v>0</v>
      </c>
      <c r="AT20" s="60">
        <f>SUM($AH20:$AM20)/SUM($AH$32:$AM$32)*'Capital Spending'!I$6*$AO$1</f>
        <v>0</v>
      </c>
      <c r="AU20" s="60">
        <f>SUM($AH20:$AM20)/SUM($AH$32:$AM$32)*'Capital Spending'!J$6*$AO$1</f>
        <v>0</v>
      </c>
      <c r="AV20" s="60">
        <f>SUM($AH20:$AM20)/SUM($AH$32:$AM$32)*'Capital Spending'!K$6*$AO$1</f>
        <v>0</v>
      </c>
      <c r="AW20" s="60">
        <f>SUM($AH20:$AM20)/SUM($AH$32:$AM$32)*'Capital Spending'!L$6*$AO$1</f>
        <v>0</v>
      </c>
      <c r="AX20" s="60">
        <f>SUM($AH20:$AM20)/SUM($AH$32:$AM$32)*'Capital Spending'!M$6*$AO$1</f>
        <v>0</v>
      </c>
      <c r="AY20" s="60">
        <f>SUM($AH20:$AM20)/SUM($AH$32:$AM$32)*'Capital Spending'!N$6*$AO$1</f>
        <v>0</v>
      </c>
      <c r="AZ20" s="60">
        <f>SUM($AH20:$AM20)/SUM($AH$32:$AM$32)*'Capital Spending'!O$6*$AO$1</f>
        <v>0</v>
      </c>
      <c r="BA20" s="60">
        <f>SUM($AH20:$AM20)/SUM($AH$32:$AM$32)*'Capital Spending'!P$6*$AO$1</f>
        <v>0</v>
      </c>
      <c r="BB20" s="60">
        <f>SUM($AH20:$AM20)/SUM($AH$32:$AM$32)*'Capital Spending'!Q$6*$AO$1</f>
        <v>0</v>
      </c>
      <c r="BC20" s="60">
        <f>SUM($AH20:$AM20)/SUM($AH$32:$AM$32)*'Capital Spending'!R$6*$AO$1</f>
        <v>0</v>
      </c>
      <c r="BD20" s="60">
        <f>SUM($AH20:$AM20)/SUM($AH$32:$AM$32)*'Capital Spending'!S$6*$AO$1</f>
        <v>0</v>
      </c>
      <c r="BE20" s="60">
        <f>SUM($AH20:$AM20)/SUM($AH$32:$AM$32)*'Capital Spending'!T$6*$AO$1</f>
        <v>0</v>
      </c>
      <c r="BF20" s="60">
        <f>SUM($AH20:$AM20)/SUM($AH$32:$AM$32)*'Capital Spending'!U$6*$AO$1</f>
        <v>0</v>
      </c>
      <c r="BG20" s="60">
        <f>SUM($AH20:$AM20)/SUM($AH$32:$AM$32)*'Capital Spending'!V$6*$AO$1</f>
        <v>0</v>
      </c>
      <c r="BH20" s="60">
        <f>SUM($AH20:$AM20)/SUM($AH$32:$AM$32)*'Capital Spending'!W$6*$AO$1</f>
        <v>0</v>
      </c>
      <c r="BI20" s="19"/>
      <c r="BJ20" s="110">
        <v>0</v>
      </c>
      <c r="BK20" s="18">
        <f>'[20]Pivot Retires'!U20</f>
        <v>0</v>
      </c>
      <c r="BL20" s="18">
        <f>'[20]Pivot Retires'!V20</f>
        <v>0</v>
      </c>
      <c r="BM20" s="18">
        <f>'[20]Pivot Retires'!W20</f>
        <v>0</v>
      </c>
      <c r="BN20" s="18">
        <f>'[20]Pivot Retires'!X20</f>
        <v>0</v>
      </c>
      <c r="BO20" s="18">
        <f>'[20]Pivot Retires'!Y20</f>
        <v>0</v>
      </c>
      <c r="BP20" s="18">
        <f>'[20]Pivot Retires'!Z20</f>
        <v>0</v>
      </c>
      <c r="BQ20" s="18">
        <f t="shared" si="52"/>
        <v>0</v>
      </c>
      <c r="BR20" s="20">
        <f t="shared" si="30"/>
        <v>0</v>
      </c>
      <c r="BS20" s="19">
        <f t="shared" si="31"/>
        <v>0</v>
      </c>
      <c r="BT20" s="19">
        <f t="shared" si="32"/>
        <v>0</v>
      </c>
      <c r="BU20" s="19">
        <f t="shared" si="33"/>
        <v>0</v>
      </c>
      <c r="BV20" s="19">
        <f t="shared" si="34"/>
        <v>0</v>
      </c>
      <c r="BW20" s="19">
        <f t="shared" si="35"/>
        <v>0</v>
      </c>
      <c r="BX20" s="19">
        <f t="shared" si="36"/>
        <v>0</v>
      </c>
      <c r="BY20" s="19">
        <f t="shared" si="37"/>
        <v>0</v>
      </c>
      <c r="BZ20" s="19">
        <f t="shared" si="38"/>
        <v>0</v>
      </c>
      <c r="CA20" s="19">
        <f t="shared" si="39"/>
        <v>0</v>
      </c>
      <c r="CB20" s="19">
        <f t="shared" si="40"/>
        <v>0</v>
      </c>
      <c r="CC20" s="19">
        <f t="shared" si="41"/>
        <v>0</v>
      </c>
      <c r="CD20" s="19">
        <f t="shared" si="42"/>
        <v>0</v>
      </c>
      <c r="CE20" s="19">
        <f t="shared" si="43"/>
        <v>0</v>
      </c>
      <c r="CF20" s="19">
        <f t="shared" si="44"/>
        <v>0</v>
      </c>
      <c r="CG20" s="19">
        <f t="shared" si="45"/>
        <v>0</v>
      </c>
      <c r="CH20" s="19">
        <f t="shared" si="46"/>
        <v>0</v>
      </c>
      <c r="CI20" s="19">
        <f t="shared" si="47"/>
        <v>0</v>
      </c>
      <c r="CJ20" s="19">
        <f t="shared" si="48"/>
        <v>0</v>
      </c>
      <c r="CK20" s="19">
        <f t="shared" si="49"/>
        <v>0</v>
      </c>
      <c r="CL20" s="19"/>
      <c r="CM20" s="18">
        <f>'[20]Pivot Transfers'!U20</f>
        <v>0</v>
      </c>
      <c r="CN20" s="18">
        <f>'[20]Pivot Transfers'!V20</f>
        <v>0</v>
      </c>
      <c r="CO20" s="18">
        <f>'[20]Pivot Transfers'!W20</f>
        <v>0</v>
      </c>
      <c r="CP20" s="18">
        <f>'[20]Pivot Transfers'!X20</f>
        <v>0</v>
      </c>
      <c r="CQ20" s="18">
        <f>'[20]Pivot Transfers'!Y20</f>
        <v>0</v>
      </c>
      <c r="CR20" s="18">
        <f>'[20]Pivot Transfers'!Z20</f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v>0</v>
      </c>
      <c r="DJ20" s="19">
        <v>0</v>
      </c>
      <c r="DK20" s="19">
        <v>0</v>
      </c>
      <c r="DL20" s="19">
        <v>0</v>
      </c>
      <c r="DM20" s="19">
        <v>0</v>
      </c>
      <c r="DN20" s="19"/>
    </row>
    <row r="21" spans="1:118">
      <c r="A21" s="90">
        <v>39901</v>
      </c>
      <c r="B21" s="91" t="s">
        <v>21</v>
      </c>
      <c r="C21" s="53">
        <f t="shared" si="53"/>
        <v>33700826.620460212</v>
      </c>
      <c r="D21" s="53">
        <f t="shared" si="50"/>
        <v>31428353.89844358</v>
      </c>
      <c r="E21" s="18">
        <f>'[20]Pivot End Balances'!T21</f>
        <v>38694844.359999999</v>
      </c>
      <c r="F21" s="19">
        <f t="shared" si="3"/>
        <v>38696557.350000001</v>
      </c>
      <c r="G21" s="19">
        <f t="shared" si="4"/>
        <v>38701447.840000004</v>
      </c>
      <c r="H21" s="19">
        <f t="shared" si="5"/>
        <v>38699115.960000001</v>
      </c>
      <c r="I21" s="19">
        <f t="shared" si="6"/>
        <v>38699085.140000001</v>
      </c>
      <c r="J21" s="19">
        <f t="shared" si="7"/>
        <v>30257065.389999997</v>
      </c>
      <c r="K21" s="19">
        <f t="shared" si="8"/>
        <v>30336525.349999998</v>
      </c>
      <c r="L21" s="19">
        <f t="shared" si="9"/>
        <v>30431365.620722376</v>
      </c>
      <c r="M21" s="19">
        <f t="shared" si="10"/>
        <v>30488028.837857775</v>
      </c>
      <c r="N21" s="19">
        <f t="shared" si="11"/>
        <v>30590275.103329409</v>
      </c>
      <c r="O21" s="19">
        <f t="shared" si="12"/>
        <v>30763664.437581539</v>
      </c>
      <c r="P21" s="19">
        <f t="shared" si="13"/>
        <v>30843190.72235743</v>
      </c>
      <c r="Q21" s="20">
        <f t="shared" si="14"/>
        <v>30909579.954134185</v>
      </c>
      <c r="R21" s="20">
        <f t="shared" si="15"/>
        <v>30970083.245599989</v>
      </c>
      <c r="S21" s="20">
        <f t="shared" si="16"/>
        <v>31010784.285808582</v>
      </c>
      <c r="T21" s="20">
        <f t="shared" si="17"/>
        <v>31056368.758268412</v>
      </c>
      <c r="U21" s="20">
        <f t="shared" si="18"/>
        <v>31089571.375482798</v>
      </c>
      <c r="V21" s="20">
        <f t="shared" si="19"/>
        <v>31119861.922276109</v>
      </c>
      <c r="W21" s="20">
        <f t="shared" si="20"/>
        <v>31167921.821366224</v>
      </c>
      <c r="X21" s="20">
        <f t="shared" si="21"/>
        <v>31217091.824801635</v>
      </c>
      <c r="Y21" s="20">
        <f t="shared" si="22"/>
        <v>31273755.041937035</v>
      </c>
      <c r="Z21" s="20">
        <f t="shared" si="23"/>
        <v>31376001.307408668</v>
      </c>
      <c r="AA21" s="20">
        <f t="shared" si="24"/>
        <v>31549390.641660798</v>
      </c>
      <c r="AB21" s="20">
        <f t="shared" si="25"/>
        <v>31628916.926436689</v>
      </c>
      <c r="AC21" s="20">
        <f t="shared" si="26"/>
        <v>31695306.158213444</v>
      </c>
      <c r="AD21" s="20">
        <f t="shared" si="27"/>
        <v>31755809.449679248</v>
      </c>
      <c r="AE21" s="20">
        <f t="shared" si="28"/>
        <v>31796510.489887841</v>
      </c>
      <c r="AF21" s="20">
        <f t="shared" si="29"/>
        <v>31842094.962347671</v>
      </c>
      <c r="AH21" s="18">
        <f>'[20]Pivot Additions'!U21</f>
        <v>1712.99</v>
      </c>
      <c r="AI21" s="18">
        <f>'[20]Pivot Additions'!V21</f>
        <v>4890.49</v>
      </c>
      <c r="AJ21" s="18">
        <f>'[20]Pivot Additions'!W21</f>
        <v>-2331.88</v>
      </c>
      <c r="AK21" s="18">
        <f>'[20]Pivot Additions'!X21</f>
        <v>-30.82</v>
      </c>
      <c r="AL21" s="18">
        <f>'[20]Pivot Additions'!Y21</f>
        <v>51966.8</v>
      </c>
      <c r="AM21" s="18">
        <f>'[20]Pivot Additions'!Z21</f>
        <v>79459.960000000006</v>
      </c>
      <c r="AN21" s="128">
        <f t="shared" si="51"/>
        <v>94840.270722376968</v>
      </c>
      <c r="AO21" s="60">
        <f>SUM($AH21:$AM21)/SUM($AH$32:$AM$32)*'Capital Spending'!D$6*$AO$1</f>
        <v>56663.217135400453</v>
      </c>
      <c r="AP21" s="60">
        <f>SUM($AH21:$AM21)/SUM($AH$32:$AM$32)*'Capital Spending'!E$6*$AO$1</f>
        <v>102246.26547163338</v>
      </c>
      <c r="AQ21" s="60">
        <f>SUM($AH21:$AM21)/SUM($AH$32:$AM$32)*'Capital Spending'!F$6*$AO$1</f>
        <v>173389.33425213117</v>
      </c>
      <c r="AR21" s="60">
        <f>SUM($AH21:$AM21)/SUM($AH$32:$AM$32)*'Capital Spending'!G$6*$AO$1</f>
        <v>79526.284775890308</v>
      </c>
      <c r="AS21" s="60">
        <f>SUM($AH21:$AM21)/SUM($AH$32:$AM$32)*'Capital Spending'!H$6*$AO$1</f>
        <v>66389.231776753528</v>
      </c>
      <c r="AT21" s="60">
        <f>SUM($AH21:$AM21)/SUM($AH$32:$AM$32)*'Capital Spending'!I$6*$AO$1</f>
        <v>60503.291465803668</v>
      </c>
      <c r="AU21" s="60">
        <f>SUM($AH21:$AM21)/SUM($AH$32:$AM$32)*'Capital Spending'!J$6*$AO$1</f>
        <v>40701.040208592894</v>
      </c>
      <c r="AV21" s="60">
        <f>SUM($AH21:$AM21)/SUM($AH$32:$AM$32)*'Capital Spending'!K$6*$AO$1</f>
        <v>45584.472459831763</v>
      </c>
      <c r="AW21" s="60">
        <f>SUM($AH21:$AM21)/SUM($AH$32:$AM$32)*'Capital Spending'!L$6*$AO$1</f>
        <v>33202.617214386046</v>
      </c>
      <c r="AX21" s="60">
        <f>SUM($AH21:$AM21)/SUM($AH$32:$AM$32)*'Capital Spending'!M$6*$AO$1</f>
        <v>30290.5467933123</v>
      </c>
      <c r="AY21" s="60">
        <f>SUM($AH21:$AM21)/SUM($AH$32:$AM$32)*'Capital Spending'!N$6*$AO$1</f>
        <v>48059.899090113257</v>
      </c>
      <c r="AZ21" s="60">
        <f>SUM($AH21:$AM21)/SUM($AH$32:$AM$32)*'Capital Spending'!O$6*$AO$1</f>
        <v>49170.003435410414</v>
      </c>
      <c r="BA21" s="60">
        <f>SUM($AH21:$AM21)/SUM($AH$32:$AM$32)*'Capital Spending'!P$6*$AO$1</f>
        <v>56663.217135400453</v>
      </c>
      <c r="BB21" s="60">
        <f>SUM($AH21:$AM21)/SUM($AH$32:$AM$32)*'Capital Spending'!Q$6*$AO$1</f>
        <v>102246.26547163338</v>
      </c>
      <c r="BC21" s="60">
        <f>SUM($AH21:$AM21)/SUM($AH$32:$AM$32)*'Capital Spending'!R$6*$AO$1</f>
        <v>173389.33425213117</v>
      </c>
      <c r="BD21" s="60">
        <f>SUM($AH21:$AM21)/SUM($AH$32:$AM$32)*'Capital Spending'!S$6*$AO$1</f>
        <v>79526.284775890308</v>
      </c>
      <c r="BE21" s="60">
        <f>SUM($AH21:$AM21)/SUM($AH$32:$AM$32)*'Capital Spending'!T$6*$AO$1</f>
        <v>66389.231776753528</v>
      </c>
      <c r="BF21" s="60">
        <f>SUM($AH21:$AM21)/SUM($AH$32:$AM$32)*'Capital Spending'!U$6*$AO$1</f>
        <v>60503.291465803668</v>
      </c>
      <c r="BG21" s="60">
        <f>SUM($AH21:$AM21)/SUM($AH$32:$AM$32)*'Capital Spending'!V$6*$AO$1</f>
        <v>40701.040208592894</v>
      </c>
      <c r="BH21" s="60">
        <f>SUM($AH21:$AM21)/SUM($AH$32:$AM$32)*'Capital Spending'!W$6*$AO$1</f>
        <v>45584.472459831763</v>
      </c>
      <c r="BI21" s="19"/>
      <c r="BJ21" s="110">
        <v>0</v>
      </c>
      <c r="BK21" s="18">
        <f>'[20]Pivot Retires'!U21</f>
        <v>0</v>
      </c>
      <c r="BL21" s="18">
        <f>'[20]Pivot Retires'!V21</f>
        <v>0</v>
      </c>
      <c r="BM21" s="18">
        <f>'[20]Pivot Retires'!W21</f>
        <v>0</v>
      </c>
      <c r="BN21" s="18">
        <f>'[20]Pivot Retires'!X21</f>
        <v>0</v>
      </c>
      <c r="BO21" s="18">
        <f>'[20]Pivot Retires'!Y21</f>
        <v>-8493986.5500000007</v>
      </c>
      <c r="BP21" s="18">
        <f>'[20]Pivot Retires'!Z21</f>
        <v>0</v>
      </c>
      <c r="BQ21" s="18">
        <f t="shared" si="52"/>
        <v>0</v>
      </c>
      <c r="BR21" s="20">
        <f t="shared" si="30"/>
        <v>0</v>
      </c>
      <c r="BS21" s="19">
        <f t="shared" si="31"/>
        <v>0</v>
      </c>
      <c r="BT21" s="19">
        <f t="shared" si="32"/>
        <v>0</v>
      </c>
      <c r="BU21" s="19">
        <f t="shared" si="33"/>
        <v>0</v>
      </c>
      <c r="BV21" s="19">
        <f t="shared" si="34"/>
        <v>0</v>
      </c>
      <c r="BW21" s="19">
        <f t="shared" si="35"/>
        <v>0</v>
      </c>
      <c r="BX21" s="19">
        <f t="shared" si="36"/>
        <v>0</v>
      </c>
      <c r="BY21" s="19">
        <f t="shared" si="37"/>
        <v>0</v>
      </c>
      <c r="BZ21" s="19">
        <f t="shared" si="38"/>
        <v>0</v>
      </c>
      <c r="CA21" s="19">
        <f t="shared" si="39"/>
        <v>0</v>
      </c>
      <c r="CB21" s="19">
        <f t="shared" si="40"/>
        <v>0</v>
      </c>
      <c r="CC21" s="19">
        <f t="shared" si="41"/>
        <v>0</v>
      </c>
      <c r="CD21" s="19">
        <f t="shared" si="42"/>
        <v>0</v>
      </c>
      <c r="CE21" s="19">
        <f t="shared" si="43"/>
        <v>0</v>
      </c>
      <c r="CF21" s="19">
        <f t="shared" si="44"/>
        <v>0</v>
      </c>
      <c r="CG21" s="19">
        <f t="shared" si="45"/>
        <v>0</v>
      </c>
      <c r="CH21" s="19">
        <f t="shared" si="46"/>
        <v>0</v>
      </c>
      <c r="CI21" s="19">
        <f t="shared" si="47"/>
        <v>0</v>
      </c>
      <c r="CJ21" s="19">
        <f t="shared" si="48"/>
        <v>0</v>
      </c>
      <c r="CK21" s="19">
        <f t="shared" si="49"/>
        <v>0</v>
      </c>
      <c r="CL21" s="19"/>
      <c r="CM21" s="18">
        <f>'[20]Pivot Transfers'!U21</f>
        <v>0</v>
      </c>
      <c r="CN21" s="18">
        <f>'[20]Pivot Transfers'!V21</f>
        <v>0</v>
      </c>
      <c r="CO21" s="18">
        <f>'[20]Pivot Transfers'!W21</f>
        <v>0</v>
      </c>
      <c r="CP21" s="18">
        <f>'[20]Pivot Transfers'!X21</f>
        <v>0</v>
      </c>
      <c r="CQ21" s="18">
        <f>'[20]Pivot Transfers'!Y21</f>
        <v>0</v>
      </c>
      <c r="CR21" s="18">
        <f>'[20]Pivot Transfers'!Z21</f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/>
    </row>
    <row r="22" spans="1:118">
      <c r="A22" s="90">
        <v>39902</v>
      </c>
      <c r="B22" s="91" t="s">
        <v>22</v>
      </c>
      <c r="C22" s="53">
        <f t="shared" si="53"/>
        <v>17259544.894479014</v>
      </c>
      <c r="D22" s="53">
        <f t="shared" si="50"/>
        <v>19267874.059563026</v>
      </c>
      <c r="E22" s="18">
        <f>'[20]Pivot End Balances'!T22</f>
        <v>16885891.23</v>
      </c>
      <c r="F22" s="19">
        <f t="shared" si="3"/>
        <v>16886099.990000002</v>
      </c>
      <c r="G22" s="19">
        <f t="shared" si="4"/>
        <v>16886414.370000001</v>
      </c>
      <c r="H22" s="19">
        <f t="shared" si="5"/>
        <v>16886593.720000003</v>
      </c>
      <c r="I22" s="19">
        <f t="shared" si="6"/>
        <v>17001892.030000001</v>
      </c>
      <c r="J22" s="19">
        <f t="shared" si="7"/>
        <v>16922076.949999999</v>
      </c>
      <c r="K22" s="19">
        <f t="shared" si="8"/>
        <v>16948934.16</v>
      </c>
      <c r="L22" s="19">
        <f t="shared" si="9"/>
        <v>17150365.866632871</v>
      </c>
      <c r="M22" s="19">
        <f t="shared" si="10"/>
        <v>17270713.14573653</v>
      </c>
      <c r="N22" s="19">
        <f t="shared" si="11"/>
        <v>17487874.480198316</v>
      </c>
      <c r="O22" s="19">
        <f t="shared" si="12"/>
        <v>17856136.920239024</v>
      </c>
      <c r="P22" s="19">
        <f t="shared" si="13"/>
        <v>18025043.17854644</v>
      </c>
      <c r="Q22" s="19">
        <f t="shared" si="14"/>
        <v>18166047.586874023</v>
      </c>
      <c r="R22" s="19">
        <f t="shared" si="15"/>
        <v>18294550.818297077</v>
      </c>
      <c r="S22" s="19">
        <f t="shared" si="16"/>
        <v>18380995.953138046</v>
      </c>
      <c r="T22" s="19">
        <f t="shared" si="17"/>
        <v>18477813.033199128</v>
      </c>
      <c r="U22" s="19">
        <f t="shared" si="18"/>
        <v>18548332.231417671</v>
      </c>
      <c r="V22" s="19">
        <f t="shared" si="19"/>
        <v>18612666.469278298</v>
      </c>
      <c r="W22" s="19">
        <f t="shared" si="20"/>
        <v>18714741.119852245</v>
      </c>
      <c r="X22" s="19">
        <f t="shared" si="21"/>
        <v>18819173.526378494</v>
      </c>
      <c r="Y22" s="19">
        <f t="shared" si="22"/>
        <v>18939520.805482153</v>
      </c>
      <c r="Z22" s="19">
        <f t="shared" si="23"/>
        <v>19156682.139943939</v>
      </c>
      <c r="AA22" s="19">
        <f t="shared" si="24"/>
        <v>19524944.579984646</v>
      </c>
      <c r="AB22" s="19">
        <f t="shared" si="25"/>
        <v>19693850.838292062</v>
      </c>
      <c r="AC22" s="19">
        <f t="shared" si="26"/>
        <v>19834855.246619646</v>
      </c>
      <c r="AD22" s="19">
        <f t="shared" si="27"/>
        <v>19963358.478042699</v>
      </c>
      <c r="AE22" s="19">
        <f t="shared" si="28"/>
        <v>20049803.612883668</v>
      </c>
      <c r="AF22" s="19">
        <f t="shared" si="29"/>
        <v>20146620.69294475</v>
      </c>
      <c r="AH22" s="18">
        <f>'[20]Pivot Additions'!U22</f>
        <v>208.76</v>
      </c>
      <c r="AI22" s="18">
        <f>'[20]Pivot Additions'!V22</f>
        <v>314.38</v>
      </c>
      <c r="AJ22" s="18">
        <f>'[20]Pivot Additions'!W22</f>
        <v>179.35</v>
      </c>
      <c r="AK22" s="18">
        <f>'[20]Pivot Additions'!X22</f>
        <v>115298.31</v>
      </c>
      <c r="AL22" s="18">
        <f>'[20]Pivot Additions'!Y22</f>
        <v>145286.93</v>
      </c>
      <c r="AM22" s="18">
        <f>'[20]Pivot Additions'!Z22</f>
        <v>26857.21</v>
      </c>
      <c r="AN22" s="128">
        <f t="shared" si="51"/>
        <v>201431.70663286935</v>
      </c>
      <c r="AO22" s="60">
        <f>SUM($AH22:$AM22)/SUM($AH$32:$AM$32)*'Capital Spending'!D$6*$AO$1</f>
        <v>120347.27910365985</v>
      </c>
      <c r="AP22" s="60">
        <f>SUM($AH22:$AM22)/SUM($AH$32:$AM$32)*'Capital Spending'!E$6*$AO$1</f>
        <v>217161.33446178705</v>
      </c>
      <c r="AQ22" s="60">
        <f>SUM($AH22:$AM22)/SUM($AH$32:$AM$32)*'Capital Spending'!F$6*$AO$1</f>
        <v>368262.44004070747</v>
      </c>
      <c r="AR22" s="60">
        <f>SUM($AH22:$AM22)/SUM($AH$32:$AM$32)*'Capital Spending'!G$6*$AO$1</f>
        <v>168906.25830741698</v>
      </c>
      <c r="AS22" s="60">
        <f>SUM($AH22:$AM22)/SUM($AH$32:$AM$32)*'Capital Spending'!H$6*$AO$1</f>
        <v>141004.40832758328</v>
      </c>
      <c r="AT22" s="60">
        <f>SUM($AH22:$AM22)/SUM($AH$32:$AM$32)*'Capital Spending'!I$6*$AO$1</f>
        <v>128503.23142305456</v>
      </c>
      <c r="AU22" s="60">
        <f>SUM($AH22:$AM22)/SUM($AH$32:$AM$32)*'Capital Spending'!J$6*$AO$1</f>
        <v>86445.134840969244</v>
      </c>
      <c r="AV22" s="60">
        <f>SUM($AH22:$AM22)/SUM($AH$32:$AM$32)*'Capital Spending'!K$6*$AO$1</f>
        <v>96817.080061080764</v>
      </c>
      <c r="AW22" s="60">
        <f>SUM($AH22:$AM22)/SUM($AH$32:$AM$32)*'Capital Spending'!L$6*$AO$1</f>
        <v>70519.198218543897</v>
      </c>
      <c r="AX22" s="60">
        <f>SUM($AH22:$AM22)/SUM($AH$32:$AM$32)*'Capital Spending'!M$6*$AO$1</f>
        <v>64334.237860627276</v>
      </c>
      <c r="AY22" s="60">
        <f>SUM($AH22:$AM22)/SUM($AH$32:$AM$32)*'Capital Spending'!N$6*$AO$1</f>
        <v>102074.65057394524</v>
      </c>
      <c r="AZ22" s="60">
        <f>SUM($AH22:$AM22)/SUM($AH$32:$AM$32)*'Capital Spending'!O$6*$AO$1</f>
        <v>104432.40652624886</v>
      </c>
      <c r="BA22" s="60">
        <f>SUM($AH22:$AM22)/SUM($AH$32:$AM$32)*'Capital Spending'!P$6*$AO$1</f>
        <v>120347.27910365985</v>
      </c>
      <c r="BB22" s="60">
        <f>SUM($AH22:$AM22)/SUM($AH$32:$AM$32)*'Capital Spending'!Q$6*$AO$1</f>
        <v>217161.33446178705</v>
      </c>
      <c r="BC22" s="60">
        <f>SUM($AH22:$AM22)/SUM($AH$32:$AM$32)*'Capital Spending'!R$6*$AO$1</f>
        <v>368262.44004070747</v>
      </c>
      <c r="BD22" s="60">
        <f>SUM($AH22:$AM22)/SUM($AH$32:$AM$32)*'Capital Spending'!S$6*$AO$1</f>
        <v>168906.25830741698</v>
      </c>
      <c r="BE22" s="60">
        <f>SUM($AH22:$AM22)/SUM($AH$32:$AM$32)*'Capital Spending'!T$6*$AO$1</f>
        <v>141004.40832758328</v>
      </c>
      <c r="BF22" s="60">
        <f>SUM($AH22:$AM22)/SUM($AH$32:$AM$32)*'Capital Spending'!U$6*$AO$1</f>
        <v>128503.23142305456</v>
      </c>
      <c r="BG22" s="60">
        <f>SUM($AH22:$AM22)/SUM($AH$32:$AM$32)*'Capital Spending'!V$6*$AO$1</f>
        <v>86445.134840969244</v>
      </c>
      <c r="BH22" s="60">
        <f>SUM($AH22:$AM22)/SUM($AH$32:$AM$32)*'Capital Spending'!W$6*$AO$1</f>
        <v>96817.080061080764</v>
      </c>
      <c r="BI22" s="19"/>
      <c r="BJ22" s="110">
        <v>0</v>
      </c>
      <c r="BK22" s="18">
        <f>'[20]Pivot Retires'!U22</f>
        <v>0</v>
      </c>
      <c r="BL22" s="18">
        <f>'[20]Pivot Retires'!V22</f>
        <v>0</v>
      </c>
      <c r="BM22" s="18">
        <f>'[20]Pivot Retires'!W22</f>
        <v>0</v>
      </c>
      <c r="BN22" s="18">
        <f>'[20]Pivot Retires'!X22</f>
        <v>0</v>
      </c>
      <c r="BO22" s="18">
        <f>'[20]Pivot Retires'!Y22</f>
        <v>-225102.01</v>
      </c>
      <c r="BP22" s="18">
        <f>'[20]Pivot Retires'!Z22</f>
        <v>0</v>
      </c>
      <c r="BQ22" s="18">
        <f t="shared" si="52"/>
        <v>0</v>
      </c>
      <c r="BR22" s="20">
        <f t="shared" si="30"/>
        <v>0</v>
      </c>
      <c r="BS22" s="19">
        <f t="shared" si="31"/>
        <v>0</v>
      </c>
      <c r="BT22" s="19">
        <f t="shared" si="32"/>
        <v>0</v>
      </c>
      <c r="BU22" s="19">
        <f t="shared" si="33"/>
        <v>0</v>
      </c>
      <c r="BV22" s="19">
        <f t="shared" si="34"/>
        <v>0</v>
      </c>
      <c r="BW22" s="19">
        <f t="shared" si="35"/>
        <v>0</v>
      </c>
      <c r="BX22" s="19">
        <f t="shared" si="36"/>
        <v>0</v>
      </c>
      <c r="BY22" s="19">
        <f t="shared" si="37"/>
        <v>0</v>
      </c>
      <c r="BZ22" s="19">
        <f t="shared" si="38"/>
        <v>0</v>
      </c>
      <c r="CA22" s="19">
        <f t="shared" si="39"/>
        <v>0</v>
      </c>
      <c r="CB22" s="19">
        <f t="shared" si="40"/>
        <v>0</v>
      </c>
      <c r="CC22" s="19">
        <f t="shared" si="41"/>
        <v>0</v>
      </c>
      <c r="CD22" s="19">
        <f t="shared" si="42"/>
        <v>0</v>
      </c>
      <c r="CE22" s="19">
        <f t="shared" si="43"/>
        <v>0</v>
      </c>
      <c r="CF22" s="19">
        <f t="shared" si="44"/>
        <v>0</v>
      </c>
      <c r="CG22" s="19">
        <f t="shared" si="45"/>
        <v>0</v>
      </c>
      <c r="CH22" s="19">
        <f t="shared" si="46"/>
        <v>0</v>
      </c>
      <c r="CI22" s="19">
        <f t="shared" si="47"/>
        <v>0</v>
      </c>
      <c r="CJ22" s="19">
        <f t="shared" si="48"/>
        <v>0</v>
      </c>
      <c r="CK22" s="19">
        <f t="shared" si="49"/>
        <v>0</v>
      </c>
      <c r="CL22" s="19"/>
      <c r="CM22" s="18">
        <f>'[20]Pivot Transfers'!U22</f>
        <v>0</v>
      </c>
      <c r="CN22" s="18">
        <f>'[20]Pivot Transfers'!V22</f>
        <v>0</v>
      </c>
      <c r="CO22" s="18">
        <f>'[20]Pivot Transfers'!W22</f>
        <v>0</v>
      </c>
      <c r="CP22" s="18">
        <f>'[20]Pivot Transfers'!X22</f>
        <v>0</v>
      </c>
      <c r="CQ22" s="18">
        <f>'[20]Pivot Transfers'!Y22</f>
        <v>0</v>
      </c>
      <c r="CR22" s="18">
        <f>'[20]Pivot Transfers'!Z22</f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/>
    </row>
    <row r="23" spans="1:118">
      <c r="A23" s="90">
        <v>39903</v>
      </c>
      <c r="B23" s="91" t="s">
        <v>23</v>
      </c>
      <c r="C23" s="53">
        <f t="shared" si="53"/>
        <v>3276745.7011825535</v>
      </c>
      <c r="D23" s="53">
        <f t="shared" si="50"/>
        <v>3397429.4784985431</v>
      </c>
      <c r="E23" s="18">
        <f>'[20]Pivot End Balances'!T23</f>
        <v>3253171.04</v>
      </c>
      <c r="F23" s="19">
        <f t="shared" si="3"/>
        <v>3254074.92</v>
      </c>
      <c r="G23" s="19">
        <f t="shared" si="4"/>
        <v>3253712.51</v>
      </c>
      <c r="H23" s="19">
        <f t="shared" si="5"/>
        <v>3253712.51</v>
      </c>
      <c r="I23" s="19">
        <f t="shared" si="6"/>
        <v>3270655.9899999998</v>
      </c>
      <c r="J23" s="19">
        <f t="shared" si="7"/>
        <v>3256713.67</v>
      </c>
      <c r="K23" s="19">
        <f t="shared" si="8"/>
        <v>3256713.67</v>
      </c>
      <c r="L23" s="19">
        <f t="shared" si="9"/>
        <v>3268936.7661921121</v>
      </c>
      <c r="M23" s="19">
        <f t="shared" si="10"/>
        <v>3276239.5706687882</v>
      </c>
      <c r="N23" s="19">
        <f t="shared" si="11"/>
        <v>3289417.1578754126</v>
      </c>
      <c r="O23" s="19">
        <f t="shared" si="12"/>
        <v>3311763.7253736644</v>
      </c>
      <c r="P23" s="19">
        <f t="shared" si="13"/>
        <v>3322013.1417999682</v>
      </c>
      <c r="Q23" s="19">
        <f t="shared" si="14"/>
        <v>3330569.4434632468</v>
      </c>
      <c r="R23" s="19">
        <f t="shared" si="15"/>
        <v>3338367.1600439041</v>
      </c>
      <c r="S23" s="19">
        <f t="shared" si="16"/>
        <v>3343612.7453401014</v>
      </c>
      <c r="T23" s="19">
        <f t="shared" si="17"/>
        <v>3349487.7116123321</v>
      </c>
      <c r="U23" s="19">
        <f t="shared" si="18"/>
        <v>3353766.8936617943</v>
      </c>
      <c r="V23" s="19">
        <f t="shared" si="19"/>
        <v>3357670.7655544644</v>
      </c>
      <c r="W23" s="19">
        <f t="shared" si="20"/>
        <v>3363864.7669537356</v>
      </c>
      <c r="X23" s="19">
        <f t="shared" si="21"/>
        <v>3370201.8395620249</v>
      </c>
      <c r="Y23" s="19">
        <f t="shared" si="22"/>
        <v>3377504.644038701</v>
      </c>
      <c r="Z23" s="19">
        <f t="shared" si="23"/>
        <v>3390682.2312453254</v>
      </c>
      <c r="AA23" s="19">
        <f t="shared" si="24"/>
        <v>3413028.7987435772</v>
      </c>
      <c r="AB23" s="19">
        <f t="shared" si="25"/>
        <v>3423278.215169881</v>
      </c>
      <c r="AC23" s="19">
        <f t="shared" si="26"/>
        <v>3431834.5168331596</v>
      </c>
      <c r="AD23" s="19">
        <f t="shared" si="27"/>
        <v>3439632.2334138169</v>
      </c>
      <c r="AE23" s="19">
        <f t="shared" si="28"/>
        <v>3444877.8187100142</v>
      </c>
      <c r="AF23" s="19">
        <f t="shared" si="29"/>
        <v>3450752.7849822449</v>
      </c>
      <c r="AH23" s="18">
        <f>'[20]Pivot Additions'!U23</f>
        <v>903.88</v>
      </c>
      <c r="AI23" s="18">
        <f>'[20]Pivot Additions'!V23</f>
        <v>-362.41</v>
      </c>
      <c r="AJ23" s="18">
        <f>'[20]Pivot Additions'!W23</f>
        <v>0</v>
      </c>
      <c r="AK23" s="18">
        <f>'[20]Pivot Additions'!X23</f>
        <v>16943.48</v>
      </c>
      <c r="AL23" s="18">
        <f>'[20]Pivot Additions'!Y23</f>
        <v>0</v>
      </c>
      <c r="AM23" s="18">
        <f>'[20]Pivot Additions'!Z23</f>
        <v>0</v>
      </c>
      <c r="AN23" s="128">
        <f t="shared" si="51"/>
        <v>12223.096192112167</v>
      </c>
      <c r="AO23" s="60">
        <f>SUM($AH23:$AM23)/SUM($AH$32:$AM$32)*'Capital Spending'!D$6*$AO$1</f>
        <v>7302.8044766759995</v>
      </c>
      <c r="AP23" s="60">
        <f>SUM($AH23:$AM23)/SUM($AH$32:$AM$32)*'Capital Spending'!E$6*$AO$1</f>
        <v>13177.587206624636</v>
      </c>
      <c r="AQ23" s="60">
        <f>SUM($AH23:$AM23)/SUM($AH$32:$AM$32)*'Capital Spending'!F$6*$AO$1</f>
        <v>22346.567498251981</v>
      </c>
      <c r="AR23" s="60">
        <f>SUM($AH23:$AM23)/SUM($AH$32:$AM$32)*'Capital Spending'!G$6*$AO$1</f>
        <v>10249.416426303618</v>
      </c>
      <c r="AS23" s="60">
        <f>SUM($AH23:$AM23)/SUM($AH$32:$AM$32)*'Capital Spending'!H$6*$AO$1</f>
        <v>8556.301663278824</v>
      </c>
      <c r="AT23" s="60">
        <f>SUM($AH23:$AM23)/SUM($AH$32:$AM$32)*'Capital Spending'!I$6*$AO$1</f>
        <v>7797.7165806574203</v>
      </c>
      <c r="AU23" s="60">
        <f>SUM($AH23:$AM23)/SUM($AH$32:$AM$32)*'Capital Spending'!J$6*$AO$1</f>
        <v>5245.5852961971332</v>
      </c>
      <c r="AV23" s="60">
        <f>SUM($AH23:$AM23)/SUM($AH$32:$AM$32)*'Capital Spending'!K$6*$AO$1</f>
        <v>5874.9662722308922</v>
      </c>
      <c r="AW23" s="60">
        <f>SUM($AH23:$AM23)/SUM($AH$32:$AM$32)*'Capital Spending'!L$6*$AO$1</f>
        <v>4279.1820494620833</v>
      </c>
      <c r="AX23" s="60">
        <f>SUM($AH23:$AM23)/SUM($AH$32:$AM$32)*'Capital Spending'!M$6*$AO$1</f>
        <v>3903.8718926703168</v>
      </c>
      <c r="AY23" s="60">
        <f>SUM($AH23:$AM23)/SUM($AH$32:$AM$32)*'Capital Spending'!N$6*$AO$1</f>
        <v>6194.0013992711574</v>
      </c>
      <c r="AZ23" s="60">
        <f>SUM($AH23:$AM23)/SUM($AH$32:$AM$32)*'Capital Spending'!O$6*$AO$1</f>
        <v>6337.0726082891997</v>
      </c>
      <c r="BA23" s="60">
        <f>SUM($AH23:$AM23)/SUM($AH$32:$AM$32)*'Capital Spending'!P$6*$AO$1</f>
        <v>7302.8044766759995</v>
      </c>
      <c r="BB23" s="60">
        <f>SUM($AH23:$AM23)/SUM($AH$32:$AM$32)*'Capital Spending'!Q$6*$AO$1</f>
        <v>13177.587206624636</v>
      </c>
      <c r="BC23" s="60">
        <f>SUM($AH23:$AM23)/SUM($AH$32:$AM$32)*'Capital Spending'!R$6*$AO$1</f>
        <v>22346.567498251981</v>
      </c>
      <c r="BD23" s="60">
        <f>SUM($AH23:$AM23)/SUM($AH$32:$AM$32)*'Capital Spending'!S$6*$AO$1</f>
        <v>10249.416426303618</v>
      </c>
      <c r="BE23" s="60">
        <f>SUM($AH23:$AM23)/SUM($AH$32:$AM$32)*'Capital Spending'!T$6*$AO$1</f>
        <v>8556.301663278824</v>
      </c>
      <c r="BF23" s="60">
        <f>SUM($AH23:$AM23)/SUM($AH$32:$AM$32)*'Capital Spending'!U$6*$AO$1</f>
        <v>7797.7165806574203</v>
      </c>
      <c r="BG23" s="60">
        <f>SUM($AH23:$AM23)/SUM($AH$32:$AM$32)*'Capital Spending'!V$6*$AO$1</f>
        <v>5245.5852961971332</v>
      </c>
      <c r="BH23" s="60">
        <f>SUM($AH23:$AM23)/SUM($AH$32:$AM$32)*'Capital Spending'!W$6*$AO$1</f>
        <v>5874.9662722308922</v>
      </c>
      <c r="BI23" s="19"/>
      <c r="BJ23" s="110">
        <v>0</v>
      </c>
      <c r="BK23" s="18">
        <f>'[20]Pivot Retires'!U23</f>
        <v>0</v>
      </c>
      <c r="BL23" s="18">
        <f>'[20]Pivot Retires'!V23</f>
        <v>0</v>
      </c>
      <c r="BM23" s="18">
        <f>'[20]Pivot Retires'!W23</f>
        <v>0</v>
      </c>
      <c r="BN23" s="18">
        <f>'[20]Pivot Retires'!X23</f>
        <v>0</v>
      </c>
      <c r="BO23" s="18">
        <f>'[20]Pivot Retires'!Y23</f>
        <v>-13942.32</v>
      </c>
      <c r="BP23" s="18">
        <f>'[20]Pivot Retires'!Z23</f>
        <v>0</v>
      </c>
      <c r="BQ23" s="18">
        <f t="shared" si="52"/>
        <v>0</v>
      </c>
      <c r="BR23" s="20">
        <f t="shared" si="30"/>
        <v>0</v>
      </c>
      <c r="BS23" s="19">
        <f t="shared" si="31"/>
        <v>0</v>
      </c>
      <c r="BT23" s="19">
        <f t="shared" si="32"/>
        <v>0</v>
      </c>
      <c r="BU23" s="19">
        <f t="shared" si="33"/>
        <v>0</v>
      </c>
      <c r="BV23" s="19">
        <f t="shared" si="34"/>
        <v>0</v>
      </c>
      <c r="BW23" s="19">
        <f t="shared" si="35"/>
        <v>0</v>
      </c>
      <c r="BX23" s="19">
        <f t="shared" si="36"/>
        <v>0</v>
      </c>
      <c r="BY23" s="19">
        <f t="shared" si="37"/>
        <v>0</v>
      </c>
      <c r="BZ23" s="19">
        <f t="shared" si="38"/>
        <v>0</v>
      </c>
      <c r="CA23" s="19">
        <f t="shared" si="39"/>
        <v>0</v>
      </c>
      <c r="CB23" s="19">
        <f t="shared" si="40"/>
        <v>0</v>
      </c>
      <c r="CC23" s="19">
        <f t="shared" si="41"/>
        <v>0</v>
      </c>
      <c r="CD23" s="19">
        <f t="shared" si="42"/>
        <v>0</v>
      </c>
      <c r="CE23" s="19">
        <f t="shared" si="43"/>
        <v>0</v>
      </c>
      <c r="CF23" s="19">
        <f t="shared" si="44"/>
        <v>0</v>
      </c>
      <c r="CG23" s="19">
        <f t="shared" si="45"/>
        <v>0</v>
      </c>
      <c r="CH23" s="19">
        <f t="shared" si="46"/>
        <v>0</v>
      </c>
      <c r="CI23" s="19">
        <f t="shared" si="47"/>
        <v>0</v>
      </c>
      <c r="CJ23" s="19">
        <f t="shared" si="48"/>
        <v>0</v>
      </c>
      <c r="CK23" s="19">
        <f t="shared" si="49"/>
        <v>0</v>
      </c>
      <c r="CL23" s="19"/>
      <c r="CM23" s="18">
        <f>'[20]Pivot Transfers'!U23</f>
        <v>0</v>
      </c>
      <c r="CN23" s="18">
        <f>'[20]Pivot Transfers'!V23</f>
        <v>0</v>
      </c>
      <c r="CO23" s="18">
        <f>'[20]Pivot Transfers'!W23</f>
        <v>0</v>
      </c>
      <c r="CP23" s="18">
        <f>'[20]Pivot Transfers'!X23</f>
        <v>0</v>
      </c>
      <c r="CQ23" s="18">
        <f>'[20]Pivot Transfers'!Y23</f>
        <v>0</v>
      </c>
      <c r="CR23" s="18">
        <f>'[20]Pivot Transfers'!Z23</f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0</v>
      </c>
      <c r="DH23" s="19">
        <v>0</v>
      </c>
      <c r="DI23" s="19">
        <v>0</v>
      </c>
      <c r="DJ23" s="19">
        <v>0</v>
      </c>
      <c r="DK23" s="19">
        <v>0</v>
      </c>
      <c r="DL23" s="19">
        <v>0</v>
      </c>
      <c r="DM23" s="19">
        <v>0</v>
      </c>
      <c r="DN23" s="19"/>
    </row>
    <row r="24" spans="1:118">
      <c r="A24" s="90">
        <v>39904</v>
      </c>
      <c r="B24" s="91" t="s">
        <v>24</v>
      </c>
      <c r="C24" s="53">
        <f t="shared" si="53"/>
        <v>0</v>
      </c>
      <c r="D24" s="53">
        <f t="shared" si="50"/>
        <v>0</v>
      </c>
      <c r="E24" s="18">
        <f>'[20]Pivot End Balances'!T24</f>
        <v>0</v>
      </c>
      <c r="F24" s="19">
        <f t="shared" si="3"/>
        <v>0</v>
      </c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19">
        <f t="shared" si="10"/>
        <v>0</v>
      </c>
      <c r="N24" s="19">
        <f t="shared" si="11"/>
        <v>0</v>
      </c>
      <c r="O24" s="19">
        <f t="shared" si="12"/>
        <v>0</v>
      </c>
      <c r="P24" s="19">
        <f t="shared" si="13"/>
        <v>0</v>
      </c>
      <c r="Q24" s="19">
        <f t="shared" si="14"/>
        <v>0</v>
      </c>
      <c r="R24" s="19">
        <f t="shared" si="15"/>
        <v>0</v>
      </c>
      <c r="S24" s="19">
        <f t="shared" si="16"/>
        <v>0</v>
      </c>
      <c r="T24" s="19">
        <f t="shared" si="17"/>
        <v>0</v>
      </c>
      <c r="U24" s="19">
        <f t="shared" si="18"/>
        <v>0</v>
      </c>
      <c r="V24" s="19">
        <f t="shared" si="19"/>
        <v>0</v>
      </c>
      <c r="W24" s="19">
        <f t="shared" si="20"/>
        <v>0</v>
      </c>
      <c r="X24" s="19">
        <f t="shared" si="21"/>
        <v>0</v>
      </c>
      <c r="Y24" s="19">
        <f t="shared" si="22"/>
        <v>0</v>
      </c>
      <c r="Z24" s="19">
        <f t="shared" si="23"/>
        <v>0</v>
      </c>
      <c r="AA24" s="19">
        <f t="shared" si="24"/>
        <v>0</v>
      </c>
      <c r="AB24" s="19">
        <f t="shared" si="25"/>
        <v>0</v>
      </c>
      <c r="AC24" s="19">
        <f t="shared" si="26"/>
        <v>0</v>
      </c>
      <c r="AD24" s="19">
        <f t="shared" si="27"/>
        <v>0</v>
      </c>
      <c r="AE24" s="19">
        <f t="shared" si="28"/>
        <v>0</v>
      </c>
      <c r="AF24" s="19">
        <f t="shared" si="29"/>
        <v>0</v>
      </c>
      <c r="AH24" s="18">
        <f>'[20]Pivot Additions'!U24</f>
        <v>0</v>
      </c>
      <c r="AI24" s="18">
        <f>'[20]Pivot Additions'!V24</f>
        <v>0</v>
      </c>
      <c r="AJ24" s="18">
        <f>'[20]Pivot Additions'!W24</f>
        <v>0</v>
      </c>
      <c r="AK24" s="18">
        <f>'[20]Pivot Additions'!X24</f>
        <v>0</v>
      </c>
      <c r="AL24" s="18">
        <f>'[20]Pivot Additions'!Y24</f>
        <v>0</v>
      </c>
      <c r="AM24" s="18">
        <f>'[20]Pivot Additions'!Z24</f>
        <v>0</v>
      </c>
      <c r="AN24" s="128">
        <f t="shared" si="51"/>
        <v>0</v>
      </c>
      <c r="AO24" s="60">
        <f>SUM($AH24:$AM24)/SUM($AH$32:$AM$32)*'Capital Spending'!D$6*$AO$1</f>
        <v>0</v>
      </c>
      <c r="AP24" s="60">
        <f>SUM($AH24:$AM24)/SUM($AH$32:$AM$32)*'Capital Spending'!E$6*$AO$1</f>
        <v>0</v>
      </c>
      <c r="AQ24" s="60">
        <f>SUM($AH24:$AM24)/SUM($AH$32:$AM$32)*'Capital Spending'!F$6*$AO$1</f>
        <v>0</v>
      </c>
      <c r="AR24" s="60">
        <f>SUM($AH24:$AM24)/SUM($AH$32:$AM$32)*'Capital Spending'!G$6*$AO$1</f>
        <v>0</v>
      </c>
      <c r="AS24" s="60">
        <f>SUM($AH24:$AM24)/SUM($AH$32:$AM$32)*'Capital Spending'!H$6*$AO$1</f>
        <v>0</v>
      </c>
      <c r="AT24" s="60">
        <f>SUM($AH24:$AM24)/SUM($AH$32:$AM$32)*'Capital Spending'!I$6*$AO$1</f>
        <v>0</v>
      </c>
      <c r="AU24" s="60">
        <f>SUM($AH24:$AM24)/SUM($AH$32:$AM$32)*'Capital Spending'!J$6*$AO$1</f>
        <v>0</v>
      </c>
      <c r="AV24" s="60">
        <f>SUM($AH24:$AM24)/SUM($AH$32:$AM$32)*'Capital Spending'!K$6*$AO$1</f>
        <v>0</v>
      </c>
      <c r="AW24" s="60">
        <f>SUM($AH24:$AM24)/SUM($AH$32:$AM$32)*'Capital Spending'!L$6*$AO$1</f>
        <v>0</v>
      </c>
      <c r="AX24" s="60">
        <f>SUM($AH24:$AM24)/SUM($AH$32:$AM$32)*'Capital Spending'!M$6*$AO$1</f>
        <v>0</v>
      </c>
      <c r="AY24" s="60">
        <f>SUM($AH24:$AM24)/SUM($AH$32:$AM$32)*'Capital Spending'!N$6*$AO$1</f>
        <v>0</v>
      </c>
      <c r="AZ24" s="60">
        <f>SUM($AH24:$AM24)/SUM($AH$32:$AM$32)*'Capital Spending'!O$6*$AO$1</f>
        <v>0</v>
      </c>
      <c r="BA24" s="60">
        <f>SUM($AH24:$AM24)/SUM($AH$32:$AM$32)*'Capital Spending'!P$6*$AO$1</f>
        <v>0</v>
      </c>
      <c r="BB24" s="60">
        <f>SUM($AH24:$AM24)/SUM($AH$32:$AM$32)*'Capital Spending'!Q$6*$AO$1</f>
        <v>0</v>
      </c>
      <c r="BC24" s="60">
        <f>SUM($AH24:$AM24)/SUM($AH$32:$AM$32)*'Capital Spending'!R$6*$AO$1</f>
        <v>0</v>
      </c>
      <c r="BD24" s="60">
        <f>SUM($AH24:$AM24)/SUM($AH$32:$AM$32)*'Capital Spending'!S$6*$AO$1</f>
        <v>0</v>
      </c>
      <c r="BE24" s="60">
        <f>SUM($AH24:$AM24)/SUM($AH$32:$AM$32)*'Capital Spending'!T$6*$AO$1</f>
        <v>0</v>
      </c>
      <c r="BF24" s="60">
        <f>SUM($AH24:$AM24)/SUM($AH$32:$AM$32)*'Capital Spending'!U$6*$AO$1</f>
        <v>0</v>
      </c>
      <c r="BG24" s="60">
        <f>SUM($AH24:$AM24)/SUM($AH$32:$AM$32)*'Capital Spending'!V$6*$AO$1</f>
        <v>0</v>
      </c>
      <c r="BH24" s="60">
        <f>SUM($AH24:$AM24)/SUM($AH$32:$AM$32)*'Capital Spending'!W$6*$AO$1</f>
        <v>0</v>
      </c>
      <c r="BI24" s="19"/>
      <c r="BJ24" s="110">
        <v>0</v>
      </c>
      <c r="BK24" s="18">
        <f>'[20]Pivot Retires'!U24</f>
        <v>0</v>
      </c>
      <c r="BL24" s="18">
        <f>'[20]Pivot Retires'!V24</f>
        <v>0</v>
      </c>
      <c r="BM24" s="18">
        <f>'[20]Pivot Retires'!W24</f>
        <v>0</v>
      </c>
      <c r="BN24" s="18">
        <f>'[20]Pivot Retires'!X24</f>
        <v>0</v>
      </c>
      <c r="BO24" s="18">
        <f>'[20]Pivot Retires'!Y24</f>
        <v>0</v>
      </c>
      <c r="BP24" s="18">
        <f>'[20]Pivot Retires'!Z24</f>
        <v>0</v>
      </c>
      <c r="BQ24" s="18">
        <f t="shared" si="52"/>
        <v>0</v>
      </c>
      <c r="BR24" s="20">
        <f t="shared" si="30"/>
        <v>0</v>
      </c>
      <c r="BS24" s="19">
        <f t="shared" si="31"/>
        <v>0</v>
      </c>
      <c r="BT24" s="19">
        <f t="shared" si="32"/>
        <v>0</v>
      </c>
      <c r="BU24" s="19">
        <f t="shared" si="33"/>
        <v>0</v>
      </c>
      <c r="BV24" s="19">
        <f t="shared" si="34"/>
        <v>0</v>
      </c>
      <c r="BW24" s="19">
        <f t="shared" si="35"/>
        <v>0</v>
      </c>
      <c r="BX24" s="19">
        <f t="shared" si="36"/>
        <v>0</v>
      </c>
      <c r="BY24" s="19">
        <f t="shared" si="37"/>
        <v>0</v>
      </c>
      <c r="BZ24" s="19">
        <f t="shared" si="38"/>
        <v>0</v>
      </c>
      <c r="CA24" s="19">
        <f t="shared" si="39"/>
        <v>0</v>
      </c>
      <c r="CB24" s="19">
        <f t="shared" si="40"/>
        <v>0</v>
      </c>
      <c r="CC24" s="19">
        <f t="shared" si="41"/>
        <v>0</v>
      </c>
      <c r="CD24" s="19">
        <f t="shared" si="42"/>
        <v>0</v>
      </c>
      <c r="CE24" s="19">
        <f t="shared" si="43"/>
        <v>0</v>
      </c>
      <c r="CF24" s="19">
        <f t="shared" si="44"/>
        <v>0</v>
      </c>
      <c r="CG24" s="19">
        <f t="shared" si="45"/>
        <v>0</v>
      </c>
      <c r="CH24" s="19">
        <f t="shared" si="46"/>
        <v>0</v>
      </c>
      <c r="CI24" s="19">
        <f t="shared" si="47"/>
        <v>0</v>
      </c>
      <c r="CJ24" s="19">
        <f t="shared" si="48"/>
        <v>0</v>
      </c>
      <c r="CK24" s="19">
        <f t="shared" si="49"/>
        <v>0</v>
      </c>
      <c r="CL24" s="19"/>
      <c r="CM24" s="18">
        <f>'[20]Pivot Transfers'!U24</f>
        <v>0</v>
      </c>
      <c r="CN24" s="18">
        <f>'[20]Pivot Transfers'!V24</f>
        <v>0</v>
      </c>
      <c r="CO24" s="18">
        <f>'[20]Pivot Transfers'!W24</f>
        <v>0</v>
      </c>
      <c r="CP24" s="18">
        <f>'[20]Pivot Transfers'!X24</f>
        <v>0</v>
      </c>
      <c r="CQ24" s="18">
        <f>'[20]Pivot Transfers'!Y24</f>
        <v>0</v>
      </c>
      <c r="CR24" s="18">
        <f>'[20]Pivot Transfers'!Z24</f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0</v>
      </c>
      <c r="DH24" s="19">
        <v>0</v>
      </c>
      <c r="DI24" s="19">
        <v>0</v>
      </c>
      <c r="DJ24" s="19">
        <v>0</v>
      </c>
      <c r="DK24" s="19">
        <v>0</v>
      </c>
      <c r="DL24" s="19">
        <v>0</v>
      </c>
      <c r="DM24" s="19">
        <v>0</v>
      </c>
      <c r="DN24" s="19"/>
    </row>
    <row r="25" spans="1:118">
      <c r="A25" s="90">
        <v>39905</v>
      </c>
      <c r="B25" s="91" t="s">
        <v>25</v>
      </c>
      <c r="C25" s="53">
        <f t="shared" si="53"/>
        <v>0</v>
      </c>
      <c r="D25" s="53">
        <f t="shared" si="50"/>
        <v>0</v>
      </c>
      <c r="E25" s="18">
        <f>'[20]Pivot End Balances'!T25</f>
        <v>0</v>
      </c>
      <c r="F25" s="19">
        <f t="shared" si="3"/>
        <v>0</v>
      </c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19">
        <f t="shared" si="10"/>
        <v>0</v>
      </c>
      <c r="N25" s="19">
        <f t="shared" si="11"/>
        <v>0</v>
      </c>
      <c r="O25" s="19">
        <f t="shared" si="12"/>
        <v>0</v>
      </c>
      <c r="P25" s="19">
        <f t="shared" si="13"/>
        <v>0</v>
      </c>
      <c r="Q25" s="19">
        <f t="shared" si="14"/>
        <v>0</v>
      </c>
      <c r="R25" s="19">
        <f t="shared" si="15"/>
        <v>0</v>
      </c>
      <c r="S25" s="19">
        <f t="shared" si="16"/>
        <v>0</v>
      </c>
      <c r="T25" s="19">
        <f t="shared" si="17"/>
        <v>0</v>
      </c>
      <c r="U25" s="19">
        <f t="shared" si="18"/>
        <v>0</v>
      </c>
      <c r="V25" s="19">
        <f t="shared" si="19"/>
        <v>0</v>
      </c>
      <c r="W25" s="19">
        <f t="shared" si="20"/>
        <v>0</v>
      </c>
      <c r="X25" s="19">
        <f t="shared" si="21"/>
        <v>0</v>
      </c>
      <c r="Y25" s="19">
        <f t="shared" si="22"/>
        <v>0</v>
      </c>
      <c r="Z25" s="19">
        <f t="shared" si="23"/>
        <v>0</v>
      </c>
      <c r="AA25" s="19">
        <f t="shared" si="24"/>
        <v>0</v>
      </c>
      <c r="AB25" s="19">
        <f t="shared" si="25"/>
        <v>0</v>
      </c>
      <c r="AC25" s="19">
        <f t="shared" si="26"/>
        <v>0</v>
      </c>
      <c r="AD25" s="19">
        <f t="shared" si="27"/>
        <v>0</v>
      </c>
      <c r="AE25" s="19">
        <f t="shared" si="28"/>
        <v>0</v>
      </c>
      <c r="AF25" s="19">
        <f t="shared" si="29"/>
        <v>0</v>
      </c>
      <c r="AH25" s="18">
        <f>'[20]Pivot Additions'!U25</f>
        <v>0</v>
      </c>
      <c r="AI25" s="18">
        <f>'[20]Pivot Additions'!V25</f>
        <v>0</v>
      </c>
      <c r="AJ25" s="18">
        <f>'[20]Pivot Additions'!W25</f>
        <v>0</v>
      </c>
      <c r="AK25" s="18">
        <f>'[20]Pivot Additions'!X25</f>
        <v>0</v>
      </c>
      <c r="AL25" s="18">
        <f>'[20]Pivot Additions'!Y25</f>
        <v>0</v>
      </c>
      <c r="AM25" s="18">
        <f>'[20]Pivot Additions'!Z25</f>
        <v>0</v>
      </c>
      <c r="AN25" s="128">
        <f t="shared" si="51"/>
        <v>0</v>
      </c>
      <c r="AO25" s="60">
        <f>SUM($AH25:$AM25)/SUM($AH$32:$AM$32)*'Capital Spending'!D$6*$AO$1</f>
        <v>0</v>
      </c>
      <c r="AP25" s="60">
        <f>SUM($AH25:$AM25)/SUM($AH$32:$AM$32)*'Capital Spending'!E$6*$AO$1</f>
        <v>0</v>
      </c>
      <c r="AQ25" s="60">
        <f>SUM($AH25:$AM25)/SUM($AH$32:$AM$32)*'Capital Spending'!F$6*$AO$1</f>
        <v>0</v>
      </c>
      <c r="AR25" s="60">
        <f>SUM($AH25:$AM25)/SUM($AH$32:$AM$32)*'Capital Spending'!G$6*$AO$1</f>
        <v>0</v>
      </c>
      <c r="AS25" s="60">
        <f>SUM($AH25:$AM25)/SUM($AH$32:$AM$32)*'Capital Spending'!H$6*$AO$1</f>
        <v>0</v>
      </c>
      <c r="AT25" s="60">
        <f>SUM($AH25:$AM25)/SUM($AH$32:$AM$32)*'Capital Spending'!I$6*$AO$1</f>
        <v>0</v>
      </c>
      <c r="AU25" s="60">
        <f>SUM($AH25:$AM25)/SUM($AH$32:$AM$32)*'Capital Spending'!J$6*$AO$1</f>
        <v>0</v>
      </c>
      <c r="AV25" s="60">
        <f>SUM($AH25:$AM25)/SUM($AH$32:$AM$32)*'Capital Spending'!K$6*$AO$1</f>
        <v>0</v>
      </c>
      <c r="AW25" s="60">
        <f>SUM($AH25:$AM25)/SUM($AH$32:$AM$32)*'Capital Spending'!L$6*$AO$1</f>
        <v>0</v>
      </c>
      <c r="AX25" s="60">
        <f>SUM($AH25:$AM25)/SUM($AH$32:$AM$32)*'Capital Spending'!M$6*$AO$1</f>
        <v>0</v>
      </c>
      <c r="AY25" s="60">
        <f>SUM($AH25:$AM25)/SUM($AH$32:$AM$32)*'Capital Spending'!N$6*$AO$1</f>
        <v>0</v>
      </c>
      <c r="AZ25" s="60">
        <f>SUM($AH25:$AM25)/SUM($AH$32:$AM$32)*'Capital Spending'!O$6*$AO$1</f>
        <v>0</v>
      </c>
      <c r="BA25" s="60">
        <f>SUM($AH25:$AM25)/SUM($AH$32:$AM$32)*'Capital Spending'!P$6*$AO$1</f>
        <v>0</v>
      </c>
      <c r="BB25" s="60">
        <f>SUM($AH25:$AM25)/SUM($AH$32:$AM$32)*'Capital Spending'!Q$6*$AO$1</f>
        <v>0</v>
      </c>
      <c r="BC25" s="60">
        <f>SUM($AH25:$AM25)/SUM($AH$32:$AM$32)*'Capital Spending'!R$6*$AO$1</f>
        <v>0</v>
      </c>
      <c r="BD25" s="60">
        <f>SUM($AH25:$AM25)/SUM($AH$32:$AM$32)*'Capital Spending'!S$6*$AO$1</f>
        <v>0</v>
      </c>
      <c r="BE25" s="60">
        <f>SUM($AH25:$AM25)/SUM($AH$32:$AM$32)*'Capital Spending'!T$6*$AO$1</f>
        <v>0</v>
      </c>
      <c r="BF25" s="60">
        <f>SUM($AH25:$AM25)/SUM($AH$32:$AM$32)*'Capital Spending'!U$6*$AO$1</f>
        <v>0</v>
      </c>
      <c r="BG25" s="60">
        <f>SUM($AH25:$AM25)/SUM($AH$32:$AM$32)*'Capital Spending'!V$6*$AO$1</f>
        <v>0</v>
      </c>
      <c r="BH25" s="60">
        <f>SUM($AH25:$AM25)/SUM($AH$32:$AM$32)*'Capital Spending'!W$6*$AO$1</f>
        <v>0</v>
      </c>
      <c r="BI25" s="19"/>
      <c r="BJ25" s="110">
        <v>0</v>
      </c>
      <c r="BK25" s="18">
        <f>'[20]Pivot Retires'!U25</f>
        <v>0</v>
      </c>
      <c r="BL25" s="18">
        <f>'[20]Pivot Retires'!V25</f>
        <v>0</v>
      </c>
      <c r="BM25" s="18">
        <f>'[20]Pivot Retires'!W25</f>
        <v>0</v>
      </c>
      <c r="BN25" s="18">
        <f>'[20]Pivot Retires'!X25</f>
        <v>0</v>
      </c>
      <c r="BO25" s="18">
        <f>'[20]Pivot Retires'!Y25</f>
        <v>0</v>
      </c>
      <c r="BP25" s="18">
        <f>'[20]Pivot Retires'!Z25</f>
        <v>0</v>
      </c>
      <c r="BQ25" s="18">
        <f t="shared" si="52"/>
        <v>0</v>
      </c>
      <c r="BR25" s="20">
        <f t="shared" si="30"/>
        <v>0</v>
      </c>
      <c r="BS25" s="19">
        <f t="shared" si="31"/>
        <v>0</v>
      </c>
      <c r="BT25" s="19">
        <f t="shared" si="32"/>
        <v>0</v>
      </c>
      <c r="BU25" s="19">
        <f t="shared" si="33"/>
        <v>0</v>
      </c>
      <c r="BV25" s="19">
        <f t="shared" si="34"/>
        <v>0</v>
      </c>
      <c r="BW25" s="19">
        <f t="shared" si="35"/>
        <v>0</v>
      </c>
      <c r="BX25" s="19">
        <f t="shared" si="36"/>
        <v>0</v>
      </c>
      <c r="BY25" s="19">
        <f t="shared" si="37"/>
        <v>0</v>
      </c>
      <c r="BZ25" s="19">
        <f t="shared" si="38"/>
        <v>0</v>
      </c>
      <c r="CA25" s="19">
        <f t="shared" si="39"/>
        <v>0</v>
      </c>
      <c r="CB25" s="19">
        <f t="shared" si="40"/>
        <v>0</v>
      </c>
      <c r="CC25" s="19">
        <f t="shared" si="41"/>
        <v>0</v>
      </c>
      <c r="CD25" s="19">
        <f t="shared" si="42"/>
        <v>0</v>
      </c>
      <c r="CE25" s="19">
        <f t="shared" si="43"/>
        <v>0</v>
      </c>
      <c r="CF25" s="19">
        <f t="shared" si="44"/>
        <v>0</v>
      </c>
      <c r="CG25" s="19">
        <f t="shared" si="45"/>
        <v>0</v>
      </c>
      <c r="CH25" s="19">
        <f t="shared" si="46"/>
        <v>0</v>
      </c>
      <c r="CI25" s="19">
        <f t="shared" si="47"/>
        <v>0</v>
      </c>
      <c r="CJ25" s="19">
        <f t="shared" si="48"/>
        <v>0</v>
      </c>
      <c r="CK25" s="19">
        <f t="shared" si="49"/>
        <v>0</v>
      </c>
      <c r="CL25" s="19"/>
      <c r="CM25" s="18">
        <f>'[20]Pivot Transfers'!U25</f>
        <v>0</v>
      </c>
      <c r="CN25" s="18">
        <f>'[20]Pivot Transfers'!V25</f>
        <v>0</v>
      </c>
      <c r="CO25" s="18">
        <f>'[20]Pivot Transfers'!W25</f>
        <v>0</v>
      </c>
      <c r="CP25" s="18">
        <f>'[20]Pivot Transfers'!X25</f>
        <v>0</v>
      </c>
      <c r="CQ25" s="18">
        <f>'[20]Pivot Transfers'!Y25</f>
        <v>0</v>
      </c>
      <c r="CR25" s="18">
        <f>'[20]Pivot Transfers'!Z25</f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0</v>
      </c>
      <c r="DI25" s="19">
        <v>0</v>
      </c>
      <c r="DJ25" s="19">
        <v>0</v>
      </c>
      <c r="DK25" s="19">
        <v>0</v>
      </c>
      <c r="DL25" s="19">
        <v>0</v>
      </c>
      <c r="DM25" s="19">
        <v>0</v>
      </c>
      <c r="DN25" s="19"/>
    </row>
    <row r="26" spans="1:118">
      <c r="A26" s="90">
        <v>39906</v>
      </c>
      <c r="B26" s="91" t="s">
        <v>26</v>
      </c>
      <c r="C26" s="53">
        <f t="shared" si="53"/>
        <v>2091363.2078301439</v>
      </c>
      <c r="D26" s="53">
        <f t="shared" si="50"/>
        <v>2281438.9401675756</v>
      </c>
      <c r="E26" s="18">
        <f>'[20]Pivot End Balances'!T26</f>
        <v>2549524.9700000002</v>
      </c>
      <c r="F26" s="19">
        <f t="shared" si="3"/>
        <v>2555286.08</v>
      </c>
      <c r="G26" s="19">
        <f t="shared" si="4"/>
        <v>2555286.08</v>
      </c>
      <c r="H26" s="19">
        <f t="shared" si="5"/>
        <v>2560471.33</v>
      </c>
      <c r="I26" s="19">
        <f t="shared" si="6"/>
        <v>2560471.33</v>
      </c>
      <c r="J26" s="19">
        <f t="shared" si="7"/>
        <v>1608182.0400000003</v>
      </c>
      <c r="K26" s="19">
        <f t="shared" si="8"/>
        <v>1667012.4900000005</v>
      </c>
      <c r="L26" s="19">
        <f t="shared" si="9"/>
        <v>1720383.8466621337</v>
      </c>
      <c r="M26" s="19">
        <f t="shared" si="10"/>
        <v>1752271.0687073974</v>
      </c>
      <c r="N26" s="19">
        <f t="shared" si="11"/>
        <v>1809810.1484705911</v>
      </c>
      <c r="O26" s="20">
        <f t="shared" si="12"/>
        <v>1907384.9859240749</v>
      </c>
      <c r="P26" s="20">
        <f t="shared" si="13"/>
        <v>1952138.3979130918</v>
      </c>
      <c r="Q26" s="20">
        <f t="shared" si="14"/>
        <v>1989498.9341145784</v>
      </c>
      <c r="R26" s="20">
        <f t="shared" si="15"/>
        <v>2023547.1577590152</v>
      </c>
      <c r="S26" s="20">
        <f t="shared" si="16"/>
        <v>2046451.6656958542</v>
      </c>
      <c r="T26" s="20">
        <f t="shared" si="17"/>
        <v>2072104.3248392539</v>
      </c>
      <c r="U26" s="20">
        <f t="shared" si="18"/>
        <v>2090789.0956857291</v>
      </c>
      <c r="V26" s="20">
        <f t="shared" si="19"/>
        <v>2107835.0990773607</v>
      </c>
      <c r="W26" s="20">
        <f t="shared" si="20"/>
        <v>2134880.8044085177</v>
      </c>
      <c r="X26" s="20">
        <f t="shared" si="21"/>
        <v>2162551.2208934259</v>
      </c>
      <c r="Y26" s="20">
        <f t="shared" si="22"/>
        <v>2194438.4429386896</v>
      </c>
      <c r="Z26" s="20">
        <f t="shared" si="23"/>
        <v>2251977.5227018832</v>
      </c>
      <c r="AA26" s="20">
        <f t="shared" si="24"/>
        <v>2349552.3601553673</v>
      </c>
      <c r="AB26" s="20">
        <f t="shared" si="25"/>
        <v>2394305.7721443842</v>
      </c>
      <c r="AC26" s="20">
        <f t="shared" si="26"/>
        <v>2431666.3083458706</v>
      </c>
      <c r="AD26" s="20">
        <f t="shared" si="27"/>
        <v>2465714.5319903074</v>
      </c>
      <c r="AE26" s="20">
        <f t="shared" si="28"/>
        <v>2488619.0399271464</v>
      </c>
      <c r="AF26" s="20">
        <f t="shared" si="29"/>
        <v>2514271.6990705458</v>
      </c>
      <c r="AH26" s="18">
        <f>'[20]Pivot Additions'!U26</f>
        <v>5761.11</v>
      </c>
      <c r="AI26" s="18">
        <f>'[20]Pivot Additions'!V26</f>
        <v>0</v>
      </c>
      <c r="AJ26" s="18">
        <f>'[20]Pivot Additions'!W26</f>
        <v>5185.25</v>
      </c>
      <c r="AK26" s="18">
        <f>'[20]Pivot Additions'!X26</f>
        <v>0</v>
      </c>
      <c r="AL26" s="18">
        <f>'[20]Pivot Additions'!Y26</f>
        <v>4415.2</v>
      </c>
      <c r="AM26" s="18">
        <f>'[20]Pivot Additions'!Z26</f>
        <v>60985.34</v>
      </c>
      <c r="AN26" s="128">
        <f t="shared" si="51"/>
        <v>53371.356662133345</v>
      </c>
      <c r="AO26" s="60">
        <f>SUM($AH26:$AM26)/SUM($AH$32:$AM$32)*'Capital Spending'!D$6*$AO$1</f>
        <v>31887.222045263774</v>
      </c>
      <c r="AP26" s="60">
        <f>SUM($AH26:$AM26)/SUM($AH$32:$AM$32)*'Capital Spending'!E$6*$AO$1</f>
        <v>57539.079763193513</v>
      </c>
      <c r="AQ26" s="60">
        <f>SUM($AH26:$AM26)/SUM($AH$32:$AM$32)*'Capital Spending'!F$6*$AO$1</f>
        <v>97574.837453483953</v>
      </c>
      <c r="AR26" s="60">
        <f>SUM($AH26:$AM26)/SUM($AH$32:$AM$32)*'Capital Spending'!G$6*$AO$1</f>
        <v>44753.411989016829</v>
      </c>
      <c r="AS26" s="60">
        <f>SUM($AH26:$AM26)/SUM($AH$32:$AM$32)*'Capital Spending'!H$6*$AO$1</f>
        <v>37360.536201486539</v>
      </c>
      <c r="AT26" s="60">
        <f>SUM($AH26:$AM26)/SUM($AH$32:$AM$32)*'Capital Spending'!I$6*$AO$1</f>
        <v>34048.22364443673</v>
      </c>
      <c r="AU26" s="60">
        <f>SUM($AH26:$AM26)/SUM($AH$32:$AM$32)*'Capital Spending'!J$6*$AO$1</f>
        <v>22904.507936838989</v>
      </c>
      <c r="AV26" s="60">
        <f>SUM($AH26:$AM26)/SUM($AH$32:$AM$32)*'Capital Spending'!K$6*$AO$1</f>
        <v>25652.659143399593</v>
      </c>
      <c r="AW26" s="60">
        <f>SUM($AH26:$AM26)/SUM($AH$32:$AM$32)*'Capital Spending'!L$6*$AO$1</f>
        <v>18684.770846475214</v>
      </c>
      <c r="AX26" s="60">
        <f>SUM($AH26:$AM26)/SUM($AH$32:$AM$32)*'Capital Spending'!M$6*$AO$1</f>
        <v>17046.003391631741</v>
      </c>
      <c r="AY26" s="60">
        <f>SUM($AH26:$AM26)/SUM($AH$32:$AM$32)*'Capital Spending'!N$6*$AO$1</f>
        <v>27045.705331157089</v>
      </c>
      <c r="AZ26" s="60">
        <f>SUM($AH26:$AM26)/SUM($AH$32:$AM$32)*'Capital Spending'!O$6*$AO$1</f>
        <v>27670.41648490815</v>
      </c>
      <c r="BA26" s="60">
        <f>SUM($AH26:$AM26)/SUM($AH$32:$AM$32)*'Capital Spending'!P$6*$AO$1</f>
        <v>31887.222045263774</v>
      </c>
      <c r="BB26" s="60">
        <f>SUM($AH26:$AM26)/SUM($AH$32:$AM$32)*'Capital Spending'!Q$6*$AO$1</f>
        <v>57539.079763193513</v>
      </c>
      <c r="BC26" s="60">
        <f>SUM($AH26:$AM26)/SUM($AH$32:$AM$32)*'Capital Spending'!R$6*$AO$1</f>
        <v>97574.837453483953</v>
      </c>
      <c r="BD26" s="60">
        <f>SUM($AH26:$AM26)/SUM($AH$32:$AM$32)*'Capital Spending'!S$6*$AO$1</f>
        <v>44753.411989016829</v>
      </c>
      <c r="BE26" s="60">
        <f>SUM($AH26:$AM26)/SUM($AH$32:$AM$32)*'Capital Spending'!T$6*$AO$1</f>
        <v>37360.536201486539</v>
      </c>
      <c r="BF26" s="60">
        <f>SUM($AH26:$AM26)/SUM($AH$32:$AM$32)*'Capital Spending'!U$6*$AO$1</f>
        <v>34048.22364443673</v>
      </c>
      <c r="BG26" s="60">
        <f>SUM($AH26:$AM26)/SUM($AH$32:$AM$32)*'Capital Spending'!V$6*$AO$1</f>
        <v>22904.507936838989</v>
      </c>
      <c r="BH26" s="60">
        <f>SUM($AH26:$AM26)/SUM($AH$32:$AM$32)*'Capital Spending'!W$6*$AO$1</f>
        <v>25652.659143399593</v>
      </c>
      <c r="BI26" s="19"/>
      <c r="BJ26" s="110">
        <v>0</v>
      </c>
      <c r="BK26" s="18">
        <f>'[20]Pivot Retires'!U26</f>
        <v>0</v>
      </c>
      <c r="BL26" s="18">
        <f>'[20]Pivot Retires'!V26</f>
        <v>0</v>
      </c>
      <c r="BM26" s="18">
        <f>'[20]Pivot Retires'!W26</f>
        <v>0</v>
      </c>
      <c r="BN26" s="18">
        <f>'[20]Pivot Retires'!X26</f>
        <v>0</v>
      </c>
      <c r="BO26" s="18">
        <f>'[20]Pivot Retires'!Y26</f>
        <v>-956704.49</v>
      </c>
      <c r="BP26" s="18">
        <f>'[20]Pivot Retires'!Z26</f>
        <v>0</v>
      </c>
      <c r="BQ26" s="18">
        <f t="shared" si="52"/>
        <v>0</v>
      </c>
      <c r="BR26" s="20">
        <f t="shared" si="30"/>
        <v>0</v>
      </c>
      <c r="BS26" s="19">
        <f t="shared" si="31"/>
        <v>0</v>
      </c>
      <c r="BT26" s="19">
        <f t="shared" si="32"/>
        <v>0</v>
      </c>
      <c r="BU26" s="19">
        <f t="shared" si="33"/>
        <v>0</v>
      </c>
      <c r="BV26" s="19">
        <f t="shared" si="34"/>
        <v>0</v>
      </c>
      <c r="BW26" s="19">
        <f t="shared" si="35"/>
        <v>0</v>
      </c>
      <c r="BX26" s="19">
        <f t="shared" si="36"/>
        <v>0</v>
      </c>
      <c r="BY26" s="19">
        <f t="shared" si="37"/>
        <v>0</v>
      </c>
      <c r="BZ26" s="19">
        <f t="shared" si="38"/>
        <v>0</v>
      </c>
      <c r="CA26" s="19">
        <f t="shared" si="39"/>
        <v>0</v>
      </c>
      <c r="CB26" s="19">
        <f t="shared" si="40"/>
        <v>0</v>
      </c>
      <c r="CC26" s="19">
        <f t="shared" si="41"/>
        <v>0</v>
      </c>
      <c r="CD26" s="19">
        <f t="shared" si="42"/>
        <v>0</v>
      </c>
      <c r="CE26" s="19">
        <f t="shared" si="43"/>
        <v>0</v>
      </c>
      <c r="CF26" s="19">
        <f t="shared" si="44"/>
        <v>0</v>
      </c>
      <c r="CG26" s="19">
        <f t="shared" si="45"/>
        <v>0</v>
      </c>
      <c r="CH26" s="19">
        <f t="shared" si="46"/>
        <v>0</v>
      </c>
      <c r="CI26" s="19">
        <f t="shared" si="47"/>
        <v>0</v>
      </c>
      <c r="CJ26" s="19">
        <f t="shared" si="48"/>
        <v>0</v>
      </c>
      <c r="CK26" s="19">
        <f t="shared" si="49"/>
        <v>0</v>
      </c>
      <c r="CL26" s="19"/>
      <c r="CM26" s="18">
        <f>'[20]Pivot Transfers'!U26</f>
        <v>0</v>
      </c>
      <c r="CN26" s="18">
        <f>'[20]Pivot Transfers'!V26</f>
        <v>0</v>
      </c>
      <c r="CO26" s="18">
        <f>'[20]Pivot Transfers'!W26</f>
        <v>0</v>
      </c>
      <c r="CP26" s="18">
        <f>'[20]Pivot Transfers'!X26</f>
        <v>0</v>
      </c>
      <c r="CQ26" s="18">
        <f>'[20]Pivot Transfers'!Y26</f>
        <v>0</v>
      </c>
      <c r="CR26" s="18">
        <f>'[20]Pivot Transfers'!Z26</f>
        <v>-2154.89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19">
        <v>0</v>
      </c>
      <c r="DK26" s="19">
        <v>0</v>
      </c>
      <c r="DL26" s="19">
        <v>0</v>
      </c>
      <c r="DM26" s="19">
        <v>0</v>
      </c>
      <c r="DN26" s="19"/>
    </row>
    <row r="27" spans="1:118">
      <c r="A27" s="90">
        <v>39907</v>
      </c>
      <c r="B27" s="91" t="s">
        <v>27</v>
      </c>
      <c r="C27" s="53">
        <f t="shared" si="53"/>
        <v>812062.24132178293</v>
      </c>
      <c r="D27" s="53">
        <f t="shared" si="50"/>
        <v>686169.30568836792</v>
      </c>
      <c r="E27" s="18">
        <f>'[20]Pivot End Balances'!T27</f>
        <v>1013532.06</v>
      </c>
      <c r="F27" s="19">
        <f t="shared" si="3"/>
        <v>1013536.5700000001</v>
      </c>
      <c r="G27" s="19">
        <f t="shared" si="4"/>
        <v>1013536.5700000001</v>
      </c>
      <c r="H27" s="19">
        <f t="shared" si="5"/>
        <v>1013536.5700000001</v>
      </c>
      <c r="I27" s="19">
        <f t="shared" si="6"/>
        <v>1013536.5700000001</v>
      </c>
      <c r="J27" s="19">
        <f t="shared" si="7"/>
        <v>686133.01</v>
      </c>
      <c r="K27" s="19">
        <f t="shared" si="8"/>
        <v>686133.01</v>
      </c>
      <c r="L27" s="19">
        <f t="shared" si="9"/>
        <v>686136.16277789336</v>
      </c>
      <c r="M27" s="19">
        <f t="shared" si="10"/>
        <v>686138.04643487779</v>
      </c>
      <c r="N27" s="19">
        <f t="shared" si="11"/>
        <v>686141.44541047118</v>
      </c>
      <c r="O27" s="20">
        <f t="shared" si="12"/>
        <v>686147.2093971807</v>
      </c>
      <c r="P27" s="20">
        <f t="shared" si="13"/>
        <v>686149.85309179139</v>
      </c>
      <c r="Q27" s="20">
        <f t="shared" si="14"/>
        <v>686152.06007096497</v>
      </c>
      <c r="R27" s="20">
        <f t="shared" si="15"/>
        <v>686154.07138365263</v>
      </c>
      <c r="S27" s="20">
        <f t="shared" si="16"/>
        <v>686155.42440952267</v>
      </c>
      <c r="T27" s="20">
        <f t="shared" si="17"/>
        <v>686156.93977547379</v>
      </c>
      <c r="U27" s="20">
        <f t="shared" si="18"/>
        <v>686158.04353104893</v>
      </c>
      <c r="V27" s="20">
        <f t="shared" si="19"/>
        <v>686159.05048058182</v>
      </c>
      <c r="W27" s="20">
        <f t="shared" si="20"/>
        <v>686160.64813721285</v>
      </c>
      <c r="X27" s="20">
        <f t="shared" si="21"/>
        <v>686162.28269707505</v>
      </c>
      <c r="Y27" s="20">
        <f t="shared" si="22"/>
        <v>686164.16635405947</v>
      </c>
      <c r="Z27" s="20">
        <f t="shared" si="23"/>
        <v>686167.56532965286</v>
      </c>
      <c r="AA27" s="20">
        <f t="shared" si="24"/>
        <v>686173.32931636239</v>
      </c>
      <c r="AB27" s="20">
        <f t="shared" si="25"/>
        <v>686175.97301097307</v>
      </c>
      <c r="AC27" s="20">
        <f t="shared" si="26"/>
        <v>686178.17999014666</v>
      </c>
      <c r="AD27" s="20">
        <f t="shared" si="27"/>
        <v>686180.19130283431</v>
      </c>
      <c r="AE27" s="20">
        <f t="shared" si="28"/>
        <v>686181.54432870436</v>
      </c>
      <c r="AF27" s="20">
        <f t="shared" si="29"/>
        <v>686183.05969465547</v>
      </c>
      <c r="AG27" s="3"/>
      <c r="AH27" s="18">
        <f>'[20]Pivot Additions'!U27</f>
        <v>4.51</v>
      </c>
      <c r="AI27" s="18">
        <f>'[20]Pivot Additions'!V27</f>
        <v>0</v>
      </c>
      <c r="AJ27" s="18">
        <f>'[20]Pivot Additions'!W27</f>
        <v>0</v>
      </c>
      <c r="AK27" s="18">
        <f>'[20]Pivot Additions'!X27</f>
        <v>0</v>
      </c>
      <c r="AL27" s="18">
        <f>'[20]Pivot Additions'!Y27</f>
        <v>0</v>
      </c>
      <c r="AM27" s="18">
        <f>'[20]Pivot Additions'!Z27</f>
        <v>0</v>
      </c>
      <c r="AN27" s="128">
        <f t="shared" si="51"/>
        <v>3.1527778933554784</v>
      </c>
      <c r="AO27" s="60">
        <f>SUM($AH27:$AM27)/SUM($AH$32:$AM$32)*'Capital Spending'!D$6*$AO$1</f>
        <v>1.8836569844242479</v>
      </c>
      <c r="AP27" s="60">
        <f>SUM($AH27:$AM27)/SUM($AH$32:$AM$32)*'Capital Spending'!E$6*$AO$1</f>
        <v>3.3989755934033044</v>
      </c>
      <c r="AQ27" s="60">
        <f>SUM($AH27:$AM27)/SUM($AH$32:$AM$32)*'Capital Spending'!F$6*$AO$1</f>
        <v>5.763986709548294</v>
      </c>
      <c r="AR27" s="60">
        <f>SUM($AH27:$AM27)/SUM($AH$32:$AM$32)*'Capital Spending'!G$6*$AO$1</f>
        <v>2.6436946106582702</v>
      </c>
      <c r="AS27" s="60">
        <f>SUM($AH27:$AM27)/SUM($AH$32:$AM$32)*'Capital Spending'!H$6*$AO$1</f>
        <v>2.2069791735971505</v>
      </c>
      <c r="AT27" s="60">
        <f>SUM($AH27:$AM27)/SUM($AH$32:$AM$32)*'Capital Spending'!I$6*$AO$1</f>
        <v>2.0113126876979899</v>
      </c>
      <c r="AU27" s="60">
        <f>SUM($AH27:$AM27)/SUM($AH$32:$AM$32)*'Capital Spending'!J$6*$AO$1</f>
        <v>1.3530258700110134</v>
      </c>
      <c r="AV27" s="60">
        <f>SUM($AH27:$AM27)/SUM($AH$32:$AM$32)*'Capital Spending'!K$6*$AO$1</f>
        <v>1.515365951161503</v>
      </c>
      <c r="AW27" s="60">
        <f>SUM($AH27:$AM27)/SUM($AH$32:$AM$32)*'Capital Spending'!L$6*$AO$1</f>
        <v>1.1037555751131114</v>
      </c>
      <c r="AX27" s="60">
        <f>SUM($AH27:$AM27)/SUM($AH$32:$AM$32)*'Capital Spending'!M$6*$AO$1</f>
        <v>1.0069495329379339</v>
      </c>
      <c r="AY27" s="60">
        <f>SUM($AH27:$AM27)/SUM($AH$32:$AM$32)*'Capital Spending'!N$6*$AO$1</f>
        <v>1.5976566310291376</v>
      </c>
      <c r="AZ27" s="60">
        <f>SUM($AH27:$AM27)/SUM($AH$32:$AM$32)*'Capital Spending'!O$6*$AO$1</f>
        <v>1.6345598622463484</v>
      </c>
      <c r="BA27" s="60">
        <f>SUM($AH27:$AM27)/SUM($AH$32:$AM$32)*'Capital Spending'!P$6*$AO$1</f>
        <v>1.8836569844242479</v>
      </c>
      <c r="BB27" s="60">
        <f>SUM($AH27:$AM27)/SUM($AH$32:$AM$32)*'Capital Spending'!Q$6*$AO$1</f>
        <v>3.3989755934033044</v>
      </c>
      <c r="BC27" s="60">
        <f>SUM($AH27:$AM27)/SUM($AH$32:$AM$32)*'Capital Spending'!R$6*$AO$1</f>
        <v>5.763986709548294</v>
      </c>
      <c r="BD27" s="60">
        <f>SUM($AH27:$AM27)/SUM($AH$32:$AM$32)*'Capital Spending'!S$6*$AO$1</f>
        <v>2.6436946106582702</v>
      </c>
      <c r="BE27" s="60">
        <f>SUM($AH27:$AM27)/SUM($AH$32:$AM$32)*'Capital Spending'!T$6*$AO$1</f>
        <v>2.2069791735971505</v>
      </c>
      <c r="BF27" s="60">
        <f>SUM($AH27:$AM27)/SUM($AH$32:$AM$32)*'Capital Spending'!U$6*$AO$1</f>
        <v>2.0113126876979899</v>
      </c>
      <c r="BG27" s="60">
        <f>SUM($AH27:$AM27)/SUM($AH$32:$AM$32)*'Capital Spending'!V$6*$AO$1</f>
        <v>1.3530258700110134</v>
      </c>
      <c r="BH27" s="60">
        <f>SUM($AH27:$AM27)/SUM($AH$32:$AM$32)*'Capital Spending'!W$6*$AO$1</f>
        <v>1.515365951161503</v>
      </c>
      <c r="BI27" s="19"/>
      <c r="BJ27" s="110">
        <v>0</v>
      </c>
      <c r="BK27" s="18">
        <f>'[20]Pivot Retires'!U27</f>
        <v>0</v>
      </c>
      <c r="BL27" s="18">
        <f>'[20]Pivot Retires'!V27</f>
        <v>0</v>
      </c>
      <c r="BM27" s="18">
        <f>'[20]Pivot Retires'!W27</f>
        <v>0</v>
      </c>
      <c r="BN27" s="18">
        <f>'[20]Pivot Retires'!X27</f>
        <v>0</v>
      </c>
      <c r="BO27" s="18">
        <f>'[20]Pivot Retires'!Y27</f>
        <v>-327403.56</v>
      </c>
      <c r="BP27" s="18">
        <f>'[20]Pivot Retires'!Z27</f>
        <v>0</v>
      </c>
      <c r="BQ27" s="18">
        <f t="shared" si="52"/>
        <v>0</v>
      </c>
      <c r="BR27" s="20">
        <f t="shared" si="30"/>
        <v>0</v>
      </c>
      <c r="BS27" s="19">
        <f t="shared" si="31"/>
        <v>0</v>
      </c>
      <c r="BT27" s="19">
        <f t="shared" si="32"/>
        <v>0</v>
      </c>
      <c r="BU27" s="19">
        <f t="shared" si="33"/>
        <v>0</v>
      </c>
      <c r="BV27" s="19">
        <f t="shared" si="34"/>
        <v>0</v>
      </c>
      <c r="BW27" s="19">
        <f t="shared" si="35"/>
        <v>0</v>
      </c>
      <c r="BX27" s="19">
        <f t="shared" si="36"/>
        <v>0</v>
      </c>
      <c r="BY27" s="19">
        <f t="shared" si="37"/>
        <v>0</v>
      </c>
      <c r="BZ27" s="19">
        <f t="shared" si="38"/>
        <v>0</v>
      </c>
      <c r="CA27" s="19">
        <f t="shared" si="39"/>
        <v>0</v>
      </c>
      <c r="CB27" s="19">
        <f t="shared" si="40"/>
        <v>0</v>
      </c>
      <c r="CC27" s="19">
        <f t="shared" si="41"/>
        <v>0</v>
      </c>
      <c r="CD27" s="19">
        <f t="shared" si="42"/>
        <v>0</v>
      </c>
      <c r="CE27" s="19">
        <f t="shared" si="43"/>
        <v>0</v>
      </c>
      <c r="CF27" s="19">
        <f t="shared" si="44"/>
        <v>0</v>
      </c>
      <c r="CG27" s="19">
        <f t="shared" si="45"/>
        <v>0</v>
      </c>
      <c r="CH27" s="19">
        <f t="shared" si="46"/>
        <v>0</v>
      </c>
      <c r="CI27" s="19">
        <f t="shared" si="47"/>
        <v>0</v>
      </c>
      <c r="CJ27" s="19">
        <f t="shared" si="48"/>
        <v>0</v>
      </c>
      <c r="CK27" s="19">
        <f t="shared" si="49"/>
        <v>0</v>
      </c>
      <c r="CL27" s="19"/>
      <c r="CM27" s="18">
        <f>'[20]Pivot Transfers'!U27</f>
        <v>0</v>
      </c>
      <c r="CN27" s="18">
        <f>'[20]Pivot Transfers'!V27</f>
        <v>0</v>
      </c>
      <c r="CO27" s="18">
        <f>'[20]Pivot Transfers'!W27</f>
        <v>0</v>
      </c>
      <c r="CP27" s="18">
        <f>'[20]Pivot Transfers'!X27</f>
        <v>0</v>
      </c>
      <c r="CQ27" s="18">
        <f>'[20]Pivot Transfers'!Y27</f>
        <v>0</v>
      </c>
      <c r="CR27" s="18">
        <f>'[20]Pivot Transfers'!Z27</f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0</v>
      </c>
      <c r="DM27" s="19">
        <v>0</v>
      </c>
      <c r="DN27" s="19"/>
    </row>
    <row r="28" spans="1:118">
      <c r="A28" s="90">
        <v>39908</v>
      </c>
      <c r="B28" s="91" t="s">
        <v>28</v>
      </c>
      <c r="C28" s="53">
        <f t="shared" si="53"/>
        <v>102519988.00516573</v>
      </c>
      <c r="D28" s="53">
        <f t="shared" si="50"/>
        <v>122329769.43742448</v>
      </c>
      <c r="E28" s="18">
        <f>'[20]Pivot End Balances'!T28</f>
        <v>97799920.00999999</v>
      </c>
      <c r="F28" s="19">
        <f t="shared" si="3"/>
        <v>97800419.349999994</v>
      </c>
      <c r="G28" s="19">
        <f t="shared" si="4"/>
        <v>97801026.159999996</v>
      </c>
      <c r="H28" s="19">
        <f t="shared" si="5"/>
        <v>97922847.75</v>
      </c>
      <c r="I28" s="19">
        <f t="shared" si="6"/>
        <v>99426841.299999997</v>
      </c>
      <c r="J28" s="19">
        <f t="shared" si="7"/>
        <v>100145393.03</v>
      </c>
      <c r="K28" s="19">
        <f t="shared" si="8"/>
        <v>100158425.71000001</v>
      </c>
      <c r="L28" s="19">
        <f t="shared" si="9"/>
        <v>102084310.72590776</v>
      </c>
      <c r="M28" s="19">
        <f t="shared" si="10"/>
        <v>103234948.95166355</v>
      </c>
      <c r="N28" s="19">
        <f t="shared" si="11"/>
        <v>105311224.66349453</v>
      </c>
      <c r="O28" s="19">
        <f t="shared" si="12"/>
        <v>108832175.39687969</v>
      </c>
      <c r="P28" s="19">
        <f t="shared" si="13"/>
        <v>110447085.17153688</v>
      </c>
      <c r="Q28" s="19">
        <f t="shared" si="14"/>
        <v>111795225.84767172</v>
      </c>
      <c r="R28" s="19">
        <f t="shared" si="15"/>
        <v>113023842.9905749</v>
      </c>
      <c r="S28" s="19">
        <f t="shared" si="16"/>
        <v>113850343.40935843</v>
      </c>
      <c r="T28" s="19">
        <f t="shared" si="17"/>
        <v>114776009.81456551</v>
      </c>
      <c r="U28" s="19">
        <f t="shared" si="18"/>
        <v>115450242.6324925</v>
      </c>
      <c r="V28" s="19">
        <f t="shared" si="19"/>
        <v>116065341.15286322</v>
      </c>
      <c r="W28" s="19">
        <f t="shared" si="20"/>
        <v>117041275.09757569</v>
      </c>
      <c r="X28" s="19">
        <f t="shared" si="21"/>
        <v>118039751.50561537</v>
      </c>
      <c r="Y28" s="19">
        <f t="shared" si="22"/>
        <v>119190389.73137116</v>
      </c>
      <c r="Z28" s="19">
        <f t="shared" si="23"/>
        <v>121266665.44320214</v>
      </c>
      <c r="AA28" s="19">
        <f t="shared" si="24"/>
        <v>124787616.1765873</v>
      </c>
      <c r="AB28" s="19">
        <f t="shared" si="25"/>
        <v>126402525.95124449</v>
      </c>
      <c r="AC28" s="19">
        <f t="shared" si="26"/>
        <v>127750666.62737933</v>
      </c>
      <c r="AD28" s="19">
        <f t="shared" si="27"/>
        <v>128979283.77028251</v>
      </c>
      <c r="AE28" s="19">
        <f t="shared" si="28"/>
        <v>129805784.18906604</v>
      </c>
      <c r="AF28" s="19">
        <f t="shared" si="29"/>
        <v>130731450.59427312</v>
      </c>
      <c r="AH28" s="18">
        <f>'[20]Pivot Additions'!U28</f>
        <v>499.3399999999674</v>
      </c>
      <c r="AI28" s="18">
        <f>'[20]Pivot Additions'!V28</f>
        <v>606.80999999999995</v>
      </c>
      <c r="AJ28" s="18">
        <f>'[20]Pivot Additions'!W28</f>
        <v>121821.59</v>
      </c>
      <c r="AK28" s="18">
        <f>'[20]Pivot Additions'!X28</f>
        <v>1503993.55</v>
      </c>
      <c r="AL28" s="18">
        <f>'[20]Pivot Additions'!Y28</f>
        <v>1114994.75</v>
      </c>
      <c r="AM28" s="18">
        <f>'[20]Pivot Additions'!Z28</f>
        <v>13032.68</v>
      </c>
      <c r="AN28" s="128">
        <f t="shared" si="51"/>
        <v>1925885.0159077547</v>
      </c>
      <c r="AO28" s="60">
        <f>SUM($AH28:$AM28)/SUM($AH$32:$AM$32)*'Capital Spending'!D$6*$AO$1</f>
        <v>1150638.2257557965</v>
      </c>
      <c r="AP28" s="60">
        <f>SUM($AH28:$AM28)/SUM($AH$32:$AM$32)*'Capital Spending'!E$6*$AO$1</f>
        <v>2076275.7118309701</v>
      </c>
      <c r="AQ28" s="60">
        <f>SUM($AH28:$AM28)/SUM($AH$32:$AM$32)*'Capital Spending'!F$6*$AO$1</f>
        <v>3520950.7333851634</v>
      </c>
      <c r="AR28" s="60">
        <f>SUM($AH28:$AM28)/SUM($AH$32:$AM$32)*'Capital Spending'!G$6*$AO$1</f>
        <v>1614909.7746571843</v>
      </c>
      <c r="AS28" s="60">
        <f>SUM($AH28:$AM28)/SUM($AH$32:$AM$32)*'Capital Spending'!H$6*$AO$1</f>
        <v>1348140.6761348401</v>
      </c>
      <c r="AT28" s="60">
        <f>SUM($AH28:$AM28)/SUM($AH$32:$AM$32)*'Capital Spending'!I$6*$AO$1</f>
        <v>1228617.1429031789</v>
      </c>
      <c r="AU28" s="60">
        <f>SUM($AH28:$AM28)/SUM($AH$32:$AM$32)*'Capital Spending'!J$6*$AO$1</f>
        <v>826500.41878353176</v>
      </c>
      <c r="AV28" s="60">
        <f>SUM($AH28:$AM28)/SUM($AH$32:$AM$32)*'Capital Spending'!K$6*$AO$1</f>
        <v>925666.40520708775</v>
      </c>
      <c r="AW28" s="60">
        <f>SUM($AH28:$AM28)/SUM($AH$32:$AM$32)*'Capital Spending'!L$6*$AO$1</f>
        <v>674232.81792699127</v>
      </c>
      <c r="AX28" s="60">
        <f>SUM($AH28:$AM28)/SUM($AH$32:$AM$32)*'Capital Spending'!M$6*$AO$1</f>
        <v>615098.52037072275</v>
      </c>
      <c r="AY28" s="60">
        <f>SUM($AH28:$AM28)/SUM($AH$32:$AM$32)*'Capital Spending'!N$6*$AO$1</f>
        <v>975933.94471246912</v>
      </c>
      <c r="AZ28" s="60">
        <f>SUM($AH28:$AM28)/SUM($AH$32:$AM$32)*'Capital Spending'!O$6*$AO$1</f>
        <v>998476.40803967952</v>
      </c>
      <c r="BA28" s="60">
        <f>SUM($AH28:$AM28)/SUM($AH$32:$AM$32)*'Capital Spending'!P$6*$AO$1</f>
        <v>1150638.2257557965</v>
      </c>
      <c r="BB28" s="60">
        <f>SUM($AH28:$AM28)/SUM($AH$32:$AM$32)*'Capital Spending'!Q$6*$AO$1</f>
        <v>2076275.7118309701</v>
      </c>
      <c r="BC28" s="60">
        <f>SUM($AH28:$AM28)/SUM($AH$32:$AM$32)*'Capital Spending'!R$6*$AO$1</f>
        <v>3520950.7333851634</v>
      </c>
      <c r="BD28" s="60">
        <f>SUM($AH28:$AM28)/SUM($AH$32:$AM$32)*'Capital Spending'!S$6*$AO$1</f>
        <v>1614909.7746571843</v>
      </c>
      <c r="BE28" s="60">
        <f>SUM($AH28:$AM28)/SUM($AH$32:$AM$32)*'Capital Spending'!T$6*$AO$1</f>
        <v>1348140.6761348401</v>
      </c>
      <c r="BF28" s="60">
        <f>SUM($AH28:$AM28)/SUM($AH$32:$AM$32)*'Capital Spending'!U$6*$AO$1</f>
        <v>1228617.1429031789</v>
      </c>
      <c r="BG28" s="60">
        <f>SUM($AH28:$AM28)/SUM($AH$32:$AM$32)*'Capital Spending'!V$6*$AO$1</f>
        <v>826500.41878353176</v>
      </c>
      <c r="BH28" s="60">
        <f>SUM($AH28:$AM28)/SUM($AH$32:$AM$32)*'Capital Spending'!W$6*$AO$1</f>
        <v>925666.40520708775</v>
      </c>
      <c r="BI28" s="19"/>
      <c r="BJ28" s="110">
        <v>0</v>
      </c>
      <c r="BK28" s="18">
        <f>'[20]Pivot Retires'!U28</f>
        <v>0</v>
      </c>
      <c r="BL28" s="18">
        <f>'[20]Pivot Retires'!V28</f>
        <v>0</v>
      </c>
      <c r="BM28" s="18">
        <f>'[20]Pivot Retires'!W28</f>
        <v>0</v>
      </c>
      <c r="BN28" s="18">
        <f>'[20]Pivot Retires'!X28</f>
        <v>0</v>
      </c>
      <c r="BO28" s="18">
        <f>'[20]Pivot Retires'!Y28</f>
        <v>-396443.02</v>
      </c>
      <c r="BP28" s="18">
        <f>'[20]Pivot Retires'!Z28</f>
        <v>0</v>
      </c>
      <c r="BQ28" s="18">
        <f t="shared" si="52"/>
        <v>0</v>
      </c>
      <c r="BR28" s="20">
        <f t="shared" si="30"/>
        <v>0</v>
      </c>
      <c r="BS28" s="19">
        <f t="shared" si="31"/>
        <v>0</v>
      </c>
      <c r="BT28" s="19">
        <f t="shared" si="32"/>
        <v>0</v>
      </c>
      <c r="BU28" s="19">
        <f t="shared" si="33"/>
        <v>0</v>
      </c>
      <c r="BV28" s="19">
        <f t="shared" si="34"/>
        <v>0</v>
      </c>
      <c r="BW28" s="19">
        <f t="shared" si="35"/>
        <v>0</v>
      </c>
      <c r="BX28" s="19">
        <f t="shared" si="36"/>
        <v>0</v>
      </c>
      <c r="BY28" s="19">
        <f t="shared" si="37"/>
        <v>0</v>
      </c>
      <c r="BZ28" s="19">
        <f t="shared" si="38"/>
        <v>0</v>
      </c>
      <c r="CA28" s="19">
        <f t="shared" si="39"/>
        <v>0</v>
      </c>
      <c r="CB28" s="19">
        <f t="shared" si="40"/>
        <v>0</v>
      </c>
      <c r="CC28" s="19">
        <f t="shared" si="41"/>
        <v>0</v>
      </c>
      <c r="CD28" s="19">
        <f t="shared" si="42"/>
        <v>0</v>
      </c>
      <c r="CE28" s="19">
        <f t="shared" si="43"/>
        <v>0</v>
      </c>
      <c r="CF28" s="19">
        <f t="shared" si="44"/>
        <v>0</v>
      </c>
      <c r="CG28" s="19">
        <f t="shared" si="45"/>
        <v>0</v>
      </c>
      <c r="CH28" s="19">
        <f t="shared" si="46"/>
        <v>0</v>
      </c>
      <c r="CI28" s="19">
        <f t="shared" si="47"/>
        <v>0</v>
      </c>
      <c r="CJ28" s="19">
        <f t="shared" si="48"/>
        <v>0</v>
      </c>
      <c r="CK28" s="19">
        <f t="shared" si="49"/>
        <v>0</v>
      </c>
      <c r="CL28" s="19"/>
      <c r="CM28" s="18">
        <f>'[20]Pivot Transfers'!U28</f>
        <v>0</v>
      </c>
      <c r="CN28" s="18">
        <f>'[20]Pivot Transfers'!V28</f>
        <v>0</v>
      </c>
      <c r="CO28" s="18">
        <f>'[20]Pivot Transfers'!W28</f>
        <v>0</v>
      </c>
      <c r="CP28" s="18">
        <f>'[20]Pivot Transfers'!X28</f>
        <v>0</v>
      </c>
      <c r="CQ28" s="18">
        <f>'[20]Pivot Transfers'!Y28</f>
        <v>0</v>
      </c>
      <c r="CR28" s="18">
        <f>'[20]Pivot Transfers'!Z28</f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0</v>
      </c>
      <c r="DH28" s="19">
        <v>0</v>
      </c>
      <c r="DI28" s="19">
        <v>0</v>
      </c>
      <c r="DJ28" s="19">
        <v>0</v>
      </c>
      <c r="DK28" s="19">
        <v>0</v>
      </c>
      <c r="DL28" s="19">
        <v>0</v>
      </c>
      <c r="DM28" s="19">
        <v>0</v>
      </c>
      <c r="DN28" s="19"/>
    </row>
    <row r="29" spans="1:118">
      <c r="A29" s="90">
        <v>39909</v>
      </c>
      <c r="B29" s="91" t="s">
        <v>29</v>
      </c>
      <c r="C29" s="53">
        <f t="shared" si="53"/>
        <v>993258.83153846127</v>
      </c>
      <c r="D29" s="53">
        <f t="shared" si="50"/>
        <v>982650.36999999976</v>
      </c>
      <c r="E29" s="18">
        <f>'[20]Pivot End Balances'!T29</f>
        <v>1010232.37</v>
      </c>
      <c r="F29" s="19">
        <f t="shared" si="3"/>
        <v>1010232.37</v>
      </c>
      <c r="G29" s="19">
        <f t="shared" si="4"/>
        <v>1010232.37</v>
      </c>
      <c r="H29" s="19">
        <f t="shared" si="5"/>
        <v>1010232.37</v>
      </c>
      <c r="I29" s="19">
        <f t="shared" si="6"/>
        <v>1010232.37</v>
      </c>
      <c r="J29" s="19">
        <f t="shared" si="7"/>
        <v>982650.37</v>
      </c>
      <c r="K29" s="19">
        <f t="shared" si="8"/>
        <v>982650.37</v>
      </c>
      <c r="L29" s="19">
        <f t="shared" si="9"/>
        <v>982650.37</v>
      </c>
      <c r="M29" s="19">
        <f t="shared" si="10"/>
        <v>982650.37</v>
      </c>
      <c r="N29" s="19">
        <f t="shared" si="11"/>
        <v>982650.37</v>
      </c>
      <c r="O29" s="19">
        <f t="shared" si="12"/>
        <v>982650.37</v>
      </c>
      <c r="P29" s="19">
        <f t="shared" si="13"/>
        <v>982650.37</v>
      </c>
      <c r="Q29" s="19">
        <f t="shared" si="14"/>
        <v>982650.37</v>
      </c>
      <c r="R29" s="19">
        <f t="shared" si="15"/>
        <v>982650.37</v>
      </c>
      <c r="S29" s="19">
        <f t="shared" si="16"/>
        <v>982650.37</v>
      </c>
      <c r="T29" s="19">
        <f t="shared" si="17"/>
        <v>982650.37</v>
      </c>
      <c r="U29" s="19">
        <f t="shared" si="18"/>
        <v>982650.37</v>
      </c>
      <c r="V29" s="19">
        <f t="shared" si="19"/>
        <v>982650.37</v>
      </c>
      <c r="W29" s="19">
        <f t="shared" si="20"/>
        <v>982650.37</v>
      </c>
      <c r="X29" s="19">
        <f t="shared" si="21"/>
        <v>982650.37</v>
      </c>
      <c r="Y29" s="19">
        <f t="shared" si="22"/>
        <v>982650.37</v>
      </c>
      <c r="Z29" s="19">
        <f t="shared" si="23"/>
        <v>982650.37</v>
      </c>
      <c r="AA29" s="19">
        <f t="shared" si="24"/>
        <v>982650.37</v>
      </c>
      <c r="AB29" s="19">
        <f t="shared" si="25"/>
        <v>982650.37</v>
      </c>
      <c r="AC29" s="19">
        <f t="shared" si="26"/>
        <v>982650.37</v>
      </c>
      <c r="AD29" s="19">
        <f t="shared" si="27"/>
        <v>982650.37</v>
      </c>
      <c r="AE29" s="19">
        <f t="shared" si="28"/>
        <v>982650.37</v>
      </c>
      <c r="AF29" s="19">
        <f t="shared" si="29"/>
        <v>982650.37</v>
      </c>
      <c r="AH29" s="18">
        <f>'[20]Pivot Additions'!U29</f>
        <v>0</v>
      </c>
      <c r="AI29" s="18">
        <f>'[20]Pivot Additions'!V29</f>
        <v>0</v>
      </c>
      <c r="AJ29" s="18">
        <f>'[20]Pivot Additions'!W29</f>
        <v>0</v>
      </c>
      <c r="AK29" s="18">
        <f>'[20]Pivot Additions'!X29</f>
        <v>0</v>
      </c>
      <c r="AL29" s="18">
        <f>'[20]Pivot Additions'!Y29</f>
        <v>0</v>
      </c>
      <c r="AM29" s="18">
        <f>'[20]Pivot Additions'!Z29</f>
        <v>0</v>
      </c>
      <c r="AN29" s="128">
        <f t="shared" si="51"/>
        <v>0</v>
      </c>
      <c r="AO29" s="60">
        <f>SUM($AH29:$AM29)/SUM($AH$32:$AM$32)*'Capital Spending'!D$6*$AO$1</f>
        <v>0</v>
      </c>
      <c r="AP29" s="60">
        <f>SUM($AH29:$AM29)/SUM($AH$32:$AM$32)*'Capital Spending'!E$6*$AO$1</f>
        <v>0</v>
      </c>
      <c r="AQ29" s="60">
        <f>SUM($AH29:$AM29)/SUM($AH$32:$AM$32)*'Capital Spending'!F$6*$AO$1</f>
        <v>0</v>
      </c>
      <c r="AR29" s="60">
        <f>SUM($AH29:$AM29)/SUM($AH$32:$AM$32)*'Capital Spending'!G$6*$AO$1</f>
        <v>0</v>
      </c>
      <c r="AS29" s="60">
        <f>SUM($AH29:$AM29)/SUM($AH$32:$AM$32)*'Capital Spending'!H$6*$AO$1</f>
        <v>0</v>
      </c>
      <c r="AT29" s="60">
        <f>SUM($AH29:$AM29)/SUM($AH$32:$AM$32)*'Capital Spending'!I$6*$AO$1</f>
        <v>0</v>
      </c>
      <c r="AU29" s="60">
        <f>SUM($AH29:$AM29)/SUM($AH$32:$AM$32)*'Capital Spending'!J$6*$AO$1</f>
        <v>0</v>
      </c>
      <c r="AV29" s="60">
        <f>SUM($AH29:$AM29)/SUM($AH$32:$AM$32)*'Capital Spending'!K$6*$AO$1</f>
        <v>0</v>
      </c>
      <c r="AW29" s="60">
        <f>SUM($AH29:$AM29)/SUM($AH$32:$AM$32)*'Capital Spending'!L$6*$AO$1</f>
        <v>0</v>
      </c>
      <c r="AX29" s="60">
        <f>SUM($AH29:$AM29)/SUM($AH$32:$AM$32)*'Capital Spending'!M$6*$AO$1</f>
        <v>0</v>
      </c>
      <c r="AY29" s="60">
        <f>SUM($AH29:$AM29)/SUM($AH$32:$AM$32)*'Capital Spending'!N$6*$AO$1</f>
        <v>0</v>
      </c>
      <c r="AZ29" s="60">
        <f>SUM($AH29:$AM29)/SUM($AH$32:$AM$32)*'Capital Spending'!O$6*$AO$1</f>
        <v>0</v>
      </c>
      <c r="BA29" s="60">
        <f>SUM($AH29:$AM29)/SUM($AH$32:$AM$32)*'Capital Spending'!P$6*$AO$1</f>
        <v>0</v>
      </c>
      <c r="BB29" s="60">
        <f>SUM($AH29:$AM29)/SUM($AH$32:$AM$32)*'Capital Spending'!Q$6*$AO$1</f>
        <v>0</v>
      </c>
      <c r="BC29" s="60">
        <f>SUM($AH29:$AM29)/SUM($AH$32:$AM$32)*'Capital Spending'!R$6*$AO$1</f>
        <v>0</v>
      </c>
      <c r="BD29" s="60">
        <f>SUM($AH29:$AM29)/SUM($AH$32:$AM$32)*'Capital Spending'!S$6*$AO$1</f>
        <v>0</v>
      </c>
      <c r="BE29" s="60">
        <f>SUM($AH29:$AM29)/SUM($AH$32:$AM$32)*'Capital Spending'!T$6*$AO$1</f>
        <v>0</v>
      </c>
      <c r="BF29" s="60">
        <f>SUM($AH29:$AM29)/SUM($AH$32:$AM$32)*'Capital Spending'!U$6*$AO$1</f>
        <v>0</v>
      </c>
      <c r="BG29" s="60">
        <f>SUM($AH29:$AM29)/SUM($AH$32:$AM$32)*'Capital Spending'!V$6*$AO$1</f>
        <v>0</v>
      </c>
      <c r="BH29" s="60">
        <f>SUM($AH29:$AM29)/SUM($AH$32:$AM$32)*'Capital Spending'!W$6*$AO$1</f>
        <v>0</v>
      </c>
      <c r="BI29" s="19"/>
      <c r="BJ29" s="110">
        <v>0</v>
      </c>
      <c r="BK29" s="18">
        <f>'[20]Pivot Retires'!U29</f>
        <v>0</v>
      </c>
      <c r="BL29" s="18">
        <f>'[20]Pivot Retires'!V29</f>
        <v>0</v>
      </c>
      <c r="BM29" s="18">
        <f>'[20]Pivot Retires'!W29</f>
        <v>0</v>
      </c>
      <c r="BN29" s="18">
        <f>'[20]Pivot Retires'!X29</f>
        <v>0</v>
      </c>
      <c r="BO29" s="18">
        <f>'[20]Pivot Retires'!Y29</f>
        <v>-27582</v>
      </c>
      <c r="BP29" s="18">
        <f>'[20]Pivot Retires'!Z29</f>
        <v>0</v>
      </c>
      <c r="BQ29" s="18">
        <f t="shared" si="52"/>
        <v>0</v>
      </c>
      <c r="BR29" s="20">
        <f t="shared" si="30"/>
        <v>0</v>
      </c>
      <c r="BS29" s="19">
        <f t="shared" si="31"/>
        <v>0</v>
      </c>
      <c r="BT29" s="19">
        <f t="shared" si="32"/>
        <v>0</v>
      </c>
      <c r="BU29" s="19">
        <f t="shared" si="33"/>
        <v>0</v>
      </c>
      <c r="BV29" s="19">
        <f t="shared" si="34"/>
        <v>0</v>
      </c>
      <c r="BW29" s="19">
        <f t="shared" si="35"/>
        <v>0</v>
      </c>
      <c r="BX29" s="19">
        <f t="shared" si="36"/>
        <v>0</v>
      </c>
      <c r="BY29" s="19">
        <f t="shared" si="37"/>
        <v>0</v>
      </c>
      <c r="BZ29" s="19">
        <f t="shared" si="38"/>
        <v>0</v>
      </c>
      <c r="CA29" s="19">
        <f t="shared" si="39"/>
        <v>0</v>
      </c>
      <c r="CB29" s="19">
        <f t="shared" si="40"/>
        <v>0</v>
      </c>
      <c r="CC29" s="19">
        <f t="shared" si="41"/>
        <v>0</v>
      </c>
      <c r="CD29" s="19">
        <f t="shared" si="42"/>
        <v>0</v>
      </c>
      <c r="CE29" s="19">
        <f t="shared" si="43"/>
        <v>0</v>
      </c>
      <c r="CF29" s="19">
        <f t="shared" si="44"/>
        <v>0</v>
      </c>
      <c r="CG29" s="19">
        <f t="shared" si="45"/>
        <v>0</v>
      </c>
      <c r="CH29" s="19">
        <f t="shared" si="46"/>
        <v>0</v>
      </c>
      <c r="CI29" s="19">
        <f t="shared" si="47"/>
        <v>0</v>
      </c>
      <c r="CJ29" s="19">
        <f t="shared" si="48"/>
        <v>0</v>
      </c>
      <c r="CK29" s="19">
        <f t="shared" si="49"/>
        <v>0</v>
      </c>
      <c r="CL29" s="19"/>
      <c r="CM29" s="18">
        <f>'[20]Pivot Transfers'!U29</f>
        <v>0</v>
      </c>
      <c r="CN29" s="18">
        <f>'[20]Pivot Transfers'!V29</f>
        <v>0</v>
      </c>
      <c r="CO29" s="18">
        <f>'[20]Pivot Transfers'!W29</f>
        <v>0</v>
      </c>
      <c r="CP29" s="18">
        <f>'[20]Pivot Transfers'!X29</f>
        <v>0</v>
      </c>
      <c r="CQ29" s="18">
        <f>'[20]Pivot Transfers'!Y29</f>
        <v>0</v>
      </c>
      <c r="CR29" s="18">
        <f>'[20]Pivot Transfers'!Z29</f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0</v>
      </c>
      <c r="DK29" s="19">
        <v>0</v>
      </c>
      <c r="DL29" s="19">
        <v>0</v>
      </c>
      <c r="DM29" s="19">
        <v>0</v>
      </c>
      <c r="DN29" s="19"/>
    </row>
    <row r="30" spans="1:118">
      <c r="A30" s="126">
        <v>39924</v>
      </c>
      <c r="B30" s="62" t="s">
        <v>175</v>
      </c>
      <c r="C30" s="53"/>
      <c r="D30" s="53"/>
      <c r="E30" s="18">
        <f>'[20]Pivot End Balances'!T30</f>
        <v>0</v>
      </c>
      <c r="AH30" s="18"/>
      <c r="AI30" s="18"/>
      <c r="AJ30" s="18"/>
      <c r="AK30" s="18"/>
      <c r="AL30" s="18"/>
      <c r="AM30" s="18"/>
      <c r="AN30" s="18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19"/>
      <c r="BJ30" s="110"/>
      <c r="BK30" s="18"/>
      <c r="BL30" s="18"/>
      <c r="BM30" s="18"/>
      <c r="BN30" s="18"/>
      <c r="BO30" s="18"/>
      <c r="BP30" s="18"/>
      <c r="BQ30" s="18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8">
        <f>'[20]Pivot Transfers'!U30</f>
        <v>0</v>
      </c>
      <c r="CN30" s="18">
        <f>'[20]Pivot Transfers'!V30</f>
        <v>0</v>
      </c>
      <c r="CO30" s="18">
        <f>'[20]Pivot Transfers'!W30</f>
        <v>0</v>
      </c>
      <c r="CP30" s="18">
        <f>'[20]Pivot Transfers'!X30</f>
        <v>0</v>
      </c>
      <c r="CQ30" s="18">
        <f>'[20]Pivot Transfers'!Y30</f>
        <v>0</v>
      </c>
      <c r="CR30" s="18">
        <f>'[20]Pivot Transfers'!Z30</f>
        <v>0</v>
      </c>
      <c r="CS30" s="18"/>
      <c r="CT30" s="18"/>
      <c r="CU30" s="18"/>
      <c r="CV30" s="18"/>
      <c r="CW30" s="18"/>
      <c r="CX30" s="18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1:118">
      <c r="A31" s="90"/>
      <c r="B31" s="91"/>
      <c r="C31" s="53"/>
      <c r="D31" s="53"/>
      <c r="E31" s="18"/>
      <c r="K31" s="20"/>
      <c r="AH31" s="18"/>
      <c r="AI31" s="18"/>
      <c r="AJ31" s="18"/>
      <c r="AK31" s="18"/>
      <c r="AL31" s="18"/>
      <c r="AM31" s="18"/>
      <c r="AN31" s="18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19"/>
      <c r="BJ31" s="19"/>
      <c r="BK31" s="18"/>
      <c r="BL31" s="18"/>
      <c r="BM31" s="18"/>
      <c r="BN31" s="18"/>
      <c r="BO31" s="18"/>
      <c r="BP31" s="18"/>
      <c r="BQ31" s="18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</row>
    <row r="32" spans="1:118" s="2" customFormat="1">
      <c r="A32" s="36" t="s">
        <v>30</v>
      </c>
      <c r="B32" s="92"/>
      <c r="C32" s="26">
        <f t="shared" ref="C32:AF32" si="56">SUM(C7:C31)</f>
        <v>195657878.90307698</v>
      </c>
      <c r="D32" s="26">
        <f t="shared" si="56"/>
        <v>217836628.55076921</v>
      </c>
      <c r="E32" s="25">
        <f t="shared" si="56"/>
        <v>195919916.37</v>
      </c>
      <c r="F32" s="26">
        <f t="shared" si="56"/>
        <v>195592885.82999998</v>
      </c>
      <c r="G32" s="26">
        <f t="shared" si="56"/>
        <v>195601150.19999999</v>
      </c>
      <c r="H32" s="26">
        <f t="shared" si="56"/>
        <v>195852575.78999999</v>
      </c>
      <c r="I32" s="26">
        <f t="shared" si="56"/>
        <v>197628003.66999999</v>
      </c>
      <c r="J32" s="26">
        <f t="shared" si="56"/>
        <v>188483241.91000003</v>
      </c>
      <c r="K32" s="27">
        <f t="shared" si="56"/>
        <v>188703283.05000001</v>
      </c>
      <c r="L32" s="26">
        <f t="shared" si="56"/>
        <v>191233913.31999999</v>
      </c>
      <c r="M32" s="26">
        <f t="shared" si="56"/>
        <v>192745862.31999999</v>
      </c>
      <c r="N32" s="26">
        <f t="shared" si="56"/>
        <v>195474107.32000002</v>
      </c>
      <c r="O32" s="26">
        <f t="shared" si="56"/>
        <v>200100668.32000002</v>
      </c>
      <c r="P32" s="26">
        <f t="shared" si="56"/>
        <v>202222674.32000002</v>
      </c>
      <c r="Q32" s="26">
        <f t="shared" si="56"/>
        <v>203994143.31999999</v>
      </c>
      <c r="R32" s="26">
        <f t="shared" si="56"/>
        <v>205608557.31999999</v>
      </c>
      <c r="S32" s="26">
        <f t="shared" si="56"/>
        <v>206694586.31999999</v>
      </c>
      <c r="T32" s="27">
        <f t="shared" si="56"/>
        <v>207910920.31999999</v>
      </c>
      <c r="U32" s="26">
        <f t="shared" si="56"/>
        <v>208796868.31999999</v>
      </c>
      <c r="V32" s="26">
        <f t="shared" si="56"/>
        <v>209605113.31999999</v>
      </c>
      <c r="W32" s="26">
        <f t="shared" si="56"/>
        <v>210887499.31999999</v>
      </c>
      <c r="X32" s="26">
        <f t="shared" si="56"/>
        <v>212199506.31999999</v>
      </c>
      <c r="Y32" s="26">
        <f t="shared" si="56"/>
        <v>213711455.31999999</v>
      </c>
      <c r="Z32" s="26">
        <f t="shared" si="56"/>
        <v>216439700.31999999</v>
      </c>
      <c r="AA32" s="26">
        <f t="shared" si="56"/>
        <v>221066261.31999999</v>
      </c>
      <c r="AB32" s="26">
        <f t="shared" si="56"/>
        <v>223188267.31999999</v>
      </c>
      <c r="AC32" s="26">
        <f t="shared" si="56"/>
        <v>224959736.31999999</v>
      </c>
      <c r="AD32" s="26">
        <f t="shared" si="56"/>
        <v>226574150.31999999</v>
      </c>
      <c r="AE32" s="26">
        <f t="shared" si="56"/>
        <v>227660179.31999999</v>
      </c>
      <c r="AF32" s="26">
        <f t="shared" si="56"/>
        <v>228876513.31999999</v>
      </c>
      <c r="AG32" s="3"/>
      <c r="AH32" s="26">
        <f t="shared" ref="AH32:BH32" si="57">SUM(AH7:AH31)</f>
        <v>31899.189999999893</v>
      </c>
      <c r="AI32" s="27">
        <f t="shared" si="57"/>
        <v>8264.3700000000008</v>
      </c>
      <c r="AJ32" s="26">
        <f t="shared" si="57"/>
        <v>251425.59</v>
      </c>
      <c r="AK32" s="26">
        <f t="shared" si="57"/>
        <v>1775427.88</v>
      </c>
      <c r="AL32" s="26">
        <f t="shared" si="57"/>
        <v>1330814.3900000001</v>
      </c>
      <c r="AM32" s="26">
        <f t="shared" si="57"/>
        <v>222196.03</v>
      </c>
      <c r="AN32" s="26">
        <f>'[21]002 div'!$C$23*$AO$1</f>
        <v>2530630.2700000009</v>
      </c>
      <c r="AO32" s="26">
        <f t="shared" si="57"/>
        <v>1511949</v>
      </c>
      <c r="AP32" s="26">
        <f t="shared" si="57"/>
        <v>2728245.0000000005</v>
      </c>
      <c r="AQ32" s="26">
        <f t="shared" si="57"/>
        <v>4626561.0000000009</v>
      </c>
      <c r="AR32" s="26">
        <f t="shared" si="57"/>
        <v>2122006.0000000005</v>
      </c>
      <c r="AS32" s="26">
        <f t="shared" si="57"/>
        <v>1771469.0000000002</v>
      </c>
      <c r="AT32" s="26">
        <f t="shared" si="57"/>
        <v>1614414</v>
      </c>
      <c r="AU32" s="26">
        <f t="shared" si="57"/>
        <v>1086029.0000000002</v>
      </c>
      <c r="AV32" s="26">
        <f t="shared" si="57"/>
        <v>1216334.0000000002</v>
      </c>
      <c r="AW32" s="26">
        <f t="shared" si="57"/>
        <v>885948.00000000012</v>
      </c>
      <c r="AX32" s="26">
        <f t="shared" si="57"/>
        <v>808245.00000000012</v>
      </c>
      <c r="AY32" s="26">
        <f t="shared" si="57"/>
        <v>1282386</v>
      </c>
      <c r="AZ32" s="26">
        <f t="shared" si="57"/>
        <v>1312007</v>
      </c>
      <c r="BA32" s="26">
        <f t="shared" si="57"/>
        <v>1511949</v>
      </c>
      <c r="BB32" s="26">
        <f t="shared" si="57"/>
        <v>2728245.0000000005</v>
      </c>
      <c r="BC32" s="26">
        <f t="shared" si="57"/>
        <v>4626561.0000000009</v>
      </c>
      <c r="BD32" s="26">
        <f t="shared" si="57"/>
        <v>2122006.0000000005</v>
      </c>
      <c r="BE32" s="26">
        <f t="shared" si="57"/>
        <v>1771469.0000000002</v>
      </c>
      <c r="BF32" s="26">
        <f t="shared" si="57"/>
        <v>1614414</v>
      </c>
      <c r="BG32" s="26">
        <f t="shared" si="57"/>
        <v>1086029.0000000002</v>
      </c>
      <c r="BH32" s="26">
        <f t="shared" si="57"/>
        <v>1216334.0000000002</v>
      </c>
      <c r="BI32" s="3"/>
      <c r="BJ32" s="3"/>
      <c r="BK32" s="26">
        <f t="shared" ref="BK32:CK32" si="58">SUM(BK7:BK31)</f>
        <v>-358929.73</v>
      </c>
      <c r="BL32" s="26">
        <f t="shared" si="58"/>
        <v>0</v>
      </c>
      <c r="BM32" s="26">
        <f t="shared" si="58"/>
        <v>0</v>
      </c>
      <c r="BN32" s="26">
        <f t="shared" si="58"/>
        <v>0</v>
      </c>
      <c r="BO32" s="26">
        <f t="shared" si="58"/>
        <v>-10475576.15</v>
      </c>
      <c r="BP32" s="26">
        <f t="shared" si="58"/>
        <v>0</v>
      </c>
      <c r="BQ32" s="26">
        <f t="shared" si="58"/>
        <v>0</v>
      </c>
      <c r="BR32" s="26">
        <f t="shared" si="58"/>
        <v>0</v>
      </c>
      <c r="BS32" s="26">
        <f t="shared" si="58"/>
        <v>0</v>
      </c>
      <c r="BT32" s="26">
        <f t="shared" si="58"/>
        <v>0</v>
      </c>
      <c r="BU32" s="26">
        <f t="shared" si="58"/>
        <v>0</v>
      </c>
      <c r="BV32" s="26">
        <f t="shared" si="58"/>
        <v>0</v>
      </c>
      <c r="BW32" s="26">
        <f t="shared" si="58"/>
        <v>0</v>
      </c>
      <c r="BX32" s="26">
        <f t="shared" si="58"/>
        <v>0</v>
      </c>
      <c r="BY32" s="26">
        <f t="shared" si="58"/>
        <v>0</v>
      </c>
      <c r="BZ32" s="26">
        <f t="shared" si="58"/>
        <v>0</v>
      </c>
      <c r="CA32" s="26">
        <f t="shared" si="58"/>
        <v>0</v>
      </c>
      <c r="CB32" s="26">
        <f t="shared" si="58"/>
        <v>0</v>
      </c>
      <c r="CC32" s="26">
        <f t="shared" si="58"/>
        <v>0</v>
      </c>
      <c r="CD32" s="26">
        <f t="shared" si="58"/>
        <v>0</v>
      </c>
      <c r="CE32" s="26">
        <f t="shared" si="58"/>
        <v>0</v>
      </c>
      <c r="CF32" s="26">
        <f t="shared" si="58"/>
        <v>0</v>
      </c>
      <c r="CG32" s="26">
        <f t="shared" si="58"/>
        <v>0</v>
      </c>
      <c r="CH32" s="26">
        <f t="shared" si="58"/>
        <v>0</v>
      </c>
      <c r="CI32" s="26">
        <f t="shared" si="58"/>
        <v>0</v>
      </c>
      <c r="CJ32" s="26">
        <f t="shared" si="58"/>
        <v>0</v>
      </c>
      <c r="CK32" s="26">
        <f t="shared" si="58"/>
        <v>0</v>
      </c>
      <c r="CL32" s="3"/>
      <c r="CM32" s="26">
        <f t="shared" ref="CM32:DM32" si="59">SUM(CM7:CM31)</f>
        <v>0</v>
      </c>
      <c r="CN32" s="26">
        <f t="shared" si="59"/>
        <v>0</v>
      </c>
      <c r="CO32" s="26">
        <f t="shared" si="59"/>
        <v>0</v>
      </c>
      <c r="CP32" s="26">
        <f t="shared" si="59"/>
        <v>0</v>
      </c>
      <c r="CQ32" s="26">
        <f t="shared" si="59"/>
        <v>0</v>
      </c>
      <c r="CR32" s="26">
        <f t="shared" si="59"/>
        <v>-2154.89</v>
      </c>
      <c r="CS32" s="26">
        <f t="shared" si="59"/>
        <v>0</v>
      </c>
      <c r="CT32" s="26">
        <f t="shared" si="59"/>
        <v>0</v>
      </c>
      <c r="CU32" s="26">
        <f t="shared" si="59"/>
        <v>0</v>
      </c>
      <c r="CV32" s="26">
        <f t="shared" si="59"/>
        <v>0</v>
      </c>
      <c r="CW32" s="26">
        <f t="shared" si="59"/>
        <v>0</v>
      </c>
      <c r="CX32" s="26">
        <f t="shared" si="59"/>
        <v>0</v>
      </c>
      <c r="CY32" s="26">
        <f t="shared" si="59"/>
        <v>0</v>
      </c>
      <c r="CZ32" s="26">
        <f t="shared" si="59"/>
        <v>0</v>
      </c>
      <c r="DA32" s="26">
        <f t="shared" si="59"/>
        <v>0</v>
      </c>
      <c r="DB32" s="26">
        <f t="shared" si="59"/>
        <v>0</v>
      </c>
      <c r="DC32" s="26">
        <f t="shared" si="59"/>
        <v>0</v>
      </c>
      <c r="DD32" s="26">
        <f t="shared" si="59"/>
        <v>0</v>
      </c>
      <c r="DE32" s="26">
        <f t="shared" si="59"/>
        <v>0</v>
      </c>
      <c r="DF32" s="26">
        <f t="shared" si="59"/>
        <v>0</v>
      </c>
      <c r="DG32" s="26">
        <f t="shared" si="59"/>
        <v>0</v>
      </c>
      <c r="DH32" s="26">
        <f t="shared" si="59"/>
        <v>0</v>
      </c>
      <c r="DI32" s="26">
        <f t="shared" si="59"/>
        <v>0</v>
      </c>
      <c r="DJ32" s="26">
        <f t="shared" si="59"/>
        <v>0</v>
      </c>
      <c r="DK32" s="26">
        <f t="shared" si="59"/>
        <v>0</v>
      </c>
      <c r="DL32" s="26">
        <f t="shared" si="59"/>
        <v>0</v>
      </c>
      <c r="DM32" s="26">
        <f t="shared" si="59"/>
        <v>0</v>
      </c>
      <c r="DN32" s="3"/>
    </row>
    <row r="33" spans="1:118" s="2" customFormat="1">
      <c r="A33" s="36"/>
      <c r="B33" s="92"/>
      <c r="C33" s="3"/>
      <c r="D33" s="3"/>
      <c r="E33" s="65">
        <f>'[22]major ratebase items'!E$9</f>
        <v>195919916.37</v>
      </c>
      <c r="F33" s="65">
        <f>'[22]major ratebase items'!F$9</f>
        <v>195592885.83000001</v>
      </c>
      <c r="G33" s="65">
        <f>'[22]major ratebase items'!G$9</f>
        <v>195601150.19999999</v>
      </c>
      <c r="H33" s="65">
        <f>'[22]major ratebase items'!H$9</f>
        <v>195852575.78999999</v>
      </c>
      <c r="I33" s="65">
        <f>'[22]major ratebase items'!I$9</f>
        <v>197628003.66999999</v>
      </c>
      <c r="J33" s="65">
        <f>'[22]major ratebase items'!J$9</f>
        <v>188483241.91</v>
      </c>
      <c r="K33" s="65">
        <f>'[22]major ratebase items'!K$9</f>
        <v>188703283.05000001</v>
      </c>
      <c r="L33" s="79">
        <v>195888029.63999999</v>
      </c>
      <c r="M33" s="65">
        <v>195919916.37</v>
      </c>
      <c r="N33" s="65" t="s">
        <v>200</v>
      </c>
      <c r="O33" s="65" t="s">
        <v>200</v>
      </c>
      <c r="P33" s="65" t="s">
        <v>200</v>
      </c>
      <c r="Q33" s="65" t="s">
        <v>200</v>
      </c>
      <c r="R33" s="3"/>
      <c r="S33" s="3"/>
      <c r="T33" s="4"/>
      <c r="U33" s="1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/>
      <c r="AJ33" s="3"/>
      <c r="AK33" s="3"/>
      <c r="AL33" s="3"/>
      <c r="AM33" s="76"/>
      <c r="AN33" s="76"/>
      <c r="AO33" s="76" t="str">
        <f>IF(AO32='Capital Spending'!D6,"ok","error")</f>
        <v>ok</v>
      </c>
      <c r="AP33" s="76" t="str">
        <f>IF(AP32='Capital Spending'!E6,"ok","error")</f>
        <v>ok</v>
      </c>
      <c r="AQ33" s="76" t="str">
        <f>IF(AQ32='Capital Spending'!F6,"ok","error")</f>
        <v>ok</v>
      </c>
      <c r="AR33" s="76" t="str">
        <f>IF(AR32='Capital Spending'!G6,"ok","error")</f>
        <v>ok</v>
      </c>
      <c r="AS33" s="76" t="str">
        <f>IF(AS32='Capital Spending'!H6,"ok","error")</f>
        <v>ok</v>
      </c>
      <c r="AT33" s="76" t="str">
        <f>IF(AT32='Capital Spending'!I6,"ok","error")</f>
        <v>ok</v>
      </c>
      <c r="AU33" s="76" t="str">
        <f>IF(AU32='Capital Spending'!J6,"ok","error")</f>
        <v>ok</v>
      </c>
      <c r="AV33" s="76" t="str">
        <f>IF(AV32='Capital Spending'!K6,"ok","error")</f>
        <v>ok</v>
      </c>
      <c r="AW33" s="76" t="str">
        <f>IF(AW32='Capital Spending'!L6,"ok","error")</f>
        <v>ok</v>
      </c>
      <c r="AX33" s="76" t="str">
        <f>IF(AX32='Capital Spending'!M6,"ok","error")</f>
        <v>ok</v>
      </c>
      <c r="AY33" s="76" t="str">
        <f>IF(AY32='Capital Spending'!N6,"ok","error")</f>
        <v>ok</v>
      </c>
      <c r="AZ33" s="76" t="str">
        <f>IF(AZ32='Capital Spending'!O6,"ok","error")</f>
        <v>ok</v>
      </c>
      <c r="BA33" s="76" t="str">
        <f>IF(BA32='Capital Spending'!P6,"ok","error")</f>
        <v>ok</v>
      </c>
      <c r="BB33" s="76" t="str">
        <f>IF(BB32='Capital Spending'!Q6,"ok","error")</f>
        <v>ok</v>
      </c>
      <c r="BC33" s="76" t="str">
        <f>IF(BC32='Capital Spending'!R6,"ok","error")</f>
        <v>ok</v>
      </c>
      <c r="BD33" s="76" t="str">
        <f>IF(BD32='Capital Spending'!S6,"ok","error")</f>
        <v>ok</v>
      </c>
      <c r="BE33" s="76" t="str">
        <f>IF(BE32='Capital Spending'!T6,"ok","error")</f>
        <v>ok</v>
      </c>
      <c r="BF33" s="76" t="str">
        <f>IF(BF32='Capital Spending'!U6,"ok","error")</f>
        <v>ok</v>
      </c>
      <c r="BG33" s="76" t="str">
        <f>IF(BG32='Capital Spending'!V6,"ok","error")</f>
        <v>ok</v>
      </c>
      <c r="BH33" s="76" t="str">
        <f>IF(BH32='Capital Spending'!W6,"ok","error")</f>
        <v>ok</v>
      </c>
      <c r="BI33" s="3"/>
      <c r="BJ33" s="3"/>
      <c r="BK33" s="3"/>
      <c r="BL33" s="4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</row>
    <row r="34" spans="1:118" s="2" customFormat="1">
      <c r="A34" s="36"/>
      <c r="B34" s="92"/>
      <c r="C34" s="3"/>
      <c r="D34" s="3"/>
      <c r="E34" s="65">
        <f t="shared" ref="E34:Q34" si="60">E32-E33</f>
        <v>0</v>
      </c>
      <c r="F34" s="65">
        <f t="shared" si="60"/>
        <v>0</v>
      </c>
      <c r="G34" s="65">
        <f t="shared" si="60"/>
        <v>0</v>
      </c>
      <c r="H34" s="65">
        <f t="shared" si="60"/>
        <v>0</v>
      </c>
      <c r="I34" s="65">
        <f t="shared" si="60"/>
        <v>0</v>
      </c>
      <c r="J34" s="65">
        <f t="shared" si="60"/>
        <v>0</v>
      </c>
      <c r="K34" s="65">
        <f t="shared" si="60"/>
        <v>0</v>
      </c>
      <c r="L34" s="79">
        <f t="shared" si="60"/>
        <v>-4654116.3199999928</v>
      </c>
      <c r="M34" s="65">
        <f t="shared" si="60"/>
        <v>-3174054.0500000119</v>
      </c>
      <c r="N34" s="65">
        <f t="shared" si="60"/>
        <v>195474107.32000002</v>
      </c>
      <c r="O34" s="65">
        <f t="shared" si="60"/>
        <v>200100668.32000002</v>
      </c>
      <c r="P34" s="65">
        <f t="shared" si="60"/>
        <v>202222674.32000002</v>
      </c>
      <c r="Q34" s="65">
        <f t="shared" si="60"/>
        <v>203994143.31999999</v>
      </c>
      <c r="R34" s="3"/>
      <c r="S34" s="3"/>
      <c r="T34" s="4"/>
      <c r="U34" s="19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  <c r="AJ34" s="3"/>
      <c r="AK34" s="3"/>
      <c r="AL34" s="3"/>
      <c r="AM34" s="3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3"/>
      <c r="BJ34" s="3"/>
      <c r="BK34" s="3"/>
      <c r="BL34" s="4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</row>
    <row r="35" spans="1:118" s="2" customFormat="1">
      <c r="A35" s="36" t="s">
        <v>31</v>
      </c>
      <c r="B35" s="92"/>
      <c r="C35" s="3"/>
      <c r="D35" s="3"/>
      <c r="L35" s="65"/>
      <c r="R35" s="3"/>
      <c r="S35" s="3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4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1:118" s="2" customFormat="1">
      <c r="A36" s="93">
        <v>38900</v>
      </c>
      <c r="B36" s="93" t="s">
        <v>130</v>
      </c>
      <c r="C36" s="53">
        <f t="shared" ref="C36:C52" si="61">SUM(E36:Q36)/13</f>
        <v>2874239.86</v>
      </c>
      <c r="D36" s="53">
        <f t="shared" ref="D36:D55" si="62">SUM(T36:AF36)/13</f>
        <v>2874239.86</v>
      </c>
      <c r="E36" s="18">
        <f>'[20]Pivot End Balances'!T106</f>
        <v>2874239.86</v>
      </c>
      <c r="F36" s="19">
        <f t="shared" ref="F36:F55" si="63">E36+AH36+BK36+CM36</f>
        <v>2874239.86</v>
      </c>
      <c r="G36" s="19">
        <f t="shared" ref="G36:G55" si="64">F36+AI36+BL36+CN36</f>
        <v>2874239.86</v>
      </c>
      <c r="H36" s="19">
        <f t="shared" ref="H36:H55" si="65">G36+AJ36+BM36+CO36</f>
        <v>2874239.86</v>
      </c>
      <c r="I36" s="19">
        <f t="shared" ref="I36:I55" si="66">H36+AK36+BN36+CP36</f>
        <v>2874239.86</v>
      </c>
      <c r="J36" s="19">
        <f t="shared" ref="J36:J55" si="67">I36+AL36+BO36+CQ36</f>
        <v>2874239.86</v>
      </c>
      <c r="K36" s="20">
        <f t="shared" ref="K36:K55" si="68">J36+AM36+BP36+CR36</f>
        <v>2874239.86</v>
      </c>
      <c r="L36" s="19">
        <f t="shared" ref="L36:L55" si="69">K36+AN36+BQ36+CS36</f>
        <v>2874239.86</v>
      </c>
      <c r="M36" s="19">
        <f t="shared" ref="M36:M55" si="70">L36+AO36+BR36+CT36</f>
        <v>2874239.86</v>
      </c>
      <c r="N36" s="19">
        <f t="shared" ref="N36:N55" si="71">M36+AP36+BS36+CU36</f>
        <v>2874239.86</v>
      </c>
      <c r="O36" s="19">
        <f t="shared" ref="O36:O55" si="72">N36+AQ36+BT36+CV36</f>
        <v>2874239.86</v>
      </c>
      <c r="P36" s="19">
        <f t="shared" ref="P36:P55" si="73">O36+AR36+BU36+CW36</f>
        <v>2874239.86</v>
      </c>
      <c r="Q36" s="19">
        <f t="shared" ref="Q36:Q55" si="74">P36+AS36+BV36+CX36</f>
        <v>2874239.86</v>
      </c>
      <c r="R36" s="19">
        <f t="shared" ref="R36:R55" si="75">Q36+AT36+BW36+CY36</f>
        <v>2874239.86</v>
      </c>
      <c r="S36" s="19">
        <f t="shared" ref="S36:S55" si="76">R36+AU36+BX36+CZ36</f>
        <v>2874239.86</v>
      </c>
      <c r="T36" s="19">
        <f t="shared" ref="T36:T55" si="77">S36+AV36+BY36+DA36</f>
        <v>2874239.86</v>
      </c>
      <c r="U36" s="19">
        <f t="shared" ref="U36:U55" si="78">T36+AW36+BZ36+DB36</f>
        <v>2874239.86</v>
      </c>
      <c r="V36" s="19">
        <f t="shared" ref="V36:V55" si="79">U36+AX36+CA36+DC36</f>
        <v>2874239.86</v>
      </c>
      <c r="W36" s="19">
        <f t="shared" ref="W36:W55" si="80">V36+AY36+CB36+DD36</f>
        <v>2874239.86</v>
      </c>
      <c r="X36" s="19">
        <f t="shared" ref="X36:X55" si="81">W36+AZ36+CC36+DE36</f>
        <v>2874239.86</v>
      </c>
      <c r="Y36" s="19">
        <f t="shared" ref="Y36:Y55" si="82">X36+BA36+CD36+DF36</f>
        <v>2874239.86</v>
      </c>
      <c r="Z36" s="19">
        <f t="shared" ref="Z36:Z55" si="83">Y36+BB36+CE36+DG36</f>
        <v>2874239.86</v>
      </c>
      <c r="AA36" s="19">
        <f t="shared" ref="AA36:AA55" si="84">Z36+BC36+CF36+DH36</f>
        <v>2874239.86</v>
      </c>
      <c r="AB36" s="19">
        <f t="shared" ref="AB36:AB55" si="85">AA36+BD36+CG36+DI36</f>
        <v>2874239.86</v>
      </c>
      <c r="AC36" s="19">
        <f t="shared" ref="AC36:AC55" si="86">AB36+BE36+CH36+DJ36</f>
        <v>2874239.86</v>
      </c>
      <c r="AD36" s="19">
        <f t="shared" ref="AD36:AD55" si="87">AC36+BF36+CI36+DK36</f>
        <v>2874239.86</v>
      </c>
      <c r="AE36" s="19">
        <f t="shared" ref="AE36:AE55" si="88">AD36+BG36+CJ36+DL36</f>
        <v>2874239.86</v>
      </c>
      <c r="AF36" s="19">
        <f t="shared" ref="AF36:AF55" si="89">AE36+BH36+CK36+DM36</f>
        <v>2874239.86</v>
      </c>
      <c r="AG36" s="19"/>
      <c r="AH36" s="18">
        <f>'[20]Pivot Additions'!U106</f>
        <v>0</v>
      </c>
      <c r="AI36" s="18">
        <f>'[20]Pivot Additions'!V106</f>
        <v>0</v>
      </c>
      <c r="AJ36" s="18">
        <f>'[20]Pivot Additions'!W106</f>
        <v>0</v>
      </c>
      <c r="AK36" s="18">
        <f>'[20]Pivot Additions'!X106</f>
        <v>0</v>
      </c>
      <c r="AL36" s="18">
        <f>'[20]Pivot Additions'!Y106</f>
        <v>0</v>
      </c>
      <c r="AM36" s="18">
        <f>'[20]Pivot Additions'!Z106</f>
        <v>0</v>
      </c>
      <c r="AN36" s="60">
        <f>SUM($AH36:$AM36)/SUM($AH$57:$AM$57)*$AN$57</f>
        <v>0</v>
      </c>
      <c r="AO36" s="60">
        <f>SUM($AH36:$AM36)/SUM($AH$57:$AM$57)*'Capital Spending'!D$8*$AO$1</f>
        <v>0</v>
      </c>
      <c r="AP36" s="60">
        <f>SUM($AH36:$AM36)/SUM($AH$57:$AM$57)*'Capital Spending'!E$8*$AO$1</f>
        <v>0</v>
      </c>
      <c r="AQ36" s="60">
        <f>SUM($AH36:$AM36)/SUM($AH$57:$AM$57)*'Capital Spending'!F$8*$AO$1</f>
        <v>0</v>
      </c>
      <c r="AR36" s="60">
        <f>SUM($AH36:$AM36)/SUM($AH$57:$AM$57)*'Capital Spending'!G$8*$AO$1</f>
        <v>0</v>
      </c>
      <c r="AS36" s="60">
        <f>SUM($AH36:$AM36)/SUM($AH$57:$AM$57)*'Capital Spending'!H$8*$AO$1</f>
        <v>0</v>
      </c>
      <c r="AT36" s="60">
        <f>SUM($AH36:$AM36)/SUM($AH$57:$AM$57)*'Capital Spending'!I$8*$AO$1</f>
        <v>0</v>
      </c>
      <c r="AU36" s="60">
        <f>SUM($AH36:$AM36)/SUM($AH$57:$AM$57)*'Capital Spending'!J$8*$AO$1</f>
        <v>0</v>
      </c>
      <c r="AV36" s="60">
        <f>SUM($AH36:$AM36)/SUM($AH$57:$AM$57)*'Capital Spending'!K$8*$AO$1</f>
        <v>0</v>
      </c>
      <c r="AW36" s="60">
        <f>SUM($AH36:$AM36)/SUM($AH$57:$AM$57)*'Capital Spending'!L$8*$AO$1</f>
        <v>0</v>
      </c>
      <c r="AX36" s="60">
        <f>SUM($AH36:$AM36)/SUM($AH$57:$AM$57)*'Capital Spending'!M$8*$AO$1</f>
        <v>0</v>
      </c>
      <c r="AY36" s="60">
        <f>SUM($AH36:$AM36)/SUM($AH$57:$AM$57)*'Capital Spending'!N$8*$AO$1</f>
        <v>0</v>
      </c>
      <c r="AZ36" s="60">
        <f>SUM($AH36:$AM36)/SUM($AH$57:$AM$57)*'Capital Spending'!O$8*$AO$1</f>
        <v>0</v>
      </c>
      <c r="BA36" s="60">
        <f>SUM($AH36:$AM36)/SUM($AH$57:$AM$57)*'Capital Spending'!P$8*$AO$1</f>
        <v>0</v>
      </c>
      <c r="BB36" s="60">
        <f>SUM($AH36:$AM36)/SUM($AH$57:$AM$57)*'Capital Spending'!Q$8*$AO$1</f>
        <v>0</v>
      </c>
      <c r="BC36" s="60">
        <f>SUM($AH36:$AM36)/SUM($AH$57:$AM$57)*'Capital Spending'!R$8*$AO$1</f>
        <v>0</v>
      </c>
      <c r="BD36" s="60">
        <f>SUM($AH36:$AM36)/SUM($AH$57:$AM$57)*'Capital Spending'!S$8*$AO$1</f>
        <v>0</v>
      </c>
      <c r="BE36" s="60">
        <f>SUM($AH36:$AM36)/SUM($AH$57:$AM$57)*'Capital Spending'!T$8*$AO$1</f>
        <v>0</v>
      </c>
      <c r="BF36" s="60">
        <f>SUM($AH36:$AM36)/SUM($AH$57:$AM$57)*'Capital Spending'!U$8*$AO$1</f>
        <v>0</v>
      </c>
      <c r="BG36" s="60">
        <f>SUM($AH36:$AM36)/SUM($AH$57:$AM$57)*'Capital Spending'!V$8*$AO$1</f>
        <v>0</v>
      </c>
      <c r="BH36" s="60">
        <f>SUM($AH36:$AM36)/SUM($AH$57:$AM$57)*'Capital Spending'!W$8*$AO$1</f>
        <v>0</v>
      </c>
      <c r="BI36" s="3"/>
      <c r="BJ36" s="110">
        <v>0</v>
      </c>
      <c r="BK36" s="29">
        <f>'[20]Pivot Retires'!U106</f>
        <v>0</v>
      </c>
      <c r="BL36" s="29">
        <f>'[20]Pivot Retires'!V106</f>
        <v>0</v>
      </c>
      <c r="BM36" s="29">
        <f>'[20]Pivot Retires'!W106</f>
        <v>0</v>
      </c>
      <c r="BN36" s="29">
        <f>'[20]Pivot Retires'!X106</f>
        <v>0</v>
      </c>
      <c r="BO36" s="29">
        <f>'[20]Pivot Retires'!Y106</f>
        <v>0</v>
      </c>
      <c r="BP36" s="29">
        <f>'[20]Pivot Retires'!Z106</f>
        <v>0</v>
      </c>
      <c r="BQ36" s="18">
        <f>AN36*BJ36</f>
        <v>0</v>
      </c>
      <c r="BR36" s="19">
        <f t="shared" ref="BR36:BR55" si="90">$BJ36*AO36</f>
        <v>0</v>
      </c>
      <c r="BS36" s="19">
        <f t="shared" ref="BS36:BS55" si="91">$BJ36*AP36</f>
        <v>0</v>
      </c>
      <c r="BT36" s="19">
        <f t="shared" ref="BT36:BT55" si="92">$BJ36*AQ36</f>
        <v>0</v>
      </c>
      <c r="BU36" s="19">
        <f t="shared" ref="BU36:BU55" si="93">$BJ36*AR36</f>
        <v>0</v>
      </c>
      <c r="BV36" s="19">
        <f t="shared" ref="BV36:BV55" si="94">$BJ36*AS36</f>
        <v>0</v>
      </c>
      <c r="BW36" s="19">
        <f t="shared" ref="BW36:BW55" si="95">$BJ36*AT36</f>
        <v>0</v>
      </c>
      <c r="BX36" s="19">
        <f t="shared" ref="BX36:BX55" si="96">$BJ36*AU36</f>
        <v>0</v>
      </c>
      <c r="BY36" s="19">
        <f t="shared" ref="BY36:BY55" si="97">$BJ36*AV36</f>
        <v>0</v>
      </c>
      <c r="BZ36" s="19">
        <f t="shared" ref="BZ36:BZ55" si="98">$BJ36*AW36</f>
        <v>0</v>
      </c>
      <c r="CA36" s="19">
        <f t="shared" ref="CA36:CA55" si="99">$BJ36*AX36</f>
        <v>0</v>
      </c>
      <c r="CB36" s="19">
        <f t="shared" ref="CB36:CB55" si="100">$BJ36*AY36</f>
        <v>0</v>
      </c>
      <c r="CC36" s="19">
        <f t="shared" ref="CC36:CC55" si="101">$BJ36*AZ36</f>
        <v>0</v>
      </c>
      <c r="CD36" s="19">
        <f t="shared" ref="CD36:CD55" si="102">$BJ36*BA36</f>
        <v>0</v>
      </c>
      <c r="CE36" s="19">
        <f t="shared" ref="CE36:CE55" si="103">$BJ36*BB36</f>
        <v>0</v>
      </c>
      <c r="CF36" s="19">
        <f t="shared" ref="CF36:CF55" si="104">$BJ36*BC36</f>
        <v>0</v>
      </c>
      <c r="CG36" s="19">
        <f t="shared" ref="CG36:CG55" si="105">$BJ36*BD36</f>
        <v>0</v>
      </c>
      <c r="CH36" s="19">
        <f t="shared" ref="CH36:CH55" si="106">$BJ36*BE36</f>
        <v>0</v>
      </c>
      <c r="CI36" s="19">
        <f t="shared" ref="CI36:CI55" si="107">$BJ36*BF36</f>
        <v>0</v>
      </c>
      <c r="CJ36" s="19">
        <f t="shared" ref="CJ36:CJ55" si="108">$BJ36*BG36</f>
        <v>0</v>
      </c>
      <c r="CK36" s="19">
        <f t="shared" ref="CK36:CK55" si="109">$BJ36*BH36</f>
        <v>0</v>
      </c>
      <c r="CL36" s="3"/>
      <c r="CM36" s="18">
        <f>'[20]Pivot Transfers'!U106</f>
        <v>0</v>
      </c>
      <c r="CN36" s="18">
        <f>'[20]Pivot Transfers'!V106</f>
        <v>0</v>
      </c>
      <c r="CO36" s="18">
        <f>'[20]Pivot Transfers'!W106</f>
        <v>0</v>
      </c>
      <c r="CP36" s="18">
        <f>'[20]Pivot Transfers'!X106</f>
        <v>0</v>
      </c>
      <c r="CQ36" s="18">
        <f>'[20]Pivot Transfers'!Y106</f>
        <v>0</v>
      </c>
      <c r="CR36" s="18">
        <f>'[20]Pivot Transfers'!Z106</f>
        <v>0</v>
      </c>
      <c r="CS36" s="18">
        <f>'[20]Pivot Transfers'!AA106</f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19">
        <v>0</v>
      </c>
      <c r="DJ36" s="19">
        <v>0</v>
      </c>
      <c r="DK36" s="19">
        <v>0</v>
      </c>
      <c r="DL36" s="19">
        <v>0</v>
      </c>
      <c r="DM36" s="19">
        <v>0</v>
      </c>
      <c r="DN36" s="3"/>
    </row>
    <row r="37" spans="1:118" s="2" customFormat="1">
      <c r="A37" s="93">
        <v>38910</v>
      </c>
      <c r="B37" s="91" t="s">
        <v>131</v>
      </c>
      <c r="C37" s="53">
        <f t="shared" ref="C37:C40" si="110">SUM(E37:Q37)/13</f>
        <v>1887122.8799999992</v>
      </c>
      <c r="D37" s="53">
        <f t="shared" si="62"/>
        <v>1887122.8799999992</v>
      </c>
      <c r="E37" s="18">
        <f>'[20]Pivot End Balances'!T107</f>
        <v>1887122.88</v>
      </c>
      <c r="F37" s="19">
        <f t="shared" si="63"/>
        <v>1887122.88</v>
      </c>
      <c r="G37" s="19">
        <f t="shared" si="64"/>
        <v>1887122.88</v>
      </c>
      <c r="H37" s="19">
        <f t="shared" si="65"/>
        <v>1887122.88</v>
      </c>
      <c r="I37" s="19">
        <f t="shared" si="66"/>
        <v>1887122.88</v>
      </c>
      <c r="J37" s="19">
        <f t="shared" si="67"/>
        <v>1887122.88</v>
      </c>
      <c r="K37" s="20">
        <f t="shared" si="68"/>
        <v>1887122.88</v>
      </c>
      <c r="L37" s="19">
        <f t="shared" si="69"/>
        <v>1887122.88</v>
      </c>
      <c r="M37" s="19">
        <f t="shared" si="70"/>
        <v>1887122.88</v>
      </c>
      <c r="N37" s="19">
        <f t="shared" si="71"/>
        <v>1887122.88</v>
      </c>
      <c r="O37" s="19">
        <f t="shared" si="72"/>
        <v>1887122.88</v>
      </c>
      <c r="P37" s="19">
        <f t="shared" si="73"/>
        <v>1887122.88</v>
      </c>
      <c r="Q37" s="19">
        <f t="shared" si="74"/>
        <v>1887122.88</v>
      </c>
      <c r="R37" s="19">
        <f t="shared" si="75"/>
        <v>1887122.88</v>
      </c>
      <c r="S37" s="19">
        <f t="shared" si="76"/>
        <v>1887122.88</v>
      </c>
      <c r="T37" s="19">
        <f t="shared" si="77"/>
        <v>1887122.88</v>
      </c>
      <c r="U37" s="19">
        <f t="shared" si="78"/>
        <v>1887122.88</v>
      </c>
      <c r="V37" s="19">
        <f t="shared" si="79"/>
        <v>1887122.88</v>
      </c>
      <c r="W37" s="19">
        <f t="shared" si="80"/>
        <v>1887122.88</v>
      </c>
      <c r="X37" s="19">
        <f t="shared" si="81"/>
        <v>1887122.88</v>
      </c>
      <c r="Y37" s="19">
        <f t="shared" si="82"/>
        <v>1887122.88</v>
      </c>
      <c r="Z37" s="19">
        <f t="shared" si="83"/>
        <v>1887122.88</v>
      </c>
      <c r="AA37" s="19">
        <f t="shared" si="84"/>
        <v>1887122.88</v>
      </c>
      <c r="AB37" s="19">
        <f t="shared" si="85"/>
        <v>1887122.88</v>
      </c>
      <c r="AC37" s="19">
        <f t="shared" si="86"/>
        <v>1887122.88</v>
      </c>
      <c r="AD37" s="19">
        <f t="shared" si="87"/>
        <v>1887122.88</v>
      </c>
      <c r="AE37" s="19">
        <f t="shared" si="88"/>
        <v>1887122.88</v>
      </c>
      <c r="AF37" s="19">
        <f t="shared" si="89"/>
        <v>1887122.88</v>
      </c>
      <c r="AG37" s="19"/>
      <c r="AH37" s="18">
        <f>'[20]Pivot Additions'!U107</f>
        <v>0</v>
      </c>
      <c r="AI37" s="18">
        <f>'[20]Pivot Additions'!V107</f>
        <v>0</v>
      </c>
      <c r="AJ37" s="18">
        <f>'[20]Pivot Additions'!W107</f>
        <v>0</v>
      </c>
      <c r="AK37" s="18">
        <f>'[20]Pivot Additions'!X107</f>
        <v>0</v>
      </c>
      <c r="AL37" s="18">
        <f>'[20]Pivot Additions'!Y107</f>
        <v>0</v>
      </c>
      <c r="AM37" s="18">
        <f>'[20]Pivot Additions'!Z107</f>
        <v>0</v>
      </c>
      <c r="AN37" s="60">
        <f t="shared" ref="AN37:AN55" si="111">SUM($AH37:$AM37)/SUM($AH$57:$AM$57)*$AN$57</f>
        <v>0</v>
      </c>
      <c r="AO37" s="60">
        <f>SUM($AH37:$AM37)/SUM($AH$57:$AM$57)*'Capital Spending'!D$8*$AO$1</f>
        <v>0</v>
      </c>
      <c r="AP37" s="60">
        <f>SUM($AH37:$AM37)/SUM($AH$57:$AM$57)*'Capital Spending'!E$8*$AO$1</f>
        <v>0</v>
      </c>
      <c r="AQ37" s="60">
        <f>SUM($AH37:$AM37)/SUM($AH$57:$AM$57)*'Capital Spending'!F$8*$AO$1</f>
        <v>0</v>
      </c>
      <c r="AR37" s="60">
        <f>SUM($AH37:$AM37)/SUM($AH$57:$AM$57)*'Capital Spending'!G$8*$AO$1</f>
        <v>0</v>
      </c>
      <c r="AS37" s="60">
        <f>SUM($AH37:$AM37)/SUM($AH$57:$AM$57)*'Capital Spending'!H$8*$AO$1</f>
        <v>0</v>
      </c>
      <c r="AT37" s="60">
        <f>SUM($AH37:$AM37)/SUM($AH$57:$AM$57)*'Capital Spending'!I$8*$AO$1</f>
        <v>0</v>
      </c>
      <c r="AU37" s="60">
        <f>SUM($AH37:$AM37)/SUM($AH$57:$AM$57)*'Capital Spending'!J$8*$AO$1</f>
        <v>0</v>
      </c>
      <c r="AV37" s="60">
        <f>SUM($AH37:$AM37)/SUM($AH$57:$AM$57)*'Capital Spending'!K$8*$AO$1</f>
        <v>0</v>
      </c>
      <c r="AW37" s="60">
        <f>SUM($AH37:$AM37)/SUM($AH$57:$AM$57)*'Capital Spending'!L$8*$AO$1</f>
        <v>0</v>
      </c>
      <c r="AX37" s="60">
        <f>SUM($AH37:$AM37)/SUM($AH$57:$AM$57)*'Capital Spending'!M$8*$AO$1</f>
        <v>0</v>
      </c>
      <c r="AY37" s="60">
        <f>SUM($AH37:$AM37)/SUM($AH$57:$AM$57)*'Capital Spending'!N$8*$AO$1</f>
        <v>0</v>
      </c>
      <c r="AZ37" s="60">
        <f>SUM($AH37:$AM37)/SUM($AH$57:$AM$57)*'Capital Spending'!O$8*$AO$1</f>
        <v>0</v>
      </c>
      <c r="BA37" s="60">
        <f>SUM($AH37:$AM37)/SUM($AH$57:$AM$57)*'Capital Spending'!P$8*$AO$1</f>
        <v>0</v>
      </c>
      <c r="BB37" s="60">
        <f>SUM($AH37:$AM37)/SUM($AH$57:$AM$57)*'Capital Spending'!Q$8*$AO$1</f>
        <v>0</v>
      </c>
      <c r="BC37" s="60">
        <f>SUM($AH37:$AM37)/SUM($AH$57:$AM$57)*'Capital Spending'!R$8*$AO$1</f>
        <v>0</v>
      </c>
      <c r="BD37" s="60">
        <f>SUM($AH37:$AM37)/SUM($AH$57:$AM$57)*'Capital Spending'!S$8*$AO$1</f>
        <v>0</v>
      </c>
      <c r="BE37" s="60">
        <f>SUM($AH37:$AM37)/SUM($AH$57:$AM$57)*'Capital Spending'!T$8*$AO$1</f>
        <v>0</v>
      </c>
      <c r="BF37" s="60">
        <f>SUM($AH37:$AM37)/SUM($AH$57:$AM$57)*'Capital Spending'!U$8*$AO$1</f>
        <v>0</v>
      </c>
      <c r="BG37" s="60">
        <f>SUM($AH37:$AM37)/SUM($AH$57:$AM$57)*'Capital Spending'!V$8*$AO$1</f>
        <v>0</v>
      </c>
      <c r="BH37" s="60">
        <f>SUM($AH37:$AM37)/SUM($AH$57:$AM$57)*'Capital Spending'!W$8*$AO$1</f>
        <v>0</v>
      </c>
      <c r="BI37" s="3"/>
      <c r="BJ37" s="110">
        <v>0</v>
      </c>
      <c r="BK37" s="29">
        <f>'[20]Pivot Retires'!U107</f>
        <v>0</v>
      </c>
      <c r="BL37" s="29">
        <f>'[20]Pivot Retires'!V107</f>
        <v>0</v>
      </c>
      <c r="BM37" s="29">
        <f>'[20]Pivot Retires'!W107</f>
        <v>0</v>
      </c>
      <c r="BN37" s="29">
        <f>'[20]Pivot Retires'!X107</f>
        <v>0</v>
      </c>
      <c r="BO37" s="29">
        <f>'[20]Pivot Retires'!Y107</f>
        <v>0</v>
      </c>
      <c r="BP37" s="29">
        <f>'[20]Pivot Retires'!Z107</f>
        <v>0</v>
      </c>
      <c r="BQ37" s="18">
        <f t="shared" ref="BQ37:BQ55" si="112">AN37*BJ37</f>
        <v>0</v>
      </c>
      <c r="BR37" s="19">
        <f t="shared" si="90"/>
        <v>0</v>
      </c>
      <c r="BS37" s="19">
        <f t="shared" si="91"/>
        <v>0</v>
      </c>
      <c r="BT37" s="19">
        <f t="shared" si="92"/>
        <v>0</v>
      </c>
      <c r="BU37" s="19">
        <f t="shared" si="93"/>
        <v>0</v>
      </c>
      <c r="BV37" s="19">
        <f t="shared" si="94"/>
        <v>0</v>
      </c>
      <c r="BW37" s="19">
        <f t="shared" si="95"/>
        <v>0</v>
      </c>
      <c r="BX37" s="19">
        <f t="shared" si="96"/>
        <v>0</v>
      </c>
      <c r="BY37" s="19">
        <f t="shared" si="97"/>
        <v>0</v>
      </c>
      <c r="BZ37" s="19">
        <f t="shared" si="98"/>
        <v>0</v>
      </c>
      <c r="CA37" s="19">
        <f t="shared" si="99"/>
        <v>0</v>
      </c>
      <c r="CB37" s="19">
        <f t="shared" si="100"/>
        <v>0</v>
      </c>
      <c r="CC37" s="19">
        <f t="shared" si="101"/>
        <v>0</v>
      </c>
      <c r="CD37" s="19">
        <f t="shared" si="102"/>
        <v>0</v>
      </c>
      <c r="CE37" s="19">
        <f t="shared" si="103"/>
        <v>0</v>
      </c>
      <c r="CF37" s="19">
        <f t="shared" si="104"/>
        <v>0</v>
      </c>
      <c r="CG37" s="19">
        <f t="shared" si="105"/>
        <v>0</v>
      </c>
      <c r="CH37" s="19">
        <f t="shared" si="106"/>
        <v>0</v>
      </c>
      <c r="CI37" s="19">
        <f t="shared" si="107"/>
        <v>0</v>
      </c>
      <c r="CJ37" s="19">
        <f t="shared" si="108"/>
        <v>0</v>
      </c>
      <c r="CK37" s="19">
        <f t="shared" si="109"/>
        <v>0</v>
      </c>
      <c r="CL37" s="3"/>
      <c r="CM37" s="18">
        <f>'[20]Pivot Transfers'!U107</f>
        <v>0</v>
      </c>
      <c r="CN37" s="18">
        <f>'[20]Pivot Transfers'!V107</f>
        <v>0</v>
      </c>
      <c r="CO37" s="18">
        <f>'[20]Pivot Transfers'!W107</f>
        <v>0</v>
      </c>
      <c r="CP37" s="18">
        <f>'[20]Pivot Transfers'!X107</f>
        <v>0</v>
      </c>
      <c r="CQ37" s="18">
        <f>'[20]Pivot Transfers'!Y107</f>
        <v>0</v>
      </c>
      <c r="CR37" s="18">
        <f>'[20]Pivot Transfers'!Z107</f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19">
        <v>0</v>
      </c>
      <c r="DK37" s="19">
        <v>0</v>
      </c>
      <c r="DL37" s="19">
        <v>0</v>
      </c>
      <c r="DM37" s="19">
        <v>0</v>
      </c>
      <c r="DN37" s="3"/>
    </row>
    <row r="38" spans="1:118" s="2" customFormat="1">
      <c r="A38" s="93">
        <v>39000</v>
      </c>
      <c r="B38" s="91" t="s">
        <v>10</v>
      </c>
      <c r="C38" s="53">
        <f t="shared" si="110"/>
        <v>12655903.850146595</v>
      </c>
      <c r="D38" s="53">
        <f t="shared" si="62"/>
        <v>12687449.523639288</v>
      </c>
      <c r="E38" s="18">
        <f>'[20]Pivot End Balances'!T108</f>
        <v>12644611.770000001</v>
      </c>
      <c r="F38" s="19">
        <f t="shared" si="63"/>
        <v>12644611.770000001</v>
      </c>
      <c r="G38" s="19">
        <f t="shared" si="64"/>
        <v>12644611.770000001</v>
      </c>
      <c r="H38" s="19">
        <f t="shared" si="65"/>
        <v>12644611.770000001</v>
      </c>
      <c r="I38" s="19">
        <f t="shared" si="66"/>
        <v>12635279.520000001</v>
      </c>
      <c r="J38" s="19">
        <f t="shared" si="67"/>
        <v>12657016.970000001</v>
      </c>
      <c r="K38" s="20">
        <f t="shared" si="68"/>
        <v>12657016.970000001</v>
      </c>
      <c r="L38" s="19">
        <f t="shared" si="69"/>
        <v>12661390.426823692</v>
      </c>
      <c r="M38" s="19">
        <f t="shared" si="70"/>
        <v>12663440.149560075</v>
      </c>
      <c r="N38" s="19">
        <f t="shared" si="71"/>
        <v>12665504.627090028</v>
      </c>
      <c r="O38" s="19">
        <f t="shared" si="72"/>
        <v>12667586.843337515</v>
      </c>
      <c r="P38" s="19">
        <f t="shared" si="73"/>
        <v>12669719.274762653</v>
      </c>
      <c r="Q38" s="19">
        <f t="shared" si="74"/>
        <v>12671348.190331779</v>
      </c>
      <c r="R38" s="19">
        <f t="shared" si="75"/>
        <v>12673160.92698472</v>
      </c>
      <c r="S38" s="19">
        <f t="shared" si="76"/>
        <v>12674737.740399517</v>
      </c>
      <c r="T38" s="19">
        <f t="shared" si="77"/>
        <v>12676308.131273201</v>
      </c>
      <c r="U38" s="19">
        <f t="shared" si="78"/>
        <v>12677846.926654803</v>
      </c>
      <c r="V38" s="19">
        <f t="shared" si="79"/>
        <v>12679380.049739031</v>
      </c>
      <c r="W38" s="19">
        <f t="shared" si="80"/>
        <v>12680930.348857991</v>
      </c>
      <c r="X38" s="19">
        <f t="shared" si="81"/>
        <v>12683521.764626192</v>
      </c>
      <c r="Y38" s="19">
        <f t="shared" si="82"/>
        <v>12685571.487362575</v>
      </c>
      <c r="Z38" s="19">
        <f t="shared" si="83"/>
        <v>12687635.964892527</v>
      </c>
      <c r="AA38" s="19">
        <f t="shared" si="84"/>
        <v>12689718.181140015</v>
      </c>
      <c r="AB38" s="19">
        <f t="shared" si="85"/>
        <v>12691850.612565152</v>
      </c>
      <c r="AC38" s="19">
        <f t="shared" si="86"/>
        <v>12693479.528134279</v>
      </c>
      <c r="AD38" s="19">
        <f t="shared" si="87"/>
        <v>12695292.264787219</v>
      </c>
      <c r="AE38" s="19">
        <f t="shared" si="88"/>
        <v>12696869.078202017</v>
      </c>
      <c r="AF38" s="19">
        <f t="shared" si="89"/>
        <v>12698439.4690757</v>
      </c>
      <c r="AG38" s="19"/>
      <c r="AH38" s="18">
        <f>'[20]Pivot Additions'!U108</f>
        <v>0</v>
      </c>
      <c r="AI38" s="18">
        <f>'[20]Pivot Additions'!V108</f>
        <v>0</v>
      </c>
      <c r="AJ38" s="18">
        <f>'[20]Pivot Additions'!W108</f>
        <v>0</v>
      </c>
      <c r="AK38" s="18">
        <f>'[20]Pivot Additions'!X108</f>
        <v>-9332.25</v>
      </c>
      <c r="AL38" s="18">
        <f>'[20]Pivot Additions'!Y108</f>
        <v>21737.45</v>
      </c>
      <c r="AM38" s="18">
        <f>'[20]Pivot Additions'!Z108</f>
        <v>0</v>
      </c>
      <c r="AN38" s="60">
        <f t="shared" si="111"/>
        <v>4373.4568236918703</v>
      </c>
      <c r="AO38" s="60">
        <f>SUM($AH38:$AM38)/SUM($AH$57:$AM$57)*'Capital Spending'!D$8*$AO$1</f>
        <v>2049.7227363833545</v>
      </c>
      <c r="AP38" s="60">
        <f>SUM($AH38:$AM38)/SUM($AH$57:$AM$57)*'Capital Spending'!E$8*$AO$1</f>
        <v>2064.4775299514909</v>
      </c>
      <c r="AQ38" s="60">
        <f>SUM($AH38:$AM38)/SUM($AH$57:$AM$57)*'Capital Spending'!F$8*$AO$1</f>
        <v>2082.2162474885295</v>
      </c>
      <c r="AR38" s="60">
        <f>SUM($AH38:$AM38)/SUM($AH$57:$AM$57)*'Capital Spending'!G$8*$AO$1</f>
        <v>2132.4314251366354</v>
      </c>
      <c r="AS38" s="60">
        <f>SUM($AH38:$AM38)/SUM($AH$57:$AM$57)*'Capital Spending'!H$8*$AO$1</f>
        <v>1628.9155691269373</v>
      </c>
      <c r="AT38" s="60">
        <f>SUM($AH38:$AM38)/SUM($AH$57:$AM$57)*'Capital Spending'!I$8*$AO$1</f>
        <v>1812.7366529407498</v>
      </c>
      <c r="AU38" s="60">
        <f>SUM($AH38:$AM38)/SUM($AH$57:$AM$57)*'Capital Spending'!J$8*$AO$1</f>
        <v>1576.8134147975445</v>
      </c>
      <c r="AV38" s="60">
        <f>SUM($AH38:$AM38)/SUM($AH$57:$AM$57)*'Capital Spending'!K$8*$AO$1</f>
        <v>1570.3908736835253</v>
      </c>
      <c r="AW38" s="60">
        <f>SUM($AH38:$AM38)/SUM($AH$57:$AM$57)*'Capital Spending'!L$8*$AO$1</f>
        <v>1538.7953816013728</v>
      </c>
      <c r="AX38" s="60">
        <f>SUM($AH38:$AM38)/SUM($AH$57:$AM$57)*'Capital Spending'!M$8*$AO$1</f>
        <v>1533.1230842281061</v>
      </c>
      <c r="AY38" s="60">
        <f>SUM($AH38:$AM38)/SUM($AH$57:$AM$57)*'Capital Spending'!N$8*$AO$1</f>
        <v>1550.2991189595805</v>
      </c>
      <c r="AZ38" s="60">
        <f>SUM($AH38:$AM38)/SUM($AH$57:$AM$57)*'Capital Spending'!O$8*$AO$1</f>
        <v>2591.4157682008995</v>
      </c>
      <c r="BA38" s="60">
        <f>SUM($AH38:$AM38)/SUM($AH$57:$AM$57)*'Capital Spending'!P$8*$AO$1</f>
        <v>2049.7227363833545</v>
      </c>
      <c r="BB38" s="60">
        <f>SUM($AH38:$AM38)/SUM($AH$57:$AM$57)*'Capital Spending'!Q$8*$AO$1</f>
        <v>2064.4775299514909</v>
      </c>
      <c r="BC38" s="60">
        <f>SUM($AH38:$AM38)/SUM($AH$57:$AM$57)*'Capital Spending'!R$8*$AO$1</f>
        <v>2082.2162474885295</v>
      </c>
      <c r="BD38" s="60">
        <f>SUM($AH38:$AM38)/SUM($AH$57:$AM$57)*'Capital Spending'!S$8*$AO$1</f>
        <v>2132.4314251366354</v>
      </c>
      <c r="BE38" s="60">
        <f>SUM($AH38:$AM38)/SUM($AH$57:$AM$57)*'Capital Spending'!T$8*$AO$1</f>
        <v>1628.9155691269373</v>
      </c>
      <c r="BF38" s="60">
        <f>SUM($AH38:$AM38)/SUM($AH$57:$AM$57)*'Capital Spending'!U$8*$AO$1</f>
        <v>1812.7366529407498</v>
      </c>
      <c r="BG38" s="60">
        <f>SUM($AH38:$AM38)/SUM($AH$57:$AM$57)*'Capital Spending'!V$8*$AO$1</f>
        <v>1576.8134147975445</v>
      </c>
      <c r="BH38" s="60">
        <f>SUM($AH38:$AM38)/SUM($AH$57:$AM$57)*'Capital Spending'!W$8*$AO$1</f>
        <v>1570.3908736835253</v>
      </c>
      <c r="BI38" s="3"/>
      <c r="BJ38" s="110">
        <v>0</v>
      </c>
      <c r="BK38" s="29">
        <f>'[20]Pivot Retires'!U108</f>
        <v>0</v>
      </c>
      <c r="BL38" s="29">
        <f>'[20]Pivot Retires'!V108</f>
        <v>0</v>
      </c>
      <c r="BM38" s="29">
        <f>'[20]Pivot Retires'!W108</f>
        <v>0</v>
      </c>
      <c r="BN38" s="29">
        <f>'[20]Pivot Retires'!X108</f>
        <v>0</v>
      </c>
      <c r="BO38" s="29">
        <f>'[20]Pivot Retires'!Y108</f>
        <v>0</v>
      </c>
      <c r="BP38" s="29">
        <f>'[20]Pivot Retires'!Z108</f>
        <v>0</v>
      </c>
      <c r="BQ38" s="18">
        <f t="shared" si="112"/>
        <v>0</v>
      </c>
      <c r="BR38" s="19">
        <f t="shared" si="90"/>
        <v>0</v>
      </c>
      <c r="BS38" s="19">
        <f t="shared" si="91"/>
        <v>0</v>
      </c>
      <c r="BT38" s="19">
        <f t="shared" si="92"/>
        <v>0</v>
      </c>
      <c r="BU38" s="19">
        <f t="shared" si="93"/>
        <v>0</v>
      </c>
      <c r="BV38" s="19">
        <f t="shared" si="94"/>
        <v>0</v>
      </c>
      <c r="BW38" s="19">
        <f t="shared" si="95"/>
        <v>0</v>
      </c>
      <c r="BX38" s="19">
        <f t="shared" si="96"/>
        <v>0</v>
      </c>
      <c r="BY38" s="19">
        <f t="shared" si="97"/>
        <v>0</v>
      </c>
      <c r="BZ38" s="19">
        <f t="shared" si="98"/>
        <v>0</v>
      </c>
      <c r="CA38" s="19">
        <f t="shared" si="99"/>
        <v>0</v>
      </c>
      <c r="CB38" s="19">
        <f t="shared" si="100"/>
        <v>0</v>
      </c>
      <c r="CC38" s="19">
        <f t="shared" si="101"/>
        <v>0</v>
      </c>
      <c r="CD38" s="19">
        <f t="shared" si="102"/>
        <v>0</v>
      </c>
      <c r="CE38" s="19">
        <f t="shared" si="103"/>
        <v>0</v>
      </c>
      <c r="CF38" s="19">
        <f t="shared" si="104"/>
        <v>0</v>
      </c>
      <c r="CG38" s="19">
        <f t="shared" si="105"/>
        <v>0</v>
      </c>
      <c r="CH38" s="19">
        <f t="shared" si="106"/>
        <v>0</v>
      </c>
      <c r="CI38" s="19">
        <f t="shared" si="107"/>
        <v>0</v>
      </c>
      <c r="CJ38" s="19">
        <f t="shared" si="108"/>
        <v>0</v>
      </c>
      <c r="CK38" s="19">
        <f t="shared" si="109"/>
        <v>0</v>
      </c>
      <c r="CL38" s="3"/>
      <c r="CM38" s="18">
        <f>'[20]Pivot Transfers'!U108</f>
        <v>0</v>
      </c>
      <c r="CN38" s="18">
        <f>'[20]Pivot Transfers'!V108</f>
        <v>0</v>
      </c>
      <c r="CO38" s="18">
        <f>'[20]Pivot Transfers'!W108</f>
        <v>0</v>
      </c>
      <c r="CP38" s="18">
        <f>'[20]Pivot Transfers'!X108</f>
        <v>0</v>
      </c>
      <c r="CQ38" s="18">
        <f>'[20]Pivot Transfers'!Y108</f>
        <v>0</v>
      </c>
      <c r="CR38" s="18">
        <f>'[20]Pivot Transfers'!Z108</f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0</v>
      </c>
      <c r="DH38" s="19">
        <v>0</v>
      </c>
      <c r="DI38" s="19">
        <v>0</v>
      </c>
      <c r="DJ38" s="19">
        <v>0</v>
      </c>
      <c r="DK38" s="19">
        <v>0</v>
      </c>
      <c r="DL38" s="19">
        <v>0</v>
      </c>
      <c r="DM38" s="19">
        <v>0</v>
      </c>
      <c r="DN38" s="3"/>
    </row>
    <row r="39" spans="1:118" s="2" customFormat="1">
      <c r="A39" s="93">
        <v>39009</v>
      </c>
      <c r="B39" s="91" t="s">
        <v>11</v>
      </c>
      <c r="C39" s="53">
        <f t="shared" si="110"/>
        <v>4298434.3299999991</v>
      </c>
      <c r="D39" s="53">
        <f t="shared" si="62"/>
        <v>4298434.3299999991</v>
      </c>
      <c r="E39" s="18">
        <f>'[20]Pivot End Balances'!T109</f>
        <v>4298434.33</v>
      </c>
      <c r="F39" s="19">
        <f t="shared" si="63"/>
        <v>4298434.33</v>
      </c>
      <c r="G39" s="19">
        <f t="shared" si="64"/>
        <v>4298434.33</v>
      </c>
      <c r="H39" s="19">
        <f t="shared" si="65"/>
        <v>4298434.33</v>
      </c>
      <c r="I39" s="19">
        <f t="shared" si="66"/>
        <v>4298434.33</v>
      </c>
      <c r="J39" s="19">
        <f t="shared" si="67"/>
        <v>4298434.33</v>
      </c>
      <c r="K39" s="20">
        <f t="shared" si="68"/>
        <v>4298434.33</v>
      </c>
      <c r="L39" s="19">
        <f t="shared" si="69"/>
        <v>4298434.33</v>
      </c>
      <c r="M39" s="19">
        <f t="shared" si="70"/>
        <v>4298434.33</v>
      </c>
      <c r="N39" s="19">
        <f t="shared" si="71"/>
        <v>4298434.33</v>
      </c>
      <c r="O39" s="19">
        <f t="shared" si="72"/>
        <v>4298434.33</v>
      </c>
      <c r="P39" s="19">
        <f t="shared" si="73"/>
        <v>4298434.33</v>
      </c>
      <c r="Q39" s="19">
        <f t="shared" si="74"/>
        <v>4298434.33</v>
      </c>
      <c r="R39" s="19">
        <f t="shared" si="75"/>
        <v>4298434.33</v>
      </c>
      <c r="S39" s="19">
        <f t="shared" si="76"/>
        <v>4298434.33</v>
      </c>
      <c r="T39" s="19">
        <f t="shared" si="77"/>
        <v>4298434.33</v>
      </c>
      <c r="U39" s="19">
        <f t="shared" si="78"/>
        <v>4298434.33</v>
      </c>
      <c r="V39" s="19">
        <f t="shared" si="79"/>
        <v>4298434.33</v>
      </c>
      <c r="W39" s="19">
        <f t="shared" si="80"/>
        <v>4298434.33</v>
      </c>
      <c r="X39" s="19">
        <f t="shared" si="81"/>
        <v>4298434.33</v>
      </c>
      <c r="Y39" s="19">
        <f t="shared" si="82"/>
        <v>4298434.33</v>
      </c>
      <c r="Z39" s="19">
        <f t="shared" si="83"/>
        <v>4298434.33</v>
      </c>
      <c r="AA39" s="19">
        <f t="shared" si="84"/>
        <v>4298434.33</v>
      </c>
      <c r="AB39" s="19">
        <f t="shared" si="85"/>
        <v>4298434.33</v>
      </c>
      <c r="AC39" s="19">
        <f t="shared" si="86"/>
        <v>4298434.33</v>
      </c>
      <c r="AD39" s="19">
        <f t="shared" si="87"/>
        <v>4298434.33</v>
      </c>
      <c r="AE39" s="19">
        <f t="shared" si="88"/>
        <v>4298434.33</v>
      </c>
      <c r="AF39" s="19">
        <f t="shared" si="89"/>
        <v>4298434.33</v>
      </c>
      <c r="AG39" s="19"/>
      <c r="AH39" s="18">
        <f>'[20]Pivot Additions'!U109</f>
        <v>0</v>
      </c>
      <c r="AI39" s="18">
        <f>'[20]Pivot Additions'!V109</f>
        <v>0</v>
      </c>
      <c r="AJ39" s="18">
        <f>'[20]Pivot Additions'!W109</f>
        <v>0</v>
      </c>
      <c r="AK39" s="18">
        <f>'[20]Pivot Additions'!X109</f>
        <v>0</v>
      </c>
      <c r="AL39" s="18">
        <f>'[20]Pivot Additions'!Y109</f>
        <v>0</v>
      </c>
      <c r="AM39" s="18">
        <f>'[20]Pivot Additions'!Z109</f>
        <v>0</v>
      </c>
      <c r="AN39" s="60">
        <f t="shared" si="111"/>
        <v>0</v>
      </c>
      <c r="AO39" s="60">
        <f>SUM($AH39:$AM39)/SUM($AH$57:$AM$57)*'Capital Spending'!D$8*$AO$1</f>
        <v>0</v>
      </c>
      <c r="AP39" s="60">
        <f>SUM($AH39:$AM39)/SUM($AH$57:$AM$57)*'Capital Spending'!E$8*$AO$1</f>
        <v>0</v>
      </c>
      <c r="AQ39" s="60">
        <f>SUM($AH39:$AM39)/SUM($AH$57:$AM$57)*'Capital Spending'!F$8*$AO$1</f>
        <v>0</v>
      </c>
      <c r="AR39" s="60">
        <f>SUM($AH39:$AM39)/SUM($AH$57:$AM$57)*'Capital Spending'!G$8*$AO$1</f>
        <v>0</v>
      </c>
      <c r="AS39" s="60">
        <f>SUM($AH39:$AM39)/SUM($AH$57:$AM$57)*'Capital Spending'!H$8*$AO$1</f>
        <v>0</v>
      </c>
      <c r="AT39" s="60">
        <f>SUM($AH39:$AM39)/SUM($AH$57:$AM$57)*'Capital Spending'!I$8*$AO$1</f>
        <v>0</v>
      </c>
      <c r="AU39" s="60">
        <f>SUM($AH39:$AM39)/SUM($AH$57:$AM$57)*'Capital Spending'!J$8*$AO$1</f>
        <v>0</v>
      </c>
      <c r="AV39" s="60">
        <f>SUM($AH39:$AM39)/SUM($AH$57:$AM$57)*'Capital Spending'!K$8*$AO$1</f>
        <v>0</v>
      </c>
      <c r="AW39" s="60">
        <f>SUM($AH39:$AM39)/SUM($AH$57:$AM$57)*'Capital Spending'!L$8*$AO$1</f>
        <v>0</v>
      </c>
      <c r="AX39" s="60">
        <f>SUM($AH39:$AM39)/SUM($AH$57:$AM$57)*'Capital Spending'!M$8*$AO$1</f>
        <v>0</v>
      </c>
      <c r="AY39" s="60">
        <f>SUM($AH39:$AM39)/SUM($AH$57:$AM$57)*'Capital Spending'!N$8*$AO$1</f>
        <v>0</v>
      </c>
      <c r="AZ39" s="60">
        <f>SUM($AH39:$AM39)/SUM($AH$57:$AM$57)*'Capital Spending'!O$8*$AO$1</f>
        <v>0</v>
      </c>
      <c r="BA39" s="60">
        <f>SUM($AH39:$AM39)/SUM($AH$57:$AM$57)*'Capital Spending'!P$8*$AO$1</f>
        <v>0</v>
      </c>
      <c r="BB39" s="60">
        <f>SUM($AH39:$AM39)/SUM($AH$57:$AM$57)*'Capital Spending'!Q$8*$AO$1</f>
        <v>0</v>
      </c>
      <c r="BC39" s="60">
        <f>SUM($AH39:$AM39)/SUM($AH$57:$AM$57)*'Capital Spending'!R$8*$AO$1</f>
        <v>0</v>
      </c>
      <c r="BD39" s="60">
        <f>SUM($AH39:$AM39)/SUM($AH$57:$AM$57)*'Capital Spending'!S$8*$AO$1</f>
        <v>0</v>
      </c>
      <c r="BE39" s="60">
        <f>SUM($AH39:$AM39)/SUM($AH$57:$AM$57)*'Capital Spending'!T$8*$AO$1</f>
        <v>0</v>
      </c>
      <c r="BF39" s="60">
        <f>SUM($AH39:$AM39)/SUM($AH$57:$AM$57)*'Capital Spending'!U$8*$AO$1</f>
        <v>0</v>
      </c>
      <c r="BG39" s="60">
        <f>SUM($AH39:$AM39)/SUM($AH$57:$AM$57)*'Capital Spending'!V$8*$AO$1</f>
        <v>0</v>
      </c>
      <c r="BH39" s="60">
        <f>SUM($AH39:$AM39)/SUM($AH$57:$AM$57)*'Capital Spending'!W$8*$AO$1</f>
        <v>0</v>
      </c>
      <c r="BI39" s="3"/>
      <c r="BJ39" s="110">
        <v>0</v>
      </c>
      <c r="BK39" s="29">
        <f>'[20]Pivot Retires'!U109</f>
        <v>0</v>
      </c>
      <c r="BL39" s="29">
        <f>'[20]Pivot Retires'!V109</f>
        <v>0</v>
      </c>
      <c r="BM39" s="29">
        <f>'[20]Pivot Retires'!W109</f>
        <v>0</v>
      </c>
      <c r="BN39" s="29">
        <f>'[20]Pivot Retires'!X109</f>
        <v>0</v>
      </c>
      <c r="BO39" s="29">
        <f>'[20]Pivot Retires'!Y109</f>
        <v>0</v>
      </c>
      <c r="BP39" s="29">
        <f>'[20]Pivot Retires'!Z109</f>
        <v>0</v>
      </c>
      <c r="BQ39" s="18">
        <f t="shared" si="112"/>
        <v>0</v>
      </c>
      <c r="BR39" s="19">
        <f t="shared" si="90"/>
        <v>0</v>
      </c>
      <c r="BS39" s="19">
        <f t="shared" si="91"/>
        <v>0</v>
      </c>
      <c r="BT39" s="19">
        <f t="shared" si="92"/>
        <v>0</v>
      </c>
      <c r="BU39" s="19">
        <f t="shared" si="93"/>
        <v>0</v>
      </c>
      <c r="BV39" s="19">
        <f t="shared" si="94"/>
        <v>0</v>
      </c>
      <c r="BW39" s="19">
        <f t="shared" si="95"/>
        <v>0</v>
      </c>
      <c r="BX39" s="19">
        <f t="shared" si="96"/>
        <v>0</v>
      </c>
      <c r="BY39" s="19">
        <f t="shared" si="97"/>
        <v>0</v>
      </c>
      <c r="BZ39" s="19">
        <f t="shared" si="98"/>
        <v>0</v>
      </c>
      <c r="CA39" s="19">
        <f t="shared" si="99"/>
        <v>0</v>
      </c>
      <c r="CB39" s="19">
        <f t="shared" si="100"/>
        <v>0</v>
      </c>
      <c r="CC39" s="19">
        <f t="shared" si="101"/>
        <v>0</v>
      </c>
      <c r="CD39" s="19">
        <f t="shared" si="102"/>
        <v>0</v>
      </c>
      <c r="CE39" s="19">
        <f t="shared" si="103"/>
        <v>0</v>
      </c>
      <c r="CF39" s="19">
        <f t="shared" si="104"/>
        <v>0</v>
      </c>
      <c r="CG39" s="19">
        <f t="shared" si="105"/>
        <v>0</v>
      </c>
      <c r="CH39" s="19">
        <f t="shared" si="106"/>
        <v>0</v>
      </c>
      <c r="CI39" s="19">
        <f t="shared" si="107"/>
        <v>0</v>
      </c>
      <c r="CJ39" s="19">
        <f t="shared" si="108"/>
        <v>0</v>
      </c>
      <c r="CK39" s="19">
        <f t="shared" si="109"/>
        <v>0</v>
      </c>
      <c r="CL39" s="3"/>
      <c r="CM39" s="18">
        <f>'[20]Pivot Transfers'!U109</f>
        <v>0</v>
      </c>
      <c r="CN39" s="18">
        <f>'[20]Pivot Transfers'!V109</f>
        <v>0</v>
      </c>
      <c r="CO39" s="18">
        <f>'[20]Pivot Transfers'!W109</f>
        <v>0</v>
      </c>
      <c r="CP39" s="18">
        <f>'[20]Pivot Transfers'!X109</f>
        <v>0</v>
      </c>
      <c r="CQ39" s="18">
        <f>'[20]Pivot Transfers'!Y109</f>
        <v>0</v>
      </c>
      <c r="CR39" s="18">
        <f>'[20]Pivot Transfers'!Z109</f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0</v>
      </c>
      <c r="DH39" s="19">
        <v>0</v>
      </c>
      <c r="DI39" s="19">
        <v>0</v>
      </c>
      <c r="DJ39" s="19">
        <v>0</v>
      </c>
      <c r="DK39" s="19">
        <v>0</v>
      </c>
      <c r="DL39" s="19">
        <v>0</v>
      </c>
      <c r="DM39" s="19">
        <v>0</v>
      </c>
      <c r="DN39" s="3"/>
    </row>
    <row r="40" spans="1:118" s="2" customFormat="1">
      <c r="A40" s="93">
        <v>39010</v>
      </c>
      <c r="B40" s="91" t="s">
        <v>132</v>
      </c>
      <c r="C40" s="53">
        <f t="shared" si="110"/>
        <v>10419806.710000005</v>
      </c>
      <c r="D40" s="53">
        <f t="shared" si="62"/>
        <v>10419806.710000005</v>
      </c>
      <c r="E40" s="18">
        <f>'[20]Pivot End Balances'!T110</f>
        <v>10419806.710000001</v>
      </c>
      <c r="F40" s="19">
        <f t="shared" si="63"/>
        <v>10419806.710000001</v>
      </c>
      <c r="G40" s="19">
        <f t="shared" si="64"/>
        <v>10419806.710000001</v>
      </c>
      <c r="H40" s="19">
        <f t="shared" si="65"/>
        <v>10419806.710000001</v>
      </c>
      <c r="I40" s="19">
        <f t="shared" si="66"/>
        <v>10419806.710000001</v>
      </c>
      <c r="J40" s="19">
        <f t="shared" si="67"/>
        <v>10419806.710000001</v>
      </c>
      <c r="K40" s="20">
        <f t="shared" si="68"/>
        <v>10419806.710000001</v>
      </c>
      <c r="L40" s="19">
        <f t="shared" si="69"/>
        <v>10419806.710000001</v>
      </c>
      <c r="M40" s="19">
        <f t="shared" si="70"/>
        <v>10419806.710000001</v>
      </c>
      <c r="N40" s="19">
        <f t="shared" si="71"/>
        <v>10419806.710000001</v>
      </c>
      <c r="O40" s="19">
        <f t="shared" si="72"/>
        <v>10419806.710000001</v>
      </c>
      <c r="P40" s="19">
        <f t="shared" si="73"/>
        <v>10419806.710000001</v>
      </c>
      <c r="Q40" s="19">
        <f t="shared" si="74"/>
        <v>10419806.710000001</v>
      </c>
      <c r="R40" s="19">
        <f t="shared" si="75"/>
        <v>10419806.710000001</v>
      </c>
      <c r="S40" s="19">
        <f t="shared" si="76"/>
        <v>10419806.710000001</v>
      </c>
      <c r="T40" s="19">
        <f t="shared" si="77"/>
        <v>10419806.710000001</v>
      </c>
      <c r="U40" s="19">
        <f t="shared" si="78"/>
        <v>10419806.710000001</v>
      </c>
      <c r="V40" s="19">
        <f t="shared" si="79"/>
        <v>10419806.710000001</v>
      </c>
      <c r="W40" s="19">
        <f t="shared" si="80"/>
        <v>10419806.710000001</v>
      </c>
      <c r="X40" s="19">
        <f t="shared" si="81"/>
        <v>10419806.710000001</v>
      </c>
      <c r="Y40" s="19">
        <f t="shared" si="82"/>
        <v>10419806.710000001</v>
      </c>
      <c r="Z40" s="19">
        <f t="shared" si="83"/>
        <v>10419806.710000001</v>
      </c>
      <c r="AA40" s="19">
        <f t="shared" si="84"/>
        <v>10419806.710000001</v>
      </c>
      <c r="AB40" s="19">
        <f t="shared" si="85"/>
        <v>10419806.710000001</v>
      </c>
      <c r="AC40" s="19">
        <f t="shared" si="86"/>
        <v>10419806.710000001</v>
      </c>
      <c r="AD40" s="19">
        <f t="shared" si="87"/>
        <v>10419806.710000001</v>
      </c>
      <c r="AE40" s="19">
        <f t="shared" si="88"/>
        <v>10419806.710000001</v>
      </c>
      <c r="AF40" s="19">
        <f t="shared" si="89"/>
        <v>10419806.710000001</v>
      </c>
      <c r="AG40" s="19"/>
      <c r="AH40" s="18">
        <f>'[20]Pivot Additions'!U110</f>
        <v>0</v>
      </c>
      <c r="AI40" s="18">
        <f>'[20]Pivot Additions'!V110</f>
        <v>0</v>
      </c>
      <c r="AJ40" s="18">
        <f>'[20]Pivot Additions'!W110</f>
        <v>0</v>
      </c>
      <c r="AK40" s="18">
        <f>'[20]Pivot Additions'!X110</f>
        <v>0</v>
      </c>
      <c r="AL40" s="18">
        <f>'[20]Pivot Additions'!Y110</f>
        <v>0</v>
      </c>
      <c r="AM40" s="18">
        <f>'[20]Pivot Additions'!Z110</f>
        <v>0</v>
      </c>
      <c r="AN40" s="60">
        <f t="shared" si="111"/>
        <v>0</v>
      </c>
      <c r="AO40" s="60">
        <f>SUM($AH40:$AM40)/SUM($AH$57:$AM$57)*'Capital Spending'!D$8*$AO$1</f>
        <v>0</v>
      </c>
      <c r="AP40" s="60">
        <f>SUM($AH40:$AM40)/SUM($AH$57:$AM$57)*'Capital Spending'!E$8*$AO$1</f>
        <v>0</v>
      </c>
      <c r="AQ40" s="60">
        <f>SUM($AH40:$AM40)/SUM($AH$57:$AM$57)*'Capital Spending'!F$8*$AO$1</f>
        <v>0</v>
      </c>
      <c r="AR40" s="60">
        <f>SUM($AH40:$AM40)/SUM($AH$57:$AM$57)*'Capital Spending'!G$8*$AO$1</f>
        <v>0</v>
      </c>
      <c r="AS40" s="60">
        <f>SUM($AH40:$AM40)/SUM($AH$57:$AM$57)*'Capital Spending'!H$8*$AO$1</f>
        <v>0</v>
      </c>
      <c r="AT40" s="60">
        <f>SUM($AH40:$AM40)/SUM($AH$57:$AM$57)*'Capital Spending'!I$8*$AO$1</f>
        <v>0</v>
      </c>
      <c r="AU40" s="60">
        <f>SUM($AH40:$AM40)/SUM($AH$57:$AM$57)*'Capital Spending'!J$8*$AO$1</f>
        <v>0</v>
      </c>
      <c r="AV40" s="60">
        <f>SUM($AH40:$AM40)/SUM($AH$57:$AM$57)*'Capital Spending'!K$8*$AO$1</f>
        <v>0</v>
      </c>
      <c r="AW40" s="60">
        <f>SUM($AH40:$AM40)/SUM($AH$57:$AM$57)*'Capital Spending'!L$8*$AO$1</f>
        <v>0</v>
      </c>
      <c r="AX40" s="60">
        <f>SUM($AH40:$AM40)/SUM($AH$57:$AM$57)*'Capital Spending'!M$8*$AO$1</f>
        <v>0</v>
      </c>
      <c r="AY40" s="60">
        <f>SUM($AH40:$AM40)/SUM($AH$57:$AM$57)*'Capital Spending'!N$8*$AO$1</f>
        <v>0</v>
      </c>
      <c r="AZ40" s="60">
        <f>SUM($AH40:$AM40)/SUM($AH$57:$AM$57)*'Capital Spending'!O$8*$AO$1</f>
        <v>0</v>
      </c>
      <c r="BA40" s="60">
        <f>SUM($AH40:$AM40)/SUM($AH$57:$AM$57)*'Capital Spending'!P$8*$AO$1</f>
        <v>0</v>
      </c>
      <c r="BB40" s="60">
        <f>SUM($AH40:$AM40)/SUM($AH$57:$AM$57)*'Capital Spending'!Q$8*$AO$1</f>
        <v>0</v>
      </c>
      <c r="BC40" s="60">
        <f>SUM($AH40:$AM40)/SUM($AH$57:$AM$57)*'Capital Spending'!R$8*$AO$1</f>
        <v>0</v>
      </c>
      <c r="BD40" s="60">
        <f>SUM($AH40:$AM40)/SUM($AH$57:$AM$57)*'Capital Spending'!S$8*$AO$1</f>
        <v>0</v>
      </c>
      <c r="BE40" s="60">
        <f>SUM($AH40:$AM40)/SUM($AH$57:$AM$57)*'Capital Spending'!T$8*$AO$1</f>
        <v>0</v>
      </c>
      <c r="BF40" s="60">
        <f>SUM($AH40:$AM40)/SUM($AH$57:$AM$57)*'Capital Spending'!U$8*$AO$1</f>
        <v>0</v>
      </c>
      <c r="BG40" s="60">
        <f>SUM($AH40:$AM40)/SUM($AH$57:$AM$57)*'Capital Spending'!V$8*$AO$1</f>
        <v>0</v>
      </c>
      <c r="BH40" s="60">
        <f>SUM($AH40:$AM40)/SUM($AH$57:$AM$57)*'Capital Spending'!W$8*$AO$1</f>
        <v>0</v>
      </c>
      <c r="BI40" s="3"/>
      <c r="BJ40" s="110">
        <v>0</v>
      </c>
      <c r="BK40" s="29">
        <f>'[20]Pivot Retires'!U110</f>
        <v>0</v>
      </c>
      <c r="BL40" s="29">
        <f>'[20]Pivot Retires'!V110</f>
        <v>0</v>
      </c>
      <c r="BM40" s="29">
        <f>'[20]Pivot Retires'!W110</f>
        <v>0</v>
      </c>
      <c r="BN40" s="29">
        <f>'[20]Pivot Retires'!X110</f>
        <v>0</v>
      </c>
      <c r="BO40" s="29">
        <f>'[20]Pivot Retires'!Y110</f>
        <v>0</v>
      </c>
      <c r="BP40" s="29">
        <f>'[20]Pivot Retires'!Z110</f>
        <v>0</v>
      </c>
      <c r="BQ40" s="18">
        <f t="shared" si="112"/>
        <v>0</v>
      </c>
      <c r="BR40" s="19">
        <f t="shared" si="90"/>
        <v>0</v>
      </c>
      <c r="BS40" s="19">
        <f t="shared" si="91"/>
        <v>0</v>
      </c>
      <c r="BT40" s="19">
        <f t="shared" si="92"/>
        <v>0</v>
      </c>
      <c r="BU40" s="19">
        <f t="shared" si="93"/>
        <v>0</v>
      </c>
      <c r="BV40" s="19">
        <f t="shared" si="94"/>
        <v>0</v>
      </c>
      <c r="BW40" s="19">
        <f t="shared" si="95"/>
        <v>0</v>
      </c>
      <c r="BX40" s="19">
        <f t="shared" si="96"/>
        <v>0</v>
      </c>
      <c r="BY40" s="19">
        <f t="shared" si="97"/>
        <v>0</v>
      </c>
      <c r="BZ40" s="19">
        <f t="shared" si="98"/>
        <v>0</v>
      </c>
      <c r="CA40" s="19">
        <f t="shared" si="99"/>
        <v>0</v>
      </c>
      <c r="CB40" s="19">
        <f t="shared" si="100"/>
        <v>0</v>
      </c>
      <c r="CC40" s="19">
        <f t="shared" si="101"/>
        <v>0</v>
      </c>
      <c r="CD40" s="19">
        <f t="shared" si="102"/>
        <v>0</v>
      </c>
      <c r="CE40" s="19">
        <f t="shared" si="103"/>
        <v>0</v>
      </c>
      <c r="CF40" s="19">
        <f t="shared" si="104"/>
        <v>0</v>
      </c>
      <c r="CG40" s="19">
        <f t="shared" si="105"/>
        <v>0</v>
      </c>
      <c r="CH40" s="19">
        <f t="shared" si="106"/>
        <v>0</v>
      </c>
      <c r="CI40" s="19">
        <f t="shared" si="107"/>
        <v>0</v>
      </c>
      <c r="CJ40" s="19">
        <f t="shared" si="108"/>
        <v>0</v>
      </c>
      <c r="CK40" s="19">
        <f t="shared" si="109"/>
        <v>0</v>
      </c>
      <c r="CL40" s="3"/>
      <c r="CM40" s="18">
        <f>'[20]Pivot Transfers'!U110</f>
        <v>0</v>
      </c>
      <c r="CN40" s="18">
        <f>'[20]Pivot Transfers'!V110</f>
        <v>0</v>
      </c>
      <c r="CO40" s="18">
        <f>'[20]Pivot Transfers'!W110</f>
        <v>0</v>
      </c>
      <c r="CP40" s="18">
        <f>'[20]Pivot Transfers'!X110</f>
        <v>0</v>
      </c>
      <c r="CQ40" s="18">
        <f>'[20]Pivot Transfers'!Y110</f>
        <v>0</v>
      </c>
      <c r="CR40" s="18">
        <f>'[20]Pivot Transfers'!Z110</f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0</v>
      </c>
      <c r="DH40" s="19">
        <v>0</v>
      </c>
      <c r="DI40" s="19">
        <v>0</v>
      </c>
      <c r="DJ40" s="19">
        <v>0</v>
      </c>
      <c r="DK40" s="19">
        <v>0</v>
      </c>
      <c r="DL40" s="19">
        <v>0</v>
      </c>
      <c r="DM40" s="19">
        <v>0</v>
      </c>
      <c r="DN40" s="3"/>
    </row>
    <row r="41" spans="1:118" s="2" customFormat="1">
      <c r="A41" s="93">
        <v>39100</v>
      </c>
      <c r="B41" s="91" t="s">
        <v>12</v>
      </c>
      <c r="C41" s="53">
        <f t="shared" si="61"/>
        <v>2324275.4841529219</v>
      </c>
      <c r="D41" s="53">
        <f t="shared" si="62"/>
        <v>2297631.7918512486</v>
      </c>
      <c r="E41" s="18">
        <f>'[20]Pivot End Balances'!T111</f>
        <v>2333049.2199999997</v>
      </c>
      <c r="F41" s="19">
        <f t="shared" si="63"/>
        <v>2333080.4999999995</v>
      </c>
      <c r="G41" s="19">
        <f t="shared" si="64"/>
        <v>2333080.4999999995</v>
      </c>
      <c r="H41" s="19">
        <f t="shared" si="65"/>
        <v>2340589.5999999996</v>
      </c>
      <c r="I41" s="19">
        <f t="shared" si="66"/>
        <v>2340472.3999999994</v>
      </c>
      <c r="J41" s="19">
        <f t="shared" si="67"/>
        <v>2322792.8399999994</v>
      </c>
      <c r="K41" s="20">
        <f t="shared" si="68"/>
        <v>2322792.8399999994</v>
      </c>
      <c r="L41" s="19">
        <f t="shared" si="69"/>
        <v>2319176.9502846077</v>
      </c>
      <c r="M41" s="19">
        <f t="shared" si="70"/>
        <v>2317482.2790758414</v>
      </c>
      <c r="N41" s="19">
        <f t="shared" si="71"/>
        <v>2315775.4088884485</v>
      </c>
      <c r="O41" s="19">
        <f t="shared" si="72"/>
        <v>2314053.872671667</v>
      </c>
      <c r="P41" s="19">
        <f t="shared" si="73"/>
        <v>2312290.8195149149</v>
      </c>
      <c r="Q41" s="19">
        <f t="shared" si="74"/>
        <v>2310944.0635525053</v>
      </c>
      <c r="R41" s="19">
        <f t="shared" si="75"/>
        <v>2309445.3278648509</v>
      </c>
      <c r="S41" s="19">
        <f t="shared" si="76"/>
        <v>2308141.6489583231</v>
      </c>
      <c r="T41" s="19">
        <f t="shared" si="77"/>
        <v>2306843.2800848642</v>
      </c>
      <c r="U41" s="19">
        <f t="shared" si="78"/>
        <v>2305571.0337546198</v>
      </c>
      <c r="V41" s="19">
        <f t="shared" si="79"/>
        <v>2304303.4771703957</v>
      </c>
      <c r="W41" s="19">
        <f t="shared" si="80"/>
        <v>2303021.7197720697</v>
      </c>
      <c r="X41" s="19">
        <f t="shared" si="81"/>
        <v>2300879.1872166363</v>
      </c>
      <c r="Y41" s="19">
        <f t="shared" si="82"/>
        <v>2299184.51600787</v>
      </c>
      <c r="Z41" s="19">
        <f t="shared" si="83"/>
        <v>2297477.645820477</v>
      </c>
      <c r="AA41" s="19">
        <f t="shared" si="84"/>
        <v>2295756.1096036956</v>
      </c>
      <c r="AB41" s="19">
        <f t="shared" si="85"/>
        <v>2293993.0564469434</v>
      </c>
      <c r="AC41" s="19">
        <f t="shared" si="86"/>
        <v>2292646.3004845339</v>
      </c>
      <c r="AD41" s="19">
        <f t="shared" si="87"/>
        <v>2291147.5647968794</v>
      </c>
      <c r="AE41" s="19">
        <f t="shared" si="88"/>
        <v>2289843.8858903516</v>
      </c>
      <c r="AF41" s="19">
        <f t="shared" si="89"/>
        <v>2288545.5170168928</v>
      </c>
      <c r="AG41" s="19"/>
      <c r="AH41" s="18">
        <f>'[20]Pivot Additions'!U111</f>
        <v>31.280000000000655</v>
      </c>
      <c r="AI41" s="18">
        <f>'[20]Pivot Additions'!V111</f>
        <v>0</v>
      </c>
      <c r="AJ41" s="18">
        <f>'[20]Pivot Additions'!W111</f>
        <v>7509.1</v>
      </c>
      <c r="AK41" s="18">
        <f>'[20]Pivot Additions'!X111</f>
        <v>-117.20000000000073</v>
      </c>
      <c r="AL41" s="18">
        <f>'[20]Pivot Additions'!Y111</f>
        <v>-17679.560000000001</v>
      </c>
      <c r="AM41" s="18">
        <f>'[20]Pivot Additions'!Z111</f>
        <v>0</v>
      </c>
      <c r="AN41" s="60">
        <f t="shared" si="111"/>
        <v>-3615.889715391676</v>
      </c>
      <c r="AO41" s="60">
        <f>SUM($AH41:$AM41)/SUM($AH$57:$AM$57)*'Capital Spending'!D$8*$AO$1</f>
        <v>-1694.6712087662843</v>
      </c>
      <c r="AP41" s="60">
        <f>SUM($AH41:$AM41)/SUM($AH$57:$AM$57)*'Capital Spending'!E$8*$AO$1</f>
        <v>-1706.8701873926957</v>
      </c>
      <c r="AQ41" s="60">
        <f>SUM($AH41:$AM41)/SUM($AH$57:$AM$57)*'Capital Spending'!F$8*$AO$1</f>
        <v>-1721.5362167813821</v>
      </c>
      <c r="AR41" s="60">
        <f>SUM($AH41:$AM41)/SUM($AH$57:$AM$57)*'Capital Spending'!G$8*$AO$1</f>
        <v>-1763.0531567522394</v>
      </c>
      <c r="AS41" s="60">
        <f>SUM($AH41:$AM41)/SUM($AH$57:$AM$57)*'Capital Spending'!H$8*$AO$1</f>
        <v>-1346.7559624094845</v>
      </c>
      <c r="AT41" s="60">
        <f>SUM($AH41:$AM41)/SUM($AH$57:$AM$57)*'Capital Spending'!I$8*$AO$1</f>
        <v>-1498.7356876542456</v>
      </c>
      <c r="AU41" s="60">
        <f>SUM($AH41:$AM41)/SUM($AH$57:$AM$57)*'Capital Spending'!J$8*$AO$1</f>
        <v>-1303.6789065280075</v>
      </c>
      <c r="AV41" s="60">
        <f>SUM($AH41:$AM41)/SUM($AH$57:$AM$57)*'Capital Spending'!K$8*$AO$1</f>
        <v>-1298.3688734587297</v>
      </c>
      <c r="AW41" s="60">
        <f>SUM($AH41:$AM41)/SUM($AH$57:$AM$57)*'Capital Spending'!L$8*$AO$1</f>
        <v>-1272.2463302444689</v>
      </c>
      <c r="AX41" s="60">
        <f>SUM($AH41:$AM41)/SUM($AH$57:$AM$57)*'Capital Spending'!M$8*$AO$1</f>
        <v>-1267.5565842239916</v>
      </c>
      <c r="AY41" s="60">
        <f>SUM($AH41:$AM41)/SUM($AH$57:$AM$57)*'Capital Spending'!N$8*$AO$1</f>
        <v>-1281.7573983260779</v>
      </c>
      <c r="AZ41" s="60">
        <f>SUM($AH41:$AM41)/SUM($AH$57:$AM$57)*'Capital Spending'!O$8*$AO$1</f>
        <v>-2142.5325554332326</v>
      </c>
      <c r="BA41" s="60">
        <f>SUM($AH41:$AM41)/SUM($AH$57:$AM$57)*'Capital Spending'!P$8*$AO$1</f>
        <v>-1694.6712087662843</v>
      </c>
      <c r="BB41" s="60">
        <f>SUM($AH41:$AM41)/SUM($AH$57:$AM$57)*'Capital Spending'!Q$8*$AO$1</f>
        <v>-1706.8701873926957</v>
      </c>
      <c r="BC41" s="60">
        <f>SUM($AH41:$AM41)/SUM($AH$57:$AM$57)*'Capital Spending'!R$8*$AO$1</f>
        <v>-1721.5362167813821</v>
      </c>
      <c r="BD41" s="60">
        <f>SUM($AH41:$AM41)/SUM($AH$57:$AM$57)*'Capital Spending'!S$8*$AO$1</f>
        <v>-1763.0531567522394</v>
      </c>
      <c r="BE41" s="60">
        <f>SUM($AH41:$AM41)/SUM($AH$57:$AM$57)*'Capital Spending'!T$8*$AO$1</f>
        <v>-1346.7559624094845</v>
      </c>
      <c r="BF41" s="60">
        <f>SUM($AH41:$AM41)/SUM($AH$57:$AM$57)*'Capital Spending'!U$8*$AO$1</f>
        <v>-1498.7356876542456</v>
      </c>
      <c r="BG41" s="60">
        <f>SUM($AH41:$AM41)/SUM($AH$57:$AM$57)*'Capital Spending'!V$8*$AO$1</f>
        <v>-1303.6789065280075</v>
      </c>
      <c r="BH41" s="60">
        <f>SUM($AH41:$AM41)/SUM($AH$57:$AM$57)*'Capital Spending'!W$8*$AO$1</f>
        <v>-1298.3688734587297</v>
      </c>
      <c r="BI41" s="3"/>
      <c r="BJ41" s="110">
        <v>0</v>
      </c>
      <c r="BK41" s="29">
        <f>'[20]Pivot Retires'!U111</f>
        <v>0</v>
      </c>
      <c r="BL41" s="29">
        <f>'[20]Pivot Retires'!V111</f>
        <v>0</v>
      </c>
      <c r="BM41" s="29">
        <f>'[20]Pivot Retires'!W111</f>
        <v>0</v>
      </c>
      <c r="BN41" s="29">
        <f>'[20]Pivot Retires'!X111</f>
        <v>0</v>
      </c>
      <c r="BO41" s="29">
        <f>'[20]Pivot Retires'!Y111</f>
        <v>0</v>
      </c>
      <c r="BP41" s="29">
        <f>'[20]Pivot Retires'!Z111</f>
        <v>0</v>
      </c>
      <c r="BQ41" s="18">
        <f t="shared" si="112"/>
        <v>0</v>
      </c>
      <c r="BR41" s="19">
        <f t="shared" si="90"/>
        <v>0</v>
      </c>
      <c r="BS41" s="19">
        <f t="shared" si="91"/>
        <v>0</v>
      </c>
      <c r="BT41" s="19">
        <f t="shared" si="92"/>
        <v>0</v>
      </c>
      <c r="BU41" s="19">
        <f t="shared" si="93"/>
        <v>0</v>
      </c>
      <c r="BV41" s="19">
        <f t="shared" si="94"/>
        <v>0</v>
      </c>
      <c r="BW41" s="19">
        <f t="shared" si="95"/>
        <v>0</v>
      </c>
      <c r="BX41" s="19">
        <f t="shared" si="96"/>
        <v>0</v>
      </c>
      <c r="BY41" s="19">
        <f t="shared" si="97"/>
        <v>0</v>
      </c>
      <c r="BZ41" s="19">
        <f t="shared" si="98"/>
        <v>0</v>
      </c>
      <c r="CA41" s="19">
        <f t="shared" si="99"/>
        <v>0</v>
      </c>
      <c r="CB41" s="19">
        <f t="shared" si="100"/>
        <v>0</v>
      </c>
      <c r="CC41" s="19">
        <f t="shared" si="101"/>
        <v>0</v>
      </c>
      <c r="CD41" s="19">
        <f t="shared" si="102"/>
        <v>0</v>
      </c>
      <c r="CE41" s="19">
        <f t="shared" si="103"/>
        <v>0</v>
      </c>
      <c r="CF41" s="19">
        <f t="shared" si="104"/>
        <v>0</v>
      </c>
      <c r="CG41" s="19">
        <f t="shared" si="105"/>
        <v>0</v>
      </c>
      <c r="CH41" s="19">
        <f t="shared" si="106"/>
        <v>0</v>
      </c>
      <c r="CI41" s="19">
        <f t="shared" si="107"/>
        <v>0</v>
      </c>
      <c r="CJ41" s="19">
        <f t="shared" si="108"/>
        <v>0</v>
      </c>
      <c r="CK41" s="19">
        <f t="shared" si="109"/>
        <v>0</v>
      </c>
      <c r="CL41" s="3"/>
      <c r="CM41" s="18">
        <f>'[20]Pivot Transfers'!U111</f>
        <v>0</v>
      </c>
      <c r="CN41" s="18">
        <f>'[20]Pivot Transfers'!V111</f>
        <v>0</v>
      </c>
      <c r="CO41" s="18">
        <f>'[20]Pivot Transfers'!W111</f>
        <v>0</v>
      </c>
      <c r="CP41" s="18">
        <f>'[20]Pivot Transfers'!X111</f>
        <v>0</v>
      </c>
      <c r="CQ41" s="18">
        <f>'[20]Pivot Transfers'!Y111</f>
        <v>0</v>
      </c>
      <c r="CR41" s="18">
        <f>'[20]Pivot Transfers'!Z111</f>
        <v>0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3"/>
    </row>
    <row r="42" spans="1:118" s="2" customFormat="1">
      <c r="A42" s="93">
        <v>39103</v>
      </c>
      <c r="B42" s="91" t="s">
        <v>14</v>
      </c>
      <c r="C42" s="53">
        <f t="shared" ref="C42" si="113">SUM(E42:Q42)/13</f>
        <v>129.29248672776018</v>
      </c>
      <c r="D42" s="53">
        <f t="shared" si="62"/>
        <v>-9954.8540198717383</v>
      </c>
      <c r="E42" s="18">
        <f>'[20]Pivot End Balances'!T112</f>
        <v>4057.89</v>
      </c>
      <c r="F42" s="19">
        <f t="shared" si="63"/>
        <v>4057.89</v>
      </c>
      <c r="G42" s="19">
        <f t="shared" si="64"/>
        <v>4057.89</v>
      </c>
      <c r="H42" s="19">
        <f t="shared" si="65"/>
        <v>4057.89</v>
      </c>
      <c r="I42" s="19">
        <f t="shared" si="66"/>
        <v>4057.89</v>
      </c>
      <c r="J42" s="19">
        <f t="shared" si="67"/>
        <v>0</v>
      </c>
      <c r="K42" s="20">
        <f t="shared" si="68"/>
        <v>0</v>
      </c>
      <c r="L42" s="19">
        <f t="shared" si="69"/>
        <v>-1430.6102852264373</v>
      </c>
      <c r="M42" s="19">
        <f t="shared" si="70"/>
        <v>-2101.0992249245196</v>
      </c>
      <c r="N42" s="19">
        <f t="shared" si="71"/>
        <v>-2776.414634915076</v>
      </c>
      <c r="O42" s="19">
        <f t="shared" si="72"/>
        <v>-3457.5325925877642</v>
      </c>
      <c r="P42" s="19">
        <f t="shared" si="73"/>
        <v>-4155.076538332105</v>
      </c>
      <c r="Q42" s="19">
        <f t="shared" si="74"/>
        <v>-4687.9143965532148</v>
      </c>
      <c r="R42" s="19">
        <f t="shared" si="75"/>
        <v>-5280.8823403672395</v>
      </c>
      <c r="S42" s="19">
        <f t="shared" si="76"/>
        <v>-5796.6769577674268</v>
      </c>
      <c r="T42" s="19">
        <f t="shared" si="77"/>
        <v>-6310.3706847860676</v>
      </c>
      <c r="U42" s="19">
        <f t="shared" si="78"/>
        <v>-6813.7291466445131</v>
      </c>
      <c r="V42" s="19">
        <f t="shared" si="79"/>
        <v>-7315.2321318650975</v>
      </c>
      <c r="W42" s="19">
        <f t="shared" si="80"/>
        <v>-7822.3536044600487</v>
      </c>
      <c r="X42" s="19">
        <f t="shared" si="81"/>
        <v>-8670.0368446838856</v>
      </c>
      <c r="Y42" s="19">
        <f t="shared" si="82"/>
        <v>-9340.5257843819672</v>
      </c>
      <c r="Z42" s="19">
        <f t="shared" si="83"/>
        <v>-10015.841194372524</v>
      </c>
      <c r="AA42" s="19">
        <f t="shared" si="84"/>
        <v>-10696.959152045212</v>
      </c>
      <c r="AB42" s="19">
        <f t="shared" si="85"/>
        <v>-11394.503097789553</v>
      </c>
      <c r="AC42" s="19">
        <f t="shared" si="86"/>
        <v>-11927.340956010663</v>
      </c>
      <c r="AD42" s="19">
        <f t="shared" si="87"/>
        <v>-12520.308899824688</v>
      </c>
      <c r="AE42" s="19">
        <f t="shared" si="88"/>
        <v>-13036.103517224876</v>
      </c>
      <c r="AF42" s="19">
        <f t="shared" si="89"/>
        <v>-13549.797244243517</v>
      </c>
      <c r="AG42" s="19"/>
      <c r="AH42" s="18">
        <f>'[20]Pivot Additions'!U112</f>
        <v>0</v>
      </c>
      <c r="AI42" s="18">
        <f>'[20]Pivot Additions'!V112</f>
        <v>0</v>
      </c>
      <c r="AJ42" s="18">
        <f>'[20]Pivot Additions'!W112</f>
        <v>0</v>
      </c>
      <c r="AK42" s="18">
        <f>'[20]Pivot Additions'!X112</f>
        <v>0</v>
      </c>
      <c r="AL42" s="18">
        <f>'[20]Pivot Additions'!Y112</f>
        <v>-4057.89</v>
      </c>
      <c r="AM42" s="18">
        <f>'[20]Pivot Additions'!Z112</f>
        <v>0</v>
      </c>
      <c r="AN42" s="60">
        <f t="shared" si="111"/>
        <v>-1430.6102852264373</v>
      </c>
      <c r="AO42" s="60">
        <f>SUM($AH42:$AM42)/SUM($AH$57:$AM$57)*'Capital Spending'!D$8*$AO$1</f>
        <v>-670.48893969808216</v>
      </c>
      <c r="AP42" s="60">
        <f>SUM($AH42:$AM42)/SUM($AH$57:$AM$57)*'Capital Spending'!E$8*$AO$1</f>
        <v>-675.31540999055665</v>
      </c>
      <c r="AQ42" s="60">
        <f>SUM($AH42:$AM42)/SUM($AH$57:$AM$57)*'Capital Spending'!F$8*$AO$1</f>
        <v>-681.11795767268791</v>
      </c>
      <c r="AR42" s="60">
        <f>SUM($AH42:$AM42)/SUM($AH$57:$AM$57)*'Capital Spending'!G$8*$AO$1</f>
        <v>-697.54394574434104</v>
      </c>
      <c r="AS42" s="60">
        <f>SUM($AH42:$AM42)/SUM($AH$57:$AM$57)*'Capital Spending'!H$8*$AO$1</f>
        <v>-532.8378582211094</v>
      </c>
      <c r="AT42" s="60">
        <f>SUM($AH42:$AM42)/SUM($AH$57:$AM$57)*'Capital Spending'!I$8*$AO$1</f>
        <v>-592.96794381402458</v>
      </c>
      <c r="AU42" s="60">
        <f>SUM($AH42:$AM42)/SUM($AH$57:$AM$57)*'Capital Spending'!J$8*$AO$1</f>
        <v>-515.79461740018758</v>
      </c>
      <c r="AV42" s="60">
        <f>SUM($AH42:$AM42)/SUM($AH$57:$AM$57)*'Capital Spending'!K$8*$AO$1</f>
        <v>-513.69372701864052</v>
      </c>
      <c r="AW42" s="60">
        <f>SUM($AH42:$AM42)/SUM($AH$57:$AM$57)*'Capital Spending'!L$8*$AO$1</f>
        <v>-503.35846185844588</v>
      </c>
      <c r="AX42" s="60">
        <f>SUM($AH42:$AM42)/SUM($AH$57:$AM$57)*'Capital Spending'!M$8*$AO$1</f>
        <v>-501.50298522058398</v>
      </c>
      <c r="AY42" s="60">
        <f>SUM($AH42:$AM42)/SUM($AH$57:$AM$57)*'Capital Spending'!N$8*$AO$1</f>
        <v>-507.1214725949514</v>
      </c>
      <c r="AZ42" s="60">
        <f>SUM($AH42:$AM42)/SUM($AH$57:$AM$57)*'Capital Spending'!O$8*$AO$1</f>
        <v>-847.68324022383717</v>
      </c>
      <c r="BA42" s="60">
        <f>SUM($AH42:$AM42)/SUM($AH$57:$AM$57)*'Capital Spending'!P$8*$AO$1</f>
        <v>-670.48893969808216</v>
      </c>
      <c r="BB42" s="60">
        <f>SUM($AH42:$AM42)/SUM($AH$57:$AM$57)*'Capital Spending'!Q$8*$AO$1</f>
        <v>-675.31540999055665</v>
      </c>
      <c r="BC42" s="60">
        <f>SUM($AH42:$AM42)/SUM($AH$57:$AM$57)*'Capital Spending'!R$8*$AO$1</f>
        <v>-681.11795767268791</v>
      </c>
      <c r="BD42" s="60">
        <f>SUM($AH42:$AM42)/SUM($AH$57:$AM$57)*'Capital Spending'!S$8*$AO$1</f>
        <v>-697.54394574434104</v>
      </c>
      <c r="BE42" s="60">
        <f>SUM($AH42:$AM42)/SUM($AH$57:$AM$57)*'Capital Spending'!T$8*$AO$1</f>
        <v>-532.8378582211094</v>
      </c>
      <c r="BF42" s="60">
        <f>SUM($AH42:$AM42)/SUM($AH$57:$AM$57)*'Capital Spending'!U$8*$AO$1</f>
        <v>-592.96794381402458</v>
      </c>
      <c r="BG42" s="60">
        <f>SUM($AH42:$AM42)/SUM($AH$57:$AM$57)*'Capital Spending'!V$8*$AO$1</f>
        <v>-515.79461740018758</v>
      </c>
      <c r="BH42" s="60">
        <f>SUM($AH42:$AM42)/SUM($AH$57:$AM$57)*'Capital Spending'!W$8*$AO$1</f>
        <v>-513.69372701864052</v>
      </c>
      <c r="BI42" s="3"/>
      <c r="BJ42" s="110">
        <v>0</v>
      </c>
      <c r="BK42" s="29">
        <f>'[20]Pivot Retires'!U112</f>
        <v>0</v>
      </c>
      <c r="BL42" s="29">
        <f>'[20]Pivot Retires'!V112</f>
        <v>0</v>
      </c>
      <c r="BM42" s="29">
        <f>'[20]Pivot Retires'!W112</f>
        <v>0</v>
      </c>
      <c r="BN42" s="29">
        <f>'[20]Pivot Retires'!X112</f>
        <v>0</v>
      </c>
      <c r="BO42" s="29">
        <f>'[20]Pivot Retires'!Y112</f>
        <v>0</v>
      </c>
      <c r="BP42" s="29">
        <f>'[20]Pivot Retires'!Z112</f>
        <v>0</v>
      </c>
      <c r="BQ42" s="18">
        <f t="shared" si="112"/>
        <v>0</v>
      </c>
      <c r="BR42" s="19">
        <f t="shared" si="90"/>
        <v>0</v>
      </c>
      <c r="BS42" s="19">
        <f t="shared" si="91"/>
        <v>0</v>
      </c>
      <c r="BT42" s="19">
        <f t="shared" si="92"/>
        <v>0</v>
      </c>
      <c r="BU42" s="19">
        <f t="shared" si="93"/>
        <v>0</v>
      </c>
      <c r="BV42" s="19">
        <f t="shared" si="94"/>
        <v>0</v>
      </c>
      <c r="BW42" s="19">
        <f t="shared" si="95"/>
        <v>0</v>
      </c>
      <c r="BX42" s="19">
        <f t="shared" si="96"/>
        <v>0</v>
      </c>
      <c r="BY42" s="19">
        <f t="shared" si="97"/>
        <v>0</v>
      </c>
      <c r="BZ42" s="19">
        <f t="shared" si="98"/>
        <v>0</v>
      </c>
      <c r="CA42" s="19">
        <f t="shared" si="99"/>
        <v>0</v>
      </c>
      <c r="CB42" s="19">
        <f t="shared" si="100"/>
        <v>0</v>
      </c>
      <c r="CC42" s="19">
        <f t="shared" si="101"/>
        <v>0</v>
      </c>
      <c r="CD42" s="19">
        <f t="shared" si="102"/>
        <v>0</v>
      </c>
      <c r="CE42" s="19">
        <f t="shared" si="103"/>
        <v>0</v>
      </c>
      <c r="CF42" s="19">
        <f t="shared" si="104"/>
        <v>0</v>
      </c>
      <c r="CG42" s="19">
        <f t="shared" si="105"/>
        <v>0</v>
      </c>
      <c r="CH42" s="19">
        <f t="shared" si="106"/>
        <v>0</v>
      </c>
      <c r="CI42" s="19">
        <f t="shared" si="107"/>
        <v>0</v>
      </c>
      <c r="CJ42" s="19">
        <f t="shared" si="108"/>
        <v>0</v>
      </c>
      <c r="CK42" s="19">
        <f t="shared" si="109"/>
        <v>0</v>
      </c>
      <c r="CL42" s="3"/>
      <c r="CM42" s="18">
        <f>'[20]Pivot Transfers'!U112</f>
        <v>0</v>
      </c>
      <c r="CN42" s="18">
        <f>'[20]Pivot Transfers'!V112</f>
        <v>0</v>
      </c>
      <c r="CO42" s="18">
        <f>'[20]Pivot Transfers'!W112</f>
        <v>0</v>
      </c>
      <c r="CP42" s="18">
        <f>'[20]Pivot Transfers'!X112</f>
        <v>0</v>
      </c>
      <c r="CQ42" s="18">
        <f>'[20]Pivot Transfers'!Y112</f>
        <v>0</v>
      </c>
      <c r="CR42" s="18">
        <f>'[20]Pivot Transfers'!Z112</f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0</v>
      </c>
      <c r="DH42" s="19">
        <v>0</v>
      </c>
      <c r="DI42" s="19">
        <v>0</v>
      </c>
      <c r="DJ42" s="19">
        <v>0</v>
      </c>
      <c r="DK42" s="19">
        <v>0</v>
      </c>
      <c r="DL42" s="19">
        <v>0</v>
      </c>
      <c r="DM42" s="19">
        <v>0</v>
      </c>
      <c r="DN42" s="3"/>
    </row>
    <row r="43" spans="1:118">
      <c r="A43" s="93">
        <v>39700</v>
      </c>
      <c r="B43" s="91" t="s">
        <v>18</v>
      </c>
      <c r="C43" s="53">
        <f t="shared" si="61"/>
        <v>1962784.8099999998</v>
      </c>
      <c r="D43" s="53">
        <f t="shared" si="62"/>
        <v>1962784.8099999998</v>
      </c>
      <c r="E43" s="18">
        <f>'[20]Pivot End Balances'!T113</f>
        <v>1962784.81</v>
      </c>
      <c r="F43" s="19">
        <f t="shared" si="63"/>
        <v>1962784.81</v>
      </c>
      <c r="G43" s="19">
        <f t="shared" si="64"/>
        <v>1962784.81</v>
      </c>
      <c r="H43" s="19">
        <f t="shared" si="65"/>
        <v>1962784.81</v>
      </c>
      <c r="I43" s="19">
        <f t="shared" si="66"/>
        <v>1962784.81</v>
      </c>
      <c r="J43" s="19">
        <f t="shared" si="67"/>
        <v>1962784.81</v>
      </c>
      <c r="K43" s="20">
        <f t="shared" si="68"/>
        <v>1962784.81</v>
      </c>
      <c r="L43" s="19">
        <f t="shared" si="69"/>
        <v>1962784.81</v>
      </c>
      <c r="M43" s="19">
        <f t="shared" si="70"/>
        <v>1962784.81</v>
      </c>
      <c r="N43" s="19">
        <f t="shared" si="71"/>
        <v>1962784.81</v>
      </c>
      <c r="O43" s="19">
        <f t="shared" si="72"/>
        <v>1962784.81</v>
      </c>
      <c r="P43" s="19">
        <f t="shared" si="73"/>
        <v>1962784.81</v>
      </c>
      <c r="Q43" s="19">
        <f t="shared" si="74"/>
        <v>1962784.81</v>
      </c>
      <c r="R43" s="19">
        <f t="shared" si="75"/>
        <v>1962784.81</v>
      </c>
      <c r="S43" s="19">
        <f t="shared" si="76"/>
        <v>1962784.81</v>
      </c>
      <c r="T43" s="19">
        <f t="shared" si="77"/>
        <v>1962784.81</v>
      </c>
      <c r="U43" s="19">
        <f t="shared" si="78"/>
        <v>1962784.81</v>
      </c>
      <c r="V43" s="19">
        <f t="shared" si="79"/>
        <v>1962784.81</v>
      </c>
      <c r="W43" s="19">
        <f t="shared" si="80"/>
        <v>1962784.81</v>
      </c>
      <c r="X43" s="19">
        <f t="shared" si="81"/>
        <v>1962784.81</v>
      </c>
      <c r="Y43" s="19">
        <f t="shared" si="82"/>
        <v>1962784.81</v>
      </c>
      <c r="Z43" s="19">
        <f t="shared" si="83"/>
        <v>1962784.81</v>
      </c>
      <c r="AA43" s="19">
        <f t="shared" si="84"/>
        <v>1962784.81</v>
      </c>
      <c r="AB43" s="19">
        <f t="shared" si="85"/>
        <v>1962784.81</v>
      </c>
      <c r="AC43" s="19">
        <f t="shared" si="86"/>
        <v>1962784.81</v>
      </c>
      <c r="AD43" s="19">
        <f t="shared" si="87"/>
        <v>1962784.81</v>
      </c>
      <c r="AE43" s="19">
        <f t="shared" si="88"/>
        <v>1962784.81</v>
      </c>
      <c r="AF43" s="19">
        <f t="shared" si="89"/>
        <v>1962784.81</v>
      </c>
      <c r="AH43" s="18">
        <f>'[20]Pivot Additions'!U113</f>
        <v>0</v>
      </c>
      <c r="AI43" s="18">
        <f>'[20]Pivot Additions'!V113</f>
        <v>0</v>
      </c>
      <c r="AJ43" s="18">
        <f>'[20]Pivot Additions'!W113</f>
        <v>0</v>
      </c>
      <c r="AK43" s="18">
        <f>'[20]Pivot Additions'!X113</f>
        <v>0</v>
      </c>
      <c r="AL43" s="18">
        <f>'[20]Pivot Additions'!Y113</f>
        <v>0</v>
      </c>
      <c r="AM43" s="18">
        <f>'[20]Pivot Additions'!Z113</f>
        <v>0</v>
      </c>
      <c r="AN43" s="60">
        <f t="shared" si="111"/>
        <v>0</v>
      </c>
      <c r="AO43" s="60">
        <f>SUM($AH43:$AM43)/SUM($AH$57:$AM$57)*'Capital Spending'!D$8*$AO$1</f>
        <v>0</v>
      </c>
      <c r="AP43" s="60">
        <f>SUM($AH43:$AM43)/SUM($AH$57:$AM$57)*'Capital Spending'!E$8*$AO$1</f>
        <v>0</v>
      </c>
      <c r="AQ43" s="60">
        <f>SUM($AH43:$AM43)/SUM($AH$57:$AM$57)*'Capital Spending'!F$8*$AO$1</f>
        <v>0</v>
      </c>
      <c r="AR43" s="60">
        <f>SUM($AH43:$AM43)/SUM($AH$57:$AM$57)*'Capital Spending'!G$8*$AO$1</f>
        <v>0</v>
      </c>
      <c r="AS43" s="60">
        <f>SUM($AH43:$AM43)/SUM($AH$57:$AM$57)*'Capital Spending'!H$8*$AO$1</f>
        <v>0</v>
      </c>
      <c r="AT43" s="60">
        <f>SUM($AH43:$AM43)/SUM($AH$57:$AM$57)*'Capital Spending'!I$8*$AO$1</f>
        <v>0</v>
      </c>
      <c r="AU43" s="60">
        <f>SUM($AH43:$AM43)/SUM($AH$57:$AM$57)*'Capital Spending'!J$8*$AO$1</f>
        <v>0</v>
      </c>
      <c r="AV43" s="60">
        <f>SUM($AH43:$AM43)/SUM($AH$57:$AM$57)*'Capital Spending'!K$8*$AO$1</f>
        <v>0</v>
      </c>
      <c r="AW43" s="60">
        <f>SUM($AH43:$AM43)/SUM($AH$57:$AM$57)*'Capital Spending'!L$8*$AO$1</f>
        <v>0</v>
      </c>
      <c r="AX43" s="60">
        <f>SUM($AH43:$AM43)/SUM($AH$57:$AM$57)*'Capital Spending'!M$8*$AO$1</f>
        <v>0</v>
      </c>
      <c r="AY43" s="60">
        <f>SUM($AH43:$AM43)/SUM($AH$57:$AM$57)*'Capital Spending'!N$8*$AO$1</f>
        <v>0</v>
      </c>
      <c r="AZ43" s="60">
        <f>SUM($AH43:$AM43)/SUM($AH$57:$AM$57)*'Capital Spending'!O$8*$AO$1</f>
        <v>0</v>
      </c>
      <c r="BA43" s="60">
        <f>SUM($AH43:$AM43)/SUM($AH$57:$AM$57)*'Capital Spending'!P$8*$AO$1</f>
        <v>0</v>
      </c>
      <c r="BB43" s="60">
        <f>SUM($AH43:$AM43)/SUM($AH$57:$AM$57)*'Capital Spending'!Q$8*$AO$1</f>
        <v>0</v>
      </c>
      <c r="BC43" s="60">
        <f>SUM($AH43:$AM43)/SUM($AH$57:$AM$57)*'Capital Spending'!R$8*$AO$1</f>
        <v>0</v>
      </c>
      <c r="BD43" s="60">
        <f>SUM($AH43:$AM43)/SUM($AH$57:$AM$57)*'Capital Spending'!S$8*$AO$1</f>
        <v>0</v>
      </c>
      <c r="BE43" s="60">
        <f>SUM($AH43:$AM43)/SUM($AH$57:$AM$57)*'Capital Spending'!T$8*$AO$1</f>
        <v>0</v>
      </c>
      <c r="BF43" s="60">
        <f>SUM($AH43:$AM43)/SUM($AH$57:$AM$57)*'Capital Spending'!U$8*$AO$1</f>
        <v>0</v>
      </c>
      <c r="BG43" s="60">
        <f>SUM($AH43:$AM43)/SUM($AH$57:$AM$57)*'Capital Spending'!V$8*$AO$1</f>
        <v>0</v>
      </c>
      <c r="BH43" s="60">
        <f>SUM($AH43:$AM43)/SUM($AH$57:$AM$57)*'Capital Spending'!W$8*$AO$1</f>
        <v>0</v>
      </c>
      <c r="BI43" s="19"/>
      <c r="BJ43" s="110">
        <v>0</v>
      </c>
      <c r="BK43" s="29">
        <f>'[20]Pivot Retires'!U113</f>
        <v>0</v>
      </c>
      <c r="BL43" s="29">
        <f>'[20]Pivot Retires'!V113</f>
        <v>0</v>
      </c>
      <c r="BM43" s="29">
        <f>'[20]Pivot Retires'!W113</f>
        <v>0</v>
      </c>
      <c r="BN43" s="29">
        <f>'[20]Pivot Retires'!X113</f>
        <v>0</v>
      </c>
      <c r="BO43" s="29">
        <f>'[20]Pivot Retires'!Y113</f>
        <v>0</v>
      </c>
      <c r="BP43" s="29">
        <f>'[20]Pivot Retires'!Z113</f>
        <v>0</v>
      </c>
      <c r="BQ43" s="18">
        <f t="shared" si="112"/>
        <v>0</v>
      </c>
      <c r="BR43" s="19">
        <f t="shared" si="90"/>
        <v>0</v>
      </c>
      <c r="BS43" s="19">
        <f t="shared" si="91"/>
        <v>0</v>
      </c>
      <c r="BT43" s="19">
        <f t="shared" si="92"/>
        <v>0</v>
      </c>
      <c r="BU43" s="19">
        <f t="shared" si="93"/>
        <v>0</v>
      </c>
      <c r="BV43" s="19">
        <f t="shared" si="94"/>
        <v>0</v>
      </c>
      <c r="BW43" s="19">
        <f t="shared" si="95"/>
        <v>0</v>
      </c>
      <c r="BX43" s="19">
        <f t="shared" si="96"/>
        <v>0</v>
      </c>
      <c r="BY43" s="19">
        <f t="shared" si="97"/>
        <v>0</v>
      </c>
      <c r="BZ43" s="19">
        <f t="shared" si="98"/>
        <v>0</v>
      </c>
      <c r="CA43" s="19">
        <f t="shared" si="99"/>
        <v>0</v>
      </c>
      <c r="CB43" s="19">
        <f t="shared" si="100"/>
        <v>0</v>
      </c>
      <c r="CC43" s="19">
        <f t="shared" si="101"/>
        <v>0</v>
      </c>
      <c r="CD43" s="19">
        <f t="shared" si="102"/>
        <v>0</v>
      </c>
      <c r="CE43" s="19">
        <f t="shared" si="103"/>
        <v>0</v>
      </c>
      <c r="CF43" s="19">
        <f t="shared" si="104"/>
        <v>0</v>
      </c>
      <c r="CG43" s="19">
        <f t="shared" si="105"/>
        <v>0</v>
      </c>
      <c r="CH43" s="19">
        <f t="shared" si="106"/>
        <v>0</v>
      </c>
      <c r="CI43" s="19">
        <f t="shared" si="107"/>
        <v>0</v>
      </c>
      <c r="CJ43" s="19">
        <f t="shared" si="108"/>
        <v>0</v>
      </c>
      <c r="CK43" s="19">
        <f t="shared" si="109"/>
        <v>0</v>
      </c>
      <c r="CL43" s="19"/>
      <c r="CM43" s="18">
        <f>'[20]Pivot Transfers'!U113</f>
        <v>0</v>
      </c>
      <c r="CN43" s="18">
        <f>'[20]Pivot Transfers'!V113</f>
        <v>0</v>
      </c>
      <c r="CO43" s="18">
        <f>'[20]Pivot Transfers'!W113</f>
        <v>0</v>
      </c>
      <c r="CP43" s="18">
        <f>'[20]Pivot Transfers'!X113</f>
        <v>0</v>
      </c>
      <c r="CQ43" s="18">
        <f>'[20]Pivot Transfers'!Y113</f>
        <v>0</v>
      </c>
      <c r="CR43" s="18">
        <f>'[20]Pivot Transfers'!Z113</f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0</v>
      </c>
      <c r="DH43" s="19">
        <v>0</v>
      </c>
      <c r="DI43" s="19">
        <v>0</v>
      </c>
      <c r="DJ43" s="19">
        <v>0</v>
      </c>
      <c r="DK43" s="19">
        <v>0</v>
      </c>
      <c r="DL43" s="19">
        <v>0</v>
      </c>
      <c r="DM43" s="19">
        <v>0</v>
      </c>
      <c r="DN43" s="19"/>
    </row>
    <row r="44" spans="1:118">
      <c r="A44" s="93">
        <v>39710</v>
      </c>
      <c r="B44" s="91" t="s">
        <v>133</v>
      </c>
      <c r="C44" s="53">
        <f t="shared" ref="C44" si="114">SUM(E44:Q44)/13</f>
        <v>271621.21999999986</v>
      </c>
      <c r="D44" s="53">
        <f t="shared" si="62"/>
        <v>271621.21999999986</v>
      </c>
      <c r="E44" s="18">
        <f>'[20]Pivot End Balances'!T114</f>
        <v>271621.21999999997</v>
      </c>
      <c r="F44" s="19">
        <f t="shared" si="63"/>
        <v>271621.21999999997</v>
      </c>
      <c r="G44" s="19">
        <f t="shared" si="64"/>
        <v>271621.21999999997</v>
      </c>
      <c r="H44" s="19">
        <f t="shared" si="65"/>
        <v>271621.21999999997</v>
      </c>
      <c r="I44" s="19">
        <f t="shared" si="66"/>
        <v>271621.21999999997</v>
      </c>
      <c r="J44" s="19">
        <f t="shared" si="67"/>
        <v>271621.21999999997</v>
      </c>
      <c r="K44" s="20">
        <f t="shared" si="68"/>
        <v>271621.21999999997</v>
      </c>
      <c r="L44" s="19">
        <f t="shared" si="69"/>
        <v>271621.21999999997</v>
      </c>
      <c r="M44" s="19">
        <f t="shared" si="70"/>
        <v>271621.21999999997</v>
      </c>
      <c r="N44" s="19">
        <f t="shared" si="71"/>
        <v>271621.21999999997</v>
      </c>
      <c r="O44" s="19">
        <f t="shared" si="72"/>
        <v>271621.21999999997</v>
      </c>
      <c r="P44" s="19">
        <f t="shared" si="73"/>
        <v>271621.21999999997</v>
      </c>
      <c r="Q44" s="19">
        <f t="shared" si="74"/>
        <v>271621.21999999997</v>
      </c>
      <c r="R44" s="19">
        <f t="shared" si="75"/>
        <v>271621.21999999997</v>
      </c>
      <c r="S44" s="19">
        <f t="shared" si="76"/>
        <v>271621.21999999997</v>
      </c>
      <c r="T44" s="19">
        <f t="shared" si="77"/>
        <v>271621.21999999997</v>
      </c>
      <c r="U44" s="19">
        <f t="shared" si="78"/>
        <v>271621.21999999997</v>
      </c>
      <c r="V44" s="19">
        <f t="shared" si="79"/>
        <v>271621.21999999997</v>
      </c>
      <c r="W44" s="19">
        <f t="shared" si="80"/>
        <v>271621.21999999997</v>
      </c>
      <c r="X44" s="19">
        <f t="shared" si="81"/>
        <v>271621.21999999997</v>
      </c>
      <c r="Y44" s="19">
        <f t="shared" si="82"/>
        <v>271621.21999999997</v>
      </c>
      <c r="Z44" s="19">
        <f t="shared" si="83"/>
        <v>271621.21999999997</v>
      </c>
      <c r="AA44" s="19">
        <f t="shared" si="84"/>
        <v>271621.21999999997</v>
      </c>
      <c r="AB44" s="19">
        <f t="shared" si="85"/>
        <v>271621.21999999997</v>
      </c>
      <c r="AC44" s="19">
        <f t="shared" si="86"/>
        <v>271621.21999999997</v>
      </c>
      <c r="AD44" s="19">
        <f t="shared" si="87"/>
        <v>271621.21999999997</v>
      </c>
      <c r="AE44" s="19">
        <f t="shared" si="88"/>
        <v>271621.21999999997</v>
      </c>
      <c r="AF44" s="19">
        <f t="shared" si="89"/>
        <v>271621.21999999997</v>
      </c>
      <c r="AH44" s="18">
        <f>'[20]Pivot Additions'!U114</f>
        <v>0</v>
      </c>
      <c r="AI44" s="18">
        <f>'[20]Pivot Additions'!V114</f>
        <v>0</v>
      </c>
      <c r="AJ44" s="18">
        <f>'[20]Pivot Additions'!W114</f>
        <v>0</v>
      </c>
      <c r="AK44" s="18">
        <f>'[20]Pivot Additions'!X114</f>
        <v>0</v>
      </c>
      <c r="AL44" s="18">
        <f>'[20]Pivot Additions'!Y114</f>
        <v>0</v>
      </c>
      <c r="AM44" s="18">
        <f>'[20]Pivot Additions'!Z114</f>
        <v>0</v>
      </c>
      <c r="AN44" s="60">
        <f t="shared" si="111"/>
        <v>0</v>
      </c>
      <c r="AO44" s="60">
        <f>SUM($AH44:$AM44)/SUM($AH$57:$AM$57)*'Capital Spending'!D$8*$AO$1</f>
        <v>0</v>
      </c>
      <c r="AP44" s="60">
        <f>SUM($AH44:$AM44)/SUM($AH$57:$AM$57)*'Capital Spending'!E$8*$AO$1</f>
        <v>0</v>
      </c>
      <c r="AQ44" s="60">
        <f>SUM($AH44:$AM44)/SUM($AH$57:$AM$57)*'Capital Spending'!F$8*$AO$1</f>
        <v>0</v>
      </c>
      <c r="AR44" s="60">
        <f>SUM($AH44:$AM44)/SUM($AH$57:$AM$57)*'Capital Spending'!G$8*$AO$1</f>
        <v>0</v>
      </c>
      <c r="AS44" s="60">
        <f>SUM($AH44:$AM44)/SUM($AH$57:$AM$57)*'Capital Spending'!H$8*$AO$1</f>
        <v>0</v>
      </c>
      <c r="AT44" s="60">
        <f>SUM($AH44:$AM44)/SUM($AH$57:$AM$57)*'Capital Spending'!I$8*$AO$1</f>
        <v>0</v>
      </c>
      <c r="AU44" s="60">
        <f>SUM($AH44:$AM44)/SUM($AH$57:$AM$57)*'Capital Spending'!J$8*$AO$1</f>
        <v>0</v>
      </c>
      <c r="AV44" s="60">
        <f>SUM($AH44:$AM44)/SUM($AH$57:$AM$57)*'Capital Spending'!K$8*$AO$1</f>
        <v>0</v>
      </c>
      <c r="AW44" s="60">
        <f>SUM($AH44:$AM44)/SUM($AH$57:$AM$57)*'Capital Spending'!L$8*$AO$1</f>
        <v>0</v>
      </c>
      <c r="AX44" s="60">
        <f>SUM($AH44:$AM44)/SUM($AH$57:$AM$57)*'Capital Spending'!M$8*$AO$1</f>
        <v>0</v>
      </c>
      <c r="AY44" s="60">
        <f>SUM($AH44:$AM44)/SUM($AH$57:$AM$57)*'Capital Spending'!N$8*$AO$1</f>
        <v>0</v>
      </c>
      <c r="AZ44" s="60">
        <f>SUM($AH44:$AM44)/SUM($AH$57:$AM$57)*'Capital Spending'!O$8*$AO$1</f>
        <v>0</v>
      </c>
      <c r="BA44" s="60">
        <f>SUM($AH44:$AM44)/SUM($AH$57:$AM$57)*'Capital Spending'!P$8*$AO$1</f>
        <v>0</v>
      </c>
      <c r="BB44" s="60">
        <f>SUM($AH44:$AM44)/SUM($AH$57:$AM$57)*'Capital Spending'!Q$8*$AO$1</f>
        <v>0</v>
      </c>
      <c r="BC44" s="60">
        <f>SUM($AH44:$AM44)/SUM($AH$57:$AM$57)*'Capital Spending'!R$8*$AO$1</f>
        <v>0</v>
      </c>
      <c r="BD44" s="60">
        <f>SUM($AH44:$AM44)/SUM($AH$57:$AM$57)*'Capital Spending'!S$8*$AO$1</f>
        <v>0</v>
      </c>
      <c r="BE44" s="60">
        <f>SUM($AH44:$AM44)/SUM($AH$57:$AM$57)*'Capital Spending'!T$8*$AO$1</f>
        <v>0</v>
      </c>
      <c r="BF44" s="60">
        <f>SUM($AH44:$AM44)/SUM($AH$57:$AM$57)*'Capital Spending'!U$8*$AO$1</f>
        <v>0</v>
      </c>
      <c r="BG44" s="60">
        <f>SUM($AH44:$AM44)/SUM($AH$57:$AM$57)*'Capital Spending'!V$8*$AO$1</f>
        <v>0</v>
      </c>
      <c r="BH44" s="60">
        <f>SUM($AH44:$AM44)/SUM($AH$57:$AM$57)*'Capital Spending'!W$8*$AO$1</f>
        <v>0</v>
      </c>
      <c r="BI44" s="19"/>
      <c r="BJ44" s="110">
        <v>0</v>
      </c>
      <c r="BK44" s="29">
        <f>'[20]Pivot Retires'!U114</f>
        <v>0</v>
      </c>
      <c r="BL44" s="29">
        <f>'[20]Pivot Retires'!V114</f>
        <v>0</v>
      </c>
      <c r="BM44" s="29">
        <f>'[20]Pivot Retires'!W114</f>
        <v>0</v>
      </c>
      <c r="BN44" s="29">
        <f>'[20]Pivot Retires'!X114</f>
        <v>0</v>
      </c>
      <c r="BO44" s="29">
        <f>'[20]Pivot Retires'!Y114</f>
        <v>0</v>
      </c>
      <c r="BP44" s="29">
        <f>'[20]Pivot Retires'!Z114</f>
        <v>0</v>
      </c>
      <c r="BQ44" s="18">
        <f t="shared" si="112"/>
        <v>0</v>
      </c>
      <c r="BR44" s="19">
        <f t="shared" si="90"/>
        <v>0</v>
      </c>
      <c r="BS44" s="19">
        <f t="shared" si="91"/>
        <v>0</v>
      </c>
      <c r="BT44" s="19">
        <f t="shared" si="92"/>
        <v>0</v>
      </c>
      <c r="BU44" s="19">
        <f t="shared" si="93"/>
        <v>0</v>
      </c>
      <c r="BV44" s="19">
        <f t="shared" si="94"/>
        <v>0</v>
      </c>
      <c r="BW44" s="19">
        <f t="shared" si="95"/>
        <v>0</v>
      </c>
      <c r="BX44" s="19">
        <f t="shared" si="96"/>
        <v>0</v>
      </c>
      <c r="BY44" s="19">
        <f t="shared" si="97"/>
        <v>0</v>
      </c>
      <c r="BZ44" s="19">
        <f t="shared" si="98"/>
        <v>0</v>
      </c>
      <c r="CA44" s="19">
        <f t="shared" si="99"/>
        <v>0</v>
      </c>
      <c r="CB44" s="19">
        <f t="shared" si="100"/>
        <v>0</v>
      </c>
      <c r="CC44" s="19">
        <f t="shared" si="101"/>
        <v>0</v>
      </c>
      <c r="CD44" s="19">
        <f t="shared" si="102"/>
        <v>0</v>
      </c>
      <c r="CE44" s="19">
        <f t="shared" si="103"/>
        <v>0</v>
      </c>
      <c r="CF44" s="19">
        <f t="shared" si="104"/>
        <v>0</v>
      </c>
      <c r="CG44" s="19">
        <f t="shared" si="105"/>
        <v>0</v>
      </c>
      <c r="CH44" s="19">
        <f t="shared" si="106"/>
        <v>0</v>
      </c>
      <c r="CI44" s="19">
        <f t="shared" si="107"/>
        <v>0</v>
      </c>
      <c r="CJ44" s="19">
        <f t="shared" si="108"/>
        <v>0</v>
      </c>
      <c r="CK44" s="19">
        <f t="shared" si="109"/>
        <v>0</v>
      </c>
      <c r="CL44" s="19"/>
      <c r="CM44" s="18">
        <f>'[20]Pivot Transfers'!U114</f>
        <v>0</v>
      </c>
      <c r="CN44" s="18">
        <f>'[20]Pivot Transfers'!V114</f>
        <v>0</v>
      </c>
      <c r="CO44" s="18">
        <f>'[20]Pivot Transfers'!W114</f>
        <v>0</v>
      </c>
      <c r="CP44" s="18">
        <f>'[20]Pivot Transfers'!X114</f>
        <v>0</v>
      </c>
      <c r="CQ44" s="18">
        <f>'[20]Pivot Transfers'!Y114</f>
        <v>0</v>
      </c>
      <c r="CR44" s="18">
        <f>'[20]Pivot Transfers'!Z114</f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0</v>
      </c>
      <c r="DH44" s="19">
        <v>0</v>
      </c>
      <c r="DI44" s="19">
        <v>0</v>
      </c>
      <c r="DJ44" s="19">
        <v>0</v>
      </c>
      <c r="DK44" s="19">
        <v>0</v>
      </c>
      <c r="DL44" s="19">
        <v>0</v>
      </c>
      <c r="DM44" s="19">
        <v>0</v>
      </c>
      <c r="DN44" s="19"/>
    </row>
    <row r="45" spans="1:118">
      <c r="A45" s="93">
        <v>39800</v>
      </c>
      <c r="B45" s="91" t="s">
        <v>19</v>
      </c>
      <c r="C45" s="53">
        <f t="shared" si="61"/>
        <v>38369.801245354553</v>
      </c>
      <c r="D45" s="53">
        <f t="shared" si="62"/>
        <v>60843.243716844969</v>
      </c>
      <c r="E45" s="18">
        <f>'[20]Pivot End Balances'!T115</f>
        <v>28617.03</v>
      </c>
      <c r="F45" s="19">
        <f t="shared" si="63"/>
        <v>28617.03</v>
      </c>
      <c r="G45" s="19">
        <f t="shared" si="64"/>
        <v>28617.03</v>
      </c>
      <c r="H45" s="19">
        <f t="shared" si="65"/>
        <v>28617.03</v>
      </c>
      <c r="I45" s="19">
        <f t="shared" si="66"/>
        <v>37949.279999999999</v>
      </c>
      <c r="J45" s="19">
        <f t="shared" si="67"/>
        <v>37949.279999999999</v>
      </c>
      <c r="K45" s="20">
        <f t="shared" si="68"/>
        <v>37949.279999999999</v>
      </c>
      <c r="L45" s="19">
        <f t="shared" si="69"/>
        <v>41239.367418413123</v>
      </c>
      <c r="M45" s="19">
        <f t="shared" si="70"/>
        <v>42781.343767574246</v>
      </c>
      <c r="N45" s="19">
        <f t="shared" si="71"/>
        <v>44334.419931512741</v>
      </c>
      <c r="O45" s="19">
        <f t="shared" si="72"/>
        <v>45900.840672462087</v>
      </c>
      <c r="P45" s="19">
        <f t="shared" si="73"/>
        <v>47505.037554997747</v>
      </c>
      <c r="Q45" s="19">
        <f t="shared" si="74"/>
        <v>48730.446844649254</v>
      </c>
      <c r="R45" s="19">
        <f t="shared" si="75"/>
        <v>50094.142039358434</v>
      </c>
      <c r="S45" s="19">
        <f t="shared" si="76"/>
        <v>51280.355642544549</v>
      </c>
      <c r="T45" s="19">
        <f t="shared" si="77"/>
        <v>52461.737662256695</v>
      </c>
      <c r="U45" s="19">
        <f t="shared" si="78"/>
        <v>53619.350856719451</v>
      </c>
      <c r="V45" s="19">
        <f t="shared" si="79"/>
        <v>54772.696865069796</v>
      </c>
      <c r="W45" s="19">
        <f t="shared" si="80"/>
        <v>55938.964152409826</v>
      </c>
      <c r="X45" s="19">
        <f t="shared" si="81"/>
        <v>57888.448223830914</v>
      </c>
      <c r="Y45" s="19">
        <f t="shared" si="82"/>
        <v>59430.424572992037</v>
      </c>
      <c r="Z45" s="19">
        <f t="shared" si="83"/>
        <v>60983.500736930531</v>
      </c>
      <c r="AA45" s="19">
        <f t="shared" si="84"/>
        <v>62549.921477879878</v>
      </c>
      <c r="AB45" s="19">
        <f t="shared" si="85"/>
        <v>64154.118360415538</v>
      </c>
      <c r="AC45" s="19">
        <f t="shared" si="86"/>
        <v>65379.527650067044</v>
      </c>
      <c r="AD45" s="19">
        <f t="shared" si="87"/>
        <v>66743.222844776217</v>
      </c>
      <c r="AE45" s="19">
        <f t="shared" si="88"/>
        <v>67929.436447962333</v>
      </c>
      <c r="AF45" s="19">
        <f t="shared" si="89"/>
        <v>69110.818467674471</v>
      </c>
      <c r="AH45" s="18">
        <f>'[20]Pivot Additions'!U115</f>
        <v>0</v>
      </c>
      <c r="AI45" s="18">
        <f>'[20]Pivot Additions'!V115</f>
        <v>0</v>
      </c>
      <c r="AJ45" s="18">
        <f>'[20]Pivot Additions'!W115</f>
        <v>0</v>
      </c>
      <c r="AK45" s="18">
        <f>'[20]Pivot Additions'!X115</f>
        <v>9332.25</v>
      </c>
      <c r="AL45" s="18">
        <f>'[20]Pivot Additions'!Y115</f>
        <v>0</v>
      </c>
      <c r="AM45" s="18">
        <f>'[20]Pivot Additions'!Z115</f>
        <v>0</v>
      </c>
      <c r="AN45" s="60">
        <f t="shared" si="111"/>
        <v>3290.0874184131212</v>
      </c>
      <c r="AO45" s="60">
        <f>SUM($AH45:$AM45)/SUM($AH$57:$AM$57)*'Capital Spending'!D$8*$AO$1</f>
        <v>1541.9763491611229</v>
      </c>
      <c r="AP45" s="60">
        <f>SUM($AH45:$AM45)/SUM($AH$57:$AM$57)*'Capital Spending'!E$8*$AO$1</f>
        <v>1553.0761639384934</v>
      </c>
      <c r="AQ45" s="60">
        <f>SUM($AH45:$AM45)/SUM($AH$57:$AM$57)*'Capital Spending'!F$8*$AO$1</f>
        <v>1566.4207409493463</v>
      </c>
      <c r="AR45" s="60">
        <f>SUM($AH45:$AM45)/SUM($AH$57:$AM$57)*'Capital Spending'!G$8*$AO$1</f>
        <v>1604.1968825356596</v>
      </c>
      <c r="AS45" s="60">
        <f>SUM($AH45:$AM45)/SUM($AH$57:$AM$57)*'Capital Spending'!H$8*$AO$1</f>
        <v>1225.4092896515058</v>
      </c>
      <c r="AT45" s="60">
        <f>SUM($AH45:$AM45)/SUM($AH$57:$AM$57)*'Capital Spending'!I$8*$AO$1</f>
        <v>1363.6951947091793</v>
      </c>
      <c r="AU45" s="60">
        <f>SUM($AH45:$AM45)/SUM($AH$57:$AM$57)*'Capital Spending'!J$8*$AO$1</f>
        <v>1186.2136031861144</v>
      </c>
      <c r="AV45" s="60">
        <f>SUM($AH45:$AM45)/SUM($AH$57:$AM$57)*'Capital Spending'!K$8*$AO$1</f>
        <v>1181.3820197121433</v>
      </c>
      <c r="AW45" s="60">
        <f>SUM($AH45:$AM45)/SUM($AH$57:$AM$57)*'Capital Spending'!L$8*$AO$1</f>
        <v>1157.6131944627584</v>
      </c>
      <c r="AX45" s="60">
        <f>SUM($AH45:$AM45)/SUM($AH$57:$AM$57)*'Capital Spending'!M$8*$AO$1</f>
        <v>1153.3460083503485</v>
      </c>
      <c r="AY45" s="60">
        <f>SUM($AH45:$AM45)/SUM($AH$57:$AM$57)*'Capital Spending'!N$8*$AO$1</f>
        <v>1166.2672873400304</v>
      </c>
      <c r="AZ45" s="60">
        <f>SUM($AH45:$AM45)/SUM($AH$57:$AM$57)*'Capital Spending'!O$8*$AO$1</f>
        <v>1949.4840714210848</v>
      </c>
      <c r="BA45" s="60">
        <f>SUM($AH45:$AM45)/SUM($AH$57:$AM$57)*'Capital Spending'!P$8*$AO$1</f>
        <v>1541.9763491611229</v>
      </c>
      <c r="BB45" s="60">
        <f>SUM($AH45:$AM45)/SUM($AH$57:$AM$57)*'Capital Spending'!Q$8*$AO$1</f>
        <v>1553.0761639384934</v>
      </c>
      <c r="BC45" s="60">
        <f>SUM($AH45:$AM45)/SUM($AH$57:$AM$57)*'Capital Spending'!R$8*$AO$1</f>
        <v>1566.4207409493463</v>
      </c>
      <c r="BD45" s="60">
        <f>SUM($AH45:$AM45)/SUM($AH$57:$AM$57)*'Capital Spending'!S$8*$AO$1</f>
        <v>1604.1968825356596</v>
      </c>
      <c r="BE45" s="60">
        <f>SUM($AH45:$AM45)/SUM($AH$57:$AM$57)*'Capital Spending'!T$8*$AO$1</f>
        <v>1225.4092896515058</v>
      </c>
      <c r="BF45" s="60">
        <f>SUM($AH45:$AM45)/SUM($AH$57:$AM$57)*'Capital Spending'!U$8*$AO$1</f>
        <v>1363.6951947091793</v>
      </c>
      <c r="BG45" s="60">
        <f>SUM($AH45:$AM45)/SUM($AH$57:$AM$57)*'Capital Spending'!V$8*$AO$1</f>
        <v>1186.2136031861144</v>
      </c>
      <c r="BH45" s="60">
        <f>SUM($AH45:$AM45)/SUM($AH$57:$AM$57)*'Capital Spending'!W$8*$AO$1</f>
        <v>1181.3820197121433</v>
      </c>
      <c r="BI45" s="19"/>
      <c r="BJ45" s="110">
        <v>0</v>
      </c>
      <c r="BK45" s="29">
        <f>'[20]Pivot Retires'!U115</f>
        <v>0</v>
      </c>
      <c r="BL45" s="29">
        <f>'[20]Pivot Retires'!V115</f>
        <v>0</v>
      </c>
      <c r="BM45" s="29">
        <f>'[20]Pivot Retires'!W115</f>
        <v>0</v>
      </c>
      <c r="BN45" s="29">
        <f>'[20]Pivot Retires'!X115</f>
        <v>0</v>
      </c>
      <c r="BO45" s="29">
        <f>'[20]Pivot Retires'!Y115</f>
        <v>0</v>
      </c>
      <c r="BP45" s="29">
        <f>'[20]Pivot Retires'!Z115</f>
        <v>0</v>
      </c>
      <c r="BQ45" s="18">
        <f t="shared" si="112"/>
        <v>0</v>
      </c>
      <c r="BR45" s="19">
        <f t="shared" si="90"/>
        <v>0</v>
      </c>
      <c r="BS45" s="19">
        <f t="shared" si="91"/>
        <v>0</v>
      </c>
      <c r="BT45" s="19">
        <f t="shared" si="92"/>
        <v>0</v>
      </c>
      <c r="BU45" s="19">
        <f t="shared" si="93"/>
        <v>0</v>
      </c>
      <c r="BV45" s="19">
        <f t="shared" si="94"/>
        <v>0</v>
      </c>
      <c r="BW45" s="19">
        <f t="shared" si="95"/>
        <v>0</v>
      </c>
      <c r="BX45" s="19">
        <f t="shared" si="96"/>
        <v>0</v>
      </c>
      <c r="BY45" s="19">
        <f t="shared" si="97"/>
        <v>0</v>
      </c>
      <c r="BZ45" s="19">
        <f t="shared" si="98"/>
        <v>0</v>
      </c>
      <c r="CA45" s="19">
        <f t="shared" si="99"/>
        <v>0</v>
      </c>
      <c r="CB45" s="19">
        <f t="shared" si="100"/>
        <v>0</v>
      </c>
      <c r="CC45" s="19">
        <f t="shared" si="101"/>
        <v>0</v>
      </c>
      <c r="CD45" s="19">
        <f t="shared" si="102"/>
        <v>0</v>
      </c>
      <c r="CE45" s="19">
        <f t="shared" si="103"/>
        <v>0</v>
      </c>
      <c r="CF45" s="19">
        <f t="shared" si="104"/>
        <v>0</v>
      </c>
      <c r="CG45" s="19">
        <f t="shared" si="105"/>
        <v>0</v>
      </c>
      <c r="CH45" s="19">
        <f t="shared" si="106"/>
        <v>0</v>
      </c>
      <c r="CI45" s="19">
        <f t="shared" si="107"/>
        <v>0</v>
      </c>
      <c r="CJ45" s="19">
        <f t="shared" si="108"/>
        <v>0</v>
      </c>
      <c r="CK45" s="19">
        <f t="shared" si="109"/>
        <v>0</v>
      </c>
      <c r="CL45" s="19"/>
      <c r="CM45" s="18">
        <f>'[20]Pivot Transfers'!U115</f>
        <v>0</v>
      </c>
      <c r="CN45" s="18">
        <f>'[20]Pivot Transfers'!V115</f>
        <v>0</v>
      </c>
      <c r="CO45" s="18">
        <f>'[20]Pivot Transfers'!W115</f>
        <v>0</v>
      </c>
      <c r="CP45" s="18">
        <f>'[20]Pivot Transfers'!X115</f>
        <v>0</v>
      </c>
      <c r="CQ45" s="18">
        <f>'[20]Pivot Transfers'!Y115</f>
        <v>0</v>
      </c>
      <c r="CR45" s="18">
        <f>'[20]Pivot Transfers'!Z115</f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0</v>
      </c>
      <c r="DH45" s="19">
        <v>0</v>
      </c>
      <c r="DI45" s="19">
        <v>0</v>
      </c>
      <c r="DJ45" s="19">
        <v>0</v>
      </c>
      <c r="DK45" s="19">
        <v>0</v>
      </c>
      <c r="DL45" s="19">
        <v>0</v>
      </c>
      <c r="DM45" s="19">
        <v>0</v>
      </c>
      <c r="DN45" s="19"/>
    </row>
    <row r="46" spans="1:118">
      <c r="A46" s="93">
        <v>39900</v>
      </c>
      <c r="B46" s="91" t="s">
        <v>32</v>
      </c>
      <c r="C46" s="53">
        <f t="shared" si="61"/>
        <v>629166.46</v>
      </c>
      <c r="D46" s="53">
        <f t="shared" si="62"/>
        <v>629166.46</v>
      </c>
      <c r="E46" s="18">
        <f>'[20]Pivot End Balances'!T116</f>
        <v>629166.46</v>
      </c>
      <c r="F46" s="19">
        <f t="shared" si="63"/>
        <v>629166.46</v>
      </c>
      <c r="G46" s="19">
        <f t="shared" si="64"/>
        <v>629166.46</v>
      </c>
      <c r="H46" s="19">
        <f t="shared" si="65"/>
        <v>629166.46</v>
      </c>
      <c r="I46" s="19">
        <f t="shared" si="66"/>
        <v>629166.46</v>
      </c>
      <c r="J46" s="19">
        <f t="shared" si="67"/>
        <v>629166.46</v>
      </c>
      <c r="K46" s="20">
        <f t="shared" si="68"/>
        <v>629166.46</v>
      </c>
      <c r="L46" s="19">
        <f t="shared" si="69"/>
        <v>629166.46</v>
      </c>
      <c r="M46" s="19">
        <f t="shared" si="70"/>
        <v>629166.46</v>
      </c>
      <c r="N46" s="19">
        <f t="shared" si="71"/>
        <v>629166.46</v>
      </c>
      <c r="O46" s="19">
        <f t="shared" si="72"/>
        <v>629166.46</v>
      </c>
      <c r="P46" s="19">
        <f t="shared" si="73"/>
        <v>629166.46</v>
      </c>
      <c r="Q46" s="19">
        <f t="shared" si="74"/>
        <v>629166.46</v>
      </c>
      <c r="R46" s="19">
        <f t="shared" si="75"/>
        <v>629166.46</v>
      </c>
      <c r="S46" s="19">
        <f t="shared" si="76"/>
        <v>629166.46</v>
      </c>
      <c r="T46" s="19">
        <f t="shared" si="77"/>
        <v>629166.46</v>
      </c>
      <c r="U46" s="19">
        <f t="shared" si="78"/>
        <v>629166.46</v>
      </c>
      <c r="V46" s="19">
        <f t="shared" si="79"/>
        <v>629166.46</v>
      </c>
      <c r="W46" s="19">
        <f t="shared" si="80"/>
        <v>629166.46</v>
      </c>
      <c r="X46" s="19">
        <f t="shared" si="81"/>
        <v>629166.46</v>
      </c>
      <c r="Y46" s="19">
        <f t="shared" si="82"/>
        <v>629166.46</v>
      </c>
      <c r="Z46" s="19">
        <f t="shared" si="83"/>
        <v>629166.46</v>
      </c>
      <c r="AA46" s="19">
        <f t="shared" si="84"/>
        <v>629166.46</v>
      </c>
      <c r="AB46" s="19">
        <f t="shared" si="85"/>
        <v>629166.46</v>
      </c>
      <c r="AC46" s="19">
        <f t="shared" si="86"/>
        <v>629166.46</v>
      </c>
      <c r="AD46" s="19">
        <f t="shared" si="87"/>
        <v>629166.46</v>
      </c>
      <c r="AE46" s="19">
        <f t="shared" si="88"/>
        <v>629166.46</v>
      </c>
      <c r="AF46" s="19">
        <f t="shared" si="89"/>
        <v>629166.46</v>
      </c>
      <c r="AH46" s="18">
        <f>'[20]Pivot Additions'!U116</f>
        <v>0</v>
      </c>
      <c r="AI46" s="18">
        <f>'[20]Pivot Additions'!V116</f>
        <v>0</v>
      </c>
      <c r="AJ46" s="18">
        <f>'[20]Pivot Additions'!W116</f>
        <v>0</v>
      </c>
      <c r="AK46" s="18">
        <f>'[20]Pivot Additions'!X116</f>
        <v>0</v>
      </c>
      <c r="AL46" s="18">
        <f>'[20]Pivot Additions'!Y116</f>
        <v>0</v>
      </c>
      <c r="AM46" s="18">
        <f>'[20]Pivot Additions'!Z116</f>
        <v>0</v>
      </c>
      <c r="AN46" s="60">
        <f t="shared" si="111"/>
        <v>0</v>
      </c>
      <c r="AO46" s="60">
        <f>SUM($AH46:$AM46)/SUM($AH$57:$AM$57)*'Capital Spending'!D$8*$AO$1</f>
        <v>0</v>
      </c>
      <c r="AP46" s="60">
        <f>SUM($AH46:$AM46)/SUM($AH$57:$AM$57)*'Capital Spending'!E$8*$AO$1</f>
        <v>0</v>
      </c>
      <c r="AQ46" s="60">
        <f>SUM($AH46:$AM46)/SUM($AH$57:$AM$57)*'Capital Spending'!F$8*$AO$1</f>
        <v>0</v>
      </c>
      <c r="AR46" s="60">
        <f>SUM($AH46:$AM46)/SUM($AH$57:$AM$57)*'Capital Spending'!G$8*$AO$1</f>
        <v>0</v>
      </c>
      <c r="AS46" s="60">
        <f>SUM($AH46:$AM46)/SUM($AH$57:$AM$57)*'Capital Spending'!H$8*$AO$1</f>
        <v>0</v>
      </c>
      <c r="AT46" s="60">
        <f>SUM($AH46:$AM46)/SUM($AH$57:$AM$57)*'Capital Spending'!I$8*$AO$1</f>
        <v>0</v>
      </c>
      <c r="AU46" s="60">
        <f>SUM($AH46:$AM46)/SUM($AH$57:$AM$57)*'Capital Spending'!J$8*$AO$1</f>
        <v>0</v>
      </c>
      <c r="AV46" s="60">
        <f>SUM($AH46:$AM46)/SUM($AH$57:$AM$57)*'Capital Spending'!K$8*$AO$1</f>
        <v>0</v>
      </c>
      <c r="AW46" s="60">
        <f>SUM($AH46:$AM46)/SUM($AH$57:$AM$57)*'Capital Spending'!L$8*$AO$1</f>
        <v>0</v>
      </c>
      <c r="AX46" s="60">
        <f>SUM($AH46:$AM46)/SUM($AH$57:$AM$57)*'Capital Spending'!M$8*$AO$1</f>
        <v>0</v>
      </c>
      <c r="AY46" s="60">
        <f>SUM($AH46:$AM46)/SUM($AH$57:$AM$57)*'Capital Spending'!N$8*$AO$1</f>
        <v>0</v>
      </c>
      <c r="AZ46" s="60">
        <f>SUM($AH46:$AM46)/SUM($AH$57:$AM$57)*'Capital Spending'!O$8*$AO$1</f>
        <v>0</v>
      </c>
      <c r="BA46" s="60">
        <f>SUM($AH46:$AM46)/SUM($AH$57:$AM$57)*'Capital Spending'!P$8*$AO$1</f>
        <v>0</v>
      </c>
      <c r="BB46" s="60">
        <f>SUM($AH46:$AM46)/SUM($AH$57:$AM$57)*'Capital Spending'!Q$8*$AO$1</f>
        <v>0</v>
      </c>
      <c r="BC46" s="60">
        <f>SUM($AH46:$AM46)/SUM($AH$57:$AM$57)*'Capital Spending'!R$8*$AO$1</f>
        <v>0</v>
      </c>
      <c r="BD46" s="60">
        <f>SUM($AH46:$AM46)/SUM($AH$57:$AM$57)*'Capital Spending'!S$8*$AO$1</f>
        <v>0</v>
      </c>
      <c r="BE46" s="60">
        <f>SUM($AH46:$AM46)/SUM($AH$57:$AM$57)*'Capital Spending'!T$8*$AO$1</f>
        <v>0</v>
      </c>
      <c r="BF46" s="60">
        <f>SUM($AH46:$AM46)/SUM($AH$57:$AM$57)*'Capital Spending'!U$8*$AO$1</f>
        <v>0</v>
      </c>
      <c r="BG46" s="60">
        <f>SUM($AH46:$AM46)/SUM($AH$57:$AM$57)*'Capital Spending'!V$8*$AO$1</f>
        <v>0</v>
      </c>
      <c r="BH46" s="60">
        <f>SUM($AH46:$AM46)/SUM($AH$57:$AM$57)*'Capital Spending'!W$8*$AO$1</f>
        <v>0</v>
      </c>
      <c r="BI46" s="19"/>
      <c r="BJ46" s="110">
        <v>0</v>
      </c>
      <c r="BK46" s="29">
        <f>'[20]Pivot Retires'!U116</f>
        <v>0</v>
      </c>
      <c r="BL46" s="29">
        <f>'[20]Pivot Retires'!V116</f>
        <v>0</v>
      </c>
      <c r="BM46" s="29">
        <f>'[20]Pivot Retires'!W116</f>
        <v>0</v>
      </c>
      <c r="BN46" s="29">
        <f>'[20]Pivot Retires'!X116</f>
        <v>0</v>
      </c>
      <c r="BO46" s="29">
        <f>'[20]Pivot Retires'!Y116</f>
        <v>0</v>
      </c>
      <c r="BP46" s="29">
        <f>'[20]Pivot Retires'!Z116</f>
        <v>0</v>
      </c>
      <c r="BQ46" s="18">
        <f t="shared" si="112"/>
        <v>0</v>
      </c>
      <c r="BR46" s="19">
        <f t="shared" si="90"/>
        <v>0</v>
      </c>
      <c r="BS46" s="19">
        <f t="shared" si="91"/>
        <v>0</v>
      </c>
      <c r="BT46" s="19">
        <f t="shared" si="92"/>
        <v>0</v>
      </c>
      <c r="BU46" s="19">
        <f t="shared" si="93"/>
        <v>0</v>
      </c>
      <c r="BV46" s="19">
        <f t="shared" si="94"/>
        <v>0</v>
      </c>
      <c r="BW46" s="19">
        <f t="shared" si="95"/>
        <v>0</v>
      </c>
      <c r="BX46" s="19">
        <f t="shared" si="96"/>
        <v>0</v>
      </c>
      <c r="BY46" s="19">
        <f t="shared" si="97"/>
        <v>0</v>
      </c>
      <c r="BZ46" s="19">
        <f t="shared" si="98"/>
        <v>0</v>
      </c>
      <c r="CA46" s="19">
        <f t="shared" si="99"/>
        <v>0</v>
      </c>
      <c r="CB46" s="19">
        <f t="shared" si="100"/>
        <v>0</v>
      </c>
      <c r="CC46" s="19">
        <f t="shared" si="101"/>
        <v>0</v>
      </c>
      <c r="CD46" s="19">
        <f t="shared" si="102"/>
        <v>0</v>
      </c>
      <c r="CE46" s="19">
        <f t="shared" si="103"/>
        <v>0</v>
      </c>
      <c r="CF46" s="19">
        <f t="shared" si="104"/>
        <v>0</v>
      </c>
      <c r="CG46" s="19">
        <f t="shared" si="105"/>
        <v>0</v>
      </c>
      <c r="CH46" s="19">
        <f t="shared" si="106"/>
        <v>0</v>
      </c>
      <c r="CI46" s="19">
        <f t="shared" si="107"/>
        <v>0</v>
      </c>
      <c r="CJ46" s="19">
        <f t="shared" si="108"/>
        <v>0</v>
      </c>
      <c r="CK46" s="19">
        <f t="shared" si="109"/>
        <v>0</v>
      </c>
      <c r="CL46" s="19"/>
      <c r="CM46" s="18">
        <f>'[20]Pivot Transfers'!U116</f>
        <v>0</v>
      </c>
      <c r="CN46" s="18">
        <f>'[20]Pivot Transfers'!V116</f>
        <v>0</v>
      </c>
      <c r="CO46" s="18">
        <f>'[20]Pivot Transfers'!W116</f>
        <v>0</v>
      </c>
      <c r="CP46" s="18">
        <f>'[20]Pivot Transfers'!X116</f>
        <v>0</v>
      </c>
      <c r="CQ46" s="18">
        <f>'[20]Pivot Transfers'!Y116</f>
        <v>0</v>
      </c>
      <c r="CR46" s="18">
        <f>'[20]Pivot Transfers'!Z116</f>
        <v>0</v>
      </c>
      <c r="CS46" s="18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9">
        <v>0</v>
      </c>
      <c r="CZ46" s="19">
        <v>0</v>
      </c>
      <c r="DA46" s="19">
        <v>0</v>
      </c>
      <c r="DB46" s="19">
        <v>0</v>
      </c>
      <c r="DC46" s="19">
        <v>0</v>
      </c>
      <c r="DD46" s="19">
        <v>0</v>
      </c>
      <c r="DE46" s="19">
        <v>0</v>
      </c>
      <c r="DF46" s="19">
        <v>0</v>
      </c>
      <c r="DG46" s="19">
        <v>0</v>
      </c>
      <c r="DH46" s="19">
        <v>0</v>
      </c>
      <c r="DI46" s="19">
        <v>0</v>
      </c>
      <c r="DJ46" s="19">
        <v>0</v>
      </c>
      <c r="DK46" s="19">
        <v>0</v>
      </c>
      <c r="DL46" s="19">
        <v>0</v>
      </c>
      <c r="DM46" s="19">
        <v>0</v>
      </c>
      <c r="DN46" s="19"/>
    </row>
    <row r="47" spans="1:118">
      <c r="A47" s="93">
        <v>39901</v>
      </c>
      <c r="B47" s="91" t="s">
        <v>21</v>
      </c>
      <c r="C47" s="53">
        <f t="shared" si="61"/>
        <v>8016720.2389061321</v>
      </c>
      <c r="D47" s="53">
        <f t="shared" si="62"/>
        <v>8208828.9182867846</v>
      </c>
      <c r="E47" s="18">
        <f>'[20]Pivot End Balances'!T117</f>
        <v>7924717.3899999997</v>
      </c>
      <c r="F47" s="19">
        <f t="shared" si="63"/>
        <v>7924716.9899999993</v>
      </c>
      <c r="G47" s="19">
        <f t="shared" si="64"/>
        <v>7924716.1399999997</v>
      </c>
      <c r="H47" s="19">
        <f t="shared" si="65"/>
        <v>8003136.4499999993</v>
      </c>
      <c r="I47" s="19">
        <f t="shared" si="66"/>
        <v>8006705.4699999988</v>
      </c>
      <c r="J47" s="19">
        <f t="shared" si="67"/>
        <v>8007132.0199999986</v>
      </c>
      <c r="K47" s="20">
        <f t="shared" si="68"/>
        <v>8006992.0199999986</v>
      </c>
      <c r="L47" s="19">
        <f t="shared" si="69"/>
        <v>8035997.9644418638</v>
      </c>
      <c r="M47" s="19">
        <f t="shared" si="70"/>
        <v>8049592.2780956971</v>
      </c>
      <c r="N47" s="20">
        <f t="shared" si="71"/>
        <v>8063284.4495173646</v>
      </c>
      <c r="O47" s="19">
        <f t="shared" si="72"/>
        <v>8077094.2688948922</v>
      </c>
      <c r="P47" s="19">
        <f t="shared" si="73"/>
        <v>8091237.1288651861</v>
      </c>
      <c r="Q47" s="19">
        <f t="shared" si="74"/>
        <v>8102040.5359647218</v>
      </c>
      <c r="R47" s="19">
        <f t="shared" si="75"/>
        <v>8114063.0940377992</v>
      </c>
      <c r="S47" s="19">
        <f t="shared" si="76"/>
        <v>8124520.9456066173</v>
      </c>
      <c r="T47" s="19">
        <f t="shared" si="77"/>
        <v>8134936.2011516858</v>
      </c>
      <c r="U47" s="19">
        <f t="shared" si="78"/>
        <v>8145141.9068772653</v>
      </c>
      <c r="V47" s="19">
        <f t="shared" si="79"/>
        <v>8155309.9923977992</v>
      </c>
      <c r="W47" s="19">
        <f t="shared" si="80"/>
        <v>8165591.9940101653</v>
      </c>
      <c r="X47" s="19">
        <f t="shared" si="81"/>
        <v>8182778.9618546898</v>
      </c>
      <c r="Y47" s="19">
        <f t="shared" si="82"/>
        <v>8196373.275508523</v>
      </c>
      <c r="Z47" s="19">
        <f t="shared" si="83"/>
        <v>8210065.4469301905</v>
      </c>
      <c r="AA47" s="19">
        <f t="shared" si="84"/>
        <v>8223875.2663077181</v>
      </c>
      <c r="AB47" s="19">
        <f t="shared" si="85"/>
        <v>8238018.1262780121</v>
      </c>
      <c r="AC47" s="19">
        <f t="shared" si="86"/>
        <v>8248821.5333775477</v>
      </c>
      <c r="AD47" s="19">
        <f t="shared" si="87"/>
        <v>8260844.0914506251</v>
      </c>
      <c r="AE47" s="19">
        <f t="shared" si="88"/>
        <v>8271301.9430194432</v>
      </c>
      <c r="AF47" s="19">
        <f t="shared" si="89"/>
        <v>8281717.1985645117</v>
      </c>
      <c r="AH47" s="18">
        <f>'[20]Pivot Additions'!U117</f>
        <v>-0.4</v>
      </c>
      <c r="AI47" s="18">
        <f>'[20]Pivot Additions'!V117</f>
        <v>-0.85</v>
      </c>
      <c r="AJ47" s="18">
        <f>'[20]Pivot Additions'!W117</f>
        <v>78420.31</v>
      </c>
      <c r="AK47" s="18">
        <f>'[20]Pivot Additions'!X117</f>
        <v>3569.0200000000041</v>
      </c>
      <c r="AL47" s="18">
        <f>'[20]Pivot Additions'!Y117</f>
        <v>426.55</v>
      </c>
      <c r="AM47" s="18">
        <f>'[20]Pivot Additions'!Z117</f>
        <v>-140</v>
      </c>
      <c r="AN47" s="60">
        <f t="shared" si="111"/>
        <v>29005.944441865013</v>
      </c>
      <c r="AO47" s="60">
        <f>SUM($AH47:$AM47)/SUM($AH$57:$AM$57)*'Capital Spending'!D$8*$AO$1</f>
        <v>13594.313653832911</v>
      </c>
      <c r="AP47" s="60">
        <f>SUM($AH47:$AM47)/SUM($AH$57:$AM$57)*'Capital Spending'!E$8*$AO$1</f>
        <v>13692.171421667754</v>
      </c>
      <c r="AQ47" s="60">
        <f>SUM($AH47:$AM47)/SUM($AH$57:$AM$57)*'Capital Spending'!F$8*$AO$1</f>
        <v>13809.819377527745</v>
      </c>
      <c r="AR47" s="60">
        <f>SUM($AH47:$AM47)/SUM($AH$57:$AM$57)*'Capital Spending'!G$8*$AO$1</f>
        <v>14142.859970293857</v>
      </c>
      <c r="AS47" s="60">
        <f>SUM($AH47:$AM47)/SUM($AH$57:$AM$57)*'Capital Spending'!H$8*$AO$1</f>
        <v>10803.407099535532</v>
      </c>
      <c r="AT47" s="60">
        <f>SUM($AH47:$AM47)/SUM($AH$57:$AM$57)*'Capital Spending'!I$8*$AO$1</f>
        <v>12022.558073077305</v>
      </c>
      <c r="AU47" s="60">
        <f>SUM($AH47:$AM47)/SUM($AH$57:$AM$57)*'Capital Spending'!J$8*$AO$1</f>
        <v>10457.851568818278</v>
      </c>
      <c r="AV47" s="60">
        <f>SUM($AH47:$AM47)/SUM($AH$57:$AM$57)*'Capital Spending'!K$8*$AO$1</f>
        <v>10415.255545068905</v>
      </c>
      <c r="AW47" s="60">
        <f>SUM($AH47:$AM47)/SUM($AH$57:$AM$57)*'Capital Spending'!L$8*$AO$1</f>
        <v>10205.705725579735</v>
      </c>
      <c r="AX47" s="60">
        <f>SUM($AH47:$AM47)/SUM($AH$57:$AM$57)*'Capital Spending'!M$8*$AO$1</f>
        <v>10168.08552053383</v>
      </c>
      <c r="AY47" s="60">
        <f>SUM($AH47:$AM47)/SUM($AH$57:$AM$57)*'Capital Spending'!N$8*$AO$1</f>
        <v>10282.001612366223</v>
      </c>
      <c r="AZ47" s="60">
        <f>SUM($AH47:$AM47)/SUM($AH$57:$AM$57)*'Capital Spending'!O$8*$AO$1</f>
        <v>17186.967844524454</v>
      </c>
      <c r="BA47" s="60">
        <f>SUM($AH47:$AM47)/SUM($AH$57:$AM$57)*'Capital Spending'!P$8*$AO$1</f>
        <v>13594.313653832911</v>
      </c>
      <c r="BB47" s="60">
        <f>SUM($AH47:$AM47)/SUM($AH$57:$AM$57)*'Capital Spending'!Q$8*$AO$1</f>
        <v>13692.171421667754</v>
      </c>
      <c r="BC47" s="60">
        <f>SUM($AH47:$AM47)/SUM($AH$57:$AM$57)*'Capital Spending'!R$8*$AO$1</f>
        <v>13809.819377527745</v>
      </c>
      <c r="BD47" s="60">
        <f>SUM($AH47:$AM47)/SUM($AH$57:$AM$57)*'Capital Spending'!S$8*$AO$1</f>
        <v>14142.859970293857</v>
      </c>
      <c r="BE47" s="60">
        <f>SUM($AH47:$AM47)/SUM($AH$57:$AM$57)*'Capital Spending'!T$8*$AO$1</f>
        <v>10803.407099535532</v>
      </c>
      <c r="BF47" s="60">
        <f>SUM($AH47:$AM47)/SUM($AH$57:$AM$57)*'Capital Spending'!U$8*$AO$1</f>
        <v>12022.558073077305</v>
      </c>
      <c r="BG47" s="60">
        <f>SUM($AH47:$AM47)/SUM($AH$57:$AM$57)*'Capital Spending'!V$8*$AO$1</f>
        <v>10457.851568818278</v>
      </c>
      <c r="BH47" s="60">
        <f>SUM($AH47:$AM47)/SUM($AH$57:$AM$57)*'Capital Spending'!W$8*$AO$1</f>
        <v>10415.255545068905</v>
      </c>
      <c r="BI47" s="19"/>
      <c r="BJ47" s="110">
        <v>0</v>
      </c>
      <c r="BK47" s="29">
        <f>'[20]Pivot Retires'!U117</f>
        <v>0</v>
      </c>
      <c r="BL47" s="29">
        <f>'[20]Pivot Retires'!V117</f>
        <v>0</v>
      </c>
      <c r="BM47" s="29">
        <f>'[20]Pivot Retires'!W117</f>
        <v>0</v>
      </c>
      <c r="BN47" s="29">
        <f>'[20]Pivot Retires'!X117</f>
        <v>0</v>
      </c>
      <c r="BO47" s="29">
        <f>'[20]Pivot Retires'!Y117</f>
        <v>0</v>
      </c>
      <c r="BP47" s="29">
        <f>'[20]Pivot Retires'!Z117</f>
        <v>0</v>
      </c>
      <c r="BQ47" s="18">
        <f t="shared" si="112"/>
        <v>0</v>
      </c>
      <c r="BR47" s="19">
        <f t="shared" si="90"/>
        <v>0</v>
      </c>
      <c r="BS47" s="19">
        <f t="shared" si="91"/>
        <v>0</v>
      </c>
      <c r="BT47" s="19">
        <f t="shared" si="92"/>
        <v>0</v>
      </c>
      <c r="BU47" s="19">
        <f t="shared" si="93"/>
        <v>0</v>
      </c>
      <c r="BV47" s="19">
        <f t="shared" si="94"/>
        <v>0</v>
      </c>
      <c r="BW47" s="19">
        <f t="shared" si="95"/>
        <v>0</v>
      </c>
      <c r="BX47" s="19">
        <f t="shared" si="96"/>
        <v>0</v>
      </c>
      <c r="BY47" s="19">
        <f t="shared" si="97"/>
        <v>0</v>
      </c>
      <c r="BZ47" s="19">
        <f t="shared" si="98"/>
        <v>0</v>
      </c>
      <c r="CA47" s="19">
        <f t="shared" si="99"/>
        <v>0</v>
      </c>
      <c r="CB47" s="19">
        <f t="shared" si="100"/>
        <v>0</v>
      </c>
      <c r="CC47" s="19">
        <f t="shared" si="101"/>
        <v>0</v>
      </c>
      <c r="CD47" s="19">
        <f t="shared" si="102"/>
        <v>0</v>
      </c>
      <c r="CE47" s="19">
        <f t="shared" si="103"/>
        <v>0</v>
      </c>
      <c r="CF47" s="19">
        <f t="shared" si="104"/>
        <v>0</v>
      </c>
      <c r="CG47" s="19">
        <f t="shared" si="105"/>
        <v>0</v>
      </c>
      <c r="CH47" s="19">
        <f t="shared" si="106"/>
        <v>0</v>
      </c>
      <c r="CI47" s="19">
        <f t="shared" si="107"/>
        <v>0</v>
      </c>
      <c r="CJ47" s="19">
        <f t="shared" si="108"/>
        <v>0</v>
      </c>
      <c r="CK47" s="19">
        <f t="shared" si="109"/>
        <v>0</v>
      </c>
      <c r="CL47" s="19"/>
      <c r="CM47" s="18">
        <f>'[20]Pivot Transfers'!U117</f>
        <v>0</v>
      </c>
      <c r="CN47" s="18">
        <f>'[20]Pivot Transfers'!V117</f>
        <v>0</v>
      </c>
      <c r="CO47" s="18">
        <f>'[20]Pivot Transfers'!W117</f>
        <v>0</v>
      </c>
      <c r="CP47" s="18">
        <f>'[20]Pivot Transfers'!X117</f>
        <v>0</v>
      </c>
      <c r="CQ47" s="18">
        <f>'[20]Pivot Transfers'!Y117</f>
        <v>0</v>
      </c>
      <c r="CR47" s="18">
        <f>'[20]Pivot Transfers'!Z117</f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19">
        <v>0</v>
      </c>
      <c r="DK47" s="19">
        <v>0</v>
      </c>
      <c r="DL47" s="19">
        <v>0</v>
      </c>
      <c r="DM47" s="19">
        <v>0</v>
      </c>
      <c r="DN47" s="19"/>
    </row>
    <row r="48" spans="1:118">
      <c r="A48" s="93">
        <v>39902</v>
      </c>
      <c r="B48" s="91" t="s">
        <v>22</v>
      </c>
      <c r="C48" s="53">
        <f t="shared" si="61"/>
        <v>1801458.9277957417</v>
      </c>
      <c r="D48" s="53">
        <f t="shared" si="62"/>
        <v>1835797.7467441035</v>
      </c>
      <c r="E48" s="18">
        <f>'[20]Pivot End Balances'!T118</f>
        <v>1786301.86</v>
      </c>
      <c r="F48" s="19">
        <f t="shared" si="63"/>
        <v>1786301.86</v>
      </c>
      <c r="G48" s="19">
        <f t="shared" si="64"/>
        <v>1786301.86</v>
      </c>
      <c r="H48" s="19">
        <f t="shared" si="65"/>
        <v>1788635.62</v>
      </c>
      <c r="I48" s="19">
        <f t="shared" si="66"/>
        <v>1800594.1</v>
      </c>
      <c r="J48" s="19">
        <f t="shared" si="67"/>
        <v>1800655.08</v>
      </c>
      <c r="K48" s="20">
        <f t="shared" si="68"/>
        <v>1800635.1600000001</v>
      </c>
      <c r="L48" s="19">
        <f t="shared" si="69"/>
        <v>1805688.3690325851</v>
      </c>
      <c r="M48" s="19">
        <f t="shared" si="70"/>
        <v>1808056.6735256528</v>
      </c>
      <c r="N48" s="20">
        <f t="shared" si="71"/>
        <v>1810442.0261019962</v>
      </c>
      <c r="O48" s="19">
        <f t="shared" si="72"/>
        <v>1812847.8744672081</v>
      </c>
      <c r="P48" s="19">
        <f t="shared" si="73"/>
        <v>1815311.742792258</v>
      </c>
      <c r="Q48" s="19">
        <f t="shared" si="74"/>
        <v>1817193.8354249417</v>
      </c>
      <c r="R48" s="19">
        <f t="shared" si="75"/>
        <v>1819288.3198562767</v>
      </c>
      <c r="S48" s="19">
        <f t="shared" si="76"/>
        <v>1821110.2122657758</v>
      </c>
      <c r="T48" s="19">
        <f t="shared" si="77"/>
        <v>1822924.6838994268</v>
      </c>
      <c r="U48" s="19">
        <f t="shared" si="78"/>
        <v>1824702.6492561407</v>
      </c>
      <c r="V48" s="19">
        <f t="shared" si="79"/>
        <v>1826474.0606886987</v>
      </c>
      <c r="W48" s="19">
        <f t="shared" si="80"/>
        <v>1828265.3177713563</v>
      </c>
      <c r="X48" s="19">
        <f t="shared" si="81"/>
        <v>1831259.5088872071</v>
      </c>
      <c r="Y48" s="19">
        <f t="shared" si="82"/>
        <v>1833627.8133802749</v>
      </c>
      <c r="Z48" s="19">
        <f t="shared" si="83"/>
        <v>1836013.1659566183</v>
      </c>
      <c r="AA48" s="19">
        <f t="shared" si="84"/>
        <v>1838419.0143218301</v>
      </c>
      <c r="AB48" s="19">
        <f t="shared" si="85"/>
        <v>1840882.8826468801</v>
      </c>
      <c r="AC48" s="19">
        <f t="shared" si="86"/>
        <v>1842764.9752795638</v>
      </c>
      <c r="AD48" s="19">
        <f t="shared" si="87"/>
        <v>1844859.4597108988</v>
      </c>
      <c r="AE48" s="19">
        <f t="shared" si="88"/>
        <v>1846681.3521203978</v>
      </c>
      <c r="AF48" s="19">
        <f t="shared" si="89"/>
        <v>1848495.8237540489</v>
      </c>
      <c r="AH48" s="18">
        <f>'[20]Pivot Additions'!U118</f>
        <v>0</v>
      </c>
      <c r="AI48" s="18">
        <f>'[20]Pivot Additions'!V118</f>
        <v>0</v>
      </c>
      <c r="AJ48" s="18">
        <f>'[20]Pivot Additions'!W118</f>
        <v>2333.7600000000002</v>
      </c>
      <c r="AK48" s="18">
        <f>'[20]Pivot Additions'!X118</f>
        <v>11958.48</v>
      </c>
      <c r="AL48" s="18">
        <f>'[20]Pivot Additions'!Y118</f>
        <v>60.98</v>
      </c>
      <c r="AM48" s="18">
        <f>'[20]Pivot Additions'!Z118</f>
        <v>-19.920000000000002</v>
      </c>
      <c r="AN48" s="60">
        <f t="shared" si="111"/>
        <v>5053.2090325849385</v>
      </c>
      <c r="AO48" s="60">
        <f>SUM($AH48:$AM48)/SUM($AH$57:$AM$57)*'Capital Spending'!D$8*$AO$1</f>
        <v>2368.3044930677083</v>
      </c>
      <c r="AP48" s="60">
        <f>SUM($AH48:$AM48)/SUM($AH$57:$AM$57)*'Capital Spending'!E$8*$AO$1</f>
        <v>2385.3525763432835</v>
      </c>
      <c r="AQ48" s="60">
        <f>SUM($AH48:$AM48)/SUM($AH$57:$AM$57)*'Capital Spending'!F$8*$AO$1</f>
        <v>2405.8483652119544</v>
      </c>
      <c r="AR48" s="60">
        <f>SUM($AH48:$AM48)/SUM($AH$57:$AM$57)*'Capital Spending'!G$8*$AO$1</f>
        <v>2463.868325050054</v>
      </c>
      <c r="AS48" s="60">
        <f>SUM($AH48:$AM48)/SUM($AH$57:$AM$57)*'Capital Spending'!H$8*$AO$1</f>
        <v>1882.0926326836429</v>
      </c>
      <c r="AT48" s="60">
        <f>SUM($AH48:$AM48)/SUM($AH$57:$AM$57)*'Capital Spending'!I$8*$AO$1</f>
        <v>2094.4844313348954</v>
      </c>
      <c r="AU48" s="60">
        <f>SUM($AH48:$AM48)/SUM($AH$57:$AM$57)*'Capital Spending'!J$8*$AO$1</f>
        <v>1821.8924094990523</v>
      </c>
      <c r="AV48" s="60">
        <f>SUM($AH48:$AM48)/SUM($AH$57:$AM$57)*'Capital Spending'!K$8*$AO$1</f>
        <v>1814.4716336510553</v>
      </c>
      <c r="AW48" s="60">
        <f>SUM($AH48:$AM48)/SUM($AH$57:$AM$57)*'Capital Spending'!L$8*$AO$1</f>
        <v>1777.9653567138741</v>
      </c>
      <c r="AX48" s="60">
        <f>SUM($AH48:$AM48)/SUM($AH$57:$AM$57)*'Capital Spending'!M$8*$AO$1</f>
        <v>1771.4114325578557</v>
      </c>
      <c r="AY48" s="60">
        <f>SUM($AH48:$AM48)/SUM($AH$57:$AM$57)*'Capital Spending'!N$8*$AO$1</f>
        <v>1791.2570826575429</v>
      </c>
      <c r="AZ48" s="60">
        <f>SUM($AH48:$AM48)/SUM($AH$57:$AM$57)*'Capital Spending'!O$8*$AO$1</f>
        <v>2994.1911158509288</v>
      </c>
      <c r="BA48" s="60">
        <f>SUM($AH48:$AM48)/SUM($AH$57:$AM$57)*'Capital Spending'!P$8*$AO$1</f>
        <v>2368.3044930677083</v>
      </c>
      <c r="BB48" s="60">
        <f>SUM($AH48:$AM48)/SUM($AH$57:$AM$57)*'Capital Spending'!Q$8*$AO$1</f>
        <v>2385.3525763432835</v>
      </c>
      <c r="BC48" s="60">
        <f>SUM($AH48:$AM48)/SUM($AH$57:$AM$57)*'Capital Spending'!R$8*$AO$1</f>
        <v>2405.8483652119544</v>
      </c>
      <c r="BD48" s="60">
        <f>SUM($AH48:$AM48)/SUM($AH$57:$AM$57)*'Capital Spending'!S$8*$AO$1</f>
        <v>2463.868325050054</v>
      </c>
      <c r="BE48" s="60">
        <f>SUM($AH48:$AM48)/SUM($AH$57:$AM$57)*'Capital Spending'!T$8*$AO$1</f>
        <v>1882.0926326836429</v>
      </c>
      <c r="BF48" s="60">
        <f>SUM($AH48:$AM48)/SUM($AH$57:$AM$57)*'Capital Spending'!U$8*$AO$1</f>
        <v>2094.4844313348954</v>
      </c>
      <c r="BG48" s="60">
        <f>SUM($AH48:$AM48)/SUM($AH$57:$AM$57)*'Capital Spending'!V$8*$AO$1</f>
        <v>1821.8924094990523</v>
      </c>
      <c r="BH48" s="60">
        <f>SUM($AH48:$AM48)/SUM($AH$57:$AM$57)*'Capital Spending'!W$8*$AO$1</f>
        <v>1814.4716336510553</v>
      </c>
      <c r="BI48" s="19"/>
      <c r="BJ48" s="110">
        <v>0</v>
      </c>
      <c r="BK48" s="29">
        <f>'[20]Pivot Retires'!U118</f>
        <v>0</v>
      </c>
      <c r="BL48" s="29">
        <f>'[20]Pivot Retires'!V118</f>
        <v>0</v>
      </c>
      <c r="BM48" s="29">
        <f>'[20]Pivot Retires'!W118</f>
        <v>0</v>
      </c>
      <c r="BN48" s="29">
        <f>'[20]Pivot Retires'!X118</f>
        <v>0</v>
      </c>
      <c r="BO48" s="29">
        <f>'[20]Pivot Retires'!Y118</f>
        <v>0</v>
      </c>
      <c r="BP48" s="29">
        <f>'[20]Pivot Retires'!Z118</f>
        <v>0</v>
      </c>
      <c r="BQ48" s="18">
        <f t="shared" si="112"/>
        <v>0</v>
      </c>
      <c r="BR48" s="19">
        <f t="shared" si="90"/>
        <v>0</v>
      </c>
      <c r="BS48" s="19">
        <f t="shared" si="91"/>
        <v>0</v>
      </c>
      <c r="BT48" s="19">
        <f t="shared" si="92"/>
        <v>0</v>
      </c>
      <c r="BU48" s="19">
        <f t="shared" si="93"/>
        <v>0</v>
      </c>
      <c r="BV48" s="19">
        <f t="shared" si="94"/>
        <v>0</v>
      </c>
      <c r="BW48" s="19">
        <f t="shared" si="95"/>
        <v>0</v>
      </c>
      <c r="BX48" s="19">
        <f t="shared" si="96"/>
        <v>0</v>
      </c>
      <c r="BY48" s="19">
        <f t="shared" si="97"/>
        <v>0</v>
      </c>
      <c r="BZ48" s="19">
        <f t="shared" si="98"/>
        <v>0</v>
      </c>
      <c r="CA48" s="19">
        <f t="shared" si="99"/>
        <v>0</v>
      </c>
      <c r="CB48" s="19">
        <f t="shared" si="100"/>
        <v>0</v>
      </c>
      <c r="CC48" s="19">
        <f t="shared" si="101"/>
        <v>0</v>
      </c>
      <c r="CD48" s="19">
        <f t="shared" si="102"/>
        <v>0</v>
      </c>
      <c r="CE48" s="19">
        <f t="shared" si="103"/>
        <v>0</v>
      </c>
      <c r="CF48" s="19">
        <f t="shared" si="104"/>
        <v>0</v>
      </c>
      <c r="CG48" s="19">
        <f t="shared" si="105"/>
        <v>0</v>
      </c>
      <c r="CH48" s="19">
        <f t="shared" si="106"/>
        <v>0</v>
      </c>
      <c r="CI48" s="19">
        <f t="shared" si="107"/>
        <v>0</v>
      </c>
      <c r="CJ48" s="19">
        <f t="shared" si="108"/>
        <v>0</v>
      </c>
      <c r="CK48" s="19">
        <f t="shared" si="109"/>
        <v>0</v>
      </c>
      <c r="CL48" s="19"/>
      <c r="CM48" s="18">
        <f>'[20]Pivot Transfers'!U118</f>
        <v>0</v>
      </c>
      <c r="CN48" s="18">
        <f>'[20]Pivot Transfers'!V118</f>
        <v>0</v>
      </c>
      <c r="CO48" s="18">
        <f>'[20]Pivot Transfers'!W118</f>
        <v>0</v>
      </c>
      <c r="CP48" s="18">
        <f>'[20]Pivot Transfers'!X118</f>
        <v>0</v>
      </c>
      <c r="CQ48" s="18">
        <f>'[20]Pivot Transfers'!Y118</f>
        <v>0</v>
      </c>
      <c r="CR48" s="18">
        <f>'[20]Pivot Transfers'!Z118</f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0</v>
      </c>
      <c r="DH48" s="19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/>
    </row>
    <row r="49" spans="1:118">
      <c r="A49" s="93">
        <v>39903</v>
      </c>
      <c r="B49" s="91" t="s">
        <v>23</v>
      </c>
      <c r="C49" s="53">
        <f t="shared" si="61"/>
        <v>538871.74265627842</v>
      </c>
      <c r="D49" s="53">
        <f t="shared" si="62"/>
        <v>631388.4353238733</v>
      </c>
      <c r="E49" s="18">
        <f>'[20]Pivot End Balances'!T119</f>
        <v>494406.42</v>
      </c>
      <c r="F49" s="19">
        <f t="shared" si="63"/>
        <v>494406.42</v>
      </c>
      <c r="G49" s="19">
        <f t="shared" si="64"/>
        <v>494406.42</v>
      </c>
      <c r="H49" s="19">
        <f t="shared" si="65"/>
        <v>533684.93999999994</v>
      </c>
      <c r="I49" s="19">
        <f t="shared" si="66"/>
        <v>533774.85</v>
      </c>
      <c r="J49" s="19">
        <f t="shared" si="67"/>
        <v>534223.03999999992</v>
      </c>
      <c r="K49" s="20">
        <f t="shared" si="68"/>
        <v>534074.44999999995</v>
      </c>
      <c r="L49" s="19">
        <f t="shared" si="69"/>
        <v>548059.42537209508</v>
      </c>
      <c r="M49" s="19">
        <f t="shared" si="70"/>
        <v>554613.81087160634</v>
      </c>
      <c r="N49" s="19">
        <f t="shared" si="71"/>
        <v>561215.37768168934</v>
      </c>
      <c r="O49" s="19">
        <f t="shared" si="72"/>
        <v>567873.66747724789</v>
      </c>
      <c r="P49" s="19">
        <f t="shared" si="73"/>
        <v>574692.53003047255</v>
      </c>
      <c r="Q49" s="19">
        <f t="shared" si="74"/>
        <v>579901.30309850804</v>
      </c>
      <c r="R49" s="19">
        <f t="shared" si="75"/>
        <v>585697.87968985306</v>
      </c>
      <c r="S49" s="19">
        <f t="shared" si="76"/>
        <v>590740.04602675943</v>
      </c>
      <c r="T49" s="19">
        <f t="shared" si="77"/>
        <v>595761.67504434916</v>
      </c>
      <c r="U49" s="19">
        <f t="shared" si="78"/>
        <v>600682.27135567216</v>
      </c>
      <c r="V49" s="19">
        <f t="shared" si="79"/>
        <v>605584.72939736862</v>
      </c>
      <c r="W49" s="19">
        <f t="shared" si="80"/>
        <v>610542.11113727302</v>
      </c>
      <c r="X49" s="19">
        <f t="shared" si="81"/>
        <v>618828.66503688495</v>
      </c>
      <c r="Y49" s="19">
        <f t="shared" si="82"/>
        <v>625383.05053639621</v>
      </c>
      <c r="Z49" s="19">
        <f t="shared" si="83"/>
        <v>631984.61734647921</v>
      </c>
      <c r="AA49" s="19">
        <f t="shared" si="84"/>
        <v>638642.90714203776</v>
      </c>
      <c r="AB49" s="19">
        <f t="shared" si="85"/>
        <v>645461.76969526242</v>
      </c>
      <c r="AC49" s="19">
        <f t="shared" si="86"/>
        <v>650670.54276329791</v>
      </c>
      <c r="AD49" s="19">
        <f t="shared" si="87"/>
        <v>656467.11935464293</v>
      </c>
      <c r="AE49" s="19">
        <f t="shared" si="88"/>
        <v>661509.2856915493</v>
      </c>
      <c r="AF49" s="19">
        <f t="shared" si="89"/>
        <v>666530.91470913903</v>
      </c>
      <c r="AG49" s="3"/>
      <c r="AH49" s="18">
        <f>'[20]Pivot Additions'!U119</f>
        <v>0</v>
      </c>
      <c r="AI49" s="18">
        <f>'[20]Pivot Additions'!V119</f>
        <v>0</v>
      </c>
      <c r="AJ49" s="18">
        <f>'[20]Pivot Additions'!W119</f>
        <v>39278.519999999997</v>
      </c>
      <c r="AK49" s="18">
        <f>'[20]Pivot Additions'!X119</f>
        <v>89.910000000003492</v>
      </c>
      <c r="AL49" s="18">
        <f>'[20]Pivot Additions'!Y119</f>
        <v>448.19</v>
      </c>
      <c r="AM49" s="18">
        <f>'[20]Pivot Additions'!Z119</f>
        <v>-148.59</v>
      </c>
      <c r="AN49" s="60">
        <f t="shared" si="111"/>
        <v>13984.975372095076</v>
      </c>
      <c r="AO49" s="60">
        <f>SUM($AH49:$AM49)/SUM($AH$57:$AM$57)*'Capital Spending'!D$8*$AO$1</f>
        <v>6554.3854995112542</v>
      </c>
      <c r="AP49" s="60">
        <f>SUM($AH49:$AM49)/SUM($AH$57:$AM$57)*'Capital Spending'!E$8*$AO$1</f>
        <v>6601.5668100830007</v>
      </c>
      <c r="AQ49" s="60">
        <f>SUM($AH49:$AM49)/SUM($AH$57:$AM$57)*'Capital Spending'!F$8*$AO$1</f>
        <v>6658.2897955585095</v>
      </c>
      <c r="AR49" s="60">
        <f>SUM($AH49:$AM49)/SUM($AH$57:$AM$57)*'Capital Spending'!G$8*$AO$1</f>
        <v>6818.8625532246806</v>
      </c>
      <c r="AS49" s="60">
        <f>SUM($AH49:$AM49)/SUM($AH$57:$AM$57)*'Capital Spending'!H$8*$AO$1</f>
        <v>5208.7730680355362</v>
      </c>
      <c r="AT49" s="60">
        <f>SUM($AH49:$AM49)/SUM($AH$57:$AM$57)*'Capital Spending'!I$8*$AO$1</f>
        <v>5796.5765913450214</v>
      </c>
      <c r="AU49" s="60">
        <f>SUM($AH49:$AM49)/SUM($AH$57:$AM$57)*'Capital Spending'!J$8*$AO$1</f>
        <v>5042.1663369064145</v>
      </c>
      <c r="AV49" s="60">
        <f>SUM($AH49:$AM49)/SUM($AH$57:$AM$57)*'Capital Spending'!K$8*$AO$1</f>
        <v>5021.6290175897448</v>
      </c>
      <c r="AW49" s="60">
        <f>SUM($AH49:$AM49)/SUM($AH$57:$AM$57)*'Capital Spending'!L$8*$AO$1</f>
        <v>4920.59631132305</v>
      </c>
      <c r="AX49" s="60">
        <f>SUM($AH49:$AM49)/SUM($AH$57:$AM$57)*'Capital Spending'!M$8*$AO$1</f>
        <v>4902.45804169647</v>
      </c>
      <c r="AY49" s="60">
        <f>SUM($AH49:$AM49)/SUM($AH$57:$AM$57)*'Capital Spending'!N$8*$AO$1</f>
        <v>4957.3817399044119</v>
      </c>
      <c r="AZ49" s="60">
        <f>SUM($AH49:$AM49)/SUM($AH$57:$AM$57)*'Capital Spending'!O$8*$AO$1</f>
        <v>8286.5538996119631</v>
      </c>
      <c r="BA49" s="60">
        <f>SUM($AH49:$AM49)/SUM($AH$57:$AM$57)*'Capital Spending'!P$8*$AO$1</f>
        <v>6554.3854995112542</v>
      </c>
      <c r="BB49" s="60">
        <f>SUM($AH49:$AM49)/SUM($AH$57:$AM$57)*'Capital Spending'!Q$8*$AO$1</f>
        <v>6601.5668100830007</v>
      </c>
      <c r="BC49" s="60">
        <f>SUM($AH49:$AM49)/SUM($AH$57:$AM$57)*'Capital Spending'!R$8*$AO$1</f>
        <v>6658.2897955585095</v>
      </c>
      <c r="BD49" s="60">
        <f>SUM($AH49:$AM49)/SUM($AH$57:$AM$57)*'Capital Spending'!S$8*$AO$1</f>
        <v>6818.8625532246806</v>
      </c>
      <c r="BE49" s="60">
        <f>SUM($AH49:$AM49)/SUM($AH$57:$AM$57)*'Capital Spending'!T$8*$AO$1</f>
        <v>5208.7730680355362</v>
      </c>
      <c r="BF49" s="60">
        <f>SUM($AH49:$AM49)/SUM($AH$57:$AM$57)*'Capital Spending'!U$8*$AO$1</f>
        <v>5796.5765913450214</v>
      </c>
      <c r="BG49" s="60">
        <f>SUM($AH49:$AM49)/SUM($AH$57:$AM$57)*'Capital Spending'!V$8*$AO$1</f>
        <v>5042.1663369064145</v>
      </c>
      <c r="BH49" s="60">
        <f>SUM($AH49:$AM49)/SUM($AH$57:$AM$57)*'Capital Spending'!W$8*$AO$1</f>
        <v>5021.6290175897448</v>
      </c>
      <c r="BI49" s="19"/>
      <c r="BJ49" s="110">
        <v>0</v>
      </c>
      <c r="BK49" s="29">
        <f>'[20]Pivot Retires'!U119</f>
        <v>0</v>
      </c>
      <c r="BL49" s="29">
        <f>'[20]Pivot Retires'!V119</f>
        <v>0</v>
      </c>
      <c r="BM49" s="29">
        <f>'[20]Pivot Retires'!W119</f>
        <v>0</v>
      </c>
      <c r="BN49" s="29">
        <f>'[20]Pivot Retires'!X119</f>
        <v>0</v>
      </c>
      <c r="BO49" s="29">
        <f>'[20]Pivot Retires'!Y119</f>
        <v>0</v>
      </c>
      <c r="BP49" s="29">
        <f>'[20]Pivot Retires'!Z119</f>
        <v>0</v>
      </c>
      <c r="BQ49" s="18">
        <f t="shared" si="112"/>
        <v>0</v>
      </c>
      <c r="BR49" s="19">
        <f t="shared" si="90"/>
        <v>0</v>
      </c>
      <c r="BS49" s="19">
        <f t="shared" si="91"/>
        <v>0</v>
      </c>
      <c r="BT49" s="19">
        <f t="shared" si="92"/>
        <v>0</v>
      </c>
      <c r="BU49" s="19">
        <f t="shared" si="93"/>
        <v>0</v>
      </c>
      <c r="BV49" s="19">
        <f t="shared" si="94"/>
        <v>0</v>
      </c>
      <c r="BW49" s="19">
        <f t="shared" si="95"/>
        <v>0</v>
      </c>
      <c r="BX49" s="19">
        <f t="shared" si="96"/>
        <v>0</v>
      </c>
      <c r="BY49" s="19">
        <f t="shared" si="97"/>
        <v>0</v>
      </c>
      <c r="BZ49" s="19">
        <f t="shared" si="98"/>
        <v>0</v>
      </c>
      <c r="CA49" s="19">
        <f t="shared" si="99"/>
        <v>0</v>
      </c>
      <c r="CB49" s="19">
        <f t="shared" si="100"/>
        <v>0</v>
      </c>
      <c r="CC49" s="19">
        <f t="shared" si="101"/>
        <v>0</v>
      </c>
      <c r="CD49" s="19">
        <f t="shared" si="102"/>
        <v>0</v>
      </c>
      <c r="CE49" s="19">
        <f t="shared" si="103"/>
        <v>0</v>
      </c>
      <c r="CF49" s="19">
        <f t="shared" si="104"/>
        <v>0</v>
      </c>
      <c r="CG49" s="19">
        <f t="shared" si="105"/>
        <v>0</v>
      </c>
      <c r="CH49" s="19">
        <f t="shared" si="106"/>
        <v>0</v>
      </c>
      <c r="CI49" s="19">
        <f t="shared" si="107"/>
        <v>0</v>
      </c>
      <c r="CJ49" s="19">
        <f t="shared" si="108"/>
        <v>0</v>
      </c>
      <c r="CK49" s="19">
        <f t="shared" si="109"/>
        <v>0</v>
      </c>
      <c r="CL49" s="19"/>
      <c r="CM49" s="18">
        <f>'[20]Pivot Transfers'!U119</f>
        <v>0</v>
      </c>
      <c r="CN49" s="18">
        <f>'[20]Pivot Transfers'!V119</f>
        <v>0</v>
      </c>
      <c r="CO49" s="18">
        <f>'[20]Pivot Transfers'!W119</f>
        <v>0</v>
      </c>
      <c r="CP49" s="18">
        <f>'[20]Pivot Transfers'!X119</f>
        <v>0</v>
      </c>
      <c r="CQ49" s="18">
        <f>'[20]Pivot Transfers'!Y119</f>
        <v>0</v>
      </c>
      <c r="CR49" s="18">
        <f>'[20]Pivot Transfers'!Z119</f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/>
    </row>
    <row r="50" spans="1:118">
      <c r="A50" s="93">
        <v>39906</v>
      </c>
      <c r="B50" s="91" t="s">
        <v>26</v>
      </c>
      <c r="C50" s="53">
        <f t="shared" si="61"/>
        <v>955072.6896618444</v>
      </c>
      <c r="D50" s="53">
        <f t="shared" si="62"/>
        <v>1011478.1306869262</v>
      </c>
      <c r="E50" s="18">
        <f>'[20]Pivot End Balances'!T120</f>
        <v>998792.47</v>
      </c>
      <c r="F50" s="19">
        <f t="shared" si="63"/>
        <v>998806.33</v>
      </c>
      <c r="G50" s="19">
        <f t="shared" si="64"/>
        <v>998807.17999999993</v>
      </c>
      <c r="H50" s="19">
        <f t="shared" si="65"/>
        <v>998807.17999999993</v>
      </c>
      <c r="I50" s="19">
        <f t="shared" si="66"/>
        <v>1002636.8899999999</v>
      </c>
      <c r="J50" s="19">
        <f t="shared" si="67"/>
        <v>870516.14999999991</v>
      </c>
      <c r="K50" s="20">
        <f t="shared" si="68"/>
        <v>907638.77999999991</v>
      </c>
      <c r="L50" s="19">
        <f t="shared" si="69"/>
        <v>922561.51445772382</v>
      </c>
      <c r="M50" s="19">
        <f t="shared" si="70"/>
        <v>929555.40266563057</v>
      </c>
      <c r="N50" s="19">
        <f t="shared" si="71"/>
        <v>936599.6359152908</v>
      </c>
      <c r="O50" s="19">
        <f t="shared" si="72"/>
        <v>943704.39569627331</v>
      </c>
      <c r="P50" s="19">
        <f t="shared" si="73"/>
        <v>950980.49540171353</v>
      </c>
      <c r="Q50" s="19">
        <f t="shared" si="74"/>
        <v>956538.5414673459</v>
      </c>
      <c r="R50" s="19">
        <f t="shared" si="75"/>
        <v>962723.80607704259</v>
      </c>
      <c r="S50" s="19">
        <f t="shared" si="76"/>
        <v>968104.07363814709</v>
      </c>
      <c r="T50" s="19">
        <f t="shared" si="77"/>
        <v>973462.42675503693</v>
      </c>
      <c r="U50" s="19">
        <f t="shared" si="78"/>
        <v>978712.97244237829</v>
      </c>
      <c r="V50" s="19">
        <f t="shared" si="79"/>
        <v>983944.1636028823</v>
      </c>
      <c r="W50" s="19">
        <f t="shared" si="80"/>
        <v>989233.9613566756</v>
      </c>
      <c r="X50" s="19">
        <f t="shared" si="81"/>
        <v>998076.16809093032</v>
      </c>
      <c r="Y50" s="19">
        <f t="shared" si="82"/>
        <v>1005070.0562988371</v>
      </c>
      <c r="Z50" s="19">
        <f t="shared" si="83"/>
        <v>1012114.2895484973</v>
      </c>
      <c r="AA50" s="19">
        <f t="shared" si="84"/>
        <v>1019219.0493294798</v>
      </c>
      <c r="AB50" s="19">
        <f t="shared" si="85"/>
        <v>1026495.14903492</v>
      </c>
      <c r="AC50" s="19">
        <f t="shared" si="86"/>
        <v>1032053.1951005524</v>
      </c>
      <c r="AD50" s="19">
        <f t="shared" si="87"/>
        <v>1038238.4597102491</v>
      </c>
      <c r="AE50" s="19">
        <f t="shared" si="88"/>
        <v>1043618.7272713536</v>
      </c>
      <c r="AF50" s="19">
        <f t="shared" si="89"/>
        <v>1048977.0803882433</v>
      </c>
      <c r="AH50" s="18">
        <f>'[20]Pivot Additions'!U120</f>
        <v>13.86</v>
      </c>
      <c r="AI50" s="18">
        <f>'[20]Pivot Additions'!V120</f>
        <v>0.84999999999854481</v>
      </c>
      <c r="AJ50" s="18">
        <f>'[20]Pivot Additions'!W120</f>
        <v>0</v>
      </c>
      <c r="AK50" s="18">
        <f>'[20]Pivot Additions'!X120</f>
        <v>3829.71</v>
      </c>
      <c r="AL50" s="18">
        <f>'[20]Pivot Additions'!Y120</f>
        <v>3515.7999999999997</v>
      </c>
      <c r="AM50" s="18">
        <f>'[20]Pivot Additions'!Z120</f>
        <v>34967.74</v>
      </c>
      <c r="AN50" s="60">
        <f t="shared" si="111"/>
        <v>14922.7344577239</v>
      </c>
      <c r="AO50" s="60">
        <f>SUM($AH50:$AM50)/SUM($AH$57:$AM$57)*'Capital Spending'!D$8*$AO$1</f>
        <v>6993.8882079067789</v>
      </c>
      <c r="AP50" s="60">
        <f>SUM($AH50:$AM50)/SUM($AH$57:$AM$57)*'Capital Spending'!E$8*$AO$1</f>
        <v>7044.233249660263</v>
      </c>
      <c r="AQ50" s="60">
        <f>SUM($AH50:$AM50)/SUM($AH$57:$AM$57)*'Capital Spending'!F$8*$AO$1</f>
        <v>7104.7597809825374</v>
      </c>
      <c r="AR50" s="60">
        <f>SUM($AH50:$AM50)/SUM($AH$57:$AM$57)*'Capital Spending'!G$8*$AO$1</f>
        <v>7276.0997054401769</v>
      </c>
      <c r="AS50" s="60">
        <f>SUM($AH50:$AM50)/SUM($AH$57:$AM$57)*'Capital Spending'!H$8*$AO$1</f>
        <v>5558.0460656323339</v>
      </c>
      <c r="AT50" s="60">
        <f>SUM($AH50:$AM50)/SUM($AH$57:$AM$57)*'Capital Spending'!I$8*$AO$1</f>
        <v>6185.2646096967346</v>
      </c>
      <c r="AU50" s="60">
        <f>SUM($AH50:$AM50)/SUM($AH$57:$AM$57)*'Capital Spending'!J$8*$AO$1</f>
        <v>5380.2675611045261</v>
      </c>
      <c r="AV50" s="60">
        <f>SUM($AH50:$AM50)/SUM($AH$57:$AM$57)*'Capital Spending'!K$8*$AO$1</f>
        <v>5358.3531168897971</v>
      </c>
      <c r="AW50" s="60">
        <f>SUM($AH50:$AM50)/SUM($AH$57:$AM$57)*'Capital Spending'!L$8*$AO$1</f>
        <v>5250.5456873414078</v>
      </c>
      <c r="AX50" s="60">
        <f>SUM($AH50:$AM50)/SUM($AH$57:$AM$57)*'Capital Spending'!M$8*$AO$1</f>
        <v>5231.191160503975</v>
      </c>
      <c r="AY50" s="60">
        <f>SUM($AH50:$AM50)/SUM($AH$57:$AM$57)*'Capital Spending'!N$8*$AO$1</f>
        <v>5289.7977537932766</v>
      </c>
      <c r="AZ50" s="60">
        <f>SUM($AH50:$AM50)/SUM($AH$57:$AM$57)*'Capital Spending'!O$8*$AO$1</f>
        <v>8842.2067342547416</v>
      </c>
      <c r="BA50" s="60">
        <f>SUM($AH50:$AM50)/SUM($AH$57:$AM$57)*'Capital Spending'!P$8*$AO$1</f>
        <v>6993.8882079067789</v>
      </c>
      <c r="BB50" s="60">
        <f>SUM($AH50:$AM50)/SUM($AH$57:$AM$57)*'Capital Spending'!Q$8*$AO$1</f>
        <v>7044.233249660263</v>
      </c>
      <c r="BC50" s="60">
        <f>SUM($AH50:$AM50)/SUM($AH$57:$AM$57)*'Capital Spending'!R$8*$AO$1</f>
        <v>7104.7597809825374</v>
      </c>
      <c r="BD50" s="60">
        <f>SUM($AH50:$AM50)/SUM($AH$57:$AM$57)*'Capital Spending'!S$8*$AO$1</f>
        <v>7276.0997054401769</v>
      </c>
      <c r="BE50" s="60">
        <f>SUM($AH50:$AM50)/SUM($AH$57:$AM$57)*'Capital Spending'!T$8*$AO$1</f>
        <v>5558.0460656323339</v>
      </c>
      <c r="BF50" s="60">
        <f>SUM($AH50:$AM50)/SUM($AH$57:$AM$57)*'Capital Spending'!U$8*$AO$1</f>
        <v>6185.2646096967346</v>
      </c>
      <c r="BG50" s="60">
        <f>SUM($AH50:$AM50)/SUM($AH$57:$AM$57)*'Capital Spending'!V$8*$AO$1</f>
        <v>5380.2675611045261</v>
      </c>
      <c r="BH50" s="60">
        <f>SUM($AH50:$AM50)/SUM($AH$57:$AM$57)*'Capital Spending'!W$8*$AO$1</f>
        <v>5358.3531168897971</v>
      </c>
      <c r="BI50" s="19"/>
      <c r="BJ50" s="110">
        <v>0</v>
      </c>
      <c r="BK50" s="29">
        <f>'[20]Pivot Retires'!U120</f>
        <v>0</v>
      </c>
      <c r="BL50" s="29">
        <f>'[20]Pivot Retires'!V120</f>
        <v>0</v>
      </c>
      <c r="BM50" s="29">
        <f>'[20]Pivot Retires'!W120</f>
        <v>0</v>
      </c>
      <c r="BN50" s="29">
        <f>'[20]Pivot Retires'!X120</f>
        <v>0</v>
      </c>
      <c r="BO50" s="29">
        <f>'[20]Pivot Retires'!Y120</f>
        <v>-135636.54</v>
      </c>
      <c r="BP50" s="29">
        <f>'[20]Pivot Retires'!Z120</f>
        <v>0</v>
      </c>
      <c r="BQ50" s="18">
        <f t="shared" si="112"/>
        <v>0</v>
      </c>
      <c r="BR50" s="19">
        <f t="shared" si="90"/>
        <v>0</v>
      </c>
      <c r="BS50" s="19">
        <f t="shared" si="91"/>
        <v>0</v>
      </c>
      <c r="BT50" s="19">
        <f t="shared" si="92"/>
        <v>0</v>
      </c>
      <c r="BU50" s="19">
        <f t="shared" si="93"/>
        <v>0</v>
      </c>
      <c r="BV50" s="19">
        <f t="shared" si="94"/>
        <v>0</v>
      </c>
      <c r="BW50" s="19">
        <f t="shared" si="95"/>
        <v>0</v>
      </c>
      <c r="BX50" s="19">
        <f t="shared" si="96"/>
        <v>0</v>
      </c>
      <c r="BY50" s="19">
        <f t="shared" si="97"/>
        <v>0</v>
      </c>
      <c r="BZ50" s="19">
        <f t="shared" si="98"/>
        <v>0</v>
      </c>
      <c r="CA50" s="19">
        <f t="shared" si="99"/>
        <v>0</v>
      </c>
      <c r="CB50" s="19">
        <f t="shared" si="100"/>
        <v>0</v>
      </c>
      <c r="CC50" s="19">
        <f t="shared" si="101"/>
        <v>0</v>
      </c>
      <c r="CD50" s="19">
        <f t="shared" si="102"/>
        <v>0</v>
      </c>
      <c r="CE50" s="19">
        <f t="shared" si="103"/>
        <v>0</v>
      </c>
      <c r="CF50" s="19">
        <f t="shared" si="104"/>
        <v>0</v>
      </c>
      <c r="CG50" s="19">
        <f t="shared" si="105"/>
        <v>0</v>
      </c>
      <c r="CH50" s="19">
        <f t="shared" si="106"/>
        <v>0</v>
      </c>
      <c r="CI50" s="19">
        <f t="shared" si="107"/>
        <v>0</v>
      </c>
      <c r="CJ50" s="19">
        <f t="shared" si="108"/>
        <v>0</v>
      </c>
      <c r="CK50" s="19">
        <f t="shared" si="109"/>
        <v>0</v>
      </c>
      <c r="CL50" s="19"/>
      <c r="CM50" s="18">
        <f>'[20]Pivot Transfers'!U120</f>
        <v>0</v>
      </c>
      <c r="CN50" s="18">
        <f>'[20]Pivot Transfers'!V120</f>
        <v>0</v>
      </c>
      <c r="CO50" s="18">
        <f>'[20]Pivot Transfers'!W120</f>
        <v>0</v>
      </c>
      <c r="CP50" s="18">
        <f>'[20]Pivot Transfers'!X120</f>
        <v>0</v>
      </c>
      <c r="CQ50" s="18">
        <f>'[20]Pivot Transfers'!Y120</f>
        <v>0</v>
      </c>
      <c r="CR50" s="18">
        <f>'[20]Pivot Transfers'!Z120</f>
        <v>2154.89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19"/>
    </row>
    <row r="51" spans="1:118">
      <c r="A51" s="93">
        <v>39907</v>
      </c>
      <c r="B51" s="91" t="s">
        <v>27</v>
      </c>
      <c r="C51" s="53">
        <f t="shared" si="61"/>
        <v>305326.56769230764</v>
      </c>
      <c r="D51" s="53">
        <f t="shared" si="62"/>
        <v>188781.60999999993</v>
      </c>
      <c r="E51" s="18">
        <f>'[20]Pivot End Balances'!T121</f>
        <v>491798.5</v>
      </c>
      <c r="F51" s="19">
        <f t="shared" si="63"/>
        <v>491798.5</v>
      </c>
      <c r="G51" s="19">
        <f t="shared" si="64"/>
        <v>491798.5</v>
      </c>
      <c r="H51" s="19">
        <f t="shared" si="65"/>
        <v>491798.5</v>
      </c>
      <c r="I51" s="19">
        <f t="shared" si="66"/>
        <v>491798.5</v>
      </c>
      <c r="J51" s="19">
        <f t="shared" si="67"/>
        <v>188781.61</v>
      </c>
      <c r="K51" s="20">
        <f t="shared" si="68"/>
        <v>188781.61</v>
      </c>
      <c r="L51" s="19">
        <f t="shared" si="69"/>
        <v>188781.61</v>
      </c>
      <c r="M51" s="19">
        <f t="shared" si="70"/>
        <v>188781.61</v>
      </c>
      <c r="N51" s="19">
        <f t="shared" si="71"/>
        <v>188781.61</v>
      </c>
      <c r="O51" s="19">
        <f t="shared" si="72"/>
        <v>188781.61</v>
      </c>
      <c r="P51" s="19">
        <f t="shared" si="73"/>
        <v>188781.61</v>
      </c>
      <c r="Q51" s="19">
        <f t="shared" si="74"/>
        <v>188781.61</v>
      </c>
      <c r="R51" s="19">
        <f t="shared" si="75"/>
        <v>188781.61</v>
      </c>
      <c r="S51" s="19">
        <f t="shared" si="76"/>
        <v>188781.61</v>
      </c>
      <c r="T51" s="19">
        <f t="shared" si="77"/>
        <v>188781.61</v>
      </c>
      <c r="U51" s="19">
        <f t="shared" si="78"/>
        <v>188781.61</v>
      </c>
      <c r="V51" s="19">
        <f t="shared" si="79"/>
        <v>188781.61</v>
      </c>
      <c r="W51" s="19">
        <f t="shared" si="80"/>
        <v>188781.61</v>
      </c>
      <c r="X51" s="19">
        <f t="shared" si="81"/>
        <v>188781.61</v>
      </c>
      <c r="Y51" s="19">
        <f t="shared" si="82"/>
        <v>188781.61</v>
      </c>
      <c r="Z51" s="19">
        <f t="shared" si="83"/>
        <v>188781.61</v>
      </c>
      <c r="AA51" s="19">
        <f t="shared" si="84"/>
        <v>188781.61</v>
      </c>
      <c r="AB51" s="19">
        <f t="shared" si="85"/>
        <v>188781.61</v>
      </c>
      <c r="AC51" s="19">
        <f t="shared" si="86"/>
        <v>188781.61</v>
      </c>
      <c r="AD51" s="19">
        <f t="shared" si="87"/>
        <v>188781.61</v>
      </c>
      <c r="AE51" s="19">
        <f t="shared" si="88"/>
        <v>188781.61</v>
      </c>
      <c r="AF51" s="19">
        <f t="shared" si="89"/>
        <v>188781.61</v>
      </c>
      <c r="AH51" s="18">
        <f>'[20]Pivot Additions'!U121</f>
        <v>0</v>
      </c>
      <c r="AI51" s="18">
        <f>'[20]Pivot Additions'!V121</f>
        <v>0</v>
      </c>
      <c r="AJ51" s="18">
        <f>'[20]Pivot Additions'!W121</f>
        <v>0</v>
      </c>
      <c r="AK51" s="18">
        <f>'[20]Pivot Additions'!X121</f>
        <v>0</v>
      </c>
      <c r="AL51" s="18">
        <f>'[20]Pivot Additions'!Y121</f>
        <v>0</v>
      </c>
      <c r="AM51" s="18">
        <f>'[20]Pivot Additions'!Z121</f>
        <v>0</v>
      </c>
      <c r="AN51" s="60">
        <f t="shared" si="111"/>
        <v>0</v>
      </c>
      <c r="AO51" s="60">
        <f>SUM($AH51:$AM51)/SUM($AH$57:$AM$57)*'Capital Spending'!D$8*$AO$1</f>
        <v>0</v>
      </c>
      <c r="AP51" s="60">
        <f>SUM($AH51:$AM51)/SUM($AH$57:$AM$57)*'Capital Spending'!E$8*$AO$1</f>
        <v>0</v>
      </c>
      <c r="AQ51" s="60">
        <f>SUM($AH51:$AM51)/SUM($AH$57:$AM$57)*'Capital Spending'!F$8*$AO$1</f>
        <v>0</v>
      </c>
      <c r="AR51" s="60">
        <f>SUM($AH51:$AM51)/SUM($AH$57:$AM$57)*'Capital Spending'!G$8*$AO$1</f>
        <v>0</v>
      </c>
      <c r="AS51" s="60">
        <f>SUM($AH51:$AM51)/SUM($AH$57:$AM$57)*'Capital Spending'!H$8*$AO$1</f>
        <v>0</v>
      </c>
      <c r="AT51" s="60">
        <f>SUM($AH51:$AM51)/SUM($AH$57:$AM$57)*'Capital Spending'!I$8*$AO$1</f>
        <v>0</v>
      </c>
      <c r="AU51" s="60">
        <f>SUM($AH51:$AM51)/SUM($AH$57:$AM$57)*'Capital Spending'!J$8*$AO$1</f>
        <v>0</v>
      </c>
      <c r="AV51" s="60">
        <f>SUM($AH51:$AM51)/SUM($AH$57:$AM$57)*'Capital Spending'!K$8*$AO$1</f>
        <v>0</v>
      </c>
      <c r="AW51" s="60">
        <f>SUM($AH51:$AM51)/SUM($AH$57:$AM$57)*'Capital Spending'!L$8*$AO$1</f>
        <v>0</v>
      </c>
      <c r="AX51" s="60">
        <f>SUM($AH51:$AM51)/SUM($AH$57:$AM$57)*'Capital Spending'!M$8*$AO$1</f>
        <v>0</v>
      </c>
      <c r="AY51" s="60">
        <f>SUM($AH51:$AM51)/SUM($AH$57:$AM$57)*'Capital Spending'!N$8*$AO$1</f>
        <v>0</v>
      </c>
      <c r="AZ51" s="60">
        <f>SUM($AH51:$AM51)/SUM($AH$57:$AM$57)*'Capital Spending'!O$8*$AO$1</f>
        <v>0</v>
      </c>
      <c r="BA51" s="60">
        <f>SUM($AH51:$AM51)/SUM($AH$57:$AM$57)*'Capital Spending'!P$8*$AO$1</f>
        <v>0</v>
      </c>
      <c r="BB51" s="60">
        <f>SUM($AH51:$AM51)/SUM($AH$57:$AM$57)*'Capital Spending'!Q$8*$AO$1</f>
        <v>0</v>
      </c>
      <c r="BC51" s="60">
        <f>SUM($AH51:$AM51)/SUM($AH$57:$AM$57)*'Capital Spending'!R$8*$AO$1</f>
        <v>0</v>
      </c>
      <c r="BD51" s="60">
        <f>SUM($AH51:$AM51)/SUM($AH$57:$AM$57)*'Capital Spending'!S$8*$AO$1</f>
        <v>0</v>
      </c>
      <c r="BE51" s="60">
        <f>SUM($AH51:$AM51)/SUM($AH$57:$AM$57)*'Capital Spending'!T$8*$AO$1</f>
        <v>0</v>
      </c>
      <c r="BF51" s="60">
        <f>SUM($AH51:$AM51)/SUM($AH$57:$AM$57)*'Capital Spending'!U$8*$AO$1</f>
        <v>0</v>
      </c>
      <c r="BG51" s="60">
        <f>SUM($AH51:$AM51)/SUM($AH$57:$AM$57)*'Capital Spending'!V$8*$AO$1</f>
        <v>0</v>
      </c>
      <c r="BH51" s="60">
        <f>SUM($AH51:$AM51)/SUM($AH$57:$AM$57)*'Capital Spending'!W$8*$AO$1</f>
        <v>0</v>
      </c>
      <c r="BI51" s="19"/>
      <c r="BJ51" s="110">
        <v>0</v>
      </c>
      <c r="BK51" s="29">
        <f>'[20]Pivot Retires'!U121</f>
        <v>0</v>
      </c>
      <c r="BL51" s="29">
        <f>'[20]Pivot Retires'!V121</f>
        <v>0</v>
      </c>
      <c r="BM51" s="29">
        <f>'[20]Pivot Retires'!W121</f>
        <v>0</v>
      </c>
      <c r="BN51" s="29">
        <f>'[20]Pivot Retires'!X121</f>
        <v>0</v>
      </c>
      <c r="BO51" s="29">
        <f>'[20]Pivot Retires'!Y121</f>
        <v>-303016.89</v>
      </c>
      <c r="BP51" s="29">
        <f>'[20]Pivot Retires'!Z121</f>
        <v>0</v>
      </c>
      <c r="BQ51" s="18">
        <f t="shared" si="112"/>
        <v>0</v>
      </c>
      <c r="BR51" s="19">
        <f t="shared" si="90"/>
        <v>0</v>
      </c>
      <c r="BS51" s="19">
        <f t="shared" si="91"/>
        <v>0</v>
      </c>
      <c r="BT51" s="19">
        <f t="shared" si="92"/>
        <v>0</v>
      </c>
      <c r="BU51" s="19">
        <f t="shared" si="93"/>
        <v>0</v>
      </c>
      <c r="BV51" s="19">
        <f t="shared" si="94"/>
        <v>0</v>
      </c>
      <c r="BW51" s="19">
        <f t="shared" si="95"/>
        <v>0</v>
      </c>
      <c r="BX51" s="19">
        <f t="shared" si="96"/>
        <v>0</v>
      </c>
      <c r="BY51" s="19">
        <f t="shared" si="97"/>
        <v>0</v>
      </c>
      <c r="BZ51" s="19">
        <f t="shared" si="98"/>
        <v>0</v>
      </c>
      <c r="CA51" s="19">
        <f t="shared" si="99"/>
        <v>0</v>
      </c>
      <c r="CB51" s="19">
        <f t="shared" si="100"/>
        <v>0</v>
      </c>
      <c r="CC51" s="19">
        <f t="shared" si="101"/>
        <v>0</v>
      </c>
      <c r="CD51" s="19">
        <f t="shared" si="102"/>
        <v>0</v>
      </c>
      <c r="CE51" s="19">
        <f t="shared" si="103"/>
        <v>0</v>
      </c>
      <c r="CF51" s="19">
        <f t="shared" si="104"/>
        <v>0</v>
      </c>
      <c r="CG51" s="19">
        <f t="shared" si="105"/>
        <v>0</v>
      </c>
      <c r="CH51" s="19">
        <f t="shared" si="106"/>
        <v>0</v>
      </c>
      <c r="CI51" s="19">
        <f t="shared" si="107"/>
        <v>0</v>
      </c>
      <c r="CJ51" s="19">
        <f t="shared" si="108"/>
        <v>0</v>
      </c>
      <c r="CK51" s="19">
        <f t="shared" si="109"/>
        <v>0</v>
      </c>
      <c r="CL51" s="19"/>
      <c r="CM51" s="18">
        <f>'[20]Pivot Transfers'!U121</f>
        <v>0</v>
      </c>
      <c r="CN51" s="18">
        <f>'[20]Pivot Transfers'!V121</f>
        <v>0</v>
      </c>
      <c r="CO51" s="18">
        <f>'[20]Pivot Transfers'!W121</f>
        <v>0</v>
      </c>
      <c r="CP51" s="18">
        <f>'[20]Pivot Transfers'!X121</f>
        <v>0</v>
      </c>
      <c r="CQ51" s="18">
        <f>'[20]Pivot Transfers'!Y121</f>
        <v>0</v>
      </c>
      <c r="CR51" s="18">
        <f>'[20]Pivot Transfers'!Z121</f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/>
    </row>
    <row r="52" spans="1:118">
      <c r="A52" s="93">
        <v>39908</v>
      </c>
      <c r="B52" s="91" t="s">
        <v>28</v>
      </c>
      <c r="C52" s="53">
        <f t="shared" si="61"/>
        <v>109429530.87140992</v>
      </c>
      <c r="D52" s="53">
        <f t="shared" si="62"/>
        <v>112589378.73377079</v>
      </c>
      <c r="E52" s="18">
        <f>'[20]Pivot End Balances'!T122</f>
        <v>109838707.47</v>
      </c>
      <c r="F52" s="19">
        <f t="shared" si="63"/>
        <v>109838698.19</v>
      </c>
      <c r="G52" s="19">
        <f t="shared" si="64"/>
        <v>109838698.19</v>
      </c>
      <c r="H52" s="19">
        <f t="shared" si="65"/>
        <v>110782289.92999999</v>
      </c>
      <c r="I52" s="19">
        <f t="shared" si="66"/>
        <v>111574883.05</v>
      </c>
      <c r="J52" s="19">
        <f t="shared" si="67"/>
        <v>107715255.59999999</v>
      </c>
      <c r="K52" s="20">
        <f t="shared" si="68"/>
        <v>107691352.83999999</v>
      </c>
      <c r="L52" s="19">
        <f t="shared" si="69"/>
        <v>108395247.26245423</v>
      </c>
      <c r="M52" s="19">
        <f t="shared" si="70"/>
        <v>108725143.83166283</v>
      </c>
      <c r="N52" s="19">
        <f t="shared" si="71"/>
        <v>109057415.13950858</v>
      </c>
      <c r="O52" s="19">
        <f t="shared" si="72"/>
        <v>109392541.43937531</v>
      </c>
      <c r="P52" s="19">
        <f t="shared" si="73"/>
        <v>109735749.71761613</v>
      </c>
      <c r="Q52" s="19">
        <f t="shared" si="74"/>
        <v>109997918.66771209</v>
      </c>
      <c r="R52" s="19">
        <f t="shared" si="75"/>
        <v>110289673.05579045</v>
      </c>
      <c r="S52" s="19">
        <f t="shared" si="76"/>
        <v>110543456.32442006</v>
      </c>
      <c r="T52" s="19">
        <f t="shared" si="77"/>
        <v>110796205.90481395</v>
      </c>
      <c r="U52" s="19">
        <f t="shared" si="78"/>
        <v>111043870.28794903</v>
      </c>
      <c r="V52" s="19">
        <f t="shared" si="79"/>
        <v>111290621.7322706</v>
      </c>
      <c r="W52" s="19">
        <f t="shared" si="80"/>
        <v>111540137.60654649</v>
      </c>
      <c r="X52" s="19">
        <f t="shared" si="81"/>
        <v>111957218.00290829</v>
      </c>
      <c r="Y52" s="19">
        <f t="shared" si="82"/>
        <v>112287114.5721169</v>
      </c>
      <c r="Z52" s="19">
        <f t="shared" si="83"/>
        <v>112619385.87996264</v>
      </c>
      <c r="AA52" s="19">
        <f t="shared" si="84"/>
        <v>112954512.17982937</v>
      </c>
      <c r="AB52" s="19">
        <f t="shared" si="85"/>
        <v>113297720.45807019</v>
      </c>
      <c r="AC52" s="19">
        <f t="shared" si="86"/>
        <v>113559889.40816616</v>
      </c>
      <c r="AD52" s="19">
        <f t="shared" si="87"/>
        <v>113851643.79624452</v>
      </c>
      <c r="AE52" s="19">
        <f t="shared" si="88"/>
        <v>114105427.06487413</v>
      </c>
      <c r="AF52" s="19">
        <f t="shared" si="89"/>
        <v>114358176.64526801</v>
      </c>
      <c r="AG52" s="3"/>
      <c r="AH52" s="18">
        <f>'[20]Pivot Additions'!U122</f>
        <v>-9.2799999999999994</v>
      </c>
      <c r="AI52" s="18">
        <f>'[20]Pivot Additions'!V122</f>
        <v>0</v>
      </c>
      <c r="AJ52" s="18">
        <f>'[20]Pivot Additions'!W122</f>
        <v>943591.74</v>
      </c>
      <c r="AK52" s="18">
        <f>'[20]Pivot Additions'!X122</f>
        <v>792593.12</v>
      </c>
      <c r="AL52" s="18">
        <f>'[20]Pivot Additions'!Y122</f>
        <v>284305.96000000008</v>
      </c>
      <c r="AM52" s="18">
        <f>'[20]Pivot Additions'!Z122</f>
        <v>-23902.76</v>
      </c>
      <c r="AN52" s="60">
        <f t="shared" si="111"/>
        <v>703894.42245424411</v>
      </c>
      <c r="AO52" s="60">
        <f>SUM($AH52:$AM52)/SUM($AH$57:$AM$57)*'Capital Spending'!D$8*$AO$1</f>
        <v>329896.5692086012</v>
      </c>
      <c r="AP52" s="60">
        <f>SUM($AH52:$AM52)/SUM($AH$57:$AM$57)*'Capital Spending'!E$8*$AO$1</f>
        <v>332271.30784573895</v>
      </c>
      <c r="AQ52" s="60">
        <f>SUM($AH52:$AM52)/SUM($AH$57:$AM$57)*'Capital Spending'!F$8*$AO$1</f>
        <v>335126.29986673541</v>
      </c>
      <c r="AR52" s="60">
        <f>SUM($AH52:$AM52)/SUM($AH$57:$AM$57)*'Capital Spending'!G$8*$AO$1</f>
        <v>343208.2782408155</v>
      </c>
      <c r="AS52" s="60">
        <f>SUM($AH52:$AM52)/SUM($AH$57:$AM$57)*'Capital Spending'!H$8*$AO$1</f>
        <v>262168.95009596506</v>
      </c>
      <c r="AT52" s="60">
        <f>SUM($AH52:$AM52)/SUM($AH$57:$AM$57)*'Capital Spending'!I$8*$AO$1</f>
        <v>291754.38807836437</v>
      </c>
      <c r="AU52" s="60">
        <f>SUM($AH52:$AM52)/SUM($AH$57:$AM$57)*'Capital Spending'!J$8*$AO$1</f>
        <v>253783.26862961624</v>
      </c>
      <c r="AV52" s="60">
        <f>SUM($AH52:$AM52)/SUM($AH$57:$AM$57)*'Capital Spending'!K$8*$AO$1</f>
        <v>252749.58039388218</v>
      </c>
      <c r="AW52" s="60">
        <f>SUM($AH52:$AM52)/SUM($AH$57:$AM$57)*'Capital Spending'!L$8*$AO$1</f>
        <v>247664.38313508069</v>
      </c>
      <c r="AX52" s="60">
        <f>SUM($AH52:$AM52)/SUM($AH$57:$AM$57)*'Capital Spending'!M$8*$AO$1</f>
        <v>246751.44432157397</v>
      </c>
      <c r="AY52" s="60">
        <f>SUM($AH52:$AM52)/SUM($AH$57:$AM$57)*'Capital Spending'!N$8*$AO$1</f>
        <v>249515.87427589993</v>
      </c>
      <c r="AZ52" s="60">
        <f>SUM($AH52:$AM52)/SUM($AH$57:$AM$57)*'Capital Spending'!O$8*$AO$1</f>
        <v>417080.39636179293</v>
      </c>
      <c r="BA52" s="60">
        <f>SUM($AH52:$AM52)/SUM($AH$57:$AM$57)*'Capital Spending'!P$8*$AO$1</f>
        <v>329896.5692086012</v>
      </c>
      <c r="BB52" s="60">
        <f>SUM($AH52:$AM52)/SUM($AH$57:$AM$57)*'Capital Spending'!Q$8*$AO$1</f>
        <v>332271.30784573895</v>
      </c>
      <c r="BC52" s="60">
        <f>SUM($AH52:$AM52)/SUM($AH$57:$AM$57)*'Capital Spending'!R$8*$AO$1</f>
        <v>335126.29986673541</v>
      </c>
      <c r="BD52" s="60">
        <f>SUM($AH52:$AM52)/SUM($AH$57:$AM$57)*'Capital Spending'!S$8*$AO$1</f>
        <v>343208.2782408155</v>
      </c>
      <c r="BE52" s="60">
        <f>SUM($AH52:$AM52)/SUM($AH$57:$AM$57)*'Capital Spending'!T$8*$AO$1</f>
        <v>262168.95009596506</v>
      </c>
      <c r="BF52" s="60">
        <f>SUM($AH52:$AM52)/SUM($AH$57:$AM$57)*'Capital Spending'!U$8*$AO$1</f>
        <v>291754.38807836437</v>
      </c>
      <c r="BG52" s="60">
        <f>SUM($AH52:$AM52)/SUM($AH$57:$AM$57)*'Capital Spending'!V$8*$AO$1</f>
        <v>253783.26862961624</v>
      </c>
      <c r="BH52" s="60">
        <f>SUM($AH52:$AM52)/SUM($AH$57:$AM$57)*'Capital Spending'!W$8*$AO$1</f>
        <v>252749.58039388218</v>
      </c>
      <c r="BI52" s="19"/>
      <c r="BJ52" s="110">
        <v>0</v>
      </c>
      <c r="BK52" s="29">
        <f>'[20]Pivot Retires'!U122</f>
        <v>0</v>
      </c>
      <c r="BL52" s="29">
        <f>'[20]Pivot Retires'!V122</f>
        <v>0</v>
      </c>
      <c r="BM52" s="29">
        <f>'[20]Pivot Retires'!W122</f>
        <v>0</v>
      </c>
      <c r="BN52" s="29">
        <f>'[20]Pivot Retires'!X122</f>
        <v>0</v>
      </c>
      <c r="BO52" s="29">
        <f>'[20]Pivot Retires'!Y122</f>
        <v>-4143933.41</v>
      </c>
      <c r="BP52" s="29">
        <f>'[20]Pivot Retires'!Z122</f>
        <v>0</v>
      </c>
      <c r="BQ52" s="18">
        <f t="shared" si="112"/>
        <v>0</v>
      </c>
      <c r="BR52" s="19">
        <f t="shared" si="90"/>
        <v>0</v>
      </c>
      <c r="BS52" s="19">
        <f t="shared" si="91"/>
        <v>0</v>
      </c>
      <c r="BT52" s="19">
        <f t="shared" si="92"/>
        <v>0</v>
      </c>
      <c r="BU52" s="19">
        <f t="shared" si="93"/>
        <v>0</v>
      </c>
      <c r="BV52" s="19">
        <f t="shared" si="94"/>
        <v>0</v>
      </c>
      <c r="BW52" s="19">
        <f t="shared" si="95"/>
        <v>0</v>
      </c>
      <c r="BX52" s="19">
        <f t="shared" si="96"/>
        <v>0</v>
      </c>
      <c r="BY52" s="19">
        <f t="shared" si="97"/>
        <v>0</v>
      </c>
      <c r="BZ52" s="19">
        <f t="shared" si="98"/>
        <v>0</v>
      </c>
      <c r="CA52" s="19">
        <f t="shared" si="99"/>
        <v>0</v>
      </c>
      <c r="CB52" s="19">
        <f t="shared" si="100"/>
        <v>0</v>
      </c>
      <c r="CC52" s="19">
        <f t="shared" si="101"/>
        <v>0</v>
      </c>
      <c r="CD52" s="19">
        <f t="shared" si="102"/>
        <v>0</v>
      </c>
      <c r="CE52" s="19">
        <f t="shared" si="103"/>
        <v>0</v>
      </c>
      <c r="CF52" s="19">
        <f t="shared" si="104"/>
        <v>0</v>
      </c>
      <c r="CG52" s="19">
        <f t="shared" si="105"/>
        <v>0</v>
      </c>
      <c r="CH52" s="19">
        <f t="shared" si="106"/>
        <v>0</v>
      </c>
      <c r="CI52" s="19">
        <f t="shared" si="107"/>
        <v>0</v>
      </c>
      <c r="CJ52" s="19">
        <f t="shared" si="108"/>
        <v>0</v>
      </c>
      <c r="CK52" s="19">
        <f t="shared" si="109"/>
        <v>0</v>
      </c>
      <c r="CL52" s="19"/>
      <c r="CM52" s="18">
        <f>'[20]Pivot Transfers'!U122</f>
        <v>0</v>
      </c>
      <c r="CN52" s="18">
        <f>'[20]Pivot Transfers'!V122</f>
        <v>0</v>
      </c>
      <c r="CO52" s="18">
        <f>'[20]Pivot Transfers'!W122</f>
        <v>0</v>
      </c>
      <c r="CP52" s="18">
        <f>'[20]Pivot Transfers'!X122</f>
        <v>0</v>
      </c>
      <c r="CQ52" s="18">
        <f>'[20]Pivot Transfers'!Y122</f>
        <v>0</v>
      </c>
      <c r="CR52" s="18">
        <f>'[20]Pivot Transfers'!Z122</f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19"/>
    </row>
    <row r="53" spans="1:118">
      <c r="A53" s="93">
        <v>39910</v>
      </c>
      <c r="B53" s="91" t="s">
        <v>134</v>
      </c>
      <c r="C53" s="53">
        <f t="shared" ref="C53:C55" si="115">SUM(E53:Q53)/13</f>
        <v>91992.459999999977</v>
      </c>
      <c r="D53" s="53">
        <f t="shared" si="62"/>
        <v>91992.459999999977</v>
      </c>
      <c r="E53" s="18">
        <f>'[20]Pivot End Balances'!T123</f>
        <v>91992.46</v>
      </c>
      <c r="F53" s="19">
        <f t="shared" si="63"/>
        <v>91992.46</v>
      </c>
      <c r="G53" s="19">
        <f t="shared" si="64"/>
        <v>91992.46</v>
      </c>
      <c r="H53" s="19">
        <f t="shared" si="65"/>
        <v>91992.46</v>
      </c>
      <c r="I53" s="19">
        <f t="shared" si="66"/>
        <v>91992.46</v>
      </c>
      <c r="J53" s="19">
        <f t="shared" si="67"/>
        <v>91992.46</v>
      </c>
      <c r="K53" s="20">
        <f t="shared" si="68"/>
        <v>91992.46</v>
      </c>
      <c r="L53" s="19">
        <f t="shared" si="69"/>
        <v>91992.46</v>
      </c>
      <c r="M53" s="19">
        <f t="shared" si="70"/>
        <v>91992.46</v>
      </c>
      <c r="N53" s="19">
        <f t="shared" si="71"/>
        <v>91992.46</v>
      </c>
      <c r="O53" s="19">
        <f t="shared" si="72"/>
        <v>91992.46</v>
      </c>
      <c r="P53" s="19">
        <f t="shared" si="73"/>
        <v>91992.46</v>
      </c>
      <c r="Q53" s="19">
        <f t="shared" si="74"/>
        <v>91992.46</v>
      </c>
      <c r="R53" s="19">
        <f t="shared" si="75"/>
        <v>91992.46</v>
      </c>
      <c r="S53" s="19">
        <f t="shared" si="76"/>
        <v>91992.46</v>
      </c>
      <c r="T53" s="19">
        <f t="shared" si="77"/>
        <v>91992.46</v>
      </c>
      <c r="U53" s="19">
        <f t="shared" si="78"/>
        <v>91992.46</v>
      </c>
      <c r="V53" s="19">
        <f t="shared" si="79"/>
        <v>91992.46</v>
      </c>
      <c r="W53" s="19">
        <f t="shared" si="80"/>
        <v>91992.46</v>
      </c>
      <c r="X53" s="19">
        <f t="shared" si="81"/>
        <v>91992.46</v>
      </c>
      <c r="Y53" s="19">
        <f t="shared" si="82"/>
        <v>91992.46</v>
      </c>
      <c r="Z53" s="19">
        <f t="shared" si="83"/>
        <v>91992.46</v>
      </c>
      <c r="AA53" s="19">
        <f t="shared" si="84"/>
        <v>91992.46</v>
      </c>
      <c r="AB53" s="19">
        <f t="shared" si="85"/>
        <v>91992.46</v>
      </c>
      <c r="AC53" s="19">
        <f t="shared" si="86"/>
        <v>91992.46</v>
      </c>
      <c r="AD53" s="19">
        <f t="shared" si="87"/>
        <v>91992.46</v>
      </c>
      <c r="AE53" s="19">
        <f t="shared" si="88"/>
        <v>91992.46</v>
      </c>
      <c r="AF53" s="19">
        <f t="shared" si="89"/>
        <v>91992.46</v>
      </c>
      <c r="AG53" s="3"/>
      <c r="AH53" s="18">
        <f>'[20]Pivot Additions'!U123</f>
        <v>0</v>
      </c>
      <c r="AI53" s="18">
        <f>'[20]Pivot Additions'!V123</f>
        <v>0</v>
      </c>
      <c r="AJ53" s="18">
        <f>'[20]Pivot Additions'!W123</f>
        <v>0</v>
      </c>
      <c r="AK53" s="18">
        <f>'[20]Pivot Additions'!X123</f>
        <v>0</v>
      </c>
      <c r="AL53" s="18">
        <f>'[20]Pivot Additions'!Y123</f>
        <v>0</v>
      </c>
      <c r="AM53" s="18">
        <f>'[20]Pivot Additions'!Z123</f>
        <v>0</v>
      </c>
      <c r="AN53" s="60">
        <f t="shared" si="111"/>
        <v>0</v>
      </c>
      <c r="AO53" s="60">
        <f>SUM($AH53:$AM53)/SUM($AH$57:$AM$57)*'Capital Spending'!D$8*$AO$1</f>
        <v>0</v>
      </c>
      <c r="AP53" s="60">
        <f>SUM($AH53:$AM53)/SUM($AH$57:$AM$57)*'Capital Spending'!E$8*$AO$1</f>
        <v>0</v>
      </c>
      <c r="AQ53" s="60">
        <f>SUM($AH53:$AM53)/SUM($AH$57:$AM$57)*'Capital Spending'!F$8*$AO$1</f>
        <v>0</v>
      </c>
      <c r="AR53" s="60">
        <f>SUM($AH53:$AM53)/SUM($AH$57:$AM$57)*'Capital Spending'!G$8*$AO$1</f>
        <v>0</v>
      </c>
      <c r="AS53" s="60">
        <f>SUM($AH53:$AM53)/SUM($AH$57:$AM$57)*'Capital Spending'!H$8*$AO$1</f>
        <v>0</v>
      </c>
      <c r="AT53" s="60">
        <f>SUM($AH53:$AM53)/SUM($AH$57:$AM$57)*'Capital Spending'!I$8*$AO$1</f>
        <v>0</v>
      </c>
      <c r="AU53" s="60">
        <f>SUM($AH53:$AM53)/SUM($AH$57:$AM$57)*'Capital Spending'!J$8*$AO$1</f>
        <v>0</v>
      </c>
      <c r="AV53" s="60">
        <f>SUM($AH53:$AM53)/SUM($AH$57:$AM$57)*'Capital Spending'!K$8*$AO$1</f>
        <v>0</v>
      </c>
      <c r="AW53" s="60">
        <f>SUM($AH53:$AM53)/SUM($AH$57:$AM$57)*'Capital Spending'!L$8*$AO$1</f>
        <v>0</v>
      </c>
      <c r="AX53" s="60">
        <f>SUM($AH53:$AM53)/SUM($AH$57:$AM$57)*'Capital Spending'!M$8*$AO$1</f>
        <v>0</v>
      </c>
      <c r="AY53" s="60">
        <f>SUM($AH53:$AM53)/SUM($AH$57:$AM$57)*'Capital Spending'!N$8*$AO$1</f>
        <v>0</v>
      </c>
      <c r="AZ53" s="60">
        <f>SUM($AH53:$AM53)/SUM($AH$57:$AM$57)*'Capital Spending'!O$8*$AO$1</f>
        <v>0</v>
      </c>
      <c r="BA53" s="60">
        <f>SUM($AH53:$AM53)/SUM($AH$57:$AM$57)*'Capital Spending'!P$8*$AO$1</f>
        <v>0</v>
      </c>
      <c r="BB53" s="60">
        <f>SUM($AH53:$AM53)/SUM($AH$57:$AM$57)*'Capital Spending'!Q$8*$AO$1</f>
        <v>0</v>
      </c>
      <c r="BC53" s="60">
        <f>SUM($AH53:$AM53)/SUM($AH$57:$AM$57)*'Capital Spending'!R$8*$AO$1</f>
        <v>0</v>
      </c>
      <c r="BD53" s="60">
        <f>SUM($AH53:$AM53)/SUM($AH$57:$AM$57)*'Capital Spending'!S$8*$AO$1</f>
        <v>0</v>
      </c>
      <c r="BE53" s="60">
        <f>SUM($AH53:$AM53)/SUM($AH$57:$AM$57)*'Capital Spending'!T$8*$AO$1</f>
        <v>0</v>
      </c>
      <c r="BF53" s="60">
        <f>SUM($AH53:$AM53)/SUM($AH$57:$AM$57)*'Capital Spending'!U$8*$AO$1</f>
        <v>0</v>
      </c>
      <c r="BG53" s="60">
        <f>SUM($AH53:$AM53)/SUM($AH$57:$AM$57)*'Capital Spending'!V$8*$AO$1</f>
        <v>0</v>
      </c>
      <c r="BH53" s="60">
        <f>SUM($AH53:$AM53)/SUM($AH$57:$AM$57)*'Capital Spending'!W$8*$AO$1</f>
        <v>0</v>
      </c>
      <c r="BI53" s="19"/>
      <c r="BJ53" s="110">
        <v>0</v>
      </c>
      <c r="BK53" s="29">
        <f>'[20]Pivot Retires'!U123</f>
        <v>0</v>
      </c>
      <c r="BL53" s="29">
        <f>'[20]Pivot Retires'!V123</f>
        <v>0</v>
      </c>
      <c r="BM53" s="29">
        <f>'[20]Pivot Retires'!W123</f>
        <v>0</v>
      </c>
      <c r="BN53" s="29">
        <f>'[20]Pivot Retires'!X123</f>
        <v>0</v>
      </c>
      <c r="BO53" s="29">
        <f>'[20]Pivot Retires'!Y123</f>
        <v>0</v>
      </c>
      <c r="BP53" s="29">
        <f>'[20]Pivot Retires'!Z123</f>
        <v>0</v>
      </c>
      <c r="BQ53" s="18">
        <f t="shared" si="112"/>
        <v>0</v>
      </c>
      <c r="BR53" s="19">
        <f t="shared" si="90"/>
        <v>0</v>
      </c>
      <c r="BS53" s="19">
        <f t="shared" si="91"/>
        <v>0</v>
      </c>
      <c r="BT53" s="19">
        <f t="shared" si="92"/>
        <v>0</v>
      </c>
      <c r="BU53" s="19">
        <f t="shared" si="93"/>
        <v>0</v>
      </c>
      <c r="BV53" s="19">
        <f t="shared" si="94"/>
        <v>0</v>
      </c>
      <c r="BW53" s="19">
        <f t="shared" si="95"/>
        <v>0</v>
      </c>
      <c r="BX53" s="19">
        <f t="shared" si="96"/>
        <v>0</v>
      </c>
      <c r="BY53" s="19">
        <f t="shared" si="97"/>
        <v>0</v>
      </c>
      <c r="BZ53" s="19">
        <f t="shared" si="98"/>
        <v>0</v>
      </c>
      <c r="CA53" s="19">
        <f t="shared" si="99"/>
        <v>0</v>
      </c>
      <c r="CB53" s="19">
        <f t="shared" si="100"/>
        <v>0</v>
      </c>
      <c r="CC53" s="19">
        <f t="shared" si="101"/>
        <v>0</v>
      </c>
      <c r="CD53" s="19">
        <f t="shared" si="102"/>
        <v>0</v>
      </c>
      <c r="CE53" s="19">
        <f t="shared" si="103"/>
        <v>0</v>
      </c>
      <c r="CF53" s="19">
        <f t="shared" si="104"/>
        <v>0</v>
      </c>
      <c r="CG53" s="19">
        <f t="shared" si="105"/>
        <v>0</v>
      </c>
      <c r="CH53" s="19">
        <f t="shared" si="106"/>
        <v>0</v>
      </c>
      <c r="CI53" s="19">
        <f t="shared" si="107"/>
        <v>0</v>
      </c>
      <c r="CJ53" s="19">
        <f t="shared" si="108"/>
        <v>0</v>
      </c>
      <c r="CK53" s="19">
        <f t="shared" si="109"/>
        <v>0</v>
      </c>
      <c r="CL53" s="19"/>
      <c r="CM53" s="18">
        <f>'[20]Pivot Transfers'!U123</f>
        <v>0</v>
      </c>
      <c r="CN53" s="18">
        <f>'[20]Pivot Transfers'!V123</f>
        <v>0</v>
      </c>
      <c r="CO53" s="18">
        <f>'[20]Pivot Transfers'!W123</f>
        <v>0</v>
      </c>
      <c r="CP53" s="18">
        <f>'[20]Pivot Transfers'!X123</f>
        <v>0</v>
      </c>
      <c r="CQ53" s="18">
        <f>'[20]Pivot Transfers'!Y123</f>
        <v>0</v>
      </c>
      <c r="CR53" s="18">
        <f>'[20]Pivot Transfers'!Z123</f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19"/>
    </row>
    <row r="54" spans="1:118">
      <c r="A54" s="51">
        <v>39916</v>
      </c>
      <c r="B54" s="17" t="s">
        <v>135</v>
      </c>
      <c r="C54" s="53">
        <f t="shared" si="115"/>
        <v>194015.41</v>
      </c>
      <c r="D54" s="53">
        <f t="shared" si="62"/>
        <v>194015.41</v>
      </c>
      <c r="E54" s="18">
        <f>'[20]Pivot End Balances'!T124</f>
        <v>194015.41</v>
      </c>
      <c r="F54" s="19">
        <f t="shared" si="63"/>
        <v>194015.41</v>
      </c>
      <c r="G54" s="19">
        <f t="shared" si="64"/>
        <v>194015.41</v>
      </c>
      <c r="H54" s="19">
        <f t="shared" si="65"/>
        <v>194015.41</v>
      </c>
      <c r="I54" s="19">
        <f t="shared" si="66"/>
        <v>194015.41</v>
      </c>
      <c r="J54" s="19">
        <f t="shared" si="67"/>
        <v>194015.41</v>
      </c>
      <c r="K54" s="20">
        <f t="shared" si="68"/>
        <v>194015.41</v>
      </c>
      <c r="L54" s="19">
        <f t="shared" si="69"/>
        <v>194015.41</v>
      </c>
      <c r="M54" s="19">
        <f t="shared" si="70"/>
        <v>194015.41</v>
      </c>
      <c r="N54" s="19">
        <f t="shared" si="71"/>
        <v>194015.41</v>
      </c>
      <c r="O54" s="19">
        <f t="shared" si="72"/>
        <v>194015.41</v>
      </c>
      <c r="P54" s="19">
        <f t="shared" si="73"/>
        <v>194015.41</v>
      </c>
      <c r="Q54" s="19">
        <f t="shared" si="74"/>
        <v>194015.41</v>
      </c>
      <c r="R54" s="19">
        <f t="shared" si="75"/>
        <v>194015.41</v>
      </c>
      <c r="S54" s="19">
        <f t="shared" si="76"/>
        <v>194015.41</v>
      </c>
      <c r="T54" s="19">
        <f t="shared" si="77"/>
        <v>194015.41</v>
      </c>
      <c r="U54" s="19">
        <f t="shared" si="78"/>
        <v>194015.41</v>
      </c>
      <c r="V54" s="19">
        <f t="shared" si="79"/>
        <v>194015.41</v>
      </c>
      <c r="W54" s="19">
        <f t="shared" si="80"/>
        <v>194015.41</v>
      </c>
      <c r="X54" s="19">
        <f t="shared" si="81"/>
        <v>194015.41</v>
      </c>
      <c r="Y54" s="19">
        <f t="shared" si="82"/>
        <v>194015.41</v>
      </c>
      <c r="Z54" s="19">
        <f t="shared" si="83"/>
        <v>194015.41</v>
      </c>
      <c r="AA54" s="19">
        <f t="shared" si="84"/>
        <v>194015.41</v>
      </c>
      <c r="AB54" s="19">
        <f t="shared" si="85"/>
        <v>194015.41</v>
      </c>
      <c r="AC54" s="19">
        <f t="shared" si="86"/>
        <v>194015.41</v>
      </c>
      <c r="AD54" s="19">
        <f t="shared" si="87"/>
        <v>194015.41</v>
      </c>
      <c r="AE54" s="19">
        <f t="shared" si="88"/>
        <v>194015.41</v>
      </c>
      <c r="AF54" s="19">
        <f t="shared" si="89"/>
        <v>194015.41</v>
      </c>
      <c r="AG54" s="3"/>
      <c r="AH54" s="18">
        <f>'[20]Pivot Additions'!U124</f>
        <v>0</v>
      </c>
      <c r="AI54" s="18">
        <f>'[20]Pivot Additions'!V124</f>
        <v>0</v>
      </c>
      <c r="AJ54" s="18">
        <f>'[20]Pivot Additions'!W124</f>
        <v>0</v>
      </c>
      <c r="AK54" s="18">
        <f>'[20]Pivot Additions'!X124</f>
        <v>0</v>
      </c>
      <c r="AL54" s="18">
        <f>'[20]Pivot Additions'!Y124</f>
        <v>0</v>
      </c>
      <c r="AM54" s="18">
        <f>'[20]Pivot Additions'!Z124</f>
        <v>0</v>
      </c>
      <c r="AN54" s="60">
        <f t="shared" si="111"/>
        <v>0</v>
      </c>
      <c r="AO54" s="60">
        <f>SUM($AH54:$AM54)/SUM($AH$57:$AM$57)*'Capital Spending'!D$8*$AO$1</f>
        <v>0</v>
      </c>
      <c r="AP54" s="60">
        <f>SUM($AH54:$AM54)/SUM($AH$57:$AM$57)*'Capital Spending'!E$8*$AO$1</f>
        <v>0</v>
      </c>
      <c r="AQ54" s="60">
        <f>SUM($AH54:$AM54)/SUM($AH$57:$AM$57)*'Capital Spending'!F$8*$AO$1</f>
        <v>0</v>
      </c>
      <c r="AR54" s="60">
        <f>SUM($AH54:$AM54)/SUM($AH$57:$AM$57)*'Capital Spending'!G$8*$AO$1</f>
        <v>0</v>
      </c>
      <c r="AS54" s="60">
        <f>SUM($AH54:$AM54)/SUM($AH$57:$AM$57)*'Capital Spending'!H$8*$AO$1</f>
        <v>0</v>
      </c>
      <c r="AT54" s="60">
        <f>SUM($AH54:$AM54)/SUM($AH$57:$AM$57)*'Capital Spending'!I$8*$AO$1</f>
        <v>0</v>
      </c>
      <c r="AU54" s="60">
        <f>SUM($AH54:$AM54)/SUM($AH$57:$AM$57)*'Capital Spending'!J$8*$AO$1</f>
        <v>0</v>
      </c>
      <c r="AV54" s="60">
        <f>SUM($AH54:$AM54)/SUM($AH$57:$AM$57)*'Capital Spending'!K$8*$AO$1</f>
        <v>0</v>
      </c>
      <c r="AW54" s="60">
        <f>SUM($AH54:$AM54)/SUM($AH$57:$AM$57)*'Capital Spending'!L$8*$AO$1</f>
        <v>0</v>
      </c>
      <c r="AX54" s="60">
        <f>SUM($AH54:$AM54)/SUM($AH$57:$AM$57)*'Capital Spending'!M$8*$AO$1</f>
        <v>0</v>
      </c>
      <c r="AY54" s="60">
        <f>SUM($AH54:$AM54)/SUM($AH$57:$AM$57)*'Capital Spending'!N$8*$AO$1</f>
        <v>0</v>
      </c>
      <c r="AZ54" s="60">
        <f>SUM($AH54:$AM54)/SUM($AH$57:$AM$57)*'Capital Spending'!O$8*$AO$1</f>
        <v>0</v>
      </c>
      <c r="BA54" s="60">
        <f>SUM($AH54:$AM54)/SUM($AH$57:$AM$57)*'Capital Spending'!P$8*$AO$1</f>
        <v>0</v>
      </c>
      <c r="BB54" s="60">
        <f>SUM($AH54:$AM54)/SUM($AH$57:$AM$57)*'Capital Spending'!Q$8*$AO$1</f>
        <v>0</v>
      </c>
      <c r="BC54" s="60">
        <f>SUM($AH54:$AM54)/SUM($AH$57:$AM$57)*'Capital Spending'!R$8*$AO$1</f>
        <v>0</v>
      </c>
      <c r="BD54" s="60">
        <f>SUM($AH54:$AM54)/SUM($AH$57:$AM$57)*'Capital Spending'!S$8*$AO$1</f>
        <v>0</v>
      </c>
      <c r="BE54" s="60">
        <f>SUM($AH54:$AM54)/SUM($AH$57:$AM$57)*'Capital Spending'!T$8*$AO$1</f>
        <v>0</v>
      </c>
      <c r="BF54" s="60">
        <f>SUM($AH54:$AM54)/SUM($AH$57:$AM$57)*'Capital Spending'!U$8*$AO$1</f>
        <v>0</v>
      </c>
      <c r="BG54" s="60">
        <f>SUM($AH54:$AM54)/SUM($AH$57:$AM$57)*'Capital Spending'!V$8*$AO$1</f>
        <v>0</v>
      </c>
      <c r="BH54" s="60">
        <f>SUM($AH54:$AM54)/SUM($AH$57:$AM$57)*'Capital Spending'!W$8*$AO$1</f>
        <v>0</v>
      </c>
      <c r="BI54" s="19"/>
      <c r="BJ54" s="110">
        <v>0</v>
      </c>
      <c r="BK54" s="29">
        <f>'[20]Pivot Retires'!U124</f>
        <v>0</v>
      </c>
      <c r="BL54" s="29">
        <f>'[20]Pivot Retires'!V124</f>
        <v>0</v>
      </c>
      <c r="BM54" s="29">
        <f>'[20]Pivot Retires'!W124</f>
        <v>0</v>
      </c>
      <c r="BN54" s="29">
        <f>'[20]Pivot Retires'!X124</f>
        <v>0</v>
      </c>
      <c r="BO54" s="29">
        <f>'[20]Pivot Retires'!Y124</f>
        <v>0</v>
      </c>
      <c r="BP54" s="29">
        <f>'[20]Pivot Retires'!Z124</f>
        <v>0</v>
      </c>
      <c r="BQ54" s="18">
        <f t="shared" si="112"/>
        <v>0</v>
      </c>
      <c r="BR54" s="19">
        <f t="shared" si="90"/>
        <v>0</v>
      </c>
      <c r="BS54" s="19">
        <f t="shared" si="91"/>
        <v>0</v>
      </c>
      <c r="BT54" s="19">
        <f t="shared" si="92"/>
        <v>0</v>
      </c>
      <c r="BU54" s="19">
        <f t="shared" si="93"/>
        <v>0</v>
      </c>
      <c r="BV54" s="19">
        <f t="shared" si="94"/>
        <v>0</v>
      </c>
      <c r="BW54" s="19">
        <f t="shared" si="95"/>
        <v>0</v>
      </c>
      <c r="BX54" s="19">
        <f t="shared" si="96"/>
        <v>0</v>
      </c>
      <c r="BY54" s="19">
        <f t="shared" si="97"/>
        <v>0</v>
      </c>
      <c r="BZ54" s="19">
        <f t="shared" si="98"/>
        <v>0</v>
      </c>
      <c r="CA54" s="19">
        <f t="shared" si="99"/>
        <v>0</v>
      </c>
      <c r="CB54" s="19">
        <f t="shared" si="100"/>
        <v>0</v>
      </c>
      <c r="CC54" s="19">
        <f t="shared" si="101"/>
        <v>0</v>
      </c>
      <c r="CD54" s="19">
        <f t="shared" si="102"/>
        <v>0</v>
      </c>
      <c r="CE54" s="19">
        <f t="shared" si="103"/>
        <v>0</v>
      </c>
      <c r="CF54" s="19">
        <f t="shared" si="104"/>
        <v>0</v>
      </c>
      <c r="CG54" s="19">
        <f t="shared" si="105"/>
        <v>0</v>
      </c>
      <c r="CH54" s="19">
        <f t="shared" si="106"/>
        <v>0</v>
      </c>
      <c r="CI54" s="19">
        <f t="shared" si="107"/>
        <v>0</v>
      </c>
      <c r="CJ54" s="19">
        <f t="shared" si="108"/>
        <v>0</v>
      </c>
      <c r="CK54" s="19">
        <f t="shared" si="109"/>
        <v>0</v>
      </c>
      <c r="CL54" s="19"/>
      <c r="CM54" s="18">
        <f>'[20]Pivot Transfers'!U124</f>
        <v>0</v>
      </c>
      <c r="CN54" s="18">
        <f>'[20]Pivot Transfers'!V124</f>
        <v>0</v>
      </c>
      <c r="CO54" s="18">
        <f>'[20]Pivot Transfers'!W124</f>
        <v>0</v>
      </c>
      <c r="CP54" s="18">
        <f>'[20]Pivot Transfers'!X124</f>
        <v>0</v>
      </c>
      <c r="CQ54" s="18">
        <f>'[20]Pivot Transfers'!Y124</f>
        <v>0</v>
      </c>
      <c r="CR54" s="18">
        <f>'[20]Pivot Transfers'!Z124</f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/>
    </row>
    <row r="55" spans="1:118">
      <c r="A55" s="51">
        <v>39917</v>
      </c>
      <c r="B55" s="17" t="s">
        <v>136</v>
      </c>
      <c r="C55" s="53">
        <f t="shared" si="115"/>
        <v>90540.560000000027</v>
      </c>
      <c r="D55" s="53">
        <f t="shared" si="62"/>
        <v>90540.560000000027</v>
      </c>
      <c r="E55" s="18">
        <f>'[20]Pivot End Balances'!T125</f>
        <v>90540.56</v>
      </c>
      <c r="F55" s="19">
        <f t="shared" si="63"/>
        <v>90540.56</v>
      </c>
      <c r="G55" s="19">
        <f t="shared" si="64"/>
        <v>90540.56</v>
      </c>
      <c r="H55" s="19">
        <f t="shared" si="65"/>
        <v>90540.56</v>
      </c>
      <c r="I55" s="19">
        <f t="shared" si="66"/>
        <v>90540.56</v>
      </c>
      <c r="J55" s="19">
        <f t="shared" si="67"/>
        <v>90540.56</v>
      </c>
      <c r="K55" s="20">
        <f t="shared" si="68"/>
        <v>90540.56</v>
      </c>
      <c r="L55" s="19">
        <f t="shared" si="69"/>
        <v>90540.56</v>
      </c>
      <c r="M55" s="19">
        <f t="shared" si="70"/>
        <v>90540.56</v>
      </c>
      <c r="N55" s="19">
        <f t="shared" si="71"/>
        <v>90540.56</v>
      </c>
      <c r="O55" s="19">
        <f t="shared" si="72"/>
        <v>90540.56</v>
      </c>
      <c r="P55" s="19">
        <f t="shared" si="73"/>
        <v>90540.56</v>
      </c>
      <c r="Q55" s="19">
        <f t="shared" si="74"/>
        <v>90540.56</v>
      </c>
      <c r="R55" s="19">
        <f t="shared" si="75"/>
        <v>90540.56</v>
      </c>
      <c r="S55" s="19">
        <f t="shared" si="76"/>
        <v>90540.56</v>
      </c>
      <c r="T55" s="19">
        <f t="shared" si="77"/>
        <v>90540.56</v>
      </c>
      <c r="U55" s="19">
        <f t="shared" si="78"/>
        <v>90540.56</v>
      </c>
      <c r="V55" s="19">
        <f t="shared" si="79"/>
        <v>90540.56</v>
      </c>
      <c r="W55" s="19">
        <f t="shared" si="80"/>
        <v>90540.56</v>
      </c>
      <c r="X55" s="19">
        <f t="shared" si="81"/>
        <v>90540.56</v>
      </c>
      <c r="Y55" s="19">
        <f t="shared" si="82"/>
        <v>90540.56</v>
      </c>
      <c r="Z55" s="19">
        <f t="shared" si="83"/>
        <v>90540.56</v>
      </c>
      <c r="AA55" s="19">
        <f t="shared" si="84"/>
        <v>90540.56</v>
      </c>
      <c r="AB55" s="19">
        <f t="shared" si="85"/>
        <v>90540.56</v>
      </c>
      <c r="AC55" s="19">
        <f t="shared" si="86"/>
        <v>90540.56</v>
      </c>
      <c r="AD55" s="19">
        <f t="shared" si="87"/>
        <v>90540.56</v>
      </c>
      <c r="AE55" s="19">
        <f t="shared" si="88"/>
        <v>90540.56</v>
      </c>
      <c r="AF55" s="19">
        <f t="shared" si="89"/>
        <v>90540.56</v>
      </c>
      <c r="AG55" s="3"/>
      <c r="AH55" s="18">
        <f>'[20]Pivot Additions'!U125</f>
        <v>0</v>
      </c>
      <c r="AI55" s="18">
        <f>'[20]Pivot Additions'!V125</f>
        <v>0</v>
      </c>
      <c r="AJ55" s="18">
        <f>'[20]Pivot Additions'!W125</f>
        <v>0</v>
      </c>
      <c r="AK55" s="18">
        <f>'[20]Pivot Additions'!X125</f>
        <v>0</v>
      </c>
      <c r="AL55" s="18">
        <f>'[20]Pivot Additions'!Y125</f>
        <v>0</v>
      </c>
      <c r="AM55" s="18">
        <f>'[20]Pivot Additions'!Z125</f>
        <v>0</v>
      </c>
      <c r="AN55" s="60">
        <f t="shared" si="111"/>
        <v>0</v>
      </c>
      <c r="AO55" s="60">
        <f>SUM($AH55:$AM55)/SUM($AH$57:$AM$57)*'Capital Spending'!D$8*$AO$1</f>
        <v>0</v>
      </c>
      <c r="AP55" s="60">
        <f>SUM($AH55:$AM55)/SUM($AH$57:$AM$57)*'Capital Spending'!E$8*$AO$1</f>
        <v>0</v>
      </c>
      <c r="AQ55" s="60">
        <f>SUM($AH55:$AM55)/SUM($AH$57:$AM$57)*'Capital Spending'!F$8*$AO$1</f>
        <v>0</v>
      </c>
      <c r="AR55" s="60">
        <f>SUM($AH55:$AM55)/SUM($AH$57:$AM$57)*'Capital Spending'!G$8*$AO$1</f>
        <v>0</v>
      </c>
      <c r="AS55" s="60">
        <f>SUM($AH55:$AM55)/SUM($AH$57:$AM$57)*'Capital Spending'!H$8*$AO$1</f>
        <v>0</v>
      </c>
      <c r="AT55" s="60">
        <f>SUM($AH55:$AM55)/SUM($AH$57:$AM$57)*'Capital Spending'!I$8*$AO$1</f>
        <v>0</v>
      </c>
      <c r="AU55" s="60">
        <f>SUM($AH55:$AM55)/SUM($AH$57:$AM$57)*'Capital Spending'!J$8*$AO$1</f>
        <v>0</v>
      </c>
      <c r="AV55" s="60">
        <f>SUM($AH55:$AM55)/SUM($AH$57:$AM$57)*'Capital Spending'!K$8*$AO$1</f>
        <v>0</v>
      </c>
      <c r="AW55" s="60">
        <f>SUM($AH55:$AM55)/SUM($AH$57:$AM$57)*'Capital Spending'!L$8*$AO$1</f>
        <v>0</v>
      </c>
      <c r="AX55" s="60">
        <f>SUM($AH55:$AM55)/SUM($AH$57:$AM$57)*'Capital Spending'!M$8*$AO$1</f>
        <v>0</v>
      </c>
      <c r="AY55" s="60">
        <f>SUM($AH55:$AM55)/SUM($AH$57:$AM$57)*'Capital Spending'!N$8*$AO$1</f>
        <v>0</v>
      </c>
      <c r="AZ55" s="60">
        <f>SUM($AH55:$AM55)/SUM($AH$57:$AM$57)*'Capital Spending'!O$8*$AO$1</f>
        <v>0</v>
      </c>
      <c r="BA55" s="60">
        <f>SUM($AH55:$AM55)/SUM($AH$57:$AM$57)*'Capital Spending'!P$8*$AO$1</f>
        <v>0</v>
      </c>
      <c r="BB55" s="60">
        <f>SUM($AH55:$AM55)/SUM($AH$57:$AM$57)*'Capital Spending'!Q$8*$AO$1</f>
        <v>0</v>
      </c>
      <c r="BC55" s="60">
        <f>SUM($AH55:$AM55)/SUM($AH$57:$AM$57)*'Capital Spending'!R$8*$AO$1</f>
        <v>0</v>
      </c>
      <c r="BD55" s="60">
        <f>SUM($AH55:$AM55)/SUM($AH$57:$AM$57)*'Capital Spending'!S$8*$AO$1</f>
        <v>0</v>
      </c>
      <c r="BE55" s="60">
        <f>SUM($AH55:$AM55)/SUM($AH$57:$AM$57)*'Capital Spending'!T$8*$AO$1</f>
        <v>0</v>
      </c>
      <c r="BF55" s="60">
        <f>SUM($AH55:$AM55)/SUM($AH$57:$AM$57)*'Capital Spending'!U$8*$AO$1</f>
        <v>0</v>
      </c>
      <c r="BG55" s="60">
        <f>SUM($AH55:$AM55)/SUM($AH$57:$AM$57)*'Capital Spending'!V$8*$AO$1</f>
        <v>0</v>
      </c>
      <c r="BH55" s="60">
        <f>SUM($AH55:$AM55)/SUM($AH$57:$AM$57)*'Capital Spending'!W$8*$AO$1</f>
        <v>0</v>
      </c>
      <c r="BI55" s="19"/>
      <c r="BJ55" s="110">
        <v>0</v>
      </c>
      <c r="BK55" s="29">
        <f>'[20]Pivot Retires'!U125</f>
        <v>0</v>
      </c>
      <c r="BL55" s="29">
        <f>'[20]Pivot Retires'!V125</f>
        <v>0</v>
      </c>
      <c r="BM55" s="29">
        <f>'[20]Pivot Retires'!W125</f>
        <v>0</v>
      </c>
      <c r="BN55" s="29">
        <f>'[20]Pivot Retires'!X125</f>
        <v>0</v>
      </c>
      <c r="BO55" s="29">
        <f>'[20]Pivot Retires'!Y125</f>
        <v>0</v>
      </c>
      <c r="BP55" s="29">
        <f>'[20]Pivot Retires'!Z125</f>
        <v>0</v>
      </c>
      <c r="BQ55" s="18">
        <f t="shared" si="112"/>
        <v>0</v>
      </c>
      <c r="BR55" s="19">
        <f t="shared" si="90"/>
        <v>0</v>
      </c>
      <c r="BS55" s="19">
        <f t="shared" si="91"/>
        <v>0</v>
      </c>
      <c r="BT55" s="19">
        <f t="shared" si="92"/>
        <v>0</v>
      </c>
      <c r="BU55" s="19">
        <f t="shared" si="93"/>
        <v>0</v>
      </c>
      <c r="BV55" s="19">
        <f t="shared" si="94"/>
        <v>0</v>
      </c>
      <c r="BW55" s="19">
        <f t="shared" si="95"/>
        <v>0</v>
      </c>
      <c r="BX55" s="19">
        <f t="shared" si="96"/>
        <v>0</v>
      </c>
      <c r="BY55" s="19">
        <f t="shared" si="97"/>
        <v>0</v>
      </c>
      <c r="BZ55" s="19">
        <f t="shared" si="98"/>
        <v>0</v>
      </c>
      <c r="CA55" s="19">
        <f t="shared" si="99"/>
        <v>0</v>
      </c>
      <c r="CB55" s="19">
        <f t="shared" si="100"/>
        <v>0</v>
      </c>
      <c r="CC55" s="19">
        <f t="shared" si="101"/>
        <v>0</v>
      </c>
      <c r="CD55" s="19">
        <f t="shared" si="102"/>
        <v>0</v>
      </c>
      <c r="CE55" s="19">
        <f t="shared" si="103"/>
        <v>0</v>
      </c>
      <c r="CF55" s="19">
        <f t="shared" si="104"/>
        <v>0</v>
      </c>
      <c r="CG55" s="19">
        <f t="shared" si="105"/>
        <v>0</v>
      </c>
      <c r="CH55" s="19">
        <f t="shared" si="106"/>
        <v>0</v>
      </c>
      <c r="CI55" s="19">
        <f t="shared" si="107"/>
        <v>0</v>
      </c>
      <c r="CJ55" s="19">
        <f t="shared" si="108"/>
        <v>0</v>
      </c>
      <c r="CK55" s="19">
        <f t="shared" si="109"/>
        <v>0</v>
      </c>
      <c r="CL55" s="19"/>
      <c r="CM55" s="18">
        <f>'[20]Pivot Transfers'!U125</f>
        <v>0</v>
      </c>
      <c r="CN55" s="18">
        <f>'[20]Pivot Transfers'!V125</f>
        <v>0</v>
      </c>
      <c r="CO55" s="18">
        <f>'[20]Pivot Transfers'!W125</f>
        <v>0</v>
      </c>
      <c r="CP55" s="18">
        <f>'[20]Pivot Transfers'!X125</f>
        <v>0</v>
      </c>
      <c r="CQ55" s="18">
        <f>'[20]Pivot Transfers'!Y125</f>
        <v>0</v>
      </c>
      <c r="CR55" s="18">
        <f>'[20]Pivot Transfers'!Z125</f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19"/>
    </row>
    <row r="56" spans="1:118">
      <c r="A56" s="51"/>
      <c r="B56" s="17"/>
      <c r="C56" s="53"/>
      <c r="D56" s="53"/>
      <c r="E56" s="18"/>
      <c r="K56" s="20"/>
      <c r="AH56" s="18"/>
      <c r="AI56" s="18"/>
      <c r="AJ56" s="18"/>
      <c r="AK56" s="18"/>
      <c r="AL56" s="18"/>
      <c r="AM56" s="18"/>
      <c r="AN56" s="18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19"/>
      <c r="BJ56" s="19"/>
      <c r="BK56" s="29"/>
      <c r="BL56" s="29"/>
      <c r="BM56" s="29"/>
      <c r="BN56" s="29"/>
      <c r="BO56" s="29"/>
      <c r="BP56" s="2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</row>
    <row r="57" spans="1:118" s="2" customFormat="1">
      <c r="A57" s="2" t="s">
        <v>33</v>
      </c>
      <c r="B57" s="24"/>
      <c r="C57" s="26">
        <f t="shared" ref="C57:AF57" si="116">SUM(C36:C56)</f>
        <v>158785384.16615385</v>
      </c>
      <c r="D57" s="26">
        <f t="shared" si="116"/>
        <v>162221347.97999999</v>
      </c>
      <c r="E57" s="30">
        <f t="shared" si="116"/>
        <v>159264784.72000003</v>
      </c>
      <c r="F57" s="26">
        <f t="shared" si="116"/>
        <v>159264820.18000001</v>
      </c>
      <c r="G57" s="26">
        <f t="shared" si="116"/>
        <v>159264820.18000001</v>
      </c>
      <c r="H57" s="26">
        <f t="shared" si="116"/>
        <v>160335953.61000001</v>
      </c>
      <c r="I57" s="26">
        <f t="shared" si="116"/>
        <v>161147876.65000001</v>
      </c>
      <c r="J57" s="26">
        <f t="shared" si="116"/>
        <v>156854047.28999999</v>
      </c>
      <c r="K57" s="27">
        <f t="shared" si="116"/>
        <v>156866958.64999998</v>
      </c>
      <c r="L57" s="26">
        <f t="shared" si="116"/>
        <v>157636436.97999999</v>
      </c>
      <c r="M57" s="26">
        <f t="shared" si="116"/>
        <v>157997070.97999999</v>
      </c>
      <c r="N57" s="26">
        <f t="shared" si="116"/>
        <v>158360300.98000002</v>
      </c>
      <c r="O57" s="26">
        <f t="shared" si="116"/>
        <v>158726651.97999999</v>
      </c>
      <c r="P57" s="26">
        <f t="shared" si="116"/>
        <v>159101837.97999999</v>
      </c>
      <c r="Q57" s="26">
        <f t="shared" si="116"/>
        <v>159388433.98000002</v>
      </c>
      <c r="R57" s="26">
        <f t="shared" si="116"/>
        <v>159707371.97999999</v>
      </c>
      <c r="S57" s="26">
        <f t="shared" si="116"/>
        <v>159984800.97999999</v>
      </c>
      <c r="T57" s="27">
        <f t="shared" si="116"/>
        <v>160261099.97999999</v>
      </c>
      <c r="U57" s="26">
        <f t="shared" si="116"/>
        <v>160531839.97999999</v>
      </c>
      <c r="V57" s="26">
        <f t="shared" si="116"/>
        <v>160801581.97999999</v>
      </c>
      <c r="W57" s="26">
        <f t="shared" si="116"/>
        <v>161074345.97999999</v>
      </c>
      <c r="X57" s="26">
        <f t="shared" si="116"/>
        <v>161530286.97999999</v>
      </c>
      <c r="Y57" s="26">
        <f t="shared" si="116"/>
        <v>161890920.97999999</v>
      </c>
      <c r="Z57" s="26">
        <f t="shared" si="116"/>
        <v>162254150.97999999</v>
      </c>
      <c r="AA57" s="26">
        <f t="shared" si="116"/>
        <v>162620501.97999999</v>
      </c>
      <c r="AB57" s="26">
        <f t="shared" si="116"/>
        <v>162995687.97999999</v>
      </c>
      <c r="AC57" s="26">
        <f t="shared" si="116"/>
        <v>163282283.97999999</v>
      </c>
      <c r="AD57" s="26">
        <f t="shared" si="116"/>
        <v>163601221.97999999</v>
      </c>
      <c r="AE57" s="26">
        <f t="shared" si="116"/>
        <v>163878650.97999999</v>
      </c>
      <c r="AF57" s="26">
        <f t="shared" si="116"/>
        <v>164154949.97999999</v>
      </c>
      <c r="AG57" s="3"/>
      <c r="AH57" s="26">
        <f t="shared" ref="AH57:BH57" si="117">SUM(AH36:AH56)</f>
        <v>35.460000000000655</v>
      </c>
      <c r="AI57" s="27">
        <f t="shared" si="117"/>
        <v>-1.4551693183761927E-12</v>
      </c>
      <c r="AJ57" s="26">
        <f t="shared" si="117"/>
        <v>1071133.43</v>
      </c>
      <c r="AK57" s="26">
        <f t="shared" si="117"/>
        <v>811923.04</v>
      </c>
      <c r="AL57" s="26">
        <f t="shared" si="117"/>
        <v>288757.4800000001</v>
      </c>
      <c r="AM57" s="26">
        <f t="shared" si="117"/>
        <v>10756.469999999998</v>
      </c>
      <c r="AN57" s="26">
        <f>'[21]012 div'!$C$23*AO1</f>
        <v>769478.33</v>
      </c>
      <c r="AO57" s="26">
        <f t="shared" si="117"/>
        <v>360633.99999999994</v>
      </c>
      <c r="AP57" s="26">
        <f t="shared" si="117"/>
        <v>363230</v>
      </c>
      <c r="AQ57" s="26">
        <f t="shared" si="117"/>
        <v>366350.99999999994</v>
      </c>
      <c r="AR57" s="26">
        <f t="shared" si="117"/>
        <v>375186</v>
      </c>
      <c r="AS57" s="26">
        <f t="shared" si="117"/>
        <v>286595.99999999994</v>
      </c>
      <c r="AT57" s="26">
        <f t="shared" si="117"/>
        <v>318938</v>
      </c>
      <c r="AU57" s="26">
        <f t="shared" si="117"/>
        <v>277429</v>
      </c>
      <c r="AV57" s="26">
        <f t="shared" si="117"/>
        <v>276299</v>
      </c>
      <c r="AW57" s="26">
        <f t="shared" si="117"/>
        <v>270740</v>
      </c>
      <c r="AX57" s="26">
        <f t="shared" si="117"/>
        <v>269742</v>
      </c>
      <c r="AY57" s="26">
        <f t="shared" si="117"/>
        <v>272763.99999999994</v>
      </c>
      <c r="AZ57" s="26">
        <f t="shared" si="117"/>
        <v>455940.99999999994</v>
      </c>
      <c r="BA57" s="26">
        <f t="shared" si="117"/>
        <v>360633.99999999994</v>
      </c>
      <c r="BB57" s="26">
        <f t="shared" si="117"/>
        <v>363230</v>
      </c>
      <c r="BC57" s="26">
        <f t="shared" si="117"/>
        <v>366350.99999999994</v>
      </c>
      <c r="BD57" s="26">
        <f t="shared" si="117"/>
        <v>375186</v>
      </c>
      <c r="BE57" s="26">
        <f t="shared" si="117"/>
        <v>286595.99999999994</v>
      </c>
      <c r="BF57" s="26">
        <f t="shared" si="117"/>
        <v>318938</v>
      </c>
      <c r="BG57" s="26">
        <f t="shared" si="117"/>
        <v>277429</v>
      </c>
      <c r="BH57" s="26">
        <f t="shared" si="117"/>
        <v>276299</v>
      </c>
      <c r="BI57" s="3"/>
      <c r="BJ57" s="3"/>
      <c r="BK57" s="25">
        <f t="shared" ref="BK57:CK57" si="118">SUM(BK36:BK56)</f>
        <v>0</v>
      </c>
      <c r="BL57" s="27">
        <f t="shared" si="118"/>
        <v>0</v>
      </c>
      <c r="BM57" s="26">
        <f t="shared" si="118"/>
        <v>0</v>
      </c>
      <c r="BN57" s="26">
        <f t="shared" si="118"/>
        <v>0</v>
      </c>
      <c r="BO57" s="26">
        <f t="shared" si="118"/>
        <v>-4582586.84</v>
      </c>
      <c r="BP57" s="26">
        <f t="shared" si="118"/>
        <v>0</v>
      </c>
      <c r="BQ57" s="26">
        <f t="shared" si="118"/>
        <v>0</v>
      </c>
      <c r="BR57" s="26">
        <f t="shared" si="118"/>
        <v>0</v>
      </c>
      <c r="BS57" s="26">
        <f t="shared" si="118"/>
        <v>0</v>
      </c>
      <c r="BT57" s="26">
        <f t="shared" si="118"/>
        <v>0</v>
      </c>
      <c r="BU57" s="26">
        <f t="shared" si="118"/>
        <v>0</v>
      </c>
      <c r="BV57" s="26">
        <f t="shared" si="118"/>
        <v>0</v>
      </c>
      <c r="BW57" s="26">
        <f t="shared" si="118"/>
        <v>0</v>
      </c>
      <c r="BX57" s="26">
        <f t="shared" si="118"/>
        <v>0</v>
      </c>
      <c r="BY57" s="26">
        <f t="shared" si="118"/>
        <v>0</v>
      </c>
      <c r="BZ57" s="26">
        <f t="shared" si="118"/>
        <v>0</v>
      </c>
      <c r="CA57" s="26">
        <f t="shared" si="118"/>
        <v>0</v>
      </c>
      <c r="CB57" s="26">
        <f t="shared" si="118"/>
        <v>0</v>
      </c>
      <c r="CC57" s="26">
        <f t="shared" si="118"/>
        <v>0</v>
      </c>
      <c r="CD57" s="26">
        <f t="shared" si="118"/>
        <v>0</v>
      </c>
      <c r="CE57" s="26">
        <f t="shared" si="118"/>
        <v>0</v>
      </c>
      <c r="CF57" s="26">
        <f t="shared" si="118"/>
        <v>0</v>
      </c>
      <c r="CG57" s="26">
        <f t="shared" si="118"/>
        <v>0</v>
      </c>
      <c r="CH57" s="26">
        <f t="shared" si="118"/>
        <v>0</v>
      </c>
      <c r="CI57" s="26">
        <f t="shared" si="118"/>
        <v>0</v>
      </c>
      <c r="CJ57" s="26">
        <f t="shared" si="118"/>
        <v>0</v>
      </c>
      <c r="CK57" s="26">
        <f t="shared" si="118"/>
        <v>0</v>
      </c>
      <c r="CL57" s="3"/>
      <c r="CM57" s="25">
        <f t="shared" ref="CM57:DM57" si="119">SUM(CM36:CM56)</f>
        <v>0</v>
      </c>
      <c r="CN57" s="26">
        <f t="shared" si="119"/>
        <v>0</v>
      </c>
      <c r="CO57" s="26">
        <f t="shared" si="119"/>
        <v>0</v>
      </c>
      <c r="CP57" s="26">
        <f t="shared" si="119"/>
        <v>0</v>
      </c>
      <c r="CQ57" s="26">
        <f t="shared" si="119"/>
        <v>0</v>
      </c>
      <c r="CR57" s="26">
        <f t="shared" si="119"/>
        <v>2154.89</v>
      </c>
      <c r="CS57" s="26">
        <f t="shared" si="119"/>
        <v>0</v>
      </c>
      <c r="CT57" s="26">
        <f t="shared" si="119"/>
        <v>0</v>
      </c>
      <c r="CU57" s="26">
        <f t="shared" si="119"/>
        <v>0</v>
      </c>
      <c r="CV57" s="26">
        <f t="shared" si="119"/>
        <v>0</v>
      </c>
      <c r="CW57" s="26">
        <f t="shared" si="119"/>
        <v>0</v>
      </c>
      <c r="CX57" s="26">
        <f t="shared" si="119"/>
        <v>0</v>
      </c>
      <c r="CY57" s="26">
        <f t="shared" si="119"/>
        <v>0</v>
      </c>
      <c r="CZ57" s="26">
        <f t="shared" si="119"/>
        <v>0</v>
      </c>
      <c r="DA57" s="26">
        <f t="shared" si="119"/>
        <v>0</v>
      </c>
      <c r="DB57" s="26">
        <f t="shared" si="119"/>
        <v>0</v>
      </c>
      <c r="DC57" s="26">
        <f t="shared" si="119"/>
        <v>0</v>
      </c>
      <c r="DD57" s="26">
        <f t="shared" si="119"/>
        <v>0</v>
      </c>
      <c r="DE57" s="26">
        <f t="shared" si="119"/>
        <v>0</v>
      </c>
      <c r="DF57" s="26">
        <f t="shared" si="119"/>
        <v>0</v>
      </c>
      <c r="DG57" s="26">
        <f t="shared" si="119"/>
        <v>0</v>
      </c>
      <c r="DH57" s="26">
        <f t="shared" si="119"/>
        <v>0</v>
      </c>
      <c r="DI57" s="26">
        <f t="shared" si="119"/>
        <v>0</v>
      </c>
      <c r="DJ57" s="26">
        <f t="shared" si="119"/>
        <v>0</v>
      </c>
      <c r="DK57" s="26">
        <f t="shared" si="119"/>
        <v>0</v>
      </c>
      <c r="DL57" s="26">
        <f t="shared" si="119"/>
        <v>0</v>
      </c>
      <c r="DM57" s="26">
        <f t="shared" si="119"/>
        <v>0</v>
      </c>
      <c r="DN57" s="3"/>
    </row>
    <row r="58" spans="1:118" s="2" customFormat="1">
      <c r="B58" s="24"/>
      <c r="C58" s="19"/>
      <c r="D58" s="3"/>
      <c r="E58" s="65">
        <f>'[22]major ratebase items'!E$21</f>
        <v>159264784.72</v>
      </c>
      <c r="F58" s="65">
        <f>'[22]major ratebase items'!F$21</f>
        <v>159264820.18000001</v>
      </c>
      <c r="G58" s="65">
        <f>'[22]major ratebase items'!G$21</f>
        <v>159264820.18000001</v>
      </c>
      <c r="H58" s="65">
        <f>'[22]major ratebase items'!H$21</f>
        <v>160335953.61000001</v>
      </c>
      <c r="I58" s="65">
        <f>'[22]major ratebase items'!I$21</f>
        <v>161147876.65000001</v>
      </c>
      <c r="J58" s="65">
        <f>'[22]major ratebase items'!J$21</f>
        <v>156854047.28999999</v>
      </c>
      <c r="K58" s="65">
        <f>'[22]major ratebase items'!K$21</f>
        <v>156866958.65000001</v>
      </c>
      <c r="L58" s="79">
        <v>159228083.62</v>
      </c>
      <c r="M58" s="65">
        <v>159264784.72</v>
      </c>
      <c r="N58" s="65" t="s">
        <v>200</v>
      </c>
      <c r="O58" s="65" t="s">
        <v>200</v>
      </c>
      <c r="P58" s="65" t="s">
        <v>200</v>
      </c>
      <c r="Q58" s="65" t="s">
        <v>200</v>
      </c>
      <c r="R58" s="19"/>
      <c r="S58" s="19"/>
      <c r="T58" s="20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3"/>
      <c r="AH58" s="3"/>
      <c r="AI58" s="3"/>
      <c r="AJ58" s="3"/>
      <c r="AK58" s="3"/>
      <c r="AL58" s="3"/>
      <c r="AM58" s="76"/>
      <c r="AN58" s="76"/>
      <c r="AO58" s="76" t="str">
        <f>IF(AO57='Capital Spending'!D8,"ok","error")</f>
        <v>ok</v>
      </c>
      <c r="AP58" s="76" t="str">
        <f>IF(AP57='Capital Spending'!E8,"ok","error")</f>
        <v>ok</v>
      </c>
      <c r="AQ58" s="76" t="str">
        <f>IF(AQ57='Capital Spending'!F8,"ok","error")</f>
        <v>ok</v>
      </c>
      <c r="AR58" s="76" t="str">
        <f>IF(AR57='Capital Spending'!G8,"ok","error")</f>
        <v>ok</v>
      </c>
      <c r="AS58" s="76" t="str">
        <f>IF(AS57='Capital Spending'!H8,"ok","error")</f>
        <v>ok</v>
      </c>
      <c r="AT58" s="76" t="str">
        <f>IF(AT57='Capital Spending'!I8,"ok","error")</f>
        <v>ok</v>
      </c>
      <c r="AU58" s="76" t="str">
        <f>IF(AU57='Capital Spending'!J8,"ok","error")</f>
        <v>ok</v>
      </c>
      <c r="AV58" s="76" t="str">
        <f>IF(AV57='Capital Spending'!K8,"ok","error")</f>
        <v>ok</v>
      </c>
      <c r="AW58" s="76" t="str">
        <f>IF(AW57='Capital Spending'!L8,"ok","error")</f>
        <v>ok</v>
      </c>
      <c r="AX58" s="76" t="str">
        <f>IF(AX57='Capital Spending'!M8,"ok","error")</f>
        <v>ok</v>
      </c>
      <c r="AY58" s="76" t="str">
        <f>IF(AY57='Capital Spending'!N8,"ok","error")</f>
        <v>ok</v>
      </c>
      <c r="AZ58" s="76" t="str">
        <f>IF(AZ57='Capital Spending'!O8,"ok","error")</f>
        <v>ok</v>
      </c>
      <c r="BA58" s="76" t="str">
        <f>IF(BA57='Capital Spending'!P8,"ok","error")</f>
        <v>ok</v>
      </c>
      <c r="BB58" s="76" t="str">
        <f>IF(BB57='Capital Spending'!Q8,"ok","error")</f>
        <v>ok</v>
      </c>
      <c r="BC58" s="76" t="str">
        <f>IF(BC57='Capital Spending'!R8,"ok","error")</f>
        <v>ok</v>
      </c>
      <c r="BD58" s="76" t="str">
        <f>IF(BD57='Capital Spending'!S8,"ok","error")</f>
        <v>ok</v>
      </c>
      <c r="BE58" s="76" t="str">
        <f>IF(BE57='Capital Spending'!T8,"ok","error")</f>
        <v>ok</v>
      </c>
      <c r="BF58" s="76" t="str">
        <f>IF(BF57='Capital Spending'!U8,"ok","error")</f>
        <v>ok</v>
      </c>
      <c r="BG58" s="76" t="str">
        <f>IF(BG57='Capital Spending'!V8,"ok","error")</f>
        <v>ok</v>
      </c>
      <c r="BH58" s="76" t="str">
        <f>IF(BH57='Capital Spending'!W8,"ok","error")</f>
        <v>ok</v>
      </c>
      <c r="BI58" s="3"/>
      <c r="BJ58" s="3"/>
      <c r="BK58" s="3"/>
      <c r="BL58" s="4"/>
      <c r="BM58" s="3"/>
      <c r="BN58" s="19"/>
      <c r="BO58" s="3"/>
      <c r="BP58" s="3"/>
      <c r="BQ58" s="3"/>
      <c r="BR58" s="3"/>
      <c r="BS58" s="3"/>
      <c r="BT58" s="3"/>
      <c r="BU58" s="3"/>
      <c r="BV58" s="3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</row>
    <row r="59" spans="1:118" s="2" customFormat="1">
      <c r="B59" s="24"/>
      <c r="C59" s="19"/>
      <c r="D59" s="3"/>
      <c r="E59" s="65">
        <f t="shared" ref="E59:Q59" si="120">E57-E58</f>
        <v>0</v>
      </c>
      <c r="F59" s="65">
        <f t="shared" si="120"/>
        <v>0</v>
      </c>
      <c r="G59" s="65">
        <f t="shared" si="120"/>
        <v>0</v>
      </c>
      <c r="H59" s="65">
        <f t="shared" si="120"/>
        <v>0</v>
      </c>
      <c r="I59" s="65">
        <f t="shared" si="120"/>
        <v>0</v>
      </c>
      <c r="J59" s="65">
        <f t="shared" si="120"/>
        <v>0</v>
      </c>
      <c r="K59" s="79">
        <f t="shared" si="120"/>
        <v>0</v>
      </c>
      <c r="L59" s="79">
        <f t="shared" si="120"/>
        <v>-1591646.6400000155</v>
      </c>
      <c r="M59" s="65">
        <f t="shared" si="120"/>
        <v>-1267713.7400000095</v>
      </c>
      <c r="N59" s="65">
        <f t="shared" si="120"/>
        <v>158360300.98000002</v>
      </c>
      <c r="O59" s="65">
        <f t="shared" si="120"/>
        <v>158726651.97999999</v>
      </c>
      <c r="P59" s="65">
        <f t="shared" si="120"/>
        <v>159101837.97999999</v>
      </c>
      <c r="Q59" s="65">
        <f t="shared" si="120"/>
        <v>159388433.98000002</v>
      </c>
      <c r="R59" s="19"/>
      <c r="S59" s="19"/>
      <c r="T59" s="20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3"/>
      <c r="AH59" s="3"/>
      <c r="AI59" s="3"/>
      <c r="AJ59" s="3"/>
      <c r="AK59" s="3"/>
      <c r="AL59" s="3"/>
      <c r="AM59" s="3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3"/>
      <c r="BJ59" s="3"/>
      <c r="BK59" s="3"/>
      <c r="BL59" s="4"/>
      <c r="BM59" s="3"/>
      <c r="BN59" s="19"/>
      <c r="BO59" s="3"/>
      <c r="BP59" s="3"/>
      <c r="BQ59" s="3"/>
      <c r="BR59" s="3"/>
      <c r="BS59" s="3"/>
      <c r="BT59" s="3"/>
      <c r="BU59" s="3"/>
      <c r="BV59" s="3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</row>
    <row r="60" spans="1:118" s="2" customFormat="1">
      <c r="A60" s="2" t="s">
        <v>34</v>
      </c>
      <c r="B60" s="24"/>
      <c r="C60" s="19"/>
      <c r="D60" s="3"/>
      <c r="R60" s="19"/>
      <c r="S60" s="19"/>
      <c r="T60" s="20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4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</row>
    <row r="61" spans="1:118" s="2" customFormat="1">
      <c r="A61" s="51">
        <v>30100</v>
      </c>
      <c r="B61" s="17" t="s">
        <v>35</v>
      </c>
      <c r="C61" s="53">
        <f t="shared" ref="C61:C78" si="121">SUM(E61:Q61)/13</f>
        <v>185309.27</v>
      </c>
      <c r="D61" s="53">
        <f t="shared" ref="D61:D78" si="122">SUM(T61:AF61)/13</f>
        <v>185309.27</v>
      </c>
      <c r="E61" s="21">
        <f>'[20]Pivot End Balances'!T127</f>
        <v>185309.27</v>
      </c>
      <c r="F61" s="19">
        <f t="shared" ref="F61:F78" si="123">E61+AH61+BK61+CM61</f>
        <v>185309.27</v>
      </c>
      <c r="G61" s="19">
        <f t="shared" ref="G61:G78" si="124">F61+AI61+BL61+CN61</f>
        <v>185309.27</v>
      </c>
      <c r="H61" s="19">
        <f t="shared" ref="H61:H78" si="125">G61+AJ61+BM61+CO61</f>
        <v>185309.27</v>
      </c>
      <c r="I61" s="19">
        <f t="shared" ref="I61:I78" si="126">H61+AK61+BN61+CP61</f>
        <v>185309.27</v>
      </c>
      <c r="J61" s="19">
        <f t="shared" ref="J61:J78" si="127">I61+AL61+BO61+CQ61</f>
        <v>185309.27</v>
      </c>
      <c r="K61" s="19">
        <f t="shared" ref="K61:K78" si="128">J61+AM61+BP61+CR61</f>
        <v>185309.27</v>
      </c>
      <c r="L61" s="19">
        <f t="shared" ref="L61:L78" si="129">K61+AN61+BQ61+CS61</f>
        <v>185309.27</v>
      </c>
      <c r="M61" s="19">
        <f t="shared" ref="M61:M78" si="130">L61+AO61+BR61+CT61</f>
        <v>185309.27</v>
      </c>
      <c r="N61" s="19">
        <f t="shared" ref="N61:N78" si="131">M61+AP61+BS61+CU61</f>
        <v>185309.27</v>
      </c>
      <c r="O61" s="19">
        <f t="shared" ref="O61:O78" si="132">N61+AQ61+BT61+CV61</f>
        <v>185309.27</v>
      </c>
      <c r="P61" s="19">
        <f t="shared" ref="P61:P78" si="133">O61+AR61+BU61+CW61</f>
        <v>185309.27</v>
      </c>
      <c r="Q61" s="19">
        <f t="shared" ref="Q61:Q78" si="134">P61+AS61+BV61+CX61</f>
        <v>185309.27</v>
      </c>
      <c r="R61" s="19">
        <f t="shared" ref="R61:R78" si="135">Q61+AT61+BW61+CY61</f>
        <v>185309.27</v>
      </c>
      <c r="S61" s="19">
        <f t="shared" ref="S61:S78" si="136">R61+AU61+BX61+CZ61</f>
        <v>185309.27</v>
      </c>
      <c r="T61" s="19">
        <f t="shared" ref="T61:T78" si="137">S61+AV61+BY61+DA61</f>
        <v>185309.27</v>
      </c>
      <c r="U61" s="19">
        <f t="shared" ref="U61:U78" si="138">T61+AW61+BZ61+DB61</f>
        <v>185309.27</v>
      </c>
      <c r="V61" s="19">
        <f t="shared" ref="V61:V78" si="139">U61+AX61+CA61+DC61</f>
        <v>185309.27</v>
      </c>
      <c r="W61" s="19">
        <f t="shared" ref="W61:W78" si="140">V61+AY61+CB61+DD61</f>
        <v>185309.27</v>
      </c>
      <c r="X61" s="19">
        <f t="shared" ref="X61:X78" si="141">W61+AZ61+CC61+DE61</f>
        <v>185309.27</v>
      </c>
      <c r="Y61" s="19">
        <f t="shared" ref="Y61:Y78" si="142">X61+BA61+CD61+DF61</f>
        <v>185309.27</v>
      </c>
      <c r="Z61" s="19">
        <f t="shared" ref="Z61:Z78" si="143">Y61+BB61+CE61+DG61</f>
        <v>185309.27</v>
      </c>
      <c r="AA61" s="19">
        <f t="shared" ref="AA61:AA78" si="144">Z61+BC61+CF61+DH61</f>
        <v>185309.27</v>
      </c>
      <c r="AB61" s="19">
        <f t="shared" ref="AB61:AB78" si="145">AA61+BD61+CG61+DI61</f>
        <v>185309.27</v>
      </c>
      <c r="AC61" s="19">
        <f t="shared" ref="AC61:AC78" si="146">AB61+BE61+CH61+DJ61</f>
        <v>185309.27</v>
      </c>
      <c r="AD61" s="19">
        <f t="shared" ref="AD61:AD78" si="147">AC61+BF61+CI61+DK61</f>
        <v>185309.27</v>
      </c>
      <c r="AE61" s="19">
        <f t="shared" ref="AE61:AE78" si="148">AD61+BG61+CJ61+DL61</f>
        <v>185309.27</v>
      </c>
      <c r="AF61" s="19">
        <f t="shared" ref="AF61:AF78" si="149">AE61+BH61+CK61+DM61</f>
        <v>185309.27</v>
      </c>
      <c r="AG61" s="19"/>
      <c r="AH61" s="18">
        <f>'[20]Pivot Additions'!U127</f>
        <v>0</v>
      </c>
      <c r="AI61" s="18">
        <f>'[20]Pivot Additions'!V127</f>
        <v>0</v>
      </c>
      <c r="AJ61" s="18">
        <f>'[20]Pivot Additions'!W127</f>
        <v>0</v>
      </c>
      <c r="AK61" s="18">
        <f>'[20]Pivot Additions'!X127</f>
        <v>0</v>
      </c>
      <c r="AL61" s="18">
        <f>'[20]Pivot Additions'!Y127</f>
        <v>0</v>
      </c>
      <c r="AM61" s="18">
        <f>'[20]Pivot Additions'!Z127</f>
        <v>0</v>
      </c>
      <c r="AN61" s="60">
        <f>SUM($AH61:$AM61)/SUM($AH$80:$AM$80)*$AN$80</f>
        <v>0</v>
      </c>
      <c r="AO61" s="60">
        <f>SUM($AH61:$AM61)/SUM($AH$80:$AM$80)*'Capital Spending'!D$10*$AO$1</f>
        <v>0</v>
      </c>
      <c r="AP61" s="60">
        <f>SUM($AH61:$AM61)/SUM($AH$80:$AM$80)*'Capital Spending'!E$10*$AO$1</f>
        <v>0</v>
      </c>
      <c r="AQ61" s="60">
        <f>SUM($AH61:$AM61)/SUM($AH$80:$AM$80)*'Capital Spending'!F$10*$AO$1</f>
        <v>0</v>
      </c>
      <c r="AR61" s="60">
        <f>SUM($AH61:$AM61)/SUM($AH$80:$AM$80)*'Capital Spending'!G$10*$AO$1</f>
        <v>0</v>
      </c>
      <c r="AS61" s="60">
        <f>SUM($AH61:$AM61)/SUM($AH$80:$AM$80)*'Capital Spending'!H$10*$AO$1</f>
        <v>0</v>
      </c>
      <c r="AT61" s="60">
        <f>SUM($AH61:$AM61)/SUM($AH$80:$AM$80)*'Capital Spending'!I$10*$AO$1</f>
        <v>0</v>
      </c>
      <c r="AU61" s="60">
        <f>SUM($AH61:$AM61)/SUM($AH$80:$AM$80)*'Capital Spending'!J$10*$AO$1</f>
        <v>0</v>
      </c>
      <c r="AV61" s="60">
        <f>SUM($AH61:$AM61)/SUM($AH$80:$AM$80)*'Capital Spending'!K$10*$AO$1</f>
        <v>0</v>
      </c>
      <c r="AW61" s="60">
        <f>SUM($AH61:$AM61)/SUM($AH$80:$AM$80)*'Capital Spending'!L$10*$AO$1</f>
        <v>0</v>
      </c>
      <c r="AX61" s="60">
        <f>SUM($AH61:$AM61)/SUM($AH$80:$AM$80)*'Capital Spending'!M$10*$AO$1</f>
        <v>0</v>
      </c>
      <c r="AY61" s="60">
        <f>SUM($AH61:$AM61)/SUM($AH$80:$AM$80)*'Capital Spending'!N$10*$AO$1</f>
        <v>0</v>
      </c>
      <c r="AZ61" s="60">
        <f>SUM($AH61:$AM61)/SUM($AH$80:$AM$80)*'Capital Spending'!O$10*$AO$1</f>
        <v>0</v>
      </c>
      <c r="BA61" s="60">
        <f>SUM($AH61:$AM61)/SUM($AH$80:$AM$80)*'Capital Spending'!P$10*$AO$1</f>
        <v>0</v>
      </c>
      <c r="BB61" s="60">
        <f>SUM($AH61:$AM61)/SUM($AH$80:$AM$80)*'Capital Spending'!Q$10*$AO$1</f>
        <v>0</v>
      </c>
      <c r="BC61" s="60">
        <f>SUM($AH61:$AM61)/SUM($AH$80:$AM$80)*'Capital Spending'!R$10*$AO$1</f>
        <v>0</v>
      </c>
      <c r="BD61" s="60">
        <f>SUM($AH61:$AM61)/SUM($AH$80:$AM$80)*'Capital Spending'!S$10*$AO$1</f>
        <v>0</v>
      </c>
      <c r="BE61" s="60">
        <f>SUM($AH61:$AM61)/SUM($AH$80:$AM$80)*'Capital Spending'!T$10*$AO$1</f>
        <v>0</v>
      </c>
      <c r="BF61" s="60">
        <f>SUM($AH61:$AM61)/SUM($AH$80:$AM$80)*'Capital Spending'!U$10*$AO$1</f>
        <v>0</v>
      </c>
      <c r="BG61" s="60">
        <f>SUM($AH61:$AM61)/SUM($AH$80:$AM$80)*'Capital Spending'!V$10*$AO$1</f>
        <v>0</v>
      </c>
      <c r="BH61" s="60">
        <f>SUM($AH61:$AM61)/SUM($AH$80:$AM$80)*'Capital Spending'!W$10*$AO$1</f>
        <v>0</v>
      </c>
      <c r="BI61" s="3"/>
      <c r="BJ61" s="110">
        <f t="shared" ref="BJ61:BJ78" si="150">IF(ISERROR(SUM(BK61:BP61)/SUM(AH61:AM61)),0,SUM(BK61:BP61)/SUM(AH61:AM61))</f>
        <v>0</v>
      </c>
      <c r="BK61" s="31">
        <f>'[20]Pivot Retires'!U127</f>
        <v>0</v>
      </c>
      <c r="BL61" s="31">
        <f>'[20]Pivot Retires'!V127</f>
        <v>0</v>
      </c>
      <c r="BM61" s="31">
        <f>'[20]Pivot Retires'!W127</f>
        <v>0</v>
      </c>
      <c r="BN61" s="31">
        <f>'[20]Pivot Retires'!X127</f>
        <v>0</v>
      </c>
      <c r="BO61" s="31">
        <f>'[20]Pivot Retires'!Y127</f>
        <v>0</v>
      </c>
      <c r="BP61" s="31">
        <f>'[20]Pivot Retires'!Z127</f>
        <v>0</v>
      </c>
      <c r="BQ61" s="18">
        <f t="shared" ref="BQ61:BQ78" si="151">AN61*BJ61</f>
        <v>0</v>
      </c>
      <c r="BR61" s="19">
        <f t="shared" ref="BR61:BR78" si="152">$BJ61*AO61</f>
        <v>0</v>
      </c>
      <c r="BS61" s="19">
        <f t="shared" ref="BS61:BS78" si="153">$BJ61*AP61</f>
        <v>0</v>
      </c>
      <c r="BT61" s="19">
        <f t="shared" ref="BT61:BT78" si="154">$BJ61*AQ61</f>
        <v>0</v>
      </c>
      <c r="BU61" s="19">
        <f t="shared" ref="BU61:BU78" si="155">$BJ61*AR61</f>
        <v>0</v>
      </c>
      <c r="BV61" s="19">
        <f t="shared" ref="BV61:BV78" si="156">$BJ61*AS61</f>
        <v>0</v>
      </c>
      <c r="BW61" s="19">
        <f t="shared" ref="BW61:BW78" si="157">$BJ61*AT61</f>
        <v>0</v>
      </c>
      <c r="BX61" s="19">
        <f t="shared" ref="BX61:BX78" si="158">$BJ61*AU61</f>
        <v>0</v>
      </c>
      <c r="BY61" s="19">
        <f t="shared" ref="BY61:BY78" si="159">$BJ61*AV61</f>
        <v>0</v>
      </c>
      <c r="BZ61" s="19">
        <f t="shared" ref="BZ61:BZ78" si="160">$BJ61*AW61</f>
        <v>0</v>
      </c>
      <c r="CA61" s="19">
        <f t="shared" ref="CA61:CA78" si="161">$BJ61*AX61</f>
        <v>0</v>
      </c>
      <c r="CB61" s="19">
        <f t="shared" ref="CB61:CB78" si="162">$BJ61*AY61</f>
        <v>0</v>
      </c>
      <c r="CC61" s="19">
        <f t="shared" ref="CC61:CC78" si="163">$BJ61*AZ61</f>
        <v>0</v>
      </c>
      <c r="CD61" s="19">
        <f t="shared" ref="CD61:CD78" si="164">$BJ61*BA61</f>
        <v>0</v>
      </c>
      <c r="CE61" s="19">
        <f t="shared" ref="CE61:CE78" si="165">$BJ61*BB61</f>
        <v>0</v>
      </c>
      <c r="CF61" s="19">
        <f t="shared" ref="CF61:CF78" si="166">$BJ61*BC61</f>
        <v>0</v>
      </c>
      <c r="CG61" s="19">
        <f t="shared" ref="CG61:CG78" si="167">$BJ61*BD61</f>
        <v>0</v>
      </c>
      <c r="CH61" s="19">
        <f t="shared" ref="CH61:CH78" si="168">$BJ61*BE61</f>
        <v>0</v>
      </c>
      <c r="CI61" s="19">
        <f t="shared" ref="CI61:CI78" si="169">$BJ61*BF61</f>
        <v>0</v>
      </c>
      <c r="CJ61" s="19">
        <f t="shared" ref="CJ61:CJ78" si="170">$BJ61*BG61</f>
        <v>0</v>
      </c>
      <c r="CK61" s="19">
        <f t="shared" ref="CK61:CK78" si="171">$BJ61*BH61</f>
        <v>0</v>
      </c>
      <c r="CL61" s="3"/>
      <c r="CM61" s="18">
        <f>'[20]Pivot Transfers'!U127</f>
        <v>0</v>
      </c>
      <c r="CN61" s="18">
        <f>'[20]Pivot Transfers'!V127</f>
        <v>0</v>
      </c>
      <c r="CO61" s="18">
        <f>'[20]Pivot Transfers'!W127</f>
        <v>0</v>
      </c>
      <c r="CP61" s="18">
        <f>'[20]Pivot Transfers'!X127</f>
        <v>0</v>
      </c>
      <c r="CQ61" s="18">
        <f>'[20]Pivot Transfers'!Y127</f>
        <v>0</v>
      </c>
      <c r="CR61" s="18">
        <f>'[20]Pivot Transfers'!Z127</f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3"/>
    </row>
    <row r="62" spans="1:118" s="2" customFormat="1">
      <c r="A62" s="51">
        <v>30300</v>
      </c>
      <c r="B62" s="17" t="s">
        <v>36</v>
      </c>
      <c r="C62" s="53">
        <f t="shared" si="121"/>
        <v>1109551.68</v>
      </c>
      <c r="D62" s="53">
        <f t="shared" si="122"/>
        <v>1109551.68</v>
      </c>
      <c r="E62" s="21">
        <f>'[20]Pivot End Balances'!T128</f>
        <v>1109551.68</v>
      </c>
      <c r="F62" s="19">
        <f t="shared" si="123"/>
        <v>1109551.68</v>
      </c>
      <c r="G62" s="19">
        <f t="shared" si="124"/>
        <v>1109551.68</v>
      </c>
      <c r="H62" s="19">
        <f t="shared" si="125"/>
        <v>1109551.68</v>
      </c>
      <c r="I62" s="19">
        <f t="shared" si="126"/>
        <v>1109551.68</v>
      </c>
      <c r="J62" s="19">
        <f t="shared" si="127"/>
        <v>1109551.68</v>
      </c>
      <c r="K62" s="19">
        <f t="shared" si="128"/>
        <v>1109551.68</v>
      </c>
      <c r="L62" s="19">
        <f t="shared" si="129"/>
        <v>1109551.68</v>
      </c>
      <c r="M62" s="19">
        <f t="shared" si="130"/>
        <v>1109551.68</v>
      </c>
      <c r="N62" s="19">
        <f t="shared" si="131"/>
        <v>1109551.68</v>
      </c>
      <c r="O62" s="19">
        <f t="shared" si="132"/>
        <v>1109551.68</v>
      </c>
      <c r="P62" s="19">
        <f t="shared" si="133"/>
        <v>1109551.68</v>
      </c>
      <c r="Q62" s="19">
        <f t="shared" si="134"/>
        <v>1109551.68</v>
      </c>
      <c r="R62" s="19">
        <f t="shared" si="135"/>
        <v>1109551.68</v>
      </c>
      <c r="S62" s="19">
        <f t="shared" si="136"/>
        <v>1109551.68</v>
      </c>
      <c r="T62" s="19">
        <f t="shared" si="137"/>
        <v>1109551.68</v>
      </c>
      <c r="U62" s="19">
        <f t="shared" si="138"/>
        <v>1109551.68</v>
      </c>
      <c r="V62" s="19">
        <f t="shared" si="139"/>
        <v>1109551.68</v>
      </c>
      <c r="W62" s="19">
        <f t="shared" si="140"/>
        <v>1109551.68</v>
      </c>
      <c r="X62" s="19">
        <f t="shared" si="141"/>
        <v>1109551.68</v>
      </c>
      <c r="Y62" s="19">
        <f t="shared" si="142"/>
        <v>1109551.68</v>
      </c>
      <c r="Z62" s="19">
        <f t="shared" si="143"/>
        <v>1109551.68</v>
      </c>
      <c r="AA62" s="19">
        <f t="shared" si="144"/>
        <v>1109551.68</v>
      </c>
      <c r="AB62" s="19">
        <f t="shared" si="145"/>
        <v>1109551.68</v>
      </c>
      <c r="AC62" s="19">
        <f t="shared" si="146"/>
        <v>1109551.68</v>
      </c>
      <c r="AD62" s="19">
        <f t="shared" si="147"/>
        <v>1109551.68</v>
      </c>
      <c r="AE62" s="19">
        <f t="shared" si="148"/>
        <v>1109551.68</v>
      </c>
      <c r="AF62" s="19">
        <f t="shared" si="149"/>
        <v>1109551.68</v>
      </c>
      <c r="AG62" s="19"/>
      <c r="AH62" s="18">
        <f>'[20]Pivot Additions'!U128</f>
        <v>0</v>
      </c>
      <c r="AI62" s="18">
        <f>'[20]Pivot Additions'!V128</f>
        <v>0</v>
      </c>
      <c r="AJ62" s="18">
        <f>'[20]Pivot Additions'!W128</f>
        <v>0</v>
      </c>
      <c r="AK62" s="18">
        <f>'[20]Pivot Additions'!X128</f>
        <v>0</v>
      </c>
      <c r="AL62" s="18">
        <f>'[20]Pivot Additions'!Y128</f>
        <v>0</v>
      </c>
      <c r="AM62" s="18">
        <f>'[20]Pivot Additions'!Z128</f>
        <v>0</v>
      </c>
      <c r="AN62" s="60">
        <f t="shared" ref="AN62:AN77" si="172">SUM($AH62:$AM62)/SUM($AH$80:$AM$80)*$AN$80</f>
        <v>0</v>
      </c>
      <c r="AO62" s="60">
        <f>SUM($AH62:$AM62)/SUM($AH$80:$AM$80)*'Capital Spending'!D$10*$AO$1</f>
        <v>0</v>
      </c>
      <c r="AP62" s="60">
        <f>SUM($AH62:$AM62)/SUM($AH$80:$AM$80)*'Capital Spending'!E$10*$AO$1</f>
        <v>0</v>
      </c>
      <c r="AQ62" s="60">
        <f>SUM($AH62:$AM62)/SUM($AH$80:$AM$80)*'Capital Spending'!F$10*$AO$1</f>
        <v>0</v>
      </c>
      <c r="AR62" s="60">
        <f>SUM($AH62:$AM62)/SUM($AH$80:$AM$80)*'Capital Spending'!G$10*$AO$1</f>
        <v>0</v>
      </c>
      <c r="AS62" s="60">
        <f>SUM($AH62:$AM62)/SUM($AH$80:$AM$80)*'Capital Spending'!H$10*$AO$1</f>
        <v>0</v>
      </c>
      <c r="AT62" s="60">
        <f>SUM($AH62:$AM62)/SUM($AH$80:$AM$80)*'Capital Spending'!I$10*$AO$1</f>
        <v>0</v>
      </c>
      <c r="AU62" s="60">
        <f>SUM($AH62:$AM62)/SUM($AH$80:$AM$80)*'Capital Spending'!J$10*$AO$1</f>
        <v>0</v>
      </c>
      <c r="AV62" s="60">
        <f>SUM($AH62:$AM62)/SUM($AH$80:$AM$80)*'Capital Spending'!K$10*$AO$1</f>
        <v>0</v>
      </c>
      <c r="AW62" s="60">
        <f>SUM($AH62:$AM62)/SUM($AH$80:$AM$80)*'Capital Spending'!L$10*$AO$1</f>
        <v>0</v>
      </c>
      <c r="AX62" s="60">
        <f>SUM($AH62:$AM62)/SUM($AH$80:$AM$80)*'Capital Spending'!M$10*$AO$1</f>
        <v>0</v>
      </c>
      <c r="AY62" s="60">
        <f>SUM($AH62:$AM62)/SUM($AH$80:$AM$80)*'Capital Spending'!N$10*$AO$1</f>
        <v>0</v>
      </c>
      <c r="AZ62" s="60">
        <f>SUM($AH62:$AM62)/SUM($AH$80:$AM$80)*'Capital Spending'!O$10*$AO$1</f>
        <v>0</v>
      </c>
      <c r="BA62" s="60">
        <f>SUM($AH62:$AM62)/SUM($AH$80:$AM$80)*'Capital Spending'!P$10*$AO$1</f>
        <v>0</v>
      </c>
      <c r="BB62" s="60">
        <f>SUM($AH62:$AM62)/SUM($AH$80:$AM$80)*'Capital Spending'!Q$10*$AO$1</f>
        <v>0</v>
      </c>
      <c r="BC62" s="60">
        <f>SUM($AH62:$AM62)/SUM($AH$80:$AM$80)*'Capital Spending'!R$10*$AO$1</f>
        <v>0</v>
      </c>
      <c r="BD62" s="60">
        <f>SUM($AH62:$AM62)/SUM($AH$80:$AM$80)*'Capital Spending'!S$10*$AO$1</f>
        <v>0</v>
      </c>
      <c r="BE62" s="60">
        <f>SUM($AH62:$AM62)/SUM($AH$80:$AM$80)*'Capital Spending'!T$10*$AO$1</f>
        <v>0</v>
      </c>
      <c r="BF62" s="60">
        <f>SUM($AH62:$AM62)/SUM($AH$80:$AM$80)*'Capital Spending'!U$10*$AO$1</f>
        <v>0</v>
      </c>
      <c r="BG62" s="60">
        <f>SUM($AH62:$AM62)/SUM($AH$80:$AM$80)*'Capital Spending'!V$10*$AO$1</f>
        <v>0</v>
      </c>
      <c r="BH62" s="60">
        <f>SUM($AH62:$AM62)/SUM($AH$80:$AM$80)*'Capital Spending'!W$10*$AO$1</f>
        <v>0</v>
      </c>
      <c r="BI62" s="3"/>
      <c r="BJ62" s="110">
        <f t="shared" si="150"/>
        <v>0</v>
      </c>
      <c r="BK62" s="31">
        <f>'[20]Pivot Retires'!U128</f>
        <v>0</v>
      </c>
      <c r="BL62" s="31">
        <f>'[20]Pivot Retires'!V128</f>
        <v>0</v>
      </c>
      <c r="BM62" s="31">
        <f>'[20]Pivot Retires'!W128</f>
        <v>0</v>
      </c>
      <c r="BN62" s="31">
        <f>'[20]Pivot Retires'!X128</f>
        <v>0</v>
      </c>
      <c r="BO62" s="31">
        <f>'[20]Pivot Retires'!Y128</f>
        <v>0</v>
      </c>
      <c r="BP62" s="31">
        <f>'[20]Pivot Retires'!Z128</f>
        <v>0</v>
      </c>
      <c r="BQ62" s="18">
        <f t="shared" si="151"/>
        <v>0</v>
      </c>
      <c r="BR62" s="19">
        <f t="shared" si="152"/>
        <v>0</v>
      </c>
      <c r="BS62" s="19">
        <f t="shared" si="153"/>
        <v>0</v>
      </c>
      <c r="BT62" s="19">
        <f t="shared" si="154"/>
        <v>0</v>
      </c>
      <c r="BU62" s="19">
        <f t="shared" si="155"/>
        <v>0</v>
      </c>
      <c r="BV62" s="19">
        <f t="shared" si="156"/>
        <v>0</v>
      </c>
      <c r="BW62" s="19">
        <f t="shared" si="157"/>
        <v>0</v>
      </c>
      <c r="BX62" s="19">
        <f t="shared" si="158"/>
        <v>0</v>
      </c>
      <c r="BY62" s="19">
        <f t="shared" si="159"/>
        <v>0</v>
      </c>
      <c r="BZ62" s="19">
        <f t="shared" si="160"/>
        <v>0</v>
      </c>
      <c r="CA62" s="19">
        <f t="shared" si="161"/>
        <v>0</v>
      </c>
      <c r="CB62" s="19">
        <f t="shared" si="162"/>
        <v>0</v>
      </c>
      <c r="CC62" s="19">
        <f t="shared" si="163"/>
        <v>0</v>
      </c>
      <c r="CD62" s="19">
        <f t="shared" si="164"/>
        <v>0</v>
      </c>
      <c r="CE62" s="19">
        <f t="shared" si="165"/>
        <v>0</v>
      </c>
      <c r="CF62" s="19">
        <f t="shared" si="166"/>
        <v>0</v>
      </c>
      <c r="CG62" s="19">
        <f t="shared" si="167"/>
        <v>0</v>
      </c>
      <c r="CH62" s="19">
        <f t="shared" si="168"/>
        <v>0</v>
      </c>
      <c r="CI62" s="19">
        <f t="shared" si="169"/>
        <v>0</v>
      </c>
      <c r="CJ62" s="19">
        <f t="shared" si="170"/>
        <v>0</v>
      </c>
      <c r="CK62" s="19">
        <f t="shared" si="171"/>
        <v>0</v>
      </c>
      <c r="CL62" s="3"/>
      <c r="CM62" s="18">
        <f>'[20]Pivot Transfers'!U128</f>
        <v>0</v>
      </c>
      <c r="CN62" s="18">
        <f>'[20]Pivot Transfers'!V128</f>
        <v>0</v>
      </c>
      <c r="CO62" s="18">
        <f>'[20]Pivot Transfers'!W128</f>
        <v>0</v>
      </c>
      <c r="CP62" s="18">
        <f>'[20]Pivot Transfers'!X128</f>
        <v>0</v>
      </c>
      <c r="CQ62" s="18">
        <f>'[20]Pivot Transfers'!Y128</f>
        <v>0</v>
      </c>
      <c r="CR62" s="18">
        <f>'[20]Pivot Transfers'!Z128</f>
        <v>0</v>
      </c>
      <c r="CS62" s="18">
        <v>0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19">
        <v>0</v>
      </c>
      <c r="DK62" s="19">
        <v>0</v>
      </c>
      <c r="DL62" s="19">
        <v>0</v>
      </c>
      <c r="DM62" s="19">
        <v>0</v>
      </c>
      <c r="DN62" s="3"/>
    </row>
    <row r="63" spans="1:118">
      <c r="A63" s="51">
        <v>39001</v>
      </c>
      <c r="B63" s="17" t="s">
        <v>38</v>
      </c>
      <c r="C63" s="53">
        <f t="shared" si="121"/>
        <v>179338.52</v>
      </c>
      <c r="D63" s="53">
        <f t="shared" si="122"/>
        <v>179338.52</v>
      </c>
      <c r="E63" s="21">
        <f>'[20]Pivot End Balances'!T129</f>
        <v>179338.52</v>
      </c>
      <c r="F63" s="19">
        <f t="shared" si="123"/>
        <v>179338.52</v>
      </c>
      <c r="G63" s="19">
        <f t="shared" si="124"/>
        <v>179338.52</v>
      </c>
      <c r="H63" s="19">
        <f t="shared" si="125"/>
        <v>179338.52</v>
      </c>
      <c r="I63" s="19">
        <f t="shared" si="126"/>
        <v>179338.52</v>
      </c>
      <c r="J63" s="19">
        <f t="shared" si="127"/>
        <v>179338.52</v>
      </c>
      <c r="K63" s="19">
        <f t="shared" si="128"/>
        <v>179338.52</v>
      </c>
      <c r="L63" s="19">
        <f t="shared" si="129"/>
        <v>179338.52</v>
      </c>
      <c r="M63" s="19">
        <f t="shared" si="130"/>
        <v>179338.52</v>
      </c>
      <c r="N63" s="19">
        <f t="shared" si="131"/>
        <v>179338.52</v>
      </c>
      <c r="O63" s="19">
        <f t="shared" si="132"/>
        <v>179338.52</v>
      </c>
      <c r="P63" s="19">
        <f t="shared" si="133"/>
        <v>179338.52</v>
      </c>
      <c r="Q63" s="19">
        <f t="shared" si="134"/>
        <v>179338.52</v>
      </c>
      <c r="R63" s="19">
        <f t="shared" si="135"/>
        <v>179338.52</v>
      </c>
      <c r="S63" s="19">
        <f t="shared" si="136"/>
        <v>179338.52</v>
      </c>
      <c r="T63" s="19">
        <f t="shared" si="137"/>
        <v>179338.52</v>
      </c>
      <c r="U63" s="19">
        <f t="shared" si="138"/>
        <v>179338.52</v>
      </c>
      <c r="V63" s="19">
        <f t="shared" si="139"/>
        <v>179338.52</v>
      </c>
      <c r="W63" s="19">
        <f t="shared" si="140"/>
        <v>179338.52</v>
      </c>
      <c r="X63" s="19">
        <f t="shared" si="141"/>
        <v>179338.52</v>
      </c>
      <c r="Y63" s="19">
        <f t="shared" si="142"/>
        <v>179338.52</v>
      </c>
      <c r="Z63" s="19">
        <f t="shared" si="143"/>
        <v>179338.52</v>
      </c>
      <c r="AA63" s="19">
        <f t="shared" si="144"/>
        <v>179338.52</v>
      </c>
      <c r="AB63" s="19">
        <f t="shared" si="145"/>
        <v>179338.52</v>
      </c>
      <c r="AC63" s="19">
        <f t="shared" si="146"/>
        <v>179338.52</v>
      </c>
      <c r="AD63" s="19">
        <f t="shared" si="147"/>
        <v>179338.52</v>
      </c>
      <c r="AE63" s="19">
        <f t="shared" si="148"/>
        <v>179338.52</v>
      </c>
      <c r="AF63" s="19">
        <f t="shared" si="149"/>
        <v>179338.52</v>
      </c>
      <c r="AH63" s="18">
        <f>'[20]Pivot Additions'!U129</f>
        <v>0</v>
      </c>
      <c r="AI63" s="18">
        <f>'[20]Pivot Additions'!V129</f>
        <v>0</v>
      </c>
      <c r="AJ63" s="18">
        <f>'[20]Pivot Additions'!W129</f>
        <v>0</v>
      </c>
      <c r="AK63" s="18">
        <f>'[20]Pivot Additions'!X129</f>
        <v>0</v>
      </c>
      <c r="AL63" s="18">
        <f>'[20]Pivot Additions'!Y129</f>
        <v>0</v>
      </c>
      <c r="AM63" s="18">
        <f>'[20]Pivot Additions'!Z129</f>
        <v>0</v>
      </c>
      <c r="AN63" s="60">
        <f t="shared" si="172"/>
        <v>0</v>
      </c>
      <c r="AO63" s="60">
        <f>SUM($AH63:$AM63)/SUM($AH$80:$AM$80)*'Capital Spending'!D$10*$AO$1</f>
        <v>0</v>
      </c>
      <c r="AP63" s="60">
        <f>SUM($AH63:$AM63)/SUM($AH$80:$AM$80)*'Capital Spending'!E$10*$AO$1</f>
        <v>0</v>
      </c>
      <c r="AQ63" s="60">
        <f>SUM($AH63:$AM63)/SUM($AH$80:$AM$80)*'Capital Spending'!F$10*$AO$1</f>
        <v>0</v>
      </c>
      <c r="AR63" s="60">
        <f>SUM($AH63:$AM63)/SUM($AH$80:$AM$80)*'Capital Spending'!G$10*$AO$1</f>
        <v>0</v>
      </c>
      <c r="AS63" s="60">
        <f>SUM($AH63:$AM63)/SUM($AH$80:$AM$80)*'Capital Spending'!H$10*$AO$1</f>
        <v>0</v>
      </c>
      <c r="AT63" s="60">
        <f>SUM($AH63:$AM63)/SUM($AH$80:$AM$80)*'Capital Spending'!I$10*$AO$1</f>
        <v>0</v>
      </c>
      <c r="AU63" s="60">
        <f>SUM($AH63:$AM63)/SUM($AH$80:$AM$80)*'Capital Spending'!J$10*$AO$1</f>
        <v>0</v>
      </c>
      <c r="AV63" s="60">
        <f>SUM($AH63:$AM63)/SUM($AH$80:$AM$80)*'Capital Spending'!K$10*$AO$1</f>
        <v>0</v>
      </c>
      <c r="AW63" s="60">
        <f>SUM($AH63:$AM63)/SUM($AH$80:$AM$80)*'Capital Spending'!L$10*$AO$1</f>
        <v>0</v>
      </c>
      <c r="AX63" s="60">
        <f>SUM($AH63:$AM63)/SUM($AH$80:$AM$80)*'Capital Spending'!M$10*$AO$1</f>
        <v>0</v>
      </c>
      <c r="AY63" s="60">
        <f>SUM($AH63:$AM63)/SUM($AH$80:$AM$80)*'Capital Spending'!N$10*$AO$1</f>
        <v>0</v>
      </c>
      <c r="AZ63" s="60">
        <f>SUM($AH63:$AM63)/SUM($AH$80:$AM$80)*'Capital Spending'!O$10*$AO$1</f>
        <v>0</v>
      </c>
      <c r="BA63" s="60">
        <f>SUM($AH63:$AM63)/SUM($AH$80:$AM$80)*'Capital Spending'!P$10*$AO$1</f>
        <v>0</v>
      </c>
      <c r="BB63" s="60">
        <f>SUM($AH63:$AM63)/SUM($AH$80:$AM$80)*'Capital Spending'!Q$10*$AO$1</f>
        <v>0</v>
      </c>
      <c r="BC63" s="60">
        <f>SUM($AH63:$AM63)/SUM($AH$80:$AM$80)*'Capital Spending'!R$10*$AO$1</f>
        <v>0</v>
      </c>
      <c r="BD63" s="60">
        <f>SUM($AH63:$AM63)/SUM($AH$80:$AM$80)*'Capital Spending'!S$10*$AO$1</f>
        <v>0</v>
      </c>
      <c r="BE63" s="60">
        <f>SUM($AH63:$AM63)/SUM($AH$80:$AM$80)*'Capital Spending'!T$10*$AO$1</f>
        <v>0</v>
      </c>
      <c r="BF63" s="60">
        <f>SUM($AH63:$AM63)/SUM($AH$80:$AM$80)*'Capital Spending'!U$10*$AO$1</f>
        <v>0</v>
      </c>
      <c r="BG63" s="60">
        <f>SUM($AH63:$AM63)/SUM($AH$80:$AM$80)*'Capital Spending'!V$10*$AO$1</f>
        <v>0</v>
      </c>
      <c r="BH63" s="60">
        <f>SUM($AH63:$AM63)/SUM($AH$80:$AM$80)*'Capital Spending'!W$10*$AO$1</f>
        <v>0</v>
      </c>
      <c r="BI63" s="19"/>
      <c r="BJ63" s="110">
        <f t="shared" si="150"/>
        <v>0</v>
      </c>
      <c r="BK63" s="31">
        <f>'[20]Pivot Retires'!U129</f>
        <v>0</v>
      </c>
      <c r="BL63" s="31">
        <f>'[20]Pivot Retires'!V129</f>
        <v>0</v>
      </c>
      <c r="BM63" s="31">
        <f>'[20]Pivot Retires'!W129</f>
        <v>0</v>
      </c>
      <c r="BN63" s="31">
        <f>'[20]Pivot Retires'!X129</f>
        <v>0</v>
      </c>
      <c r="BO63" s="31">
        <f>'[20]Pivot Retires'!Y129</f>
        <v>0</v>
      </c>
      <c r="BP63" s="31">
        <f>'[20]Pivot Retires'!Z129</f>
        <v>0</v>
      </c>
      <c r="BQ63" s="18">
        <f t="shared" si="151"/>
        <v>0</v>
      </c>
      <c r="BR63" s="19">
        <f t="shared" si="152"/>
        <v>0</v>
      </c>
      <c r="BS63" s="19">
        <f t="shared" si="153"/>
        <v>0</v>
      </c>
      <c r="BT63" s="19">
        <f t="shared" si="154"/>
        <v>0</v>
      </c>
      <c r="BU63" s="19">
        <f t="shared" si="155"/>
        <v>0</v>
      </c>
      <c r="BV63" s="19">
        <f t="shared" si="156"/>
        <v>0</v>
      </c>
      <c r="BW63" s="19">
        <f t="shared" si="157"/>
        <v>0</v>
      </c>
      <c r="BX63" s="19">
        <f t="shared" si="158"/>
        <v>0</v>
      </c>
      <c r="BY63" s="19">
        <f t="shared" si="159"/>
        <v>0</v>
      </c>
      <c r="BZ63" s="19">
        <f t="shared" si="160"/>
        <v>0</v>
      </c>
      <c r="CA63" s="19">
        <f t="shared" si="161"/>
        <v>0</v>
      </c>
      <c r="CB63" s="19">
        <f t="shared" si="162"/>
        <v>0</v>
      </c>
      <c r="CC63" s="19">
        <f t="shared" si="163"/>
        <v>0</v>
      </c>
      <c r="CD63" s="19">
        <f t="shared" si="164"/>
        <v>0</v>
      </c>
      <c r="CE63" s="19">
        <f t="shared" si="165"/>
        <v>0</v>
      </c>
      <c r="CF63" s="19">
        <f t="shared" si="166"/>
        <v>0</v>
      </c>
      <c r="CG63" s="19">
        <f t="shared" si="167"/>
        <v>0</v>
      </c>
      <c r="CH63" s="19">
        <f t="shared" si="168"/>
        <v>0</v>
      </c>
      <c r="CI63" s="19">
        <f t="shared" si="169"/>
        <v>0</v>
      </c>
      <c r="CJ63" s="19">
        <f t="shared" si="170"/>
        <v>0</v>
      </c>
      <c r="CK63" s="19">
        <f t="shared" si="171"/>
        <v>0</v>
      </c>
      <c r="CL63" s="19"/>
      <c r="CM63" s="18">
        <f>'[20]Pivot Transfers'!U129</f>
        <v>0</v>
      </c>
      <c r="CN63" s="18">
        <f>'[20]Pivot Transfers'!V129</f>
        <v>0</v>
      </c>
      <c r="CO63" s="18">
        <f>'[20]Pivot Transfers'!W129</f>
        <v>0</v>
      </c>
      <c r="CP63" s="18">
        <f>'[20]Pivot Transfers'!X129</f>
        <v>0</v>
      </c>
      <c r="CQ63" s="18">
        <f>'[20]Pivot Transfers'!Y129</f>
        <v>0</v>
      </c>
      <c r="CR63" s="18">
        <f>'[20]Pivot Transfers'!Z129</f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/>
    </row>
    <row r="64" spans="1:118">
      <c r="A64" s="51">
        <v>39004</v>
      </c>
      <c r="B64" s="17" t="s">
        <v>39</v>
      </c>
      <c r="C64" s="53">
        <f t="shared" si="121"/>
        <v>5771</v>
      </c>
      <c r="D64" s="53">
        <f t="shared" si="122"/>
        <v>5771</v>
      </c>
      <c r="E64" s="21">
        <f>'[20]Pivot End Balances'!T130</f>
        <v>5771</v>
      </c>
      <c r="F64" s="19">
        <f t="shared" si="123"/>
        <v>5771</v>
      </c>
      <c r="G64" s="19">
        <f t="shared" si="124"/>
        <v>5771</v>
      </c>
      <c r="H64" s="19">
        <f t="shared" si="125"/>
        <v>5771</v>
      </c>
      <c r="I64" s="19">
        <f t="shared" si="126"/>
        <v>5771</v>
      </c>
      <c r="J64" s="19">
        <f t="shared" si="127"/>
        <v>5771</v>
      </c>
      <c r="K64" s="19">
        <f t="shared" si="128"/>
        <v>5771</v>
      </c>
      <c r="L64" s="19">
        <f t="shared" si="129"/>
        <v>5771</v>
      </c>
      <c r="M64" s="19">
        <f t="shared" si="130"/>
        <v>5771</v>
      </c>
      <c r="N64" s="19">
        <f t="shared" si="131"/>
        <v>5771</v>
      </c>
      <c r="O64" s="19">
        <f t="shared" si="132"/>
        <v>5771</v>
      </c>
      <c r="P64" s="19">
        <f t="shared" si="133"/>
        <v>5771</v>
      </c>
      <c r="Q64" s="19">
        <f t="shared" si="134"/>
        <v>5771</v>
      </c>
      <c r="R64" s="19">
        <f t="shared" si="135"/>
        <v>5771</v>
      </c>
      <c r="S64" s="19">
        <f t="shared" si="136"/>
        <v>5771</v>
      </c>
      <c r="T64" s="19">
        <f t="shared" si="137"/>
        <v>5771</v>
      </c>
      <c r="U64" s="19">
        <f t="shared" si="138"/>
        <v>5771</v>
      </c>
      <c r="V64" s="19">
        <f t="shared" si="139"/>
        <v>5771</v>
      </c>
      <c r="W64" s="19">
        <f t="shared" si="140"/>
        <v>5771</v>
      </c>
      <c r="X64" s="19">
        <f t="shared" si="141"/>
        <v>5771</v>
      </c>
      <c r="Y64" s="19">
        <f t="shared" si="142"/>
        <v>5771</v>
      </c>
      <c r="Z64" s="19">
        <f t="shared" si="143"/>
        <v>5771</v>
      </c>
      <c r="AA64" s="19">
        <f t="shared" si="144"/>
        <v>5771</v>
      </c>
      <c r="AB64" s="19">
        <f t="shared" si="145"/>
        <v>5771</v>
      </c>
      <c r="AC64" s="19">
        <f t="shared" si="146"/>
        <v>5771</v>
      </c>
      <c r="AD64" s="19">
        <f t="shared" si="147"/>
        <v>5771</v>
      </c>
      <c r="AE64" s="19">
        <f t="shared" si="148"/>
        <v>5771</v>
      </c>
      <c r="AF64" s="19">
        <f t="shared" si="149"/>
        <v>5771</v>
      </c>
      <c r="AH64" s="18">
        <f>'[20]Pivot Additions'!U130</f>
        <v>0</v>
      </c>
      <c r="AI64" s="18">
        <f>'[20]Pivot Additions'!V130</f>
        <v>0</v>
      </c>
      <c r="AJ64" s="18">
        <f>'[20]Pivot Additions'!W130</f>
        <v>0</v>
      </c>
      <c r="AK64" s="18">
        <f>'[20]Pivot Additions'!X130</f>
        <v>0</v>
      </c>
      <c r="AL64" s="18">
        <f>'[20]Pivot Additions'!Y130</f>
        <v>0</v>
      </c>
      <c r="AM64" s="18">
        <f>'[20]Pivot Additions'!Z130</f>
        <v>0</v>
      </c>
      <c r="AN64" s="60">
        <f t="shared" si="172"/>
        <v>0</v>
      </c>
      <c r="AO64" s="60">
        <f>SUM($AH64:$AM64)/SUM($AH$80:$AM$80)*'Capital Spending'!D$10*$AO$1</f>
        <v>0</v>
      </c>
      <c r="AP64" s="60">
        <f>SUM($AH64:$AM64)/SUM($AH$80:$AM$80)*'Capital Spending'!E$10*$AO$1</f>
        <v>0</v>
      </c>
      <c r="AQ64" s="60">
        <f>SUM($AH64:$AM64)/SUM($AH$80:$AM$80)*'Capital Spending'!F$10*$AO$1</f>
        <v>0</v>
      </c>
      <c r="AR64" s="60">
        <f>SUM($AH64:$AM64)/SUM($AH$80:$AM$80)*'Capital Spending'!G$10*$AO$1</f>
        <v>0</v>
      </c>
      <c r="AS64" s="60">
        <f>SUM($AH64:$AM64)/SUM($AH$80:$AM$80)*'Capital Spending'!H$10*$AO$1</f>
        <v>0</v>
      </c>
      <c r="AT64" s="60">
        <f>SUM($AH64:$AM64)/SUM($AH$80:$AM$80)*'Capital Spending'!I$10*$AO$1</f>
        <v>0</v>
      </c>
      <c r="AU64" s="60">
        <f>SUM($AH64:$AM64)/SUM($AH$80:$AM$80)*'Capital Spending'!J$10*$AO$1</f>
        <v>0</v>
      </c>
      <c r="AV64" s="60">
        <f>SUM($AH64:$AM64)/SUM($AH$80:$AM$80)*'Capital Spending'!K$10*$AO$1</f>
        <v>0</v>
      </c>
      <c r="AW64" s="60">
        <f>SUM($AH64:$AM64)/SUM($AH$80:$AM$80)*'Capital Spending'!L$10*$AO$1</f>
        <v>0</v>
      </c>
      <c r="AX64" s="60">
        <f>SUM($AH64:$AM64)/SUM($AH$80:$AM$80)*'Capital Spending'!M$10*$AO$1</f>
        <v>0</v>
      </c>
      <c r="AY64" s="60">
        <f>SUM($AH64:$AM64)/SUM($AH$80:$AM$80)*'Capital Spending'!N$10*$AO$1</f>
        <v>0</v>
      </c>
      <c r="AZ64" s="60">
        <f>SUM($AH64:$AM64)/SUM($AH$80:$AM$80)*'Capital Spending'!O$10*$AO$1</f>
        <v>0</v>
      </c>
      <c r="BA64" s="60">
        <f>SUM($AH64:$AM64)/SUM($AH$80:$AM$80)*'Capital Spending'!P$10*$AO$1</f>
        <v>0</v>
      </c>
      <c r="BB64" s="60">
        <f>SUM($AH64:$AM64)/SUM($AH$80:$AM$80)*'Capital Spending'!Q$10*$AO$1</f>
        <v>0</v>
      </c>
      <c r="BC64" s="60">
        <f>SUM($AH64:$AM64)/SUM($AH$80:$AM$80)*'Capital Spending'!R$10*$AO$1</f>
        <v>0</v>
      </c>
      <c r="BD64" s="60">
        <f>SUM($AH64:$AM64)/SUM($AH$80:$AM$80)*'Capital Spending'!S$10*$AO$1</f>
        <v>0</v>
      </c>
      <c r="BE64" s="60">
        <f>SUM($AH64:$AM64)/SUM($AH$80:$AM$80)*'Capital Spending'!T$10*$AO$1</f>
        <v>0</v>
      </c>
      <c r="BF64" s="60">
        <f>SUM($AH64:$AM64)/SUM($AH$80:$AM$80)*'Capital Spending'!U$10*$AO$1</f>
        <v>0</v>
      </c>
      <c r="BG64" s="60">
        <f>SUM($AH64:$AM64)/SUM($AH$80:$AM$80)*'Capital Spending'!V$10*$AO$1</f>
        <v>0</v>
      </c>
      <c r="BH64" s="60">
        <f>SUM($AH64:$AM64)/SUM($AH$80:$AM$80)*'Capital Spending'!W$10*$AO$1</f>
        <v>0</v>
      </c>
      <c r="BI64" s="19"/>
      <c r="BJ64" s="110">
        <f t="shared" si="150"/>
        <v>0</v>
      </c>
      <c r="BK64" s="31">
        <f>'[20]Pivot Retires'!U130</f>
        <v>0</v>
      </c>
      <c r="BL64" s="31">
        <f>'[20]Pivot Retires'!V130</f>
        <v>0</v>
      </c>
      <c r="BM64" s="31">
        <f>'[20]Pivot Retires'!W130</f>
        <v>0</v>
      </c>
      <c r="BN64" s="31">
        <f>'[20]Pivot Retires'!X130</f>
        <v>0</v>
      </c>
      <c r="BO64" s="31">
        <f>'[20]Pivot Retires'!Y130</f>
        <v>0</v>
      </c>
      <c r="BP64" s="31">
        <f>'[20]Pivot Retires'!Z130</f>
        <v>0</v>
      </c>
      <c r="BQ64" s="18">
        <f t="shared" si="151"/>
        <v>0</v>
      </c>
      <c r="BR64" s="19">
        <f t="shared" si="152"/>
        <v>0</v>
      </c>
      <c r="BS64" s="19">
        <f t="shared" si="153"/>
        <v>0</v>
      </c>
      <c r="BT64" s="19">
        <f t="shared" si="154"/>
        <v>0</v>
      </c>
      <c r="BU64" s="19">
        <f t="shared" si="155"/>
        <v>0</v>
      </c>
      <c r="BV64" s="19">
        <f t="shared" si="156"/>
        <v>0</v>
      </c>
      <c r="BW64" s="19">
        <f t="shared" si="157"/>
        <v>0</v>
      </c>
      <c r="BX64" s="19">
        <f t="shared" si="158"/>
        <v>0</v>
      </c>
      <c r="BY64" s="19">
        <f t="shared" si="159"/>
        <v>0</v>
      </c>
      <c r="BZ64" s="19">
        <f t="shared" si="160"/>
        <v>0</v>
      </c>
      <c r="CA64" s="19">
        <f t="shared" si="161"/>
        <v>0</v>
      </c>
      <c r="CB64" s="19">
        <f t="shared" si="162"/>
        <v>0</v>
      </c>
      <c r="CC64" s="19">
        <f t="shared" si="163"/>
        <v>0</v>
      </c>
      <c r="CD64" s="19">
        <f t="shared" si="164"/>
        <v>0</v>
      </c>
      <c r="CE64" s="19">
        <f t="shared" si="165"/>
        <v>0</v>
      </c>
      <c r="CF64" s="19">
        <f t="shared" si="166"/>
        <v>0</v>
      </c>
      <c r="CG64" s="19">
        <f t="shared" si="167"/>
        <v>0</v>
      </c>
      <c r="CH64" s="19">
        <f t="shared" si="168"/>
        <v>0</v>
      </c>
      <c r="CI64" s="19">
        <f t="shared" si="169"/>
        <v>0</v>
      </c>
      <c r="CJ64" s="19">
        <f t="shared" si="170"/>
        <v>0</v>
      </c>
      <c r="CK64" s="19">
        <f t="shared" si="171"/>
        <v>0</v>
      </c>
      <c r="CL64" s="19"/>
      <c r="CM64" s="18">
        <f>'[20]Pivot Transfers'!U130</f>
        <v>0</v>
      </c>
      <c r="CN64" s="18">
        <f>'[20]Pivot Transfers'!V130</f>
        <v>0</v>
      </c>
      <c r="CO64" s="18">
        <f>'[20]Pivot Transfers'!W130</f>
        <v>0</v>
      </c>
      <c r="CP64" s="18">
        <f>'[20]Pivot Transfers'!X130</f>
        <v>0</v>
      </c>
      <c r="CQ64" s="18">
        <f>'[20]Pivot Transfers'!Y130</f>
        <v>0</v>
      </c>
      <c r="CR64" s="18">
        <f>'[20]Pivot Transfers'!Z130</f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/>
    </row>
    <row r="65" spans="1:118">
      <c r="A65" s="51">
        <v>39009</v>
      </c>
      <c r="B65" s="17" t="s">
        <v>11</v>
      </c>
      <c r="C65" s="53">
        <f t="shared" si="121"/>
        <v>38834</v>
      </c>
      <c r="D65" s="53">
        <f t="shared" si="122"/>
        <v>154218.61538461538</v>
      </c>
      <c r="E65" s="21">
        <f>'[20]Pivot End Balances'!T131</f>
        <v>38834</v>
      </c>
      <c r="F65" s="19">
        <f t="shared" si="123"/>
        <v>38834</v>
      </c>
      <c r="G65" s="19">
        <f t="shared" si="124"/>
        <v>38834</v>
      </c>
      <c r="H65" s="19">
        <f t="shared" si="125"/>
        <v>38834</v>
      </c>
      <c r="I65" s="19">
        <f t="shared" si="126"/>
        <v>38834</v>
      </c>
      <c r="J65" s="19">
        <f t="shared" si="127"/>
        <v>38834</v>
      </c>
      <c r="K65" s="19">
        <f t="shared" si="128"/>
        <v>38834</v>
      </c>
      <c r="L65" s="19">
        <f t="shared" si="129"/>
        <v>38834</v>
      </c>
      <c r="M65" s="19">
        <f t="shared" si="130"/>
        <v>38834</v>
      </c>
      <c r="N65" s="19">
        <f t="shared" si="131"/>
        <v>38834</v>
      </c>
      <c r="O65" s="19">
        <f t="shared" si="132"/>
        <v>38834</v>
      </c>
      <c r="P65" s="19">
        <f t="shared" si="133"/>
        <v>38834</v>
      </c>
      <c r="Q65" s="19">
        <f t="shared" si="134"/>
        <v>38834</v>
      </c>
      <c r="R65" s="19">
        <f t="shared" si="135"/>
        <v>38834</v>
      </c>
      <c r="S65" s="19">
        <f t="shared" si="136"/>
        <v>38834</v>
      </c>
      <c r="T65" s="19">
        <f t="shared" si="137"/>
        <v>38834</v>
      </c>
      <c r="U65" s="19">
        <f t="shared" si="138"/>
        <v>38834</v>
      </c>
      <c r="V65" s="19">
        <f t="shared" si="139"/>
        <v>88834</v>
      </c>
      <c r="W65" s="19">
        <f t="shared" si="140"/>
        <v>138834</v>
      </c>
      <c r="X65" s="19">
        <f t="shared" si="141"/>
        <v>188834</v>
      </c>
      <c r="Y65" s="19">
        <f t="shared" si="142"/>
        <v>188834</v>
      </c>
      <c r="Z65" s="19">
        <f t="shared" si="143"/>
        <v>188834</v>
      </c>
      <c r="AA65" s="19">
        <f t="shared" si="144"/>
        <v>188834</v>
      </c>
      <c r="AB65" s="19">
        <f t="shared" si="145"/>
        <v>188834</v>
      </c>
      <c r="AC65" s="19">
        <f t="shared" si="146"/>
        <v>188834</v>
      </c>
      <c r="AD65" s="19">
        <f t="shared" si="147"/>
        <v>188834</v>
      </c>
      <c r="AE65" s="19">
        <f t="shared" si="148"/>
        <v>188834</v>
      </c>
      <c r="AF65" s="19">
        <f t="shared" si="149"/>
        <v>188834</v>
      </c>
      <c r="AH65" s="18">
        <f>'[20]Pivot Additions'!U131</f>
        <v>0</v>
      </c>
      <c r="AI65" s="18">
        <f>'[20]Pivot Additions'!V131</f>
        <v>0</v>
      </c>
      <c r="AJ65" s="18">
        <f>'[20]Pivot Additions'!W131</f>
        <v>0</v>
      </c>
      <c r="AK65" s="18">
        <f>'[20]Pivot Additions'!X131</f>
        <v>0</v>
      </c>
      <c r="AL65" s="18">
        <f>'[20]Pivot Additions'!Y131</f>
        <v>0</v>
      </c>
      <c r="AM65" s="18">
        <f>'[20]Pivot Additions'!Z131</f>
        <v>0</v>
      </c>
      <c r="AN65" s="60">
        <f t="shared" si="172"/>
        <v>0</v>
      </c>
      <c r="AO65" s="60">
        <f>SUM($AH65:$AM65)/SUM($AH$80:$AM$80)*'Capital Spending'!D$10*$AO$1</f>
        <v>0</v>
      </c>
      <c r="AP65" s="60">
        <f>SUM($AH65:$AM65)/SUM($AH$80:$AM$80)*'Capital Spending'!E$10*$AO$1</f>
        <v>0</v>
      </c>
      <c r="AQ65" s="60">
        <f>SUM($AH65:$AM65)/SUM($AH$80:$AM$80)*'Capital Spending'!F$10*$AO$1</f>
        <v>0</v>
      </c>
      <c r="AR65" s="60">
        <f>SUM($AH65:$AM65)/SUM($AH$80:$AM$80)*'Capital Spending'!G$10*$AO$1</f>
        <v>0</v>
      </c>
      <c r="AS65" s="60">
        <f>SUM($AH65:$AM65)/SUM($AH$80:$AM$80)*'Capital Spending'!H$10*$AO$1</f>
        <v>0</v>
      </c>
      <c r="AT65" s="60">
        <f>SUM($AH65:$AM65)/SUM($AH$80:$AM$80)*'Capital Spending'!I$10*$AO$1</f>
        <v>0</v>
      </c>
      <c r="AU65" s="60">
        <f>SUM($AH65:$AM65)/SUM($AH$80:$AM$80)*'Capital Spending'!J$10*$AO$1</f>
        <v>0</v>
      </c>
      <c r="AV65" s="60">
        <f>SUM($AH65:$AM65)/SUM($AH$80:$AM$80)*'Capital Spending'!K$10*$AO$1</f>
        <v>0</v>
      </c>
      <c r="AW65" s="60">
        <f>SUM($AH65:$AM65)/SUM($AH$80:$AM$80)*'Capital Spending'!L$10*$AO$1</f>
        <v>0</v>
      </c>
      <c r="AX65" s="60">
        <v>50000</v>
      </c>
      <c r="AY65" s="60">
        <v>50000</v>
      </c>
      <c r="AZ65" s="60">
        <v>50000</v>
      </c>
      <c r="BA65" s="60">
        <f>SUM($AH65:$AM65)/SUM($AH$80:$AM$80)*'Capital Spending'!P$10*$AO$1</f>
        <v>0</v>
      </c>
      <c r="BB65" s="60">
        <f>SUM($AH65:$AM65)/SUM($AH$80:$AM$80)*'Capital Spending'!Q$10*$AO$1</f>
        <v>0</v>
      </c>
      <c r="BC65" s="60">
        <f>SUM($AH65:$AM65)/SUM($AH$80:$AM$80)*'Capital Spending'!R$10*$AO$1</f>
        <v>0</v>
      </c>
      <c r="BD65" s="60">
        <f>SUM($AH65:$AM65)/SUM($AH$80:$AM$80)*'Capital Spending'!S$10*$AO$1</f>
        <v>0</v>
      </c>
      <c r="BE65" s="60">
        <f>SUM($AH65:$AM65)/SUM($AH$80:$AM$80)*'Capital Spending'!T$10*$AO$1</f>
        <v>0</v>
      </c>
      <c r="BF65" s="60">
        <f>SUM($AH65:$AM65)/SUM($AH$80:$AM$80)*'Capital Spending'!U$10*$AO$1</f>
        <v>0</v>
      </c>
      <c r="BG65" s="60">
        <f>SUM($AH65:$AM65)/SUM($AH$80:$AM$80)*'Capital Spending'!V$10*$AO$1</f>
        <v>0</v>
      </c>
      <c r="BH65" s="60">
        <f>SUM($AH65:$AM65)/SUM($AH$80:$AM$80)*'Capital Spending'!W$10*$AO$1</f>
        <v>0</v>
      </c>
      <c r="BI65" s="19"/>
      <c r="BJ65" s="110">
        <f t="shared" si="150"/>
        <v>0</v>
      </c>
      <c r="BK65" s="31">
        <f>'[20]Pivot Retires'!U131</f>
        <v>0</v>
      </c>
      <c r="BL65" s="31">
        <f>'[20]Pivot Retires'!V131</f>
        <v>0</v>
      </c>
      <c r="BM65" s="31">
        <f>'[20]Pivot Retires'!W131</f>
        <v>0</v>
      </c>
      <c r="BN65" s="31">
        <f>'[20]Pivot Retires'!X131</f>
        <v>0</v>
      </c>
      <c r="BO65" s="31">
        <f>'[20]Pivot Retires'!Y131</f>
        <v>0</v>
      </c>
      <c r="BP65" s="31">
        <f>'[20]Pivot Retires'!Z131</f>
        <v>0</v>
      </c>
      <c r="BQ65" s="18">
        <f t="shared" si="151"/>
        <v>0</v>
      </c>
      <c r="BR65" s="19">
        <f t="shared" si="152"/>
        <v>0</v>
      </c>
      <c r="BS65" s="19">
        <f t="shared" si="153"/>
        <v>0</v>
      </c>
      <c r="BT65" s="19">
        <f t="shared" si="154"/>
        <v>0</v>
      </c>
      <c r="BU65" s="19">
        <f t="shared" si="155"/>
        <v>0</v>
      </c>
      <c r="BV65" s="19">
        <f t="shared" si="156"/>
        <v>0</v>
      </c>
      <c r="BW65" s="19">
        <f t="shared" si="157"/>
        <v>0</v>
      </c>
      <c r="BX65" s="19">
        <f t="shared" si="158"/>
        <v>0</v>
      </c>
      <c r="BY65" s="19">
        <f t="shared" si="159"/>
        <v>0</v>
      </c>
      <c r="BZ65" s="19">
        <f t="shared" si="160"/>
        <v>0</v>
      </c>
      <c r="CA65" s="19">
        <f t="shared" si="161"/>
        <v>0</v>
      </c>
      <c r="CB65" s="19">
        <f t="shared" si="162"/>
        <v>0</v>
      </c>
      <c r="CC65" s="19">
        <f t="shared" si="163"/>
        <v>0</v>
      </c>
      <c r="CD65" s="19">
        <f t="shared" si="164"/>
        <v>0</v>
      </c>
      <c r="CE65" s="19">
        <f t="shared" si="165"/>
        <v>0</v>
      </c>
      <c r="CF65" s="19">
        <f t="shared" si="166"/>
        <v>0</v>
      </c>
      <c r="CG65" s="19">
        <f t="shared" si="167"/>
        <v>0</v>
      </c>
      <c r="CH65" s="19">
        <f t="shared" si="168"/>
        <v>0</v>
      </c>
      <c r="CI65" s="19">
        <f t="shared" si="169"/>
        <v>0</v>
      </c>
      <c r="CJ65" s="19">
        <f t="shared" si="170"/>
        <v>0</v>
      </c>
      <c r="CK65" s="19">
        <f t="shared" si="171"/>
        <v>0</v>
      </c>
      <c r="CL65" s="19"/>
      <c r="CM65" s="18">
        <f>'[20]Pivot Transfers'!U131</f>
        <v>0</v>
      </c>
      <c r="CN65" s="18">
        <f>'[20]Pivot Transfers'!V131</f>
        <v>0</v>
      </c>
      <c r="CO65" s="18">
        <f>'[20]Pivot Transfers'!W131</f>
        <v>0</v>
      </c>
      <c r="CP65" s="18">
        <f>'[20]Pivot Transfers'!X131</f>
        <v>0</v>
      </c>
      <c r="CQ65" s="18">
        <f>'[20]Pivot Transfers'!Y131</f>
        <v>0</v>
      </c>
      <c r="CR65" s="18">
        <f>'[20]Pivot Transfers'!Z131</f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/>
    </row>
    <row r="66" spans="1:118">
      <c r="A66" s="51">
        <v>39100</v>
      </c>
      <c r="B66" s="17" t="s">
        <v>12</v>
      </c>
      <c r="C66" s="53">
        <f t="shared" si="121"/>
        <v>41632.498461538467</v>
      </c>
      <c r="D66" s="53">
        <f t="shared" si="122"/>
        <v>42652.820000000014</v>
      </c>
      <c r="E66" s="21">
        <f>'[20]Pivot End Balances'!T132</f>
        <v>41784</v>
      </c>
      <c r="F66" s="19">
        <f t="shared" si="123"/>
        <v>39553.980000000003</v>
      </c>
      <c r="G66" s="19">
        <f t="shared" si="124"/>
        <v>39553.980000000003</v>
      </c>
      <c r="H66" s="19">
        <f t="shared" si="125"/>
        <v>39553.980000000003</v>
      </c>
      <c r="I66" s="19">
        <f t="shared" si="126"/>
        <v>39553.980000000003</v>
      </c>
      <c r="J66" s="19">
        <f t="shared" si="127"/>
        <v>42652.820000000007</v>
      </c>
      <c r="K66" s="19">
        <f t="shared" si="128"/>
        <v>42652.820000000007</v>
      </c>
      <c r="L66" s="19">
        <f t="shared" si="129"/>
        <v>42652.820000000007</v>
      </c>
      <c r="M66" s="19">
        <f t="shared" si="130"/>
        <v>42652.820000000007</v>
      </c>
      <c r="N66" s="19">
        <f t="shared" si="131"/>
        <v>42652.820000000007</v>
      </c>
      <c r="O66" s="19">
        <f t="shared" si="132"/>
        <v>42652.820000000007</v>
      </c>
      <c r="P66" s="19">
        <f t="shared" si="133"/>
        <v>42652.820000000007</v>
      </c>
      <c r="Q66" s="19">
        <f t="shared" si="134"/>
        <v>42652.820000000007</v>
      </c>
      <c r="R66" s="19">
        <f t="shared" si="135"/>
        <v>42652.820000000007</v>
      </c>
      <c r="S66" s="19">
        <f t="shared" si="136"/>
        <v>42652.820000000007</v>
      </c>
      <c r="T66" s="19">
        <f t="shared" si="137"/>
        <v>42652.820000000007</v>
      </c>
      <c r="U66" s="19">
        <f t="shared" si="138"/>
        <v>42652.820000000007</v>
      </c>
      <c r="V66" s="19">
        <f t="shared" si="139"/>
        <v>42652.820000000007</v>
      </c>
      <c r="W66" s="19">
        <f t="shared" si="140"/>
        <v>42652.820000000007</v>
      </c>
      <c r="X66" s="19">
        <f t="shared" si="141"/>
        <v>42652.820000000007</v>
      </c>
      <c r="Y66" s="19">
        <f t="shared" si="142"/>
        <v>42652.820000000007</v>
      </c>
      <c r="Z66" s="19">
        <f t="shared" si="143"/>
        <v>42652.820000000007</v>
      </c>
      <c r="AA66" s="19">
        <f t="shared" si="144"/>
        <v>42652.820000000007</v>
      </c>
      <c r="AB66" s="19">
        <f t="shared" si="145"/>
        <v>42652.820000000007</v>
      </c>
      <c r="AC66" s="19">
        <f t="shared" si="146"/>
        <v>42652.820000000007</v>
      </c>
      <c r="AD66" s="19">
        <f t="shared" si="147"/>
        <v>42652.820000000007</v>
      </c>
      <c r="AE66" s="19">
        <f t="shared" si="148"/>
        <v>42652.820000000007</v>
      </c>
      <c r="AF66" s="19">
        <f t="shared" si="149"/>
        <v>42652.820000000007</v>
      </c>
      <c r="AH66" s="18">
        <f>'[20]Pivot Additions'!U132</f>
        <v>0</v>
      </c>
      <c r="AI66" s="18">
        <f>'[20]Pivot Additions'!V132</f>
        <v>0</v>
      </c>
      <c r="AJ66" s="18">
        <f>'[20]Pivot Additions'!W132</f>
        <v>0</v>
      </c>
      <c r="AK66" s="18">
        <f>'[20]Pivot Additions'!X132</f>
        <v>0</v>
      </c>
      <c r="AL66" s="18">
        <f>'[20]Pivot Additions'!Y132</f>
        <v>3098.84</v>
      </c>
      <c r="AM66" s="18">
        <f>'[20]Pivot Additions'!Z132</f>
        <v>0</v>
      </c>
      <c r="AN66" s="60">
        <v>0</v>
      </c>
      <c r="AO66" s="60">
        <f>SUM($AH66:$AM66)/SUM($AH$80:$AM$80)*'Capital Spending'!D$10*$AO$1</f>
        <v>0</v>
      </c>
      <c r="AP66" s="60">
        <f>SUM($AH66:$AM66)/SUM($AH$80:$AM$80)*'Capital Spending'!E$10*$AO$1</f>
        <v>0</v>
      </c>
      <c r="AQ66" s="60">
        <f>SUM($AH66:$AM66)/SUM($AH$80:$AM$80)*'Capital Spending'!F$10*$AO$1</f>
        <v>0</v>
      </c>
      <c r="AR66" s="60">
        <f>SUM($AH66:$AM66)/SUM($AH$80:$AM$80)*'Capital Spending'!G$10*$AO$1</f>
        <v>0</v>
      </c>
      <c r="AS66" s="60">
        <f>SUM($AH66:$AM66)/SUM($AH$80:$AM$80)*'Capital Spending'!H$10*$AO$1</f>
        <v>0</v>
      </c>
      <c r="AT66" s="60">
        <f>SUM($AH66:$AM66)/SUM($AH$80:$AM$80)*'Capital Spending'!I$10*$AO$1</f>
        <v>0</v>
      </c>
      <c r="AU66" s="60">
        <f>SUM($AH66:$AM66)/SUM($AH$80:$AM$80)*'Capital Spending'!J$10*$AO$1</f>
        <v>0</v>
      </c>
      <c r="AV66" s="60">
        <f>SUM($AH66:$AM66)/SUM($AH$80:$AM$80)*'Capital Spending'!K$10*$AO$1</f>
        <v>0</v>
      </c>
      <c r="AW66" s="60">
        <f>SUM($AH66:$AM66)/SUM($AH$80:$AM$80)*'Capital Spending'!L$10*$AO$1</f>
        <v>0</v>
      </c>
      <c r="AX66" s="60">
        <v>0</v>
      </c>
      <c r="AY66" s="60">
        <v>0</v>
      </c>
      <c r="AZ66" s="60">
        <v>0</v>
      </c>
      <c r="BA66" s="60">
        <f>SUM($AH66:$AM66)/SUM($AH$80:$AM$80)*'Capital Spending'!P$10*$AO$1</f>
        <v>0</v>
      </c>
      <c r="BB66" s="60">
        <f>SUM($AH66:$AM66)/SUM($AH$80:$AM$80)*'Capital Spending'!Q$10*$AO$1</f>
        <v>0</v>
      </c>
      <c r="BC66" s="60">
        <f>SUM($AH66:$AM66)/SUM($AH$80:$AM$80)*'Capital Spending'!R$10*$AO$1</f>
        <v>0</v>
      </c>
      <c r="BD66" s="60">
        <f>SUM($AH66:$AM66)/SUM($AH$80:$AM$80)*'Capital Spending'!S$10*$AO$1</f>
        <v>0</v>
      </c>
      <c r="BE66" s="60">
        <f>SUM($AH66:$AM66)/SUM($AH$80:$AM$80)*'Capital Spending'!T$10*$AO$1</f>
        <v>0</v>
      </c>
      <c r="BF66" s="60">
        <f>SUM($AH66:$AM66)/SUM($AH$80:$AM$80)*'Capital Spending'!U$10*$AO$1</f>
        <v>0</v>
      </c>
      <c r="BG66" s="60">
        <f>SUM($AH66:$AM66)/SUM($AH$80:$AM$80)*'Capital Spending'!V$10*$AO$1</f>
        <v>0</v>
      </c>
      <c r="BH66" s="60">
        <f>SUM($AH66:$AM66)/SUM($AH$80:$AM$80)*'Capital Spending'!W$10*$AO$1</f>
        <v>0</v>
      </c>
      <c r="BI66" s="19"/>
      <c r="BJ66" s="110">
        <f t="shared" si="150"/>
        <v>-0.71963057143963549</v>
      </c>
      <c r="BK66" s="31">
        <f>'[20]Pivot Retires'!U132</f>
        <v>-2230.02</v>
      </c>
      <c r="BL66" s="31">
        <f>'[20]Pivot Retires'!V132</f>
        <v>0</v>
      </c>
      <c r="BM66" s="31">
        <f>'[20]Pivot Retires'!W132</f>
        <v>0</v>
      </c>
      <c r="BN66" s="31">
        <f>'[20]Pivot Retires'!X132</f>
        <v>0</v>
      </c>
      <c r="BO66" s="31">
        <f>'[20]Pivot Retires'!Y132</f>
        <v>0</v>
      </c>
      <c r="BP66" s="31">
        <f>'[20]Pivot Retires'!Z132</f>
        <v>0</v>
      </c>
      <c r="BQ66" s="18">
        <f t="shared" si="151"/>
        <v>0</v>
      </c>
      <c r="BR66" s="19">
        <f t="shared" si="152"/>
        <v>0</v>
      </c>
      <c r="BS66" s="19">
        <f t="shared" si="153"/>
        <v>0</v>
      </c>
      <c r="BT66" s="19">
        <f t="shared" si="154"/>
        <v>0</v>
      </c>
      <c r="BU66" s="19">
        <f t="shared" si="155"/>
        <v>0</v>
      </c>
      <c r="BV66" s="19">
        <f t="shared" si="156"/>
        <v>0</v>
      </c>
      <c r="BW66" s="19">
        <f t="shared" si="157"/>
        <v>0</v>
      </c>
      <c r="BX66" s="19">
        <f t="shared" si="158"/>
        <v>0</v>
      </c>
      <c r="BY66" s="19">
        <f t="shared" si="159"/>
        <v>0</v>
      </c>
      <c r="BZ66" s="19">
        <f t="shared" si="160"/>
        <v>0</v>
      </c>
      <c r="CA66" s="19">
        <f t="shared" si="161"/>
        <v>0</v>
      </c>
      <c r="CB66" s="19">
        <f t="shared" si="162"/>
        <v>0</v>
      </c>
      <c r="CC66" s="19">
        <f t="shared" si="163"/>
        <v>0</v>
      </c>
      <c r="CD66" s="19">
        <f t="shared" si="164"/>
        <v>0</v>
      </c>
      <c r="CE66" s="19">
        <f t="shared" si="165"/>
        <v>0</v>
      </c>
      <c r="CF66" s="19">
        <f t="shared" si="166"/>
        <v>0</v>
      </c>
      <c r="CG66" s="19">
        <f t="shared" si="167"/>
        <v>0</v>
      </c>
      <c r="CH66" s="19">
        <f t="shared" si="168"/>
        <v>0</v>
      </c>
      <c r="CI66" s="19">
        <f t="shared" si="169"/>
        <v>0</v>
      </c>
      <c r="CJ66" s="19">
        <f t="shared" si="170"/>
        <v>0</v>
      </c>
      <c r="CK66" s="19">
        <f t="shared" si="171"/>
        <v>0</v>
      </c>
      <c r="CL66" s="19"/>
      <c r="CM66" s="18">
        <f>'[20]Pivot Transfers'!U132</f>
        <v>0</v>
      </c>
      <c r="CN66" s="18">
        <f>'[20]Pivot Transfers'!V132</f>
        <v>0</v>
      </c>
      <c r="CO66" s="18">
        <f>'[20]Pivot Transfers'!W132</f>
        <v>0</v>
      </c>
      <c r="CP66" s="18">
        <f>'[20]Pivot Transfers'!X132</f>
        <v>0</v>
      </c>
      <c r="CQ66" s="18">
        <f>'[20]Pivot Transfers'!Y132</f>
        <v>0</v>
      </c>
      <c r="CR66" s="18">
        <f>'[20]Pivot Transfers'!Z132</f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0</v>
      </c>
      <c r="DI66" s="19">
        <v>0</v>
      </c>
      <c r="DJ66" s="19">
        <v>0</v>
      </c>
      <c r="DK66" s="19">
        <v>0</v>
      </c>
      <c r="DL66" s="19">
        <v>0</v>
      </c>
      <c r="DM66" s="19">
        <v>0</v>
      </c>
      <c r="DN66" s="19"/>
    </row>
    <row r="67" spans="1:118">
      <c r="A67" s="51">
        <v>39200</v>
      </c>
      <c r="B67" s="16" t="s">
        <v>40</v>
      </c>
      <c r="C67" s="53">
        <f t="shared" si="121"/>
        <v>4109.6900000000005</v>
      </c>
      <c r="D67" s="53">
        <f t="shared" si="122"/>
        <v>4109.6900000000005</v>
      </c>
      <c r="E67" s="21">
        <f>'[20]Pivot End Balances'!T133</f>
        <v>4109.6899999999996</v>
      </c>
      <c r="F67" s="19">
        <f t="shared" si="123"/>
        <v>4109.6899999999996</v>
      </c>
      <c r="G67" s="19">
        <f t="shared" si="124"/>
        <v>4109.6899999999996</v>
      </c>
      <c r="H67" s="19">
        <f t="shared" si="125"/>
        <v>4109.6899999999996</v>
      </c>
      <c r="I67" s="19">
        <f t="shared" si="126"/>
        <v>4109.6899999999996</v>
      </c>
      <c r="J67" s="19">
        <f t="shared" si="127"/>
        <v>4109.6899999999996</v>
      </c>
      <c r="K67" s="19">
        <f t="shared" si="128"/>
        <v>4109.6899999999996</v>
      </c>
      <c r="L67" s="19">
        <f t="shared" si="129"/>
        <v>4109.6899999999996</v>
      </c>
      <c r="M67" s="19">
        <f t="shared" si="130"/>
        <v>4109.6899999999996</v>
      </c>
      <c r="N67" s="19">
        <f t="shared" si="131"/>
        <v>4109.6899999999996</v>
      </c>
      <c r="O67" s="19">
        <f t="shared" si="132"/>
        <v>4109.6899999999996</v>
      </c>
      <c r="P67" s="19">
        <f t="shared" si="133"/>
        <v>4109.6899999999996</v>
      </c>
      <c r="Q67" s="19">
        <f t="shared" si="134"/>
        <v>4109.6899999999996</v>
      </c>
      <c r="R67" s="19">
        <f t="shared" si="135"/>
        <v>4109.6899999999996</v>
      </c>
      <c r="S67" s="19">
        <f t="shared" si="136"/>
        <v>4109.6899999999996</v>
      </c>
      <c r="T67" s="19">
        <f t="shared" si="137"/>
        <v>4109.6899999999996</v>
      </c>
      <c r="U67" s="19">
        <f t="shared" si="138"/>
        <v>4109.6899999999996</v>
      </c>
      <c r="V67" s="19">
        <f t="shared" si="139"/>
        <v>4109.6899999999996</v>
      </c>
      <c r="W67" s="19">
        <f t="shared" si="140"/>
        <v>4109.6899999999996</v>
      </c>
      <c r="X67" s="19">
        <f t="shared" si="141"/>
        <v>4109.6899999999996</v>
      </c>
      <c r="Y67" s="19">
        <f t="shared" si="142"/>
        <v>4109.6899999999996</v>
      </c>
      <c r="Z67" s="19">
        <f t="shared" si="143"/>
        <v>4109.6899999999996</v>
      </c>
      <c r="AA67" s="19">
        <f t="shared" si="144"/>
        <v>4109.6899999999996</v>
      </c>
      <c r="AB67" s="19">
        <f t="shared" si="145"/>
        <v>4109.6899999999996</v>
      </c>
      <c r="AC67" s="19">
        <f t="shared" si="146"/>
        <v>4109.6899999999996</v>
      </c>
      <c r="AD67" s="19">
        <f t="shared" si="147"/>
        <v>4109.6899999999996</v>
      </c>
      <c r="AE67" s="19">
        <f t="shared" si="148"/>
        <v>4109.6899999999996</v>
      </c>
      <c r="AF67" s="19">
        <f t="shared" si="149"/>
        <v>4109.6899999999996</v>
      </c>
      <c r="AH67" s="18">
        <f>'[20]Pivot Additions'!U133</f>
        <v>0</v>
      </c>
      <c r="AI67" s="18">
        <f>'[20]Pivot Additions'!V133</f>
        <v>0</v>
      </c>
      <c r="AJ67" s="18">
        <f>'[20]Pivot Additions'!W133</f>
        <v>0</v>
      </c>
      <c r="AK67" s="18">
        <f>'[20]Pivot Additions'!X133</f>
        <v>0</v>
      </c>
      <c r="AL67" s="18">
        <f>'[20]Pivot Additions'!Y133</f>
        <v>0</v>
      </c>
      <c r="AM67" s="18">
        <f>'[20]Pivot Additions'!Z133</f>
        <v>0</v>
      </c>
      <c r="AN67" s="60">
        <f t="shared" si="172"/>
        <v>0</v>
      </c>
      <c r="AO67" s="60">
        <f>SUM($AH67:$AM67)/SUM($AH$80:$AM$80)*'Capital Spending'!D$10*$AO$1</f>
        <v>0</v>
      </c>
      <c r="AP67" s="60">
        <f>SUM($AH67:$AM67)/SUM($AH$80:$AM$80)*'Capital Spending'!E$10*$AO$1</f>
        <v>0</v>
      </c>
      <c r="AQ67" s="60">
        <f>SUM($AH67:$AM67)/SUM($AH$80:$AM$80)*'Capital Spending'!F$10*$AO$1</f>
        <v>0</v>
      </c>
      <c r="AR67" s="60">
        <f>SUM($AH67:$AM67)/SUM($AH$80:$AM$80)*'Capital Spending'!G$10*$AO$1</f>
        <v>0</v>
      </c>
      <c r="AS67" s="60">
        <f>SUM($AH67:$AM67)/SUM($AH$80:$AM$80)*'Capital Spending'!H$10*$AO$1</f>
        <v>0</v>
      </c>
      <c r="AT67" s="60">
        <f>SUM($AH67:$AM67)/SUM($AH$80:$AM$80)*'Capital Spending'!I$10*$AO$1</f>
        <v>0</v>
      </c>
      <c r="AU67" s="60">
        <f>SUM($AH67:$AM67)/SUM($AH$80:$AM$80)*'Capital Spending'!J$10*$AO$1</f>
        <v>0</v>
      </c>
      <c r="AV67" s="60">
        <f>SUM($AH67:$AM67)/SUM($AH$80:$AM$80)*'Capital Spending'!K$10*$AO$1</f>
        <v>0</v>
      </c>
      <c r="AW67" s="60">
        <f>SUM($AH67:$AM67)/SUM($AH$80:$AM$80)*'Capital Spending'!L$10*$AO$1</f>
        <v>0</v>
      </c>
      <c r="AX67" s="60">
        <f>SUM($AH67:$AM67)/SUM($AH$80:$AM$80)*'Capital Spending'!M$10*$AO$1</f>
        <v>0</v>
      </c>
      <c r="AY67" s="60">
        <f>SUM($AH67:$AM67)/SUM($AH$80:$AM$80)*'Capital Spending'!N$10*$AO$1</f>
        <v>0</v>
      </c>
      <c r="AZ67" s="60">
        <f>SUM($AH67:$AM67)/SUM($AH$80:$AM$80)*'Capital Spending'!O$10*$AO$1</f>
        <v>0</v>
      </c>
      <c r="BA67" s="60">
        <f>SUM($AH67:$AM67)/SUM($AH$80:$AM$80)*'Capital Spending'!P$10*$AO$1</f>
        <v>0</v>
      </c>
      <c r="BB67" s="60">
        <f>SUM($AH67:$AM67)/SUM($AH$80:$AM$80)*'Capital Spending'!Q$10*$AO$1</f>
        <v>0</v>
      </c>
      <c r="BC67" s="60">
        <f>SUM($AH67:$AM67)/SUM($AH$80:$AM$80)*'Capital Spending'!R$10*$AO$1</f>
        <v>0</v>
      </c>
      <c r="BD67" s="60">
        <f>SUM($AH67:$AM67)/SUM($AH$80:$AM$80)*'Capital Spending'!S$10*$AO$1</f>
        <v>0</v>
      </c>
      <c r="BE67" s="60">
        <f>SUM($AH67:$AM67)/SUM($AH$80:$AM$80)*'Capital Spending'!T$10*$AO$1</f>
        <v>0</v>
      </c>
      <c r="BF67" s="60">
        <f>SUM($AH67:$AM67)/SUM($AH$80:$AM$80)*'Capital Spending'!U$10*$AO$1</f>
        <v>0</v>
      </c>
      <c r="BG67" s="60">
        <f>SUM($AH67:$AM67)/SUM($AH$80:$AM$80)*'Capital Spending'!V$10*$AO$1</f>
        <v>0</v>
      </c>
      <c r="BH67" s="60">
        <f>SUM($AH67:$AM67)/SUM($AH$80:$AM$80)*'Capital Spending'!W$10*$AO$1</f>
        <v>0</v>
      </c>
      <c r="BI67" s="19"/>
      <c r="BJ67" s="110">
        <f t="shared" si="150"/>
        <v>0</v>
      </c>
      <c r="BK67" s="31">
        <f>'[20]Pivot Retires'!U133</f>
        <v>0</v>
      </c>
      <c r="BL67" s="31">
        <f>'[20]Pivot Retires'!V133</f>
        <v>0</v>
      </c>
      <c r="BM67" s="31">
        <f>'[20]Pivot Retires'!W133</f>
        <v>0</v>
      </c>
      <c r="BN67" s="31">
        <f>'[20]Pivot Retires'!X133</f>
        <v>0</v>
      </c>
      <c r="BO67" s="31">
        <f>'[20]Pivot Retires'!Y133</f>
        <v>0</v>
      </c>
      <c r="BP67" s="31">
        <f>'[20]Pivot Retires'!Z133</f>
        <v>0</v>
      </c>
      <c r="BQ67" s="18">
        <f t="shared" si="151"/>
        <v>0</v>
      </c>
      <c r="BR67" s="19">
        <f t="shared" si="152"/>
        <v>0</v>
      </c>
      <c r="BS67" s="19">
        <f t="shared" si="153"/>
        <v>0</v>
      </c>
      <c r="BT67" s="19">
        <f t="shared" si="154"/>
        <v>0</v>
      </c>
      <c r="BU67" s="19">
        <f t="shared" si="155"/>
        <v>0</v>
      </c>
      <c r="BV67" s="19">
        <f t="shared" si="156"/>
        <v>0</v>
      </c>
      <c r="BW67" s="19">
        <f t="shared" si="157"/>
        <v>0</v>
      </c>
      <c r="BX67" s="19">
        <f t="shared" si="158"/>
        <v>0</v>
      </c>
      <c r="BY67" s="19">
        <f t="shared" si="159"/>
        <v>0</v>
      </c>
      <c r="BZ67" s="19">
        <f t="shared" si="160"/>
        <v>0</v>
      </c>
      <c r="CA67" s="19">
        <f t="shared" si="161"/>
        <v>0</v>
      </c>
      <c r="CB67" s="19">
        <f t="shared" si="162"/>
        <v>0</v>
      </c>
      <c r="CC67" s="19">
        <f t="shared" si="163"/>
        <v>0</v>
      </c>
      <c r="CD67" s="19">
        <f t="shared" si="164"/>
        <v>0</v>
      </c>
      <c r="CE67" s="19">
        <f t="shared" si="165"/>
        <v>0</v>
      </c>
      <c r="CF67" s="19">
        <f t="shared" si="166"/>
        <v>0</v>
      </c>
      <c r="CG67" s="19">
        <f t="shared" si="167"/>
        <v>0</v>
      </c>
      <c r="CH67" s="19">
        <f t="shared" si="168"/>
        <v>0</v>
      </c>
      <c r="CI67" s="19">
        <f t="shared" si="169"/>
        <v>0</v>
      </c>
      <c r="CJ67" s="19">
        <f t="shared" si="170"/>
        <v>0</v>
      </c>
      <c r="CK67" s="19">
        <f t="shared" si="171"/>
        <v>0</v>
      </c>
      <c r="CL67" s="19"/>
      <c r="CM67" s="18">
        <f>'[20]Pivot Transfers'!U133</f>
        <v>0</v>
      </c>
      <c r="CN67" s="18">
        <f>'[20]Pivot Transfers'!V133</f>
        <v>0</v>
      </c>
      <c r="CO67" s="18">
        <f>'[20]Pivot Transfers'!W133</f>
        <v>0</v>
      </c>
      <c r="CP67" s="18">
        <f>'[20]Pivot Transfers'!X133</f>
        <v>0</v>
      </c>
      <c r="CQ67" s="18">
        <f>'[20]Pivot Transfers'!Y133</f>
        <v>0</v>
      </c>
      <c r="CR67" s="18">
        <f>'[20]Pivot Transfers'!Z133</f>
        <v>0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0</v>
      </c>
      <c r="DK67" s="19">
        <v>0</v>
      </c>
      <c r="DL67" s="19">
        <v>0</v>
      </c>
      <c r="DM67" s="19">
        <v>0</v>
      </c>
      <c r="DN67" s="19"/>
    </row>
    <row r="68" spans="1:118">
      <c r="A68" s="51">
        <v>39400</v>
      </c>
      <c r="B68" s="17" t="s">
        <v>17</v>
      </c>
      <c r="C68" s="53">
        <f t="shared" si="121"/>
        <v>163665.77999999997</v>
      </c>
      <c r="D68" s="53">
        <f t="shared" si="122"/>
        <v>163707.46</v>
      </c>
      <c r="E68" s="21">
        <f>'[20]Pivot End Balances'!T134</f>
        <v>163165.62</v>
      </c>
      <c r="F68" s="19">
        <f t="shared" si="123"/>
        <v>163707.46</v>
      </c>
      <c r="G68" s="19">
        <f t="shared" si="124"/>
        <v>163707.46</v>
      </c>
      <c r="H68" s="19">
        <f t="shared" si="125"/>
        <v>163707.46</v>
      </c>
      <c r="I68" s="19">
        <f t="shared" si="126"/>
        <v>163707.46</v>
      </c>
      <c r="J68" s="19">
        <f t="shared" si="127"/>
        <v>163707.46</v>
      </c>
      <c r="K68" s="19">
        <f t="shared" si="128"/>
        <v>163707.46</v>
      </c>
      <c r="L68" s="19">
        <f t="shared" si="129"/>
        <v>163707.46</v>
      </c>
      <c r="M68" s="19">
        <f t="shared" si="130"/>
        <v>163707.46</v>
      </c>
      <c r="N68" s="19">
        <f t="shared" si="131"/>
        <v>163707.46</v>
      </c>
      <c r="O68" s="19">
        <f t="shared" si="132"/>
        <v>163707.46</v>
      </c>
      <c r="P68" s="19">
        <f t="shared" si="133"/>
        <v>163707.46</v>
      </c>
      <c r="Q68" s="19">
        <f t="shared" si="134"/>
        <v>163707.46</v>
      </c>
      <c r="R68" s="19">
        <f t="shared" si="135"/>
        <v>163707.46</v>
      </c>
      <c r="S68" s="19">
        <f t="shared" si="136"/>
        <v>163707.46</v>
      </c>
      <c r="T68" s="19">
        <f t="shared" si="137"/>
        <v>163707.46</v>
      </c>
      <c r="U68" s="19">
        <f t="shared" si="138"/>
        <v>163707.46</v>
      </c>
      <c r="V68" s="19">
        <f t="shared" si="139"/>
        <v>163707.46</v>
      </c>
      <c r="W68" s="19">
        <f t="shared" si="140"/>
        <v>163707.46</v>
      </c>
      <c r="X68" s="19">
        <f t="shared" si="141"/>
        <v>163707.46</v>
      </c>
      <c r="Y68" s="19">
        <f t="shared" si="142"/>
        <v>163707.46</v>
      </c>
      <c r="Z68" s="19">
        <f t="shared" si="143"/>
        <v>163707.46</v>
      </c>
      <c r="AA68" s="19">
        <f t="shared" si="144"/>
        <v>163707.46</v>
      </c>
      <c r="AB68" s="19">
        <f t="shared" si="145"/>
        <v>163707.46</v>
      </c>
      <c r="AC68" s="19">
        <f t="shared" si="146"/>
        <v>163707.46</v>
      </c>
      <c r="AD68" s="19">
        <f t="shared" si="147"/>
        <v>163707.46</v>
      </c>
      <c r="AE68" s="19">
        <f t="shared" si="148"/>
        <v>163707.46</v>
      </c>
      <c r="AF68" s="19">
        <f t="shared" si="149"/>
        <v>163707.46</v>
      </c>
      <c r="AH68" s="18">
        <f>'[20]Pivot Additions'!U134</f>
        <v>541.84</v>
      </c>
      <c r="AI68" s="18">
        <f>'[20]Pivot Additions'!V134</f>
        <v>0</v>
      </c>
      <c r="AJ68" s="18">
        <f>'[20]Pivot Additions'!W134</f>
        <v>0</v>
      </c>
      <c r="AK68" s="18">
        <f>'[20]Pivot Additions'!X134</f>
        <v>0</v>
      </c>
      <c r="AL68" s="18">
        <f>'[20]Pivot Additions'!Y134</f>
        <v>0</v>
      </c>
      <c r="AM68" s="18">
        <f>'[20]Pivot Additions'!Z134</f>
        <v>0</v>
      </c>
      <c r="AN68" s="60">
        <v>0</v>
      </c>
      <c r="AO68" s="60">
        <f>SUM($AH68:$AM68)/SUM($AH$80:$AM$80)*'Capital Spending'!D$10*$AO$1</f>
        <v>0</v>
      </c>
      <c r="AP68" s="60">
        <f>SUM($AH68:$AM68)/SUM($AH$80:$AM$80)*'Capital Spending'!E$10*$AO$1</f>
        <v>0</v>
      </c>
      <c r="AQ68" s="60">
        <f>SUM($AH68:$AM68)/SUM($AH$80:$AM$80)*'Capital Spending'!F$10*$AO$1</f>
        <v>0</v>
      </c>
      <c r="AR68" s="60">
        <f>SUM($AH68:$AM68)/SUM($AH$80:$AM$80)*'Capital Spending'!G$10*$AO$1</f>
        <v>0</v>
      </c>
      <c r="AS68" s="60">
        <f>SUM($AH68:$AM68)/SUM($AH$80:$AM$80)*'Capital Spending'!H$10*$AO$1</f>
        <v>0</v>
      </c>
      <c r="AT68" s="60">
        <f>SUM($AH68:$AM68)/SUM($AH$80:$AM$80)*'Capital Spending'!I$10*$AO$1</f>
        <v>0</v>
      </c>
      <c r="AU68" s="60">
        <f>SUM($AH68:$AM68)/SUM($AH$80:$AM$80)*'Capital Spending'!J$10*$AO$1</f>
        <v>0</v>
      </c>
      <c r="AV68" s="60">
        <f>SUM($AH68:$AM68)/SUM($AH$80:$AM$80)*'Capital Spending'!K$10*$AO$1</f>
        <v>0</v>
      </c>
      <c r="AW68" s="60">
        <f>SUM($AH68:$AM68)/SUM($AH$80:$AM$80)*'Capital Spending'!L$10*$AO$1</f>
        <v>0</v>
      </c>
      <c r="AX68" s="60">
        <v>0</v>
      </c>
      <c r="AY68" s="60">
        <v>0</v>
      </c>
      <c r="AZ68" s="60">
        <v>0</v>
      </c>
      <c r="BA68" s="60">
        <f>SUM($AH68:$AM68)/SUM($AH$80:$AM$80)*'Capital Spending'!P$10*$AO$1</f>
        <v>0</v>
      </c>
      <c r="BB68" s="60">
        <f>SUM($AH68:$AM68)/SUM($AH$80:$AM$80)*'Capital Spending'!Q$10*$AO$1</f>
        <v>0</v>
      </c>
      <c r="BC68" s="60">
        <f>SUM($AH68:$AM68)/SUM($AH$80:$AM$80)*'Capital Spending'!R$10*$AO$1</f>
        <v>0</v>
      </c>
      <c r="BD68" s="60">
        <f>SUM($AH68:$AM68)/SUM($AH$80:$AM$80)*'Capital Spending'!S$10*$AO$1</f>
        <v>0</v>
      </c>
      <c r="BE68" s="60">
        <f>SUM($AH68:$AM68)/SUM($AH$80:$AM$80)*'Capital Spending'!T$10*$AO$1</f>
        <v>0</v>
      </c>
      <c r="BF68" s="60">
        <f>SUM($AH68:$AM68)/SUM($AH$80:$AM$80)*'Capital Spending'!U$10*$AO$1</f>
        <v>0</v>
      </c>
      <c r="BG68" s="60">
        <f>SUM($AH68:$AM68)/SUM($AH$80:$AM$80)*'Capital Spending'!V$10*$AO$1</f>
        <v>0</v>
      </c>
      <c r="BH68" s="60">
        <f>SUM($AH68:$AM68)/SUM($AH$80:$AM$80)*'Capital Spending'!W$10*$AO$1</f>
        <v>0</v>
      </c>
      <c r="BI68" s="19"/>
      <c r="BJ68" s="110">
        <f t="shared" si="150"/>
        <v>0</v>
      </c>
      <c r="BK68" s="31">
        <f>'[20]Pivot Retires'!U134</f>
        <v>0</v>
      </c>
      <c r="BL68" s="31">
        <f>'[20]Pivot Retires'!V134</f>
        <v>0</v>
      </c>
      <c r="BM68" s="31">
        <f>'[20]Pivot Retires'!W134</f>
        <v>0</v>
      </c>
      <c r="BN68" s="31">
        <f>'[20]Pivot Retires'!X134</f>
        <v>0</v>
      </c>
      <c r="BO68" s="31">
        <f>'[20]Pivot Retires'!Y134</f>
        <v>0</v>
      </c>
      <c r="BP68" s="31">
        <f>'[20]Pivot Retires'!Z134</f>
        <v>0</v>
      </c>
      <c r="BQ68" s="18">
        <f t="shared" si="151"/>
        <v>0</v>
      </c>
      <c r="BR68" s="19">
        <f t="shared" si="152"/>
        <v>0</v>
      </c>
      <c r="BS68" s="19">
        <f t="shared" si="153"/>
        <v>0</v>
      </c>
      <c r="BT68" s="19">
        <f t="shared" si="154"/>
        <v>0</v>
      </c>
      <c r="BU68" s="19">
        <f t="shared" si="155"/>
        <v>0</v>
      </c>
      <c r="BV68" s="19">
        <f t="shared" si="156"/>
        <v>0</v>
      </c>
      <c r="BW68" s="19">
        <f t="shared" si="157"/>
        <v>0</v>
      </c>
      <c r="BX68" s="19">
        <f t="shared" si="158"/>
        <v>0</v>
      </c>
      <c r="BY68" s="19">
        <f t="shared" si="159"/>
        <v>0</v>
      </c>
      <c r="BZ68" s="19">
        <f t="shared" si="160"/>
        <v>0</v>
      </c>
      <c r="CA68" s="19">
        <f t="shared" si="161"/>
        <v>0</v>
      </c>
      <c r="CB68" s="19">
        <f t="shared" si="162"/>
        <v>0</v>
      </c>
      <c r="CC68" s="19">
        <f t="shared" si="163"/>
        <v>0</v>
      </c>
      <c r="CD68" s="19">
        <f t="shared" si="164"/>
        <v>0</v>
      </c>
      <c r="CE68" s="19">
        <f t="shared" si="165"/>
        <v>0</v>
      </c>
      <c r="CF68" s="19">
        <f t="shared" si="166"/>
        <v>0</v>
      </c>
      <c r="CG68" s="19">
        <f t="shared" si="167"/>
        <v>0</v>
      </c>
      <c r="CH68" s="19">
        <f t="shared" si="168"/>
        <v>0</v>
      </c>
      <c r="CI68" s="19">
        <f t="shared" si="169"/>
        <v>0</v>
      </c>
      <c r="CJ68" s="19">
        <f t="shared" si="170"/>
        <v>0</v>
      </c>
      <c r="CK68" s="19">
        <f t="shared" si="171"/>
        <v>0</v>
      </c>
      <c r="CL68" s="19"/>
      <c r="CM68" s="18">
        <f>'[20]Pivot Transfers'!U134</f>
        <v>0</v>
      </c>
      <c r="CN68" s="18">
        <f>'[20]Pivot Transfers'!V134</f>
        <v>0</v>
      </c>
      <c r="CO68" s="18">
        <f>'[20]Pivot Transfers'!W134</f>
        <v>0</v>
      </c>
      <c r="CP68" s="18">
        <f>'[20]Pivot Transfers'!X134</f>
        <v>0</v>
      </c>
      <c r="CQ68" s="18">
        <f>'[20]Pivot Transfers'!Y134</f>
        <v>0</v>
      </c>
      <c r="CR68" s="18">
        <f>'[20]Pivot Transfers'!Z134</f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19">
        <v>0</v>
      </c>
      <c r="DK68" s="19">
        <v>0</v>
      </c>
      <c r="DL68" s="19">
        <v>0</v>
      </c>
      <c r="DM68" s="19">
        <v>0</v>
      </c>
      <c r="DN68" s="19"/>
    </row>
    <row r="69" spans="1:118">
      <c r="A69" s="51">
        <v>39600</v>
      </c>
      <c r="B69" s="17" t="s">
        <v>41</v>
      </c>
      <c r="C69" s="53">
        <f t="shared" si="121"/>
        <v>13651.653076923081</v>
      </c>
      <c r="D69" s="53">
        <f t="shared" si="122"/>
        <v>11037.170000000002</v>
      </c>
      <c r="E69" s="21">
        <f>'[20]Pivot End Balances'!T135</f>
        <v>19534.240000000002</v>
      </c>
      <c r="F69" s="19">
        <f t="shared" si="123"/>
        <v>19534.240000000002</v>
      </c>
      <c r="G69" s="19">
        <f t="shared" si="124"/>
        <v>19534.240000000002</v>
      </c>
      <c r="H69" s="19">
        <f t="shared" si="125"/>
        <v>19534.240000000002</v>
      </c>
      <c r="I69" s="19">
        <f t="shared" si="126"/>
        <v>11037.170000000002</v>
      </c>
      <c r="J69" s="19">
        <f t="shared" si="127"/>
        <v>11037.170000000002</v>
      </c>
      <c r="K69" s="19">
        <f t="shared" si="128"/>
        <v>11037.170000000002</v>
      </c>
      <c r="L69" s="19">
        <f t="shared" si="129"/>
        <v>11037.170000000002</v>
      </c>
      <c r="M69" s="19">
        <f t="shared" si="130"/>
        <v>11037.170000000002</v>
      </c>
      <c r="N69" s="19">
        <f t="shared" si="131"/>
        <v>11037.170000000002</v>
      </c>
      <c r="O69" s="19">
        <f t="shared" si="132"/>
        <v>11037.170000000002</v>
      </c>
      <c r="P69" s="19">
        <f t="shared" si="133"/>
        <v>11037.170000000002</v>
      </c>
      <c r="Q69" s="19">
        <f t="shared" si="134"/>
        <v>11037.170000000002</v>
      </c>
      <c r="R69" s="19">
        <f t="shared" si="135"/>
        <v>11037.170000000002</v>
      </c>
      <c r="S69" s="19">
        <f t="shared" si="136"/>
        <v>11037.170000000002</v>
      </c>
      <c r="T69" s="19">
        <f t="shared" si="137"/>
        <v>11037.170000000002</v>
      </c>
      <c r="U69" s="19">
        <f t="shared" si="138"/>
        <v>11037.170000000002</v>
      </c>
      <c r="V69" s="19">
        <f t="shared" si="139"/>
        <v>11037.170000000002</v>
      </c>
      <c r="W69" s="19">
        <f t="shared" si="140"/>
        <v>11037.170000000002</v>
      </c>
      <c r="X69" s="19">
        <f t="shared" si="141"/>
        <v>11037.170000000002</v>
      </c>
      <c r="Y69" s="19">
        <f t="shared" si="142"/>
        <v>11037.170000000002</v>
      </c>
      <c r="Z69" s="19">
        <f t="shared" si="143"/>
        <v>11037.170000000002</v>
      </c>
      <c r="AA69" s="19">
        <f t="shared" si="144"/>
        <v>11037.170000000002</v>
      </c>
      <c r="AB69" s="19">
        <f t="shared" si="145"/>
        <v>11037.170000000002</v>
      </c>
      <c r="AC69" s="19">
        <f t="shared" si="146"/>
        <v>11037.170000000002</v>
      </c>
      <c r="AD69" s="19">
        <f t="shared" si="147"/>
        <v>11037.170000000002</v>
      </c>
      <c r="AE69" s="19">
        <f t="shared" si="148"/>
        <v>11037.170000000002</v>
      </c>
      <c r="AF69" s="19">
        <f t="shared" si="149"/>
        <v>11037.170000000002</v>
      </c>
      <c r="AH69" s="18">
        <f>'[20]Pivot Additions'!U135</f>
        <v>0</v>
      </c>
      <c r="AI69" s="18">
        <f>'[20]Pivot Additions'!V135</f>
        <v>0</v>
      </c>
      <c r="AJ69" s="18">
        <f>'[20]Pivot Additions'!W135</f>
        <v>0</v>
      </c>
      <c r="AK69" s="18">
        <f>'[20]Pivot Additions'!X135</f>
        <v>0</v>
      </c>
      <c r="AL69" s="18">
        <f>'[20]Pivot Additions'!Y135</f>
        <v>0</v>
      </c>
      <c r="AM69" s="18">
        <f>'[20]Pivot Additions'!Z135</f>
        <v>0</v>
      </c>
      <c r="AN69" s="60">
        <f t="shared" si="172"/>
        <v>0</v>
      </c>
      <c r="AO69" s="60">
        <f>SUM($AH69:$AM69)/SUM($AH$80:$AM$80)*'Capital Spending'!D$10*$AO$1</f>
        <v>0</v>
      </c>
      <c r="AP69" s="60">
        <f>SUM($AH69:$AM69)/SUM($AH$80:$AM$80)*'Capital Spending'!E$10*$AO$1</f>
        <v>0</v>
      </c>
      <c r="AQ69" s="60">
        <f>SUM($AH69:$AM69)/SUM($AH$80:$AM$80)*'Capital Spending'!F$10*$AO$1</f>
        <v>0</v>
      </c>
      <c r="AR69" s="60">
        <f>SUM($AH69:$AM69)/SUM($AH$80:$AM$80)*'Capital Spending'!G$10*$AO$1</f>
        <v>0</v>
      </c>
      <c r="AS69" s="60">
        <f>SUM($AH69:$AM69)/SUM($AH$80:$AM$80)*'Capital Spending'!H$10*$AO$1</f>
        <v>0</v>
      </c>
      <c r="AT69" s="60">
        <f>SUM($AH69:$AM69)/SUM($AH$80:$AM$80)*'Capital Spending'!I$10*$AO$1</f>
        <v>0</v>
      </c>
      <c r="AU69" s="60">
        <f>SUM($AH69:$AM69)/SUM($AH$80:$AM$80)*'Capital Spending'!J$10*$AO$1</f>
        <v>0</v>
      </c>
      <c r="AV69" s="60">
        <f>SUM($AH69:$AM69)/SUM($AH$80:$AM$80)*'Capital Spending'!K$10*$AO$1</f>
        <v>0</v>
      </c>
      <c r="AW69" s="60">
        <f>SUM($AH69:$AM69)/SUM($AH$80:$AM$80)*'Capital Spending'!L$10*$AO$1</f>
        <v>0</v>
      </c>
      <c r="AX69" s="60">
        <f>SUM($AH69:$AM69)/SUM($AH$80:$AM$80)*'Capital Spending'!M$10*$AO$1</f>
        <v>0</v>
      </c>
      <c r="AY69" s="60">
        <f>SUM($AH69:$AM69)/SUM($AH$80:$AM$80)*'Capital Spending'!N$10*$AO$1</f>
        <v>0</v>
      </c>
      <c r="AZ69" s="60">
        <f>SUM($AH69:$AM69)/SUM($AH$80:$AM$80)*'Capital Spending'!O$10*$AO$1</f>
        <v>0</v>
      </c>
      <c r="BA69" s="60">
        <f>SUM($AH69:$AM69)/SUM($AH$80:$AM$80)*'Capital Spending'!P$10*$AO$1</f>
        <v>0</v>
      </c>
      <c r="BB69" s="60">
        <f>SUM($AH69:$AM69)/SUM($AH$80:$AM$80)*'Capital Spending'!Q$10*$AO$1</f>
        <v>0</v>
      </c>
      <c r="BC69" s="60">
        <f>SUM($AH69:$AM69)/SUM($AH$80:$AM$80)*'Capital Spending'!R$10*$AO$1</f>
        <v>0</v>
      </c>
      <c r="BD69" s="60">
        <f>SUM($AH69:$AM69)/SUM($AH$80:$AM$80)*'Capital Spending'!S$10*$AO$1</f>
        <v>0</v>
      </c>
      <c r="BE69" s="60">
        <f>SUM($AH69:$AM69)/SUM($AH$80:$AM$80)*'Capital Spending'!T$10*$AO$1</f>
        <v>0</v>
      </c>
      <c r="BF69" s="60">
        <f>SUM($AH69:$AM69)/SUM($AH$80:$AM$80)*'Capital Spending'!U$10*$AO$1</f>
        <v>0</v>
      </c>
      <c r="BG69" s="60">
        <f>SUM($AH69:$AM69)/SUM($AH$80:$AM$80)*'Capital Spending'!V$10*$AO$1</f>
        <v>0</v>
      </c>
      <c r="BH69" s="60">
        <f>SUM($AH69:$AM69)/SUM($AH$80:$AM$80)*'Capital Spending'!W$10*$AO$1</f>
        <v>0</v>
      </c>
      <c r="BI69" s="19"/>
      <c r="BJ69" s="110">
        <f t="shared" si="150"/>
        <v>0</v>
      </c>
      <c r="BK69" s="31">
        <f>'[20]Pivot Retires'!U135</f>
        <v>0</v>
      </c>
      <c r="BL69" s="31">
        <f>'[20]Pivot Retires'!V135</f>
        <v>0</v>
      </c>
      <c r="BM69" s="31">
        <f>'[20]Pivot Retires'!W135</f>
        <v>0</v>
      </c>
      <c r="BN69" s="31">
        <f>'[20]Pivot Retires'!X135</f>
        <v>-8497.07</v>
      </c>
      <c r="BO69" s="31">
        <f>'[20]Pivot Retires'!Y135</f>
        <v>0</v>
      </c>
      <c r="BP69" s="31">
        <f>'[20]Pivot Retires'!Z135</f>
        <v>0</v>
      </c>
      <c r="BQ69" s="18">
        <f t="shared" si="151"/>
        <v>0</v>
      </c>
      <c r="BR69" s="19">
        <f t="shared" si="152"/>
        <v>0</v>
      </c>
      <c r="BS69" s="19">
        <f t="shared" si="153"/>
        <v>0</v>
      </c>
      <c r="BT69" s="19">
        <f t="shared" si="154"/>
        <v>0</v>
      </c>
      <c r="BU69" s="19">
        <f t="shared" si="155"/>
        <v>0</v>
      </c>
      <c r="BV69" s="19">
        <f t="shared" si="156"/>
        <v>0</v>
      </c>
      <c r="BW69" s="19">
        <f t="shared" si="157"/>
        <v>0</v>
      </c>
      <c r="BX69" s="19">
        <f t="shared" si="158"/>
        <v>0</v>
      </c>
      <c r="BY69" s="19">
        <f t="shared" si="159"/>
        <v>0</v>
      </c>
      <c r="BZ69" s="19">
        <f t="shared" si="160"/>
        <v>0</v>
      </c>
      <c r="CA69" s="19">
        <f t="shared" si="161"/>
        <v>0</v>
      </c>
      <c r="CB69" s="19">
        <f t="shared" si="162"/>
        <v>0</v>
      </c>
      <c r="CC69" s="19">
        <f t="shared" si="163"/>
        <v>0</v>
      </c>
      <c r="CD69" s="19">
        <f t="shared" si="164"/>
        <v>0</v>
      </c>
      <c r="CE69" s="19">
        <f t="shared" si="165"/>
        <v>0</v>
      </c>
      <c r="CF69" s="19">
        <f t="shared" si="166"/>
        <v>0</v>
      </c>
      <c r="CG69" s="19">
        <f t="shared" si="167"/>
        <v>0</v>
      </c>
      <c r="CH69" s="19">
        <f t="shared" si="168"/>
        <v>0</v>
      </c>
      <c r="CI69" s="19">
        <f t="shared" si="169"/>
        <v>0</v>
      </c>
      <c r="CJ69" s="19">
        <f t="shared" si="170"/>
        <v>0</v>
      </c>
      <c r="CK69" s="19">
        <f t="shared" si="171"/>
        <v>0</v>
      </c>
      <c r="CL69" s="19"/>
      <c r="CM69" s="18">
        <f>'[20]Pivot Transfers'!U135</f>
        <v>0</v>
      </c>
      <c r="CN69" s="18">
        <f>'[20]Pivot Transfers'!V135</f>
        <v>0</v>
      </c>
      <c r="CO69" s="18">
        <f>'[20]Pivot Transfers'!W135</f>
        <v>0</v>
      </c>
      <c r="CP69" s="18">
        <f>'[20]Pivot Transfers'!X135</f>
        <v>0</v>
      </c>
      <c r="CQ69" s="18">
        <f>'[20]Pivot Transfers'!Y135</f>
        <v>0</v>
      </c>
      <c r="CR69" s="18">
        <f>'[20]Pivot Transfers'!Z135</f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0</v>
      </c>
      <c r="DL69" s="19">
        <v>0</v>
      </c>
      <c r="DM69" s="19">
        <v>0</v>
      </c>
      <c r="DN69" s="19"/>
    </row>
    <row r="70" spans="1:118">
      <c r="A70" s="51">
        <v>39700</v>
      </c>
      <c r="B70" s="17" t="s">
        <v>18</v>
      </c>
      <c r="C70" s="53">
        <f t="shared" si="121"/>
        <v>225613.58000000005</v>
      </c>
      <c r="D70" s="53">
        <f t="shared" si="122"/>
        <v>225613.58000000005</v>
      </c>
      <c r="E70" s="21">
        <f>'[20]Pivot End Balances'!T136</f>
        <v>225613.58</v>
      </c>
      <c r="F70" s="19">
        <f t="shared" si="123"/>
        <v>225613.58</v>
      </c>
      <c r="G70" s="19">
        <f t="shared" si="124"/>
        <v>225613.58</v>
      </c>
      <c r="H70" s="19">
        <f t="shared" si="125"/>
        <v>225613.58</v>
      </c>
      <c r="I70" s="19">
        <f t="shared" si="126"/>
        <v>225613.58</v>
      </c>
      <c r="J70" s="19">
        <f t="shared" si="127"/>
        <v>225613.58</v>
      </c>
      <c r="K70" s="19">
        <f t="shared" si="128"/>
        <v>225613.58</v>
      </c>
      <c r="L70" s="19">
        <f t="shared" si="129"/>
        <v>225613.58</v>
      </c>
      <c r="M70" s="19">
        <f t="shared" si="130"/>
        <v>225613.58</v>
      </c>
      <c r="N70" s="19">
        <f t="shared" si="131"/>
        <v>225613.58</v>
      </c>
      <c r="O70" s="19">
        <f t="shared" si="132"/>
        <v>225613.58</v>
      </c>
      <c r="P70" s="19">
        <f t="shared" si="133"/>
        <v>225613.58</v>
      </c>
      <c r="Q70" s="19">
        <f t="shared" si="134"/>
        <v>225613.58</v>
      </c>
      <c r="R70" s="19">
        <f t="shared" si="135"/>
        <v>225613.58</v>
      </c>
      <c r="S70" s="19">
        <f t="shared" si="136"/>
        <v>225613.58</v>
      </c>
      <c r="T70" s="19">
        <f t="shared" si="137"/>
        <v>225613.58</v>
      </c>
      <c r="U70" s="19">
        <f t="shared" si="138"/>
        <v>225613.58</v>
      </c>
      <c r="V70" s="19">
        <f t="shared" si="139"/>
        <v>225613.58</v>
      </c>
      <c r="W70" s="19">
        <f t="shared" si="140"/>
        <v>225613.58</v>
      </c>
      <c r="X70" s="19">
        <f t="shared" si="141"/>
        <v>225613.58</v>
      </c>
      <c r="Y70" s="19">
        <f t="shared" si="142"/>
        <v>225613.58</v>
      </c>
      <c r="Z70" s="19">
        <f t="shared" si="143"/>
        <v>225613.58</v>
      </c>
      <c r="AA70" s="19">
        <f t="shared" si="144"/>
        <v>225613.58</v>
      </c>
      <c r="AB70" s="19">
        <f t="shared" si="145"/>
        <v>225613.58</v>
      </c>
      <c r="AC70" s="19">
        <f t="shared" si="146"/>
        <v>225613.58</v>
      </c>
      <c r="AD70" s="19">
        <f t="shared" si="147"/>
        <v>225613.58</v>
      </c>
      <c r="AE70" s="19">
        <f t="shared" si="148"/>
        <v>225613.58</v>
      </c>
      <c r="AF70" s="19">
        <f t="shared" si="149"/>
        <v>225613.58</v>
      </c>
      <c r="AH70" s="18">
        <f>'[20]Pivot Additions'!U136</f>
        <v>0</v>
      </c>
      <c r="AI70" s="18">
        <f>'[20]Pivot Additions'!V136</f>
        <v>0</v>
      </c>
      <c r="AJ70" s="18">
        <f>'[20]Pivot Additions'!W136</f>
        <v>0</v>
      </c>
      <c r="AK70" s="18">
        <f>'[20]Pivot Additions'!X136</f>
        <v>0</v>
      </c>
      <c r="AL70" s="18">
        <f>'[20]Pivot Additions'!Y136</f>
        <v>0</v>
      </c>
      <c r="AM70" s="18">
        <f>'[20]Pivot Additions'!Z136</f>
        <v>0</v>
      </c>
      <c r="AN70" s="60">
        <f t="shared" si="172"/>
        <v>0</v>
      </c>
      <c r="AO70" s="60">
        <f>SUM($AH70:$AM70)/SUM($AH$80:$AM$80)*'Capital Spending'!D$10*$AO$1</f>
        <v>0</v>
      </c>
      <c r="AP70" s="60">
        <f>SUM($AH70:$AM70)/SUM($AH$80:$AM$80)*'Capital Spending'!E$10*$AO$1</f>
        <v>0</v>
      </c>
      <c r="AQ70" s="60">
        <f>SUM($AH70:$AM70)/SUM($AH$80:$AM$80)*'Capital Spending'!F$10*$AO$1</f>
        <v>0</v>
      </c>
      <c r="AR70" s="60">
        <f>SUM($AH70:$AM70)/SUM($AH$80:$AM$80)*'Capital Spending'!G$10*$AO$1</f>
        <v>0</v>
      </c>
      <c r="AS70" s="60">
        <f>SUM($AH70:$AM70)/SUM($AH$80:$AM$80)*'Capital Spending'!H$10*$AO$1</f>
        <v>0</v>
      </c>
      <c r="AT70" s="60">
        <f>SUM($AH70:$AM70)/SUM($AH$80:$AM$80)*'Capital Spending'!I$10*$AO$1</f>
        <v>0</v>
      </c>
      <c r="AU70" s="60">
        <f>SUM($AH70:$AM70)/SUM($AH$80:$AM$80)*'Capital Spending'!J$10*$AO$1</f>
        <v>0</v>
      </c>
      <c r="AV70" s="60">
        <f>SUM($AH70:$AM70)/SUM($AH$80:$AM$80)*'Capital Spending'!K$10*$AO$1</f>
        <v>0</v>
      </c>
      <c r="AW70" s="60">
        <f>SUM($AH70:$AM70)/SUM($AH$80:$AM$80)*'Capital Spending'!L$10*$AO$1</f>
        <v>0</v>
      </c>
      <c r="AX70" s="60">
        <f>SUM($AH70:$AM70)/SUM($AH$80:$AM$80)*'Capital Spending'!M$10*$AO$1</f>
        <v>0</v>
      </c>
      <c r="AY70" s="60">
        <f>SUM($AH70:$AM70)/SUM($AH$80:$AM$80)*'Capital Spending'!N$10*$AO$1</f>
        <v>0</v>
      </c>
      <c r="AZ70" s="60">
        <f>SUM($AH70:$AM70)/SUM($AH$80:$AM$80)*'Capital Spending'!O$10*$AO$1</f>
        <v>0</v>
      </c>
      <c r="BA70" s="60">
        <f>SUM($AH70:$AM70)/SUM($AH$80:$AM$80)*'Capital Spending'!P$10*$AO$1</f>
        <v>0</v>
      </c>
      <c r="BB70" s="60">
        <f>SUM($AH70:$AM70)/SUM($AH$80:$AM$80)*'Capital Spending'!Q$10*$AO$1</f>
        <v>0</v>
      </c>
      <c r="BC70" s="60">
        <f>SUM($AH70:$AM70)/SUM($AH$80:$AM$80)*'Capital Spending'!R$10*$AO$1</f>
        <v>0</v>
      </c>
      <c r="BD70" s="60">
        <f>SUM($AH70:$AM70)/SUM($AH$80:$AM$80)*'Capital Spending'!S$10*$AO$1</f>
        <v>0</v>
      </c>
      <c r="BE70" s="60">
        <f>SUM($AH70:$AM70)/SUM($AH$80:$AM$80)*'Capital Spending'!T$10*$AO$1</f>
        <v>0</v>
      </c>
      <c r="BF70" s="60">
        <f>SUM($AH70:$AM70)/SUM($AH$80:$AM$80)*'Capital Spending'!U$10*$AO$1</f>
        <v>0</v>
      </c>
      <c r="BG70" s="60">
        <f>SUM($AH70:$AM70)/SUM($AH$80:$AM$80)*'Capital Spending'!V$10*$AO$1</f>
        <v>0</v>
      </c>
      <c r="BH70" s="60">
        <f>SUM($AH70:$AM70)/SUM($AH$80:$AM$80)*'Capital Spending'!W$10*$AO$1</f>
        <v>0</v>
      </c>
      <c r="BI70" s="19"/>
      <c r="BJ70" s="110">
        <f t="shared" si="150"/>
        <v>0</v>
      </c>
      <c r="BK70" s="31">
        <f>'[20]Pivot Retires'!U136</f>
        <v>0</v>
      </c>
      <c r="BL70" s="31">
        <f>'[20]Pivot Retires'!V136</f>
        <v>0</v>
      </c>
      <c r="BM70" s="31">
        <f>'[20]Pivot Retires'!W136</f>
        <v>0</v>
      </c>
      <c r="BN70" s="31">
        <f>'[20]Pivot Retires'!X136</f>
        <v>0</v>
      </c>
      <c r="BO70" s="31">
        <f>'[20]Pivot Retires'!Y136</f>
        <v>0</v>
      </c>
      <c r="BP70" s="31">
        <f>'[20]Pivot Retires'!Z136</f>
        <v>0</v>
      </c>
      <c r="BQ70" s="18">
        <f t="shared" si="151"/>
        <v>0</v>
      </c>
      <c r="BR70" s="19">
        <f t="shared" si="152"/>
        <v>0</v>
      </c>
      <c r="BS70" s="19">
        <f t="shared" si="153"/>
        <v>0</v>
      </c>
      <c r="BT70" s="19">
        <f t="shared" si="154"/>
        <v>0</v>
      </c>
      <c r="BU70" s="19">
        <f t="shared" si="155"/>
        <v>0</v>
      </c>
      <c r="BV70" s="19">
        <f t="shared" si="156"/>
        <v>0</v>
      </c>
      <c r="BW70" s="19">
        <f t="shared" si="157"/>
        <v>0</v>
      </c>
      <c r="BX70" s="19">
        <f t="shared" si="158"/>
        <v>0</v>
      </c>
      <c r="BY70" s="19">
        <f t="shared" si="159"/>
        <v>0</v>
      </c>
      <c r="BZ70" s="19">
        <f t="shared" si="160"/>
        <v>0</v>
      </c>
      <c r="CA70" s="19">
        <f t="shared" si="161"/>
        <v>0</v>
      </c>
      <c r="CB70" s="19">
        <f t="shared" si="162"/>
        <v>0</v>
      </c>
      <c r="CC70" s="19">
        <f t="shared" si="163"/>
        <v>0</v>
      </c>
      <c r="CD70" s="19">
        <f t="shared" si="164"/>
        <v>0</v>
      </c>
      <c r="CE70" s="19">
        <f t="shared" si="165"/>
        <v>0</v>
      </c>
      <c r="CF70" s="19">
        <f t="shared" si="166"/>
        <v>0</v>
      </c>
      <c r="CG70" s="19">
        <f t="shared" si="167"/>
        <v>0</v>
      </c>
      <c r="CH70" s="19">
        <f t="shared" si="168"/>
        <v>0</v>
      </c>
      <c r="CI70" s="19">
        <f t="shared" si="169"/>
        <v>0</v>
      </c>
      <c r="CJ70" s="19">
        <f t="shared" si="170"/>
        <v>0</v>
      </c>
      <c r="CK70" s="19">
        <f t="shared" si="171"/>
        <v>0</v>
      </c>
      <c r="CL70" s="19"/>
      <c r="CM70" s="18">
        <f>'[20]Pivot Transfers'!U136</f>
        <v>0</v>
      </c>
      <c r="CN70" s="18">
        <f>'[20]Pivot Transfers'!V136</f>
        <v>0</v>
      </c>
      <c r="CO70" s="18">
        <f>'[20]Pivot Transfers'!W136</f>
        <v>0</v>
      </c>
      <c r="CP70" s="18">
        <f>'[20]Pivot Transfers'!X136</f>
        <v>0</v>
      </c>
      <c r="CQ70" s="18">
        <f>'[20]Pivot Transfers'!Y136</f>
        <v>0</v>
      </c>
      <c r="CR70" s="18">
        <f>'[20]Pivot Transfers'!Z136</f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/>
    </row>
    <row r="71" spans="1:118">
      <c r="A71" s="51">
        <v>39800</v>
      </c>
      <c r="B71" s="17" t="s">
        <v>19</v>
      </c>
      <c r="C71" s="53">
        <f t="shared" si="121"/>
        <v>843986.64153846144</v>
      </c>
      <c r="D71" s="53">
        <f t="shared" si="122"/>
        <v>882228.17999999982</v>
      </c>
      <c r="E71" s="21">
        <f>'[20]Pivot End Balances'!T137</f>
        <v>811208.18</v>
      </c>
      <c r="F71" s="19">
        <f t="shared" si="123"/>
        <v>811208.18</v>
      </c>
      <c r="G71" s="19">
        <f t="shared" si="124"/>
        <v>811208.18</v>
      </c>
      <c r="H71" s="19">
        <f t="shared" si="125"/>
        <v>811208.18</v>
      </c>
      <c r="I71" s="19">
        <f t="shared" si="126"/>
        <v>811208.18</v>
      </c>
      <c r="J71" s="19">
        <f t="shared" si="127"/>
        <v>811208.18</v>
      </c>
      <c r="K71" s="19">
        <f t="shared" si="128"/>
        <v>811208.18</v>
      </c>
      <c r="L71" s="19">
        <f t="shared" si="129"/>
        <v>882228.18</v>
      </c>
      <c r="M71" s="19">
        <f t="shared" si="130"/>
        <v>882228.18</v>
      </c>
      <c r="N71" s="19">
        <f t="shared" si="131"/>
        <v>882228.18</v>
      </c>
      <c r="O71" s="19">
        <f t="shared" si="132"/>
        <v>882228.18</v>
      </c>
      <c r="P71" s="19">
        <f t="shared" si="133"/>
        <v>882228.18</v>
      </c>
      <c r="Q71" s="19">
        <f t="shared" si="134"/>
        <v>882228.18</v>
      </c>
      <c r="R71" s="19">
        <f t="shared" si="135"/>
        <v>882228.18</v>
      </c>
      <c r="S71" s="19">
        <f t="shared" si="136"/>
        <v>882228.18</v>
      </c>
      <c r="T71" s="19">
        <f t="shared" si="137"/>
        <v>882228.18</v>
      </c>
      <c r="U71" s="19">
        <f t="shared" si="138"/>
        <v>882228.18</v>
      </c>
      <c r="V71" s="19">
        <f t="shared" si="139"/>
        <v>882228.18</v>
      </c>
      <c r="W71" s="19">
        <f t="shared" si="140"/>
        <v>882228.18</v>
      </c>
      <c r="X71" s="19">
        <f t="shared" si="141"/>
        <v>882228.18</v>
      </c>
      <c r="Y71" s="19">
        <f t="shared" si="142"/>
        <v>882228.18</v>
      </c>
      <c r="Z71" s="19">
        <f t="shared" si="143"/>
        <v>882228.18</v>
      </c>
      <c r="AA71" s="19">
        <f t="shared" si="144"/>
        <v>882228.18</v>
      </c>
      <c r="AB71" s="19">
        <f t="shared" si="145"/>
        <v>882228.18</v>
      </c>
      <c r="AC71" s="19">
        <f t="shared" si="146"/>
        <v>882228.18</v>
      </c>
      <c r="AD71" s="19">
        <f t="shared" si="147"/>
        <v>882228.18</v>
      </c>
      <c r="AE71" s="19">
        <f t="shared" si="148"/>
        <v>882228.18</v>
      </c>
      <c r="AF71" s="19">
        <f t="shared" si="149"/>
        <v>882228.18</v>
      </c>
      <c r="AH71" s="18">
        <f>'[20]Pivot Additions'!U137</f>
        <v>0</v>
      </c>
      <c r="AI71" s="18">
        <f>'[20]Pivot Additions'!V137</f>
        <v>0</v>
      </c>
      <c r="AJ71" s="18">
        <f>'[20]Pivot Additions'!W137</f>
        <v>0</v>
      </c>
      <c r="AK71" s="18">
        <f>'[20]Pivot Additions'!X137</f>
        <v>0</v>
      </c>
      <c r="AL71" s="18">
        <f>'[20]Pivot Additions'!Y137</f>
        <v>0</v>
      </c>
      <c r="AM71" s="18">
        <f>'[20]Pivot Additions'!Z137</f>
        <v>0</v>
      </c>
      <c r="AN71" s="60">
        <v>71020</v>
      </c>
      <c r="AO71" s="60">
        <f>SUM($AH71:$AM71)/SUM($AH$80:$AM$80)*'Capital Spending'!D$10*$AO$1</f>
        <v>0</v>
      </c>
      <c r="AP71" s="60">
        <f>SUM($AH71:$AM71)/SUM($AH$80:$AM$80)*'Capital Spending'!E$10*$AO$1</f>
        <v>0</v>
      </c>
      <c r="AQ71" s="60">
        <f>SUM($AH71:$AM71)/SUM($AH$80:$AM$80)*'Capital Spending'!F$10*$AO$1</f>
        <v>0</v>
      </c>
      <c r="AR71" s="60">
        <f>SUM($AH71:$AM71)/SUM($AH$80:$AM$80)*'Capital Spending'!G$10*$AO$1</f>
        <v>0</v>
      </c>
      <c r="AS71" s="60">
        <f>SUM($AH71:$AM71)/SUM($AH$80:$AM$80)*'Capital Spending'!H$10*$AO$1</f>
        <v>0</v>
      </c>
      <c r="AT71" s="60">
        <f>SUM($AH71:$AM71)/SUM($AH$80:$AM$80)*'Capital Spending'!I$10*$AO$1</f>
        <v>0</v>
      </c>
      <c r="AU71" s="60">
        <f>SUM($AH71:$AM71)/SUM($AH$80:$AM$80)*'Capital Spending'!J$10*$AO$1</f>
        <v>0</v>
      </c>
      <c r="AV71" s="60">
        <f>SUM($AH71:$AM71)/SUM($AH$80:$AM$80)*'Capital Spending'!K$10*$AO$1</f>
        <v>0</v>
      </c>
      <c r="AW71" s="60">
        <f>SUM($AH71:$AM71)/SUM($AH$80:$AM$80)*'Capital Spending'!L$10*$AO$1</f>
        <v>0</v>
      </c>
      <c r="AX71" s="60">
        <f>SUM($AH71:$AM71)/SUM($AH$80:$AM$80)*'Capital Spending'!M$10*$AO$1</f>
        <v>0</v>
      </c>
      <c r="AY71" s="60">
        <f>SUM($AH71:$AM71)/SUM($AH$80:$AM$80)*'Capital Spending'!N$10*$AO$1</f>
        <v>0</v>
      </c>
      <c r="AZ71" s="60">
        <f>SUM($AH71:$AM71)/SUM($AH$80:$AM$80)*'Capital Spending'!O$10*$AO$1</f>
        <v>0</v>
      </c>
      <c r="BA71" s="60">
        <f>SUM($AH71:$AM71)/SUM($AH$80:$AM$80)*'Capital Spending'!P$10*$AO$1</f>
        <v>0</v>
      </c>
      <c r="BB71" s="60">
        <f>SUM($AH71:$AM71)/SUM($AH$80:$AM$80)*'Capital Spending'!Q$10*$AO$1</f>
        <v>0</v>
      </c>
      <c r="BC71" s="60">
        <f>SUM($AH71:$AM71)/SUM($AH$80:$AM$80)*'Capital Spending'!R$10*$AO$1</f>
        <v>0</v>
      </c>
      <c r="BD71" s="60">
        <f>SUM($AH71:$AM71)/SUM($AH$80:$AM$80)*'Capital Spending'!S$10*$AO$1</f>
        <v>0</v>
      </c>
      <c r="BE71" s="60">
        <f>SUM($AH71:$AM71)/SUM($AH$80:$AM$80)*'Capital Spending'!T$10*$AO$1</f>
        <v>0</v>
      </c>
      <c r="BF71" s="60">
        <f>SUM($AH71:$AM71)/SUM($AH$80:$AM$80)*'Capital Spending'!U$10*$AO$1</f>
        <v>0</v>
      </c>
      <c r="BG71" s="60">
        <f>SUM($AH71:$AM71)/SUM($AH$80:$AM$80)*'Capital Spending'!V$10*$AO$1</f>
        <v>0</v>
      </c>
      <c r="BH71" s="60">
        <f>SUM($AH71:$AM71)/SUM($AH$80:$AM$80)*'Capital Spending'!W$10*$AO$1</f>
        <v>0</v>
      </c>
      <c r="BI71" s="19"/>
      <c r="BJ71" s="110">
        <f t="shared" si="150"/>
        <v>0</v>
      </c>
      <c r="BK71" s="31">
        <f>'[20]Pivot Retires'!U137</f>
        <v>0</v>
      </c>
      <c r="BL71" s="31">
        <f>'[20]Pivot Retires'!V137</f>
        <v>0</v>
      </c>
      <c r="BM71" s="31">
        <f>'[20]Pivot Retires'!W137</f>
        <v>0</v>
      </c>
      <c r="BN71" s="31">
        <f>'[20]Pivot Retires'!X137</f>
        <v>0</v>
      </c>
      <c r="BO71" s="31">
        <f>'[20]Pivot Retires'!Y137</f>
        <v>0</v>
      </c>
      <c r="BP71" s="31">
        <f>'[20]Pivot Retires'!Z137</f>
        <v>0</v>
      </c>
      <c r="BQ71" s="18">
        <f t="shared" si="151"/>
        <v>0</v>
      </c>
      <c r="BR71" s="19">
        <f t="shared" si="152"/>
        <v>0</v>
      </c>
      <c r="BS71" s="19">
        <f t="shared" si="153"/>
        <v>0</v>
      </c>
      <c r="BT71" s="19">
        <f t="shared" si="154"/>
        <v>0</v>
      </c>
      <c r="BU71" s="19">
        <f t="shared" si="155"/>
        <v>0</v>
      </c>
      <c r="BV71" s="19">
        <f t="shared" si="156"/>
        <v>0</v>
      </c>
      <c r="BW71" s="19">
        <f t="shared" si="157"/>
        <v>0</v>
      </c>
      <c r="BX71" s="19">
        <f t="shared" si="158"/>
        <v>0</v>
      </c>
      <c r="BY71" s="19">
        <f t="shared" si="159"/>
        <v>0</v>
      </c>
      <c r="BZ71" s="19">
        <f t="shared" si="160"/>
        <v>0</v>
      </c>
      <c r="CA71" s="19">
        <f t="shared" si="161"/>
        <v>0</v>
      </c>
      <c r="CB71" s="19">
        <f t="shared" si="162"/>
        <v>0</v>
      </c>
      <c r="CC71" s="19">
        <f t="shared" si="163"/>
        <v>0</v>
      </c>
      <c r="CD71" s="19">
        <f t="shared" si="164"/>
        <v>0</v>
      </c>
      <c r="CE71" s="19">
        <f t="shared" si="165"/>
        <v>0</v>
      </c>
      <c r="CF71" s="19">
        <f t="shared" si="166"/>
        <v>0</v>
      </c>
      <c r="CG71" s="19">
        <f t="shared" si="167"/>
        <v>0</v>
      </c>
      <c r="CH71" s="19">
        <f t="shared" si="168"/>
        <v>0</v>
      </c>
      <c r="CI71" s="19">
        <f t="shared" si="169"/>
        <v>0</v>
      </c>
      <c r="CJ71" s="19">
        <f t="shared" si="170"/>
        <v>0</v>
      </c>
      <c r="CK71" s="19">
        <f t="shared" si="171"/>
        <v>0</v>
      </c>
      <c r="CL71" s="19"/>
      <c r="CM71" s="18">
        <f>'[20]Pivot Transfers'!U137</f>
        <v>0</v>
      </c>
      <c r="CN71" s="18">
        <f>'[20]Pivot Transfers'!V137</f>
        <v>0</v>
      </c>
      <c r="CO71" s="18">
        <f>'[20]Pivot Transfers'!W137</f>
        <v>0</v>
      </c>
      <c r="CP71" s="18">
        <f>'[20]Pivot Transfers'!X137</f>
        <v>0</v>
      </c>
      <c r="CQ71" s="18">
        <f>'[20]Pivot Transfers'!Y137</f>
        <v>0</v>
      </c>
      <c r="CR71" s="18">
        <f>'[20]Pivot Transfers'!Z137</f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/>
    </row>
    <row r="72" spans="1:118">
      <c r="A72" s="51">
        <v>39900</v>
      </c>
      <c r="B72" s="17" t="s">
        <v>32</v>
      </c>
      <c r="C72" s="53">
        <f t="shared" si="121"/>
        <v>76993.219999999987</v>
      </c>
      <c r="D72" s="53">
        <f t="shared" si="122"/>
        <v>76993.219999999987</v>
      </c>
      <c r="E72" s="21">
        <f>'[20]Pivot End Balances'!T138</f>
        <v>76993.22</v>
      </c>
      <c r="F72" s="19">
        <f t="shared" si="123"/>
        <v>76993.22</v>
      </c>
      <c r="G72" s="19">
        <f t="shared" si="124"/>
        <v>76993.22</v>
      </c>
      <c r="H72" s="19">
        <f t="shared" si="125"/>
        <v>76993.22</v>
      </c>
      <c r="I72" s="19">
        <f t="shared" si="126"/>
        <v>76993.22</v>
      </c>
      <c r="J72" s="19">
        <f t="shared" si="127"/>
        <v>76993.22</v>
      </c>
      <c r="K72" s="19">
        <f t="shared" si="128"/>
        <v>76993.22</v>
      </c>
      <c r="L72" s="19">
        <f t="shared" si="129"/>
        <v>76993.22</v>
      </c>
      <c r="M72" s="19">
        <f t="shared" si="130"/>
        <v>76993.22</v>
      </c>
      <c r="N72" s="19">
        <f t="shared" si="131"/>
        <v>76993.22</v>
      </c>
      <c r="O72" s="19">
        <f t="shared" si="132"/>
        <v>76993.22</v>
      </c>
      <c r="P72" s="19">
        <f t="shared" si="133"/>
        <v>76993.22</v>
      </c>
      <c r="Q72" s="19">
        <f t="shared" si="134"/>
        <v>76993.22</v>
      </c>
      <c r="R72" s="19">
        <f t="shared" si="135"/>
        <v>76993.22</v>
      </c>
      <c r="S72" s="19">
        <f t="shared" si="136"/>
        <v>76993.22</v>
      </c>
      <c r="T72" s="19">
        <f t="shared" si="137"/>
        <v>76993.22</v>
      </c>
      <c r="U72" s="19">
        <f t="shared" si="138"/>
        <v>76993.22</v>
      </c>
      <c r="V72" s="19">
        <f t="shared" si="139"/>
        <v>76993.22</v>
      </c>
      <c r="W72" s="19">
        <f t="shared" si="140"/>
        <v>76993.22</v>
      </c>
      <c r="X72" s="19">
        <f t="shared" si="141"/>
        <v>76993.22</v>
      </c>
      <c r="Y72" s="19">
        <f t="shared" si="142"/>
        <v>76993.22</v>
      </c>
      <c r="Z72" s="19">
        <f t="shared" si="143"/>
        <v>76993.22</v>
      </c>
      <c r="AA72" s="19">
        <f t="shared" si="144"/>
        <v>76993.22</v>
      </c>
      <c r="AB72" s="19">
        <f t="shared" si="145"/>
        <v>76993.22</v>
      </c>
      <c r="AC72" s="19">
        <f t="shared" si="146"/>
        <v>76993.22</v>
      </c>
      <c r="AD72" s="19">
        <f t="shared" si="147"/>
        <v>76993.22</v>
      </c>
      <c r="AE72" s="19">
        <f t="shared" si="148"/>
        <v>76993.22</v>
      </c>
      <c r="AF72" s="19">
        <f t="shared" si="149"/>
        <v>76993.22</v>
      </c>
      <c r="AH72" s="18">
        <f>'[20]Pivot Additions'!U138</f>
        <v>0</v>
      </c>
      <c r="AI72" s="18">
        <f>'[20]Pivot Additions'!V138</f>
        <v>0</v>
      </c>
      <c r="AJ72" s="18">
        <f>'[20]Pivot Additions'!W138</f>
        <v>0</v>
      </c>
      <c r="AK72" s="18">
        <f>'[20]Pivot Additions'!X138</f>
        <v>0</v>
      </c>
      <c r="AL72" s="18">
        <f>'[20]Pivot Additions'!Y138</f>
        <v>0</v>
      </c>
      <c r="AM72" s="18">
        <f>'[20]Pivot Additions'!Z138</f>
        <v>0</v>
      </c>
      <c r="AN72" s="60">
        <f t="shared" si="172"/>
        <v>0</v>
      </c>
      <c r="AO72" s="60">
        <f>SUM($AH72:$AM72)/SUM($AH$80:$AM$80)*'Capital Spending'!D$10*$AO$1</f>
        <v>0</v>
      </c>
      <c r="AP72" s="60">
        <f>SUM($AH72:$AM72)/SUM($AH$80:$AM$80)*'Capital Spending'!E$10*$AO$1</f>
        <v>0</v>
      </c>
      <c r="AQ72" s="60">
        <f>SUM($AH72:$AM72)/SUM($AH$80:$AM$80)*'Capital Spending'!F$10*$AO$1</f>
        <v>0</v>
      </c>
      <c r="AR72" s="60">
        <f>SUM($AH72:$AM72)/SUM($AH$80:$AM$80)*'Capital Spending'!G$10*$AO$1</f>
        <v>0</v>
      </c>
      <c r="AS72" s="60">
        <f>SUM($AH72:$AM72)/SUM($AH$80:$AM$80)*'Capital Spending'!H$10*$AO$1</f>
        <v>0</v>
      </c>
      <c r="AT72" s="60">
        <f>SUM($AH72:$AM72)/SUM($AH$80:$AM$80)*'Capital Spending'!I$10*$AO$1</f>
        <v>0</v>
      </c>
      <c r="AU72" s="60">
        <f>SUM($AH72:$AM72)/SUM($AH$80:$AM$80)*'Capital Spending'!J$10*$AO$1</f>
        <v>0</v>
      </c>
      <c r="AV72" s="60">
        <f>SUM($AH72:$AM72)/SUM($AH$80:$AM$80)*'Capital Spending'!K$10*$AO$1</f>
        <v>0</v>
      </c>
      <c r="AW72" s="60">
        <f>SUM($AH72:$AM72)/SUM($AH$80:$AM$80)*'Capital Spending'!L$10*$AO$1</f>
        <v>0</v>
      </c>
      <c r="AX72" s="60">
        <f>SUM($AH72:$AM72)/SUM($AH$80:$AM$80)*'Capital Spending'!M$10*$AO$1</f>
        <v>0</v>
      </c>
      <c r="AY72" s="60">
        <f>SUM($AH72:$AM72)/SUM($AH$80:$AM$80)*'Capital Spending'!N$10*$AO$1</f>
        <v>0</v>
      </c>
      <c r="AZ72" s="60">
        <f>SUM($AH72:$AM72)/SUM($AH$80:$AM$80)*'Capital Spending'!O$10*$AO$1</f>
        <v>0</v>
      </c>
      <c r="BA72" s="60">
        <f>SUM($AH72:$AM72)/SUM($AH$80:$AM$80)*'Capital Spending'!P$10*$AO$1</f>
        <v>0</v>
      </c>
      <c r="BB72" s="60">
        <f>SUM($AH72:$AM72)/SUM($AH$80:$AM$80)*'Capital Spending'!Q$10*$AO$1</f>
        <v>0</v>
      </c>
      <c r="BC72" s="60">
        <f>SUM($AH72:$AM72)/SUM($AH$80:$AM$80)*'Capital Spending'!R$10*$AO$1</f>
        <v>0</v>
      </c>
      <c r="BD72" s="60">
        <f>SUM($AH72:$AM72)/SUM($AH$80:$AM$80)*'Capital Spending'!S$10*$AO$1</f>
        <v>0</v>
      </c>
      <c r="BE72" s="60">
        <f>SUM($AH72:$AM72)/SUM($AH$80:$AM$80)*'Capital Spending'!T$10*$AO$1</f>
        <v>0</v>
      </c>
      <c r="BF72" s="60">
        <f>SUM($AH72:$AM72)/SUM($AH$80:$AM$80)*'Capital Spending'!U$10*$AO$1</f>
        <v>0</v>
      </c>
      <c r="BG72" s="60">
        <f>SUM($AH72:$AM72)/SUM($AH$80:$AM$80)*'Capital Spending'!V$10*$AO$1</f>
        <v>0</v>
      </c>
      <c r="BH72" s="60">
        <f>SUM($AH72:$AM72)/SUM($AH$80:$AM$80)*'Capital Spending'!W$10*$AO$1</f>
        <v>0</v>
      </c>
      <c r="BI72" s="19"/>
      <c r="BJ72" s="110">
        <f t="shared" si="150"/>
        <v>0</v>
      </c>
      <c r="BK72" s="31">
        <f>'[20]Pivot Retires'!U138</f>
        <v>0</v>
      </c>
      <c r="BL72" s="31">
        <f>'[20]Pivot Retires'!V138</f>
        <v>0</v>
      </c>
      <c r="BM72" s="31">
        <f>'[20]Pivot Retires'!W138</f>
        <v>0</v>
      </c>
      <c r="BN72" s="31">
        <f>'[20]Pivot Retires'!X138</f>
        <v>0</v>
      </c>
      <c r="BO72" s="31">
        <f>'[20]Pivot Retires'!Y138</f>
        <v>0</v>
      </c>
      <c r="BP72" s="31">
        <f>'[20]Pivot Retires'!Z138</f>
        <v>0</v>
      </c>
      <c r="BQ72" s="18">
        <f t="shared" si="151"/>
        <v>0</v>
      </c>
      <c r="BR72" s="19">
        <f t="shared" si="152"/>
        <v>0</v>
      </c>
      <c r="BS72" s="19">
        <f t="shared" si="153"/>
        <v>0</v>
      </c>
      <c r="BT72" s="19">
        <f t="shared" si="154"/>
        <v>0</v>
      </c>
      <c r="BU72" s="19">
        <f t="shared" si="155"/>
        <v>0</v>
      </c>
      <c r="BV72" s="19">
        <f t="shared" si="156"/>
        <v>0</v>
      </c>
      <c r="BW72" s="19">
        <f t="shared" si="157"/>
        <v>0</v>
      </c>
      <c r="BX72" s="19">
        <f t="shared" si="158"/>
        <v>0</v>
      </c>
      <c r="BY72" s="19">
        <f t="shared" si="159"/>
        <v>0</v>
      </c>
      <c r="BZ72" s="19">
        <f t="shared" si="160"/>
        <v>0</v>
      </c>
      <c r="CA72" s="19">
        <f t="shared" si="161"/>
        <v>0</v>
      </c>
      <c r="CB72" s="19">
        <f t="shared" si="162"/>
        <v>0</v>
      </c>
      <c r="CC72" s="19">
        <f t="shared" si="163"/>
        <v>0</v>
      </c>
      <c r="CD72" s="19">
        <f t="shared" si="164"/>
        <v>0</v>
      </c>
      <c r="CE72" s="19">
        <f t="shared" si="165"/>
        <v>0</v>
      </c>
      <c r="CF72" s="19">
        <f t="shared" si="166"/>
        <v>0</v>
      </c>
      <c r="CG72" s="19">
        <f t="shared" si="167"/>
        <v>0</v>
      </c>
      <c r="CH72" s="19">
        <f t="shared" si="168"/>
        <v>0</v>
      </c>
      <c r="CI72" s="19">
        <f t="shared" si="169"/>
        <v>0</v>
      </c>
      <c r="CJ72" s="19">
        <f t="shared" si="170"/>
        <v>0</v>
      </c>
      <c r="CK72" s="19">
        <f t="shared" si="171"/>
        <v>0</v>
      </c>
      <c r="CL72" s="19"/>
      <c r="CM72" s="18">
        <f>'[20]Pivot Transfers'!U138</f>
        <v>0</v>
      </c>
      <c r="CN72" s="18">
        <f>'[20]Pivot Transfers'!V138</f>
        <v>0</v>
      </c>
      <c r="CO72" s="18">
        <f>'[20]Pivot Transfers'!W138</f>
        <v>0</v>
      </c>
      <c r="CP72" s="18">
        <f>'[20]Pivot Transfers'!X138</f>
        <v>0</v>
      </c>
      <c r="CQ72" s="18">
        <f>'[20]Pivot Transfers'!Y138</f>
        <v>0</v>
      </c>
      <c r="CR72" s="18">
        <f>'[20]Pivot Transfers'!Z138</f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0</v>
      </c>
      <c r="CX72" s="18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/>
    </row>
    <row r="73" spans="1:118">
      <c r="A73" s="51">
        <v>39901</v>
      </c>
      <c r="B73" s="17" t="s">
        <v>21</v>
      </c>
      <c r="C73" s="53">
        <f t="shared" si="121"/>
        <v>344193.54</v>
      </c>
      <c r="D73" s="53">
        <f t="shared" si="122"/>
        <v>344193.54</v>
      </c>
      <c r="E73" s="21">
        <f>'[20]Pivot End Balances'!T139</f>
        <v>344193.54</v>
      </c>
      <c r="F73" s="19">
        <f t="shared" si="123"/>
        <v>344193.54</v>
      </c>
      <c r="G73" s="19">
        <f t="shared" si="124"/>
        <v>344193.54</v>
      </c>
      <c r="H73" s="19">
        <f t="shared" si="125"/>
        <v>344193.54</v>
      </c>
      <c r="I73" s="19">
        <f t="shared" si="126"/>
        <v>344193.54</v>
      </c>
      <c r="J73" s="19">
        <f t="shared" si="127"/>
        <v>344193.54</v>
      </c>
      <c r="K73" s="19">
        <f t="shared" si="128"/>
        <v>344193.54</v>
      </c>
      <c r="L73" s="19">
        <f t="shared" si="129"/>
        <v>344193.54</v>
      </c>
      <c r="M73" s="19">
        <f t="shared" si="130"/>
        <v>344193.54</v>
      </c>
      <c r="N73" s="19">
        <f t="shared" si="131"/>
        <v>344193.54</v>
      </c>
      <c r="O73" s="19">
        <f t="shared" si="132"/>
        <v>344193.54</v>
      </c>
      <c r="P73" s="19">
        <f t="shared" si="133"/>
        <v>344193.54</v>
      </c>
      <c r="Q73" s="19">
        <f t="shared" si="134"/>
        <v>344193.54</v>
      </c>
      <c r="R73" s="19">
        <f t="shared" si="135"/>
        <v>344193.54</v>
      </c>
      <c r="S73" s="19">
        <f t="shared" si="136"/>
        <v>344193.54</v>
      </c>
      <c r="T73" s="19">
        <f t="shared" si="137"/>
        <v>344193.54</v>
      </c>
      <c r="U73" s="19">
        <f t="shared" si="138"/>
        <v>344193.54</v>
      </c>
      <c r="V73" s="19">
        <f t="shared" si="139"/>
        <v>344193.54</v>
      </c>
      <c r="W73" s="19">
        <f t="shared" si="140"/>
        <v>344193.54</v>
      </c>
      <c r="X73" s="19">
        <f t="shared" si="141"/>
        <v>344193.54</v>
      </c>
      <c r="Y73" s="19">
        <f t="shared" si="142"/>
        <v>344193.54</v>
      </c>
      <c r="Z73" s="19">
        <f t="shared" si="143"/>
        <v>344193.54</v>
      </c>
      <c r="AA73" s="19">
        <f t="shared" si="144"/>
        <v>344193.54</v>
      </c>
      <c r="AB73" s="19">
        <f t="shared" si="145"/>
        <v>344193.54</v>
      </c>
      <c r="AC73" s="19">
        <f t="shared" si="146"/>
        <v>344193.54</v>
      </c>
      <c r="AD73" s="19">
        <f t="shared" si="147"/>
        <v>344193.54</v>
      </c>
      <c r="AE73" s="19">
        <f t="shared" si="148"/>
        <v>344193.54</v>
      </c>
      <c r="AF73" s="19">
        <f t="shared" si="149"/>
        <v>344193.54</v>
      </c>
      <c r="AH73" s="18">
        <f>'[20]Pivot Additions'!U139</f>
        <v>0</v>
      </c>
      <c r="AI73" s="18">
        <f>'[20]Pivot Additions'!V139</f>
        <v>0</v>
      </c>
      <c r="AJ73" s="18">
        <f>'[20]Pivot Additions'!W139</f>
        <v>0</v>
      </c>
      <c r="AK73" s="18">
        <f>'[20]Pivot Additions'!X139</f>
        <v>0</v>
      </c>
      <c r="AL73" s="18">
        <f>'[20]Pivot Additions'!Y139</f>
        <v>0</v>
      </c>
      <c r="AM73" s="18">
        <f>'[20]Pivot Additions'!Z139</f>
        <v>0</v>
      </c>
      <c r="AN73" s="60">
        <f t="shared" si="172"/>
        <v>0</v>
      </c>
      <c r="AO73" s="60">
        <f>SUM($AH73:$AM73)/SUM($AH$80:$AM$80)*'Capital Spending'!D$10*$AO$1</f>
        <v>0</v>
      </c>
      <c r="AP73" s="60">
        <f>SUM($AH73:$AM73)/SUM($AH$80:$AM$80)*'Capital Spending'!E$10*$AO$1</f>
        <v>0</v>
      </c>
      <c r="AQ73" s="60">
        <f>SUM($AH73:$AM73)/SUM($AH$80:$AM$80)*'Capital Spending'!F$10*$AO$1</f>
        <v>0</v>
      </c>
      <c r="AR73" s="60">
        <f>SUM($AH73:$AM73)/SUM($AH$80:$AM$80)*'Capital Spending'!G$10*$AO$1</f>
        <v>0</v>
      </c>
      <c r="AS73" s="60">
        <f>SUM($AH73:$AM73)/SUM($AH$80:$AM$80)*'Capital Spending'!H$10*$AO$1</f>
        <v>0</v>
      </c>
      <c r="AT73" s="60">
        <f>SUM($AH73:$AM73)/SUM($AH$80:$AM$80)*'Capital Spending'!I$10*$AO$1</f>
        <v>0</v>
      </c>
      <c r="AU73" s="60">
        <f>SUM($AH73:$AM73)/SUM($AH$80:$AM$80)*'Capital Spending'!J$10*$AO$1</f>
        <v>0</v>
      </c>
      <c r="AV73" s="60">
        <f>SUM($AH73:$AM73)/SUM($AH$80:$AM$80)*'Capital Spending'!K$10*$AO$1</f>
        <v>0</v>
      </c>
      <c r="AW73" s="60">
        <f>SUM($AH73:$AM73)/SUM($AH$80:$AM$80)*'Capital Spending'!L$10*$AO$1</f>
        <v>0</v>
      </c>
      <c r="AX73" s="60">
        <f>SUM($AH73:$AM73)/SUM($AH$80:$AM$80)*'Capital Spending'!M$10*$AO$1</f>
        <v>0</v>
      </c>
      <c r="AY73" s="60">
        <f>SUM($AH73:$AM73)/SUM($AH$80:$AM$80)*'Capital Spending'!N$10*$AO$1</f>
        <v>0</v>
      </c>
      <c r="AZ73" s="60">
        <f>SUM($AH73:$AM73)/SUM($AH$80:$AM$80)*'Capital Spending'!O$10*$AO$1</f>
        <v>0</v>
      </c>
      <c r="BA73" s="60">
        <f>SUM($AH73:$AM73)/SUM($AH$80:$AM$80)*'Capital Spending'!P$10*$AO$1</f>
        <v>0</v>
      </c>
      <c r="BB73" s="60">
        <f>SUM($AH73:$AM73)/SUM($AH$80:$AM$80)*'Capital Spending'!Q$10*$AO$1</f>
        <v>0</v>
      </c>
      <c r="BC73" s="60">
        <f>SUM($AH73:$AM73)/SUM($AH$80:$AM$80)*'Capital Spending'!R$10*$AO$1</f>
        <v>0</v>
      </c>
      <c r="BD73" s="60">
        <f>SUM($AH73:$AM73)/SUM($AH$80:$AM$80)*'Capital Spending'!S$10*$AO$1</f>
        <v>0</v>
      </c>
      <c r="BE73" s="60">
        <f>SUM($AH73:$AM73)/SUM($AH$80:$AM$80)*'Capital Spending'!T$10*$AO$1</f>
        <v>0</v>
      </c>
      <c r="BF73" s="60">
        <f>SUM($AH73:$AM73)/SUM($AH$80:$AM$80)*'Capital Spending'!U$10*$AO$1</f>
        <v>0</v>
      </c>
      <c r="BG73" s="60">
        <f>SUM($AH73:$AM73)/SUM($AH$80:$AM$80)*'Capital Spending'!V$10*$AO$1</f>
        <v>0</v>
      </c>
      <c r="BH73" s="60">
        <f>SUM($AH73:$AM73)/SUM($AH$80:$AM$80)*'Capital Spending'!W$10*$AO$1</f>
        <v>0</v>
      </c>
      <c r="BI73" s="19"/>
      <c r="BJ73" s="110">
        <f t="shared" si="150"/>
        <v>0</v>
      </c>
      <c r="BK73" s="31">
        <f>'[20]Pivot Retires'!U139</f>
        <v>0</v>
      </c>
      <c r="BL73" s="31">
        <f>'[20]Pivot Retires'!V139</f>
        <v>0</v>
      </c>
      <c r="BM73" s="31">
        <f>'[20]Pivot Retires'!W139</f>
        <v>0</v>
      </c>
      <c r="BN73" s="31">
        <f>'[20]Pivot Retires'!X139</f>
        <v>0</v>
      </c>
      <c r="BO73" s="31">
        <f>'[20]Pivot Retires'!Y139</f>
        <v>0</v>
      </c>
      <c r="BP73" s="31">
        <f>'[20]Pivot Retires'!Z139</f>
        <v>0</v>
      </c>
      <c r="BQ73" s="18">
        <f t="shared" si="151"/>
        <v>0</v>
      </c>
      <c r="BR73" s="19">
        <f t="shared" si="152"/>
        <v>0</v>
      </c>
      <c r="BS73" s="19">
        <f t="shared" si="153"/>
        <v>0</v>
      </c>
      <c r="BT73" s="19">
        <f t="shared" si="154"/>
        <v>0</v>
      </c>
      <c r="BU73" s="19">
        <f t="shared" si="155"/>
        <v>0</v>
      </c>
      <c r="BV73" s="19">
        <f t="shared" si="156"/>
        <v>0</v>
      </c>
      <c r="BW73" s="19">
        <f t="shared" si="157"/>
        <v>0</v>
      </c>
      <c r="BX73" s="19">
        <f t="shared" si="158"/>
        <v>0</v>
      </c>
      <c r="BY73" s="19">
        <f t="shared" si="159"/>
        <v>0</v>
      </c>
      <c r="BZ73" s="19">
        <f t="shared" si="160"/>
        <v>0</v>
      </c>
      <c r="CA73" s="19">
        <f t="shared" si="161"/>
        <v>0</v>
      </c>
      <c r="CB73" s="19">
        <f t="shared" si="162"/>
        <v>0</v>
      </c>
      <c r="CC73" s="19">
        <f t="shared" si="163"/>
        <v>0</v>
      </c>
      <c r="CD73" s="19">
        <f t="shared" si="164"/>
        <v>0</v>
      </c>
      <c r="CE73" s="19">
        <f t="shared" si="165"/>
        <v>0</v>
      </c>
      <c r="CF73" s="19">
        <f t="shared" si="166"/>
        <v>0</v>
      </c>
      <c r="CG73" s="19">
        <f t="shared" si="167"/>
        <v>0</v>
      </c>
      <c r="CH73" s="19">
        <f t="shared" si="168"/>
        <v>0</v>
      </c>
      <c r="CI73" s="19">
        <f t="shared" si="169"/>
        <v>0</v>
      </c>
      <c r="CJ73" s="19">
        <f t="shared" si="170"/>
        <v>0</v>
      </c>
      <c r="CK73" s="19">
        <f t="shared" si="171"/>
        <v>0</v>
      </c>
      <c r="CL73" s="19"/>
      <c r="CM73" s="18">
        <f>'[20]Pivot Transfers'!U139</f>
        <v>0</v>
      </c>
      <c r="CN73" s="18">
        <f>'[20]Pivot Transfers'!V139</f>
        <v>0</v>
      </c>
      <c r="CO73" s="18">
        <f>'[20]Pivot Transfers'!W139</f>
        <v>0</v>
      </c>
      <c r="CP73" s="18">
        <f>'[20]Pivot Transfers'!X139</f>
        <v>0</v>
      </c>
      <c r="CQ73" s="18">
        <f>'[20]Pivot Transfers'!Y139</f>
        <v>0</v>
      </c>
      <c r="CR73" s="18">
        <f>'[20]Pivot Transfers'!Z139</f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/>
    </row>
    <row r="74" spans="1:118">
      <c r="A74" s="51">
        <v>39902</v>
      </c>
      <c r="B74" s="17" t="s">
        <v>22</v>
      </c>
      <c r="C74" s="53">
        <f t="shared" si="121"/>
        <v>8273.14</v>
      </c>
      <c r="D74" s="53">
        <f t="shared" si="122"/>
        <v>8273.14</v>
      </c>
      <c r="E74" s="21">
        <f>'[20]Pivot End Balances'!T140</f>
        <v>8273.14</v>
      </c>
      <c r="F74" s="19">
        <f t="shared" si="123"/>
        <v>8273.14</v>
      </c>
      <c r="G74" s="19">
        <f t="shared" si="124"/>
        <v>8273.14</v>
      </c>
      <c r="H74" s="19">
        <f t="shared" si="125"/>
        <v>8273.14</v>
      </c>
      <c r="I74" s="19">
        <f t="shared" si="126"/>
        <v>8273.14</v>
      </c>
      <c r="J74" s="19">
        <f t="shared" si="127"/>
        <v>8273.14</v>
      </c>
      <c r="K74" s="19">
        <f t="shared" si="128"/>
        <v>8273.14</v>
      </c>
      <c r="L74" s="19">
        <f t="shared" si="129"/>
        <v>8273.14</v>
      </c>
      <c r="M74" s="19">
        <f t="shared" si="130"/>
        <v>8273.14</v>
      </c>
      <c r="N74" s="19">
        <f t="shared" si="131"/>
        <v>8273.14</v>
      </c>
      <c r="O74" s="19">
        <f t="shared" si="132"/>
        <v>8273.14</v>
      </c>
      <c r="P74" s="19">
        <f t="shared" si="133"/>
        <v>8273.14</v>
      </c>
      <c r="Q74" s="19">
        <f t="shared" si="134"/>
        <v>8273.14</v>
      </c>
      <c r="R74" s="19">
        <f t="shared" si="135"/>
        <v>8273.14</v>
      </c>
      <c r="S74" s="19">
        <f t="shared" si="136"/>
        <v>8273.14</v>
      </c>
      <c r="T74" s="19">
        <f t="shared" si="137"/>
        <v>8273.14</v>
      </c>
      <c r="U74" s="19">
        <f t="shared" si="138"/>
        <v>8273.14</v>
      </c>
      <c r="V74" s="19">
        <f t="shared" si="139"/>
        <v>8273.14</v>
      </c>
      <c r="W74" s="19">
        <f t="shared" si="140"/>
        <v>8273.14</v>
      </c>
      <c r="X74" s="19">
        <f t="shared" si="141"/>
        <v>8273.14</v>
      </c>
      <c r="Y74" s="19">
        <f t="shared" si="142"/>
        <v>8273.14</v>
      </c>
      <c r="Z74" s="19">
        <f t="shared" si="143"/>
        <v>8273.14</v>
      </c>
      <c r="AA74" s="19">
        <f t="shared" si="144"/>
        <v>8273.14</v>
      </c>
      <c r="AB74" s="19">
        <f t="shared" si="145"/>
        <v>8273.14</v>
      </c>
      <c r="AC74" s="19">
        <f t="shared" si="146"/>
        <v>8273.14</v>
      </c>
      <c r="AD74" s="19">
        <f t="shared" si="147"/>
        <v>8273.14</v>
      </c>
      <c r="AE74" s="19">
        <f t="shared" si="148"/>
        <v>8273.14</v>
      </c>
      <c r="AF74" s="19">
        <f t="shared" si="149"/>
        <v>8273.14</v>
      </c>
      <c r="AH74" s="18">
        <f>'[20]Pivot Additions'!U140</f>
        <v>0</v>
      </c>
      <c r="AI74" s="18">
        <f>'[20]Pivot Additions'!V140</f>
        <v>0</v>
      </c>
      <c r="AJ74" s="18">
        <f>'[20]Pivot Additions'!W140</f>
        <v>0</v>
      </c>
      <c r="AK74" s="18">
        <f>'[20]Pivot Additions'!X140</f>
        <v>0</v>
      </c>
      <c r="AL74" s="18">
        <f>'[20]Pivot Additions'!Y140</f>
        <v>0</v>
      </c>
      <c r="AM74" s="18">
        <f>'[20]Pivot Additions'!Z140</f>
        <v>0</v>
      </c>
      <c r="AN74" s="60">
        <f t="shared" si="172"/>
        <v>0</v>
      </c>
      <c r="AO74" s="60">
        <f>SUM($AH74:$AM74)/SUM($AH$80:$AM$80)*'Capital Spending'!D$10*$AO$1</f>
        <v>0</v>
      </c>
      <c r="AP74" s="60">
        <f>SUM($AH74:$AM74)/SUM($AH$80:$AM$80)*'Capital Spending'!E$10*$AO$1</f>
        <v>0</v>
      </c>
      <c r="AQ74" s="60">
        <f>SUM($AH74:$AM74)/SUM($AH$80:$AM$80)*'Capital Spending'!F$10*$AO$1</f>
        <v>0</v>
      </c>
      <c r="AR74" s="60">
        <f>SUM($AH74:$AM74)/SUM($AH$80:$AM$80)*'Capital Spending'!G$10*$AO$1</f>
        <v>0</v>
      </c>
      <c r="AS74" s="60">
        <f>SUM($AH74:$AM74)/SUM($AH$80:$AM$80)*'Capital Spending'!H$10*$AO$1</f>
        <v>0</v>
      </c>
      <c r="AT74" s="60">
        <f>SUM($AH74:$AM74)/SUM($AH$80:$AM$80)*'Capital Spending'!I$10*$AO$1</f>
        <v>0</v>
      </c>
      <c r="AU74" s="60">
        <f>SUM($AH74:$AM74)/SUM($AH$80:$AM$80)*'Capital Spending'!J$10*$AO$1</f>
        <v>0</v>
      </c>
      <c r="AV74" s="60">
        <f>SUM($AH74:$AM74)/SUM($AH$80:$AM$80)*'Capital Spending'!K$10*$AO$1</f>
        <v>0</v>
      </c>
      <c r="AW74" s="60">
        <f>SUM($AH74:$AM74)/SUM($AH$80:$AM$80)*'Capital Spending'!L$10*$AO$1</f>
        <v>0</v>
      </c>
      <c r="AX74" s="60">
        <f>SUM($AH74:$AM74)/SUM($AH$80:$AM$80)*'Capital Spending'!M$10*$AO$1</f>
        <v>0</v>
      </c>
      <c r="AY74" s="60">
        <f>SUM($AH74:$AM74)/SUM($AH$80:$AM$80)*'Capital Spending'!N$10*$AO$1</f>
        <v>0</v>
      </c>
      <c r="AZ74" s="60">
        <f>SUM($AH74:$AM74)/SUM($AH$80:$AM$80)*'Capital Spending'!O$10*$AO$1</f>
        <v>0</v>
      </c>
      <c r="BA74" s="60">
        <f>SUM($AH74:$AM74)/SUM($AH$80:$AM$80)*'Capital Spending'!P$10*$AO$1</f>
        <v>0</v>
      </c>
      <c r="BB74" s="60">
        <f>SUM($AH74:$AM74)/SUM($AH$80:$AM$80)*'Capital Spending'!Q$10*$AO$1</f>
        <v>0</v>
      </c>
      <c r="BC74" s="60">
        <f>SUM($AH74:$AM74)/SUM($AH$80:$AM$80)*'Capital Spending'!R$10*$AO$1</f>
        <v>0</v>
      </c>
      <c r="BD74" s="60">
        <f>SUM($AH74:$AM74)/SUM($AH$80:$AM$80)*'Capital Spending'!S$10*$AO$1</f>
        <v>0</v>
      </c>
      <c r="BE74" s="60">
        <f>SUM($AH74:$AM74)/SUM($AH$80:$AM$80)*'Capital Spending'!T$10*$AO$1</f>
        <v>0</v>
      </c>
      <c r="BF74" s="60">
        <f>SUM($AH74:$AM74)/SUM($AH$80:$AM$80)*'Capital Spending'!U$10*$AO$1</f>
        <v>0</v>
      </c>
      <c r="BG74" s="60">
        <f>SUM($AH74:$AM74)/SUM($AH$80:$AM$80)*'Capital Spending'!V$10*$AO$1</f>
        <v>0</v>
      </c>
      <c r="BH74" s="60">
        <f>SUM($AH74:$AM74)/SUM($AH$80:$AM$80)*'Capital Spending'!W$10*$AO$1</f>
        <v>0</v>
      </c>
      <c r="BI74" s="19"/>
      <c r="BJ74" s="110">
        <f t="shared" si="150"/>
        <v>0</v>
      </c>
      <c r="BK74" s="31">
        <f>'[20]Pivot Retires'!U140</f>
        <v>0</v>
      </c>
      <c r="BL74" s="31">
        <f>'[20]Pivot Retires'!V140</f>
        <v>0</v>
      </c>
      <c r="BM74" s="31">
        <f>'[20]Pivot Retires'!W140</f>
        <v>0</v>
      </c>
      <c r="BN74" s="31">
        <f>'[20]Pivot Retires'!X140</f>
        <v>0</v>
      </c>
      <c r="BO74" s="31">
        <f>'[20]Pivot Retires'!Y140</f>
        <v>0</v>
      </c>
      <c r="BP74" s="31">
        <f>'[20]Pivot Retires'!Z140</f>
        <v>0</v>
      </c>
      <c r="BQ74" s="18">
        <f t="shared" si="151"/>
        <v>0</v>
      </c>
      <c r="BR74" s="19">
        <f t="shared" si="152"/>
        <v>0</v>
      </c>
      <c r="BS74" s="19">
        <f t="shared" si="153"/>
        <v>0</v>
      </c>
      <c r="BT74" s="19">
        <f t="shared" si="154"/>
        <v>0</v>
      </c>
      <c r="BU74" s="19">
        <f t="shared" si="155"/>
        <v>0</v>
      </c>
      <c r="BV74" s="19">
        <f t="shared" si="156"/>
        <v>0</v>
      </c>
      <c r="BW74" s="19">
        <f t="shared" si="157"/>
        <v>0</v>
      </c>
      <c r="BX74" s="19">
        <f t="shared" si="158"/>
        <v>0</v>
      </c>
      <c r="BY74" s="19">
        <f t="shared" si="159"/>
        <v>0</v>
      </c>
      <c r="BZ74" s="19">
        <f t="shared" si="160"/>
        <v>0</v>
      </c>
      <c r="CA74" s="19">
        <f t="shared" si="161"/>
        <v>0</v>
      </c>
      <c r="CB74" s="19">
        <f t="shared" si="162"/>
        <v>0</v>
      </c>
      <c r="CC74" s="19">
        <f t="shared" si="163"/>
        <v>0</v>
      </c>
      <c r="CD74" s="19">
        <f t="shared" si="164"/>
        <v>0</v>
      </c>
      <c r="CE74" s="19">
        <f t="shared" si="165"/>
        <v>0</v>
      </c>
      <c r="CF74" s="19">
        <f t="shared" si="166"/>
        <v>0</v>
      </c>
      <c r="CG74" s="19">
        <f t="shared" si="167"/>
        <v>0</v>
      </c>
      <c r="CH74" s="19">
        <f t="shared" si="168"/>
        <v>0</v>
      </c>
      <c r="CI74" s="19">
        <f t="shared" si="169"/>
        <v>0</v>
      </c>
      <c r="CJ74" s="19">
        <f t="shared" si="170"/>
        <v>0</v>
      </c>
      <c r="CK74" s="19">
        <f t="shared" si="171"/>
        <v>0</v>
      </c>
      <c r="CL74" s="19"/>
      <c r="CM74" s="18">
        <f>'[20]Pivot Transfers'!U140</f>
        <v>0</v>
      </c>
      <c r="CN74" s="18">
        <f>'[20]Pivot Transfers'!V140</f>
        <v>0</v>
      </c>
      <c r="CO74" s="18">
        <f>'[20]Pivot Transfers'!W140</f>
        <v>0</v>
      </c>
      <c r="CP74" s="18">
        <f>'[20]Pivot Transfers'!X140</f>
        <v>0</v>
      </c>
      <c r="CQ74" s="18">
        <f>'[20]Pivot Transfers'!Y140</f>
        <v>0</v>
      </c>
      <c r="CR74" s="18">
        <f>'[20]Pivot Transfers'!Z140</f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9">
        <v>0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0</v>
      </c>
      <c r="DI74" s="19">
        <v>0</v>
      </c>
      <c r="DJ74" s="19">
        <v>0</v>
      </c>
      <c r="DK74" s="19">
        <v>0</v>
      </c>
      <c r="DL74" s="19">
        <v>0</v>
      </c>
      <c r="DM74" s="19">
        <v>0</v>
      </c>
      <c r="DN74" s="19"/>
    </row>
    <row r="75" spans="1:118">
      <c r="A75" s="51">
        <v>39903</v>
      </c>
      <c r="B75" s="17" t="s">
        <v>23</v>
      </c>
      <c r="C75" s="53">
        <f t="shared" si="121"/>
        <v>209357.66</v>
      </c>
      <c r="D75" s="53">
        <f t="shared" si="122"/>
        <v>209357.66</v>
      </c>
      <c r="E75" s="21">
        <f>'[20]Pivot End Balances'!T141</f>
        <v>209357.66</v>
      </c>
      <c r="F75" s="19">
        <f t="shared" si="123"/>
        <v>209357.66</v>
      </c>
      <c r="G75" s="19">
        <f t="shared" si="124"/>
        <v>209357.66</v>
      </c>
      <c r="H75" s="19">
        <f t="shared" si="125"/>
        <v>209357.66</v>
      </c>
      <c r="I75" s="19">
        <f t="shared" si="126"/>
        <v>209357.66</v>
      </c>
      <c r="J75" s="19">
        <f t="shared" si="127"/>
        <v>209357.66</v>
      </c>
      <c r="K75" s="19">
        <f t="shared" si="128"/>
        <v>209357.66</v>
      </c>
      <c r="L75" s="19">
        <f t="shared" si="129"/>
        <v>209357.66</v>
      </c>
      <c r="M75" s="19">
        <f t="shared" si="130"/>
        <v>209357.66</v>
      </c>
      <c r="N75" s="19">
        <f t="shared" si="131"/>
        <v>209357.66</v>
      </c>
      <c r="O75" s="19">
        <f t="shared" si="132"/>
        <v>209357.66</v>
      </c>
      <c r="P75" s="19">
        <f t="shared" si="133"/>
        <v>209357.66</v>
      </c>
      <c r="Q75" s="19">
        <f t="shared" si="134"/>
        <v>209357.66</v>
      </c>
      <c r="R75" s="19">
        <f t="shared" si="135"/>
        <v>209357.66</v>
      </c>
      <c r="S75" s="19">
        <f t="shared" si="136"/>
        <v>209357.66</v>
      </c>
      <c r="T75" s="19">
        <f t="shared" si="137"/>
        <v>209357.66</v>
      </c>
      <c r="U75" s="19">
        <f t="shared" si="138"/>
        <v>209357.66</v>
      </c>
      <c r="V75" s="19">
        <f t="shared" si="139"/>
        <v>209357.66</v>
      </c>
      <c r="W75" s="19">
        <f t="shared" si="140"/>
        <v>209357.66</v>
      </c>
      <c r="X75" s="19">
        <f t="shared" si="141"/>
        <v>209357.66</v>
      </c>
      <c r="Y75" s="19">
        <f t="shared" si="142"/>
        <v>209357.66</v>
      </c>
      <c r="Z75" s="19">
        <f t="shared" si="143"/>
        <v>209357.66</v>
      </c>
      <c r="AA75" s="19">
        <f t="shared" si="144"/>
        <v>209357.66</v>
      </c>
      <c r="AB75" s="19">
        <f t="shared" si="145"/>
        <v>209357.66</v>
      </c>
      <c r="AC75" s="19">
        <f t="shared" si="146"/>
        <v>209357.66</v>
      </c>
      <c r="AD75" s="19">
        <f t="shared" si="147"/>
        <v>209357.66</v>
      </c>
      <c r="AE75" s="19">
        <f t="shared" si="148"/>
        <v>209357.66</v>
      </c>
      <c r="AF75" s="19">
        <f t="shared" si="149"/>
        <v>209357.66</v>
      </c>
      <c r="AH75" s="18">
        <f>'[20]Pivot Additions'!U141</f>
        <v>0</v>
      </c>
      <c r="AI75" s="18">
        <f>'[20]Pivot Additions'!V141</f>
        <v>0</v>
      </c>
      <c r="AJ75" s="18">
        <f>'[20]Pivot Additions'!W141</f>
        <v>0</v>
      </c>
      <c r="AK75" s="18">
        <f>'[20]Pivot Additions'!X141</f>
        <v>0</v>
      </c>
      <c r="AL75" s="18">
        <f>'[20]Pivot Additions'!Y141</f>
        <v>0</v>
      </c>
      <c r="AM75" s="18">
        <f>'[20]Pivot Additions'!Z141</f>
        <v>0</v>
      </c>
      <c r="AN75" s="60">
        <f t="shared" si="172"/>
        <v>0</v>
      </c>
      <c r="AO75" s="60">
        <f>SUM($AH75:$AM75)/SUM($AH$80:$AM$80)*'Capital Spending'!D$10*$AO$1</f>
        <v>0</v>
      </c>
      <c r="AP75" s="60">
        <f>SUM($AH75:$AM75)/SUM($AH$80:$AM$80)*'Capital Spending'!E$10*$AO$1</f>
        <v>0</v>
      </c>
      <c r="AQ75" s="60">
        <f>SUM($AH75:$AM75)/SUM($AH$80:$AM$80)*'Capital Spending'!F$10*$AO$1</f>
        <v>0</v>
      </c>
      <c r="AR75" s="60">
        <f>SUM($AH75:$AM75)/SUM($AH$80:$AM$80)*'Capital Spending'!G$10*$AO$1</f>
        <v>0</v>
      </c>
      <c r="AS75" s="60">
        <f>SUM($AH75:$AM75)/SUM($AH$80:$AM$80)*'Capital Spending'!H$10*$AO$1</f>
        <v>0</v>
      </c>
      <c r="AT75" s="60">
        <f>SUM($AH75:$AM75)/SUM($AH$80:$AM$80)*'Capital Spending'!I$10*$AO$1</f>
        <v>0</v>
      </c>
      <c r="AU75" s="60">
        <f>SUM($AH75:$AM75)/SUM($AH$80:$AM$80)*'Capital Spending'!J$10*$AO$1</f>
        <v>0</v>
      </c>
      <c r="AV75" s="60">
        <f>SUM($AH75:$AM75)/SUM($AH$80:$AM$80)*'Capital Spending'!K$10*$AO$1</f>
        <v>0</v>
      </c>
      <c r="AW75" s="60">
        <f>SUM($AH75:$AM75)/SUM($AH$80:$AM$80)*'Capital Spending'!L$10*$AO$1</f>
        <v>0</v>
      </c>
      <c r="AX75" s="60">
        <f>SUM($AH75:$AM75)/SUM($AH$80:$AM$80)*'Capital Spending'!M$10*$AO$1</f>
        <v>0</v>
      </c>
      <c r="AY75" s="60">
        <f>SUM($AH75:$AM75)/SUM($AH$80:$AM$80)*'Capital Spending'!N$10*$AO$1</f>
        <v>0</v>
      </c>
      <c r="AZ75" s="60">
        <f>SUM($AH75:$AM75)/SUM($AH$80:$AM$80)*'Capital Spending'!O$10*$AO$1</f>
        <v>0</v>
      </c>
      <c r="BA75" s="60">
        <f>SUM($AH75:$AM75)/SUM($AH$80:$AM$80)*'Capital Spending'!P$10*$AO$1</f>
        <v>0</v>
      </c>
      <c r="BB75" s="60">
        <f>SUM($AH75:$AM75)/SUM($AH$80:$AM$80)*'Capital Spending'!Q$10*$AO$1</f>
        <v>0</v>
      </c>
      <c r="BC75" s="60">
        <f>SUM($AH75:$AM75)/SUM($AH$80:$AM$80)*'Capital Spending'!R$10*$AO$1</f>
        <v>0</v>
      </c>
      <c r="BD75" s="60">
        <f>SUM($AH75:$AM75)/SUM($AH$80:$AM$80)*'Capital Spending'!S$10*$AO$1</f>
        <v>0</v>
      </c>
      <c r="BE75" s="60">
        <f>SUM($AH75:$AM75)/SUM($AH$80:$AM$80)*'Capital Spending'!T$10*$AO$1</f>
        <v>0</v>
      </c>
      <c r="BF75" s="60">
        <f>SUM($AH75:$AM75)/SUM($AH$80:$AM$80)*'Capital Spending'!U$10*$AO$1</f>
        <v>0</v>
      </c>
      <c r="BG75" s="60">
        <f>SUM($AH75:$AM75)/SUM($AH$80:$AM$80)*'Capital Spending'!V$10*$AO$1</f>
        <v>0</v>
      </c>
      <c r="BH75" s="60">
        <f>SUM($AH75:$AM75)/SUM($AH$80:$AM$80)*'Capital Spending'!W$10*$AO$1</f>
        <v>0</v>
      </c>
      <c r="BI75" s="19"/>
      <c r="BJ75" s="110">
        <f t="shared" si="150"/>
        <v>0</v>
      </c>
      <c r="BK75" s="31">
        <f>'[20]Pivot Retires'!U141</f>
        <v>0</v>
      </c>
      <c r="BL75" s="31">
        <f>'[20]Pivot Retires'!V141</f>
        <v>0</v>
      </c>
      <c r="BM75" s="31">
        <f>'[20]Pivot Retires'!W141</f>
        <v>0</v>
      </c>
      <c r="BN75" s="31">
        <f>'[20]Pivot Retires'!X141</f>
        <v>0</v>
      </c>
      <c r="BO75" s="31">
        <f>'[20]Pivot Retires'!Y141</f>
        <v>0</v>
      </c>
      <c r="BP75" s="31">
        <f>'[20]Pivot Retires'!Z141</f>
        <v>0</v>
      </c>
      <c r="BQ75" s="18">
        <f t="shared" si="151"/>
        <v>0</v>
      </c>
      <c r="BR75" s="19">
        <f t="shared" si="152"/>
        <v>0</v>
      </c>
      <c r="BS75" s="19">
        <f t="shared" si="153"/>
        <v>0</v>
      </c>
      <c r="BT75" s="19">
        <f t="shared" si="154"/>
        <v>0</v>
      </c>
      <c r="BU75" s="19">
        <f t="shared" si="155"/>
        <v>0</v>
      </c>
      <c r="BV75" s="19">
        <f t="shared" si="156"/>
        <v>0</v>
      </c>
      <c r="BW75" s="19">
        <f t="shared" si="157"/>
        <v>0</v>
      </c>
      <c r="BX75" s="19">
        <f t="shared" si="158"/>
        <v>0</v>
      </c>
      <c r="BY75" s="19">
        <f t="shared" si="159"/>
        <v>0</v>
      </c>
      <c r="BZ75" s="19">
        <f t="shared" si="160"/>
        <v>0</v>
      </c>
      <c r="CA75" s="19">
        <f t="shared" si="161"/>
        <v>0</v>
      </c>
      <c r="CB75" s="19">
        <f t="shared" si="162"/>
        <v>0</v>
      </c>
      <c r="CC75" s="19">
        <f t="shared" si="163"/>
        <v>0</v>
      </c>
      <c r="CD75" s="19">
        <f t="shared" si="164"/>
        <v>0</v>
      </c>
      <c r="CE75" s="19">
        <f t="shared" si="165"/>
        <v>0</v>
      </c>
      <c r="CF75" s="19">
        <f t="shared" si="166"/>
        <v>0</v>
      </c>
      <c r="CG75" s="19">
        <f t="shared" si="167"/>
        <v>0</v>
      </c>
      <c r="CH75" s="19">
        <f t="shared" si="168"/>
        <v>0</v>
      </c>
      <c r="CI75" s="19">
        <f t="shared" si="169"/>
        <v>0</v>
      </c>
      <c r="CJ75" s="19">
        <f t="shared" si="170"/>
        <v>0</v>
      </c>
      <c r="CK75" s="19">
        <f t="shared" si="171"/>
        <v>0</v>
      </c>
      <c r="CL75" s="19"/>
      <c r="CM75" s="18">
        <f>'[20]Pivot Transfers'!U141</f>
        <v>0</v>
      </c>
      <c r="CN75" s="18">
        <f>'[20]Pivot Transfers'!V141</f>
        <v>0</v>
      </c>
      <c r="CO75" s="18">
        <f>'[20]Pivot Transfers'!W141</f>
        <v>0</v>
      </c>
      <c r="CP75" s="18">
        <f>'[20]Pivot Transfers'!X141</f>
        <v>0</v>
      </c>
      <c r="CQ75" s="18">
        <f>'[20]Pivot Transfers'!Y141</f>
        <v>0</v>
      </c>
      <c r="CR75" s="18">
        <f>'[20]Pivot Transfers'!Z141</f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/>
    </row>
    <row r="76" spans="1:118">
      <c r="A76" s="51">
        <v>39906</v>
      </c>
      <c r="B76" s="17" t="s">
        <v>26</v>
      </c>
      <c r="C76" s="53">
        <f t="shared" si="121"/>
        <v>325508.83076923073</v>
      </c>
      <c r="D76" s="53">
        <f t="shared" si="122"/>
        <v>325080.33999999997</v>
      </c>
      <c r="E76" s="21">
        <f>'[20]Pivot End Balances'!T142</f>
        <v>327865.53000000003</v>
      </c>
      <c r="F76" s="19">
        <f t="shared" si="123"/>
        <v>327865.53000000003</v>
      </c>
      <c r="G76" s="19">
        <f t="shared" si="124"/>
        <v>325080.34000000003</v>
      </c>
      <c r="H76" s="19">
        <f t="shared" si="125"/>
        <v>325080.34000000003</v>
      </c>
      <c r="I76" s="19">
        <f t="shared" si="126"/>
        <v>325080.34000000003</v>
      </c>
      <c r="J76" s="19">
        <f t="shared" si="127"/>
        <v>325080.34000000003</v>
      </c>
      <c r="K76" s="19">
        <f t="shared" si="128"/>
        <v>325080.34000000003</v>
      </c>
      <c r="L76" s="19">
        <f t="shared" si="129"/>
        <v>325080.34000000003</v>
      </c>
      <c r="M76" s="19">
        <f t="shared" si="130"/>
        <v>325080.34000000003</v>
      </c>
      <c r="N76" s="19">
        <f t="shared" si="131"/>
        <v>325080.34000000003</v>
      </c>
      <c r="O76" s="19">
        <f t="shared" si="132"/>
        <v>325080.34000000003</v>
      </c>
      <c r="P76" s="20">
        <f t="shared" si="133"/>
        <v>325080.34000000003</v>
      </c>
      <c r="Q76" s="20">
        <f t="shared" si="134"/>
        <v>325080.34000000003</v>
      </c>
      <c r="R76" s="20">
        <f t="shared" si="135"/>
        <v>325080.34000000003</v>
      </c>
      <c r="S76" s="20">
        <f t="shared" si="136"/>
        <v>325080.34000000003</v>
      </c>
      <c r="T76" s="20">
        <f t="shared" si="137"/>
        <v>325080.34000000003</v>
      </c>
      <c r="U76" s="20">
        <f t="shared" si="138"/>
        <v>325080.34000000003</v>
      </c>
      <c r="V76" s="20">
        <f t="shared" si="139"/>
        <v>325080.34000000003</v>
      </c>
      <c r="W76" s="20">
        <f t="shared" si="140"/>
        <v>325080.34000000003</v>
      </c>
      <c r="X76" s="20">
        <f t="shared" si="141"/>
        <v>325080.34000000003</v>
      </c>
      <c r="Y76" s="20">
        <f t="shared" si="142"/>
        <v>325080.34000000003</v>
      </c>
      <c r="Z76" s="20">
        <f t="shared" si="143"/>
        <v>325080.34000000003</v>
      </c>
      <c r="AA76" s="20">
        <f t="shared" si="144"/>
        <v>325080.34000000003</v>
      </c>
      <c r="AB76" s="20">
        <f t="shared" si="145"/>
        <v>325080.34000000003</v>
      </c>
      <c r="AC76" s="20">
        <f t="shared" si="146"/>
        <v>325080.34000000003</v>
      </c>
      <c r="AD76" s="20">
        <f t="shared" si="147"/>
        <v>325080.34000000003</v>
      </c>
      <c r="AE76" s="20">
        <f t="shared" si="148"/>
        <v>325080.34000000003</v>
      </c>
      <c r="AF76" s="20">
        <f t="shared" si="149"/>
        <v>325080.34000000003</v>
      </c>
      <c r="AH76" s="18">
        <f>'[20]Pivot Additions'!U142</f>
        <v>0</v>
      </c>
      <c r="AI76" s="18">
        <f>'[20]Pivot Additions'!V142</f>
        <v>-2785.19</v>
      </c>
      <c r="AJ76" s="18">
        <f>'[20]Pivot Additions'!W142</f>
        <v>0</v>
      </c>
      <c r="AK76" s="18">
        <f>'[20]Pivot Additions'!X142</f>
        <v>0</v>
      </c>
      <c r="AL76" s="18">
        <f>'[20]Pivot Additions'!Y142</f>
        <v>0</v>
      </c>
      <c r="AM76" s="18">
        <f>'[20]Pivot Additions'!Z142</f>
        <v>0</v>
      </c>
      <c r="AN76" s="60">
        <v>0</v>
      </c>
      <c r="AO76" s="60">
        <f>SUM($AH76:$AM76)/SUM($AH$80:$AM$80)*'Capital Spending'!D$10*$AO$1</f>
        <v>0</v>
      </c>
      <c r="AP76" s="60">
        <f>SUM($AH76:$AM76)/SUM($AH$80:$AM$80)*'Capital Spending'!E$10*$AO$1</f>
        <v>0</v>
      </c>
      <c r="AQ76" s="60">
        <f>SUM($AH76:$AM76)/SUM($AH$80:$AM$80)*'Capital Spending'!F$10*$AO$1</f>
        <v>0</v>
      </c>
      <c r="AR76" s="60">
        <f>SUM($AH76:$AM76)/SUM($AH$80:$AM$80)*'Capital Spending'!G$10*$AO$1</f>
        <v>0</v>
      </c>
      <c r="AS76" s="60">
        <f>SUM($AH76:$AM76)/SUM($AH$80:$AM$80)*'Capital Spending'!H$10*$AO$1</f>
        <v>0</v>
      </c>
      <c r="AT76" s="60">
        <f>SUM($AH76:$AM76)/SUM($AH$80:$AM$80)*'Capital Spending'!I$10*$AO$1</f>
        <v>0</v>
      </c>
      <c r="AU76" s="60">
        <f>SUM($AH76:$AM76)/SUM($AH$80:$AM$80)*'Capital Spending'!J$10*$AO$1</f>
        <v>0</v>
      </c>
      <c r="AV76" s="60">
        <f>SUM($AH76:$AM76)/SUM($AH$80:$AM$80)*'Capital Spending'!K$10*$AO$1</f>
        <v>0</v>
      </c>
      <c r="AW76" s="60">
        <f>SUM($AH76:$AM76)/SUM($AH$80:$AM$80)*'Capital Spending'!L$10*$AO$1</f>
        <v>0</v>
      </c>
      <c r="AX76" s="60">
        <v>0</v>
      </c>
      <c r="AY76" s="60">
        <v>0</v>
      </c>
      <c r="AZ76" s="60">
        <v>0</v>
      </c>
      <c r="BA76" s="60">
        <f>SUM($AH76:$AM76)/SUM($AH$80:$AM$80)*'Capital Spending'!P$10*$AO$1</f>
        <v>0</v>
      </c>
      <c r="BB76" s="60">
        <f>SUM($AH76:$AM76)/SUM($AH$80:$AM$80)*'Capital Spending'!Q$10*$AO$1</f>
        <v>0</v>
      </c>
      <c r="BC76" s="60">
        <f>SUM($AH76:$AM76)/SUM($AH$80:$AM$80)*'Capital Spending'!R$10*$AO$1</f>
        <v>0</v>
      </c>
      <c r="BD76" s="60">
        <f>SUM($AH76:$AM76)/SUM($AH$80:$AM$80)*'Capital Spending'!S$10*$AO$1</f>
        <v>0</v>
      </c>
      <c r="BE76" s="60">
        <f>SUM($AH76:$AM76)/SUM($AH$80:$AM$80)*'Capital Spending'!T$10*$AO$1</f>
        <v>0</v>
      </c>
      <c r="BF76" s="60">
        <f>SUM($AH76:$AM76)/SUM($AH$80:$AM$80)*'Capital Spending'!U$10*$AO$1</f>
        <v>0</v>
      </c>
      <c r="BG76" s="60">
        <f>SUM($AH76:$AM76)/SUM($AH$80:$AM$80)*'Capital Spending'!V$10*$AO$1</f>
        <v>0</v>
      </c>
      <c r="BH76" s="60">
        <f>SUM($AH76:$AM76)/SUM($AH$80:$AM$80)*'Capital Spending'!W$10*$AO$1</f>
        <v>0</v>
      </c>
      <c r="BI76" s="19"/>
      <c r="BJ76" s="110">
        <f t="shared" si="150"/>
        <v>0</v>
      </c>
      <c r="BK76" s="31">
        <f>'[20]Pivot Retires'!U142</f>
        <v>0</v>
      </c>
      <c r="BL76" s="31">
        <f>'[20]Pivot Retires'!V142</f>
        <v>0</v>
      </c>
      <c r="BM76" s="31">
        <f>'[20]Pivot Retires'!W142</f>
        <v>0</v>
      </c>
      <c r="BN76" s="31">
        <f>'[20]Pivot Retires'!X142</f>
        <v>0</v>
      </c>
      <c r="BO76" s="31">
        <f>'[20]Pivot Retires'!Y142</f>
        <v>0</v>
      </c>
      <c r="BP76" s="31">
        <f>'[20]Pivot Retires'!Z142</f>
        <v>0</v>
      </c>
      <c r="BQ76" s="18">
        <f t="shared" si="151"/>
        <v>0</v>
      </c>
      <c r="BR76" s="19">
        <f t="shared" si="152"/>
        <v>0</v>
      </c>
      <c r="BS76" s="19">
        <f t="shared" si="153"/>
        <v>0</v>
      </c>
      <c r="BT76" s="19">
        <f t="shared" si="154"/>
        <v>0</v>
      </c>
      <c r="BU76" s="19">
        <f t="shared" si="155"/>
        <v>0</v>
      </c>
      <c r="BV76" s="19">
        <f t="shared" si="156"/>
        <v>0</v>
      </c>
      <c r="BW76" s="19">
        <f t="shared" si="157"/>
        <v>0</v>
      </c>
      <c r="BX76" s="19">
        <f t="shared" si="158"/>
        <v>0</v>
      </c>
      <c r="BY76" s="19">
        <f t="shared" si="159"/>
        <v>0</v>
      </c>
      <c r="BZ76" s="19">
        <f t="shared" si="160"/>
        <v>0</v>
      </c>
      <c r="CA76" s="19">
        <f t="shared" si="161"/>
        <v>0</v>
      </c>
      <c r="CB76" s="19">
        <f t="shared" si="162"/>
        <v>0</v>
      </c>
      <c r="CC76" s="19">
        <f t="shared" si="163"/>
        <v>0</v>
      </c>
      <c r="CD76" s="19">
        <f t="shared" si="164"/>
        <v>0</v>
      </c>
      <c r="CE76" s="19">
        <f t="shared" si="165"/>
        <v>0</v>
      </c>
      <c r="CF76" s="19">
        <f t="shared" si="166"/>
        <v>0</v>
      </c>
      <c r="CG76" s="19">
        <f t="shared" si="167"/>
        <v>0</v>
      </c>
      <c r="CH76" s="19">
        <f t="shared" si="168"/>
        <v>0</v>
      </c>
      <c r="CI76" s="19">
        <f t="shared" si="169"/>
        <v>0</v>
      </c>
      <c r="CJ76" s="19">
        <f t="shared" si="170"/>
        <v>0</v>
      </c>
      <c r="CK76" s="19">
        <f t="shared" si="171"/>
        <v>0</v>
      </c>
      <c r="CL76" s="19"/>
      <c r="CM76" s="18">
        <f>'[20]Pivot Transfers'!U142</f>
        <v>0</v>
      </c>
      <c r="CN76" s="18">
        <f>'[20]Pivot Transfers'!V142</f>
        <v>0</v>
      </c>
      <c r="CO76" s="18">
        <f>'[20]Pivot Transfers'!W142</f>
        <v>0</v>
      </c>
      <c r="CP76" s="18">
        <f>'[20]Pivot Transfers'!X142</f>
        <v>0</v>
      </c>
      <c r="CQ76" s="18">
        <f>'[20]Pivot Transfers'!Y142</f>
        <v>0</v>
      </c>
      <c r="CR76" s="18">
        <f>'[20]Pivot Transfers'!Z142</f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9">
        <v>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/>
    </row>
    <row r="77" spans="1:118">
      <c r="A77" s="51">
        <v>39907</v>
      </c>
      <c r="B77" s="17" t="s">
        <v>27</v>
      </c>
      <c r="C77" s="53">
        <f t="shared" si="121"/>
        <v>74880.070000000036</v>
      </c>
      <c r="D77" s="53">
        <f t="shared" si="122"/>
        <v>74880.070000000036</v>
      </c>
      <c r="E77" s="21">
        <f>'[20]Pivot End Balances'!T143</f>
        <v>74880.070000000007</v>
      </c>
      <c r="F77" s="19">
        <f t="shared" si="123"/>
        <v>74880.070000000007</v>
      </c>
      <c r="G77" s="19">
        <f t="shared" si="124"/>
        <v>74880.070000000007</v>
      </c>
      <c r="H77" s="19">
        <f t="shared" si="125"/>
        <v>74880.070000000007</v>
      </c>
      <c r="I77" s="19">
        <f t="shared" si="126"/>
        <v>74880.070000000007</v>
      </c>
      <c r="J77" s="19">
        <f t="shared" si="127"/>
        <v>74880.070000000007</v>
      </c>
      <c r="K77" s="19">
        <f t="shared" si="128"/>
        <v>74880.070000000007</v>
      </c>
      <c r="L77" s="19">
        <f t="shared" si="129"/>
        <v>74880.070000000007</v>
      </c>
      <c r="M77" s="19">
        <f t="shared" si="130"/>
        <v>74880.070000000007</v>
      </c>
      <c r="N77" s="19">
        <f t="shared" si="131"/>
        <v>74880.070000000007</v>
      </c>
      <c r="O77" s="19">
        <f t="shared" si="132"/>
        <v>74880.070000000007</v>
      </c>
      <c r="P77" s="19">
        <f t="shared" si="133"/>
        <v>74880.070000000007</v>
      </c>
      <c r="Q77" s="19">
        <f t="shared" si="134"/>
        <v>74880.070000000007</v>
      </c>
      <c r="R77" s="19">
        <f t="shared" si="135"/>
        <v>74880.070000000007</v>
      </c>
      <c r="S77" s="19">
        <f t="shared" si="136"/>
        <v>74880.070000000007</v>
      </c>
      <c r="T77" s="19">
        <f t="shared" si="137"/>
        <v>74880.070000000007</v>
      </c>
      <c r="U77" s="19">
        <f t="shared" si="138"/>
        <v>74880.070000000007</v>
      </c>
      <c r="V77" s="19">
        <f t="shared" si="139"/>
        <v>74880.070000000007</v>
      </c>
      <c r="W77" s="19">
        <f t="shared" si="140"/>
        <v>74880.070000000007</v>
      </c>
      <c r="X77" s="19">
        <f t="shared" si="141"/>
        <v>74880.070000000007</v>
      </c>
      <c r="Y77" s="19">
        <f t="shared" si="142"/>
        <v>74880.070000000007</v>
      </c>
      <c r="Z77" s="19">
        <f t="shared" si="143"/>
        <v>74880.070000000007</v>
      </c>
      <c r="AA77" s="19">
        <f t="shared" si="144"/>
        <v>74880.070000000007</v>
      </c>
      <c r="AB77" s="19">
        <f t="shared" si="145"/>
        <v>74880.070000000007</v>
      </c>
      <c r="AC77" s="19">
        <f t="shared" si="146"/>
        <v>74880.070000000007</v>
      </c>
      <c r="AD77" s="19">
        <f t="shared" si="147"/>
        <v>74880.070000000007</v>
      </c>
      <c r="AE77" s="19">
        <f t="shared" si="148"/>
        <v>74880.070000000007</v>
      </c>
      <c r="AF77" s="19">
        <f t="shared" si="149"/>
        <v>74880.070000000007</v>
      </c>
      <c r="AH77" s="18">
        <f>'[20]Pivot Additions'!U143</f>
        <v>0</v>
      </c>
      <c r="AI77" s="18">
        <f>'[20]Pivot Additions'!V143</f>
        <v>0</v>
      </c>
      <c r="AJ77" s="18">
        <f>'[20]Pivot Additions'!W143</f>
        <v>0</v>
      </c>
      <c r="AK77" s="18">
        <f>'[20]Pivot Additions'!X143</f>
        <v>0</v>
      </c>
      <c r="AL77" s="18">
        <f>'[20]Pivot Additions'!Y143</f>
        <v>0</v>
      </c>
      <c r="AM77" s="18">
        <f>'[20]Pivot Additions'!Z143</f>
        <v>0</v>
      </c>
      <c r="AN77" s="60">
        <f t="shared" si="172"/>
        <v>0</v>
      </c>
      <c r="AO77" s="60">
        <f>SUM($AH77:$AM77)/SUM($AH$80:$AM$80)*'Capital Spending'!D$10*$AO$1</f>
        <v>0</v>
      </c>
      <c r="AP77" s="60">
        <f>SUM($AH77:$AM77)/SUM($AH$80:$AM$80)*'Capital Spending'!E$10*$AO$1</f>
        <v>0</v>
      </c>
      <c r="AQ77" s="60">
        <f>SUM($AH77:$AM77)/SUM($AH$80:$AM$80)*'Capital Spending'!F$10*$AO$1</f>
        <v>0</v>
      </c>
      <c r="AR77" s="60">
        <f>SUM($AH77:$AM77)/SUM($AH$80:$AM$80)*'Capital Spending'!G$10*$AO$1</f>
        <v>0</v>
      </c>
      <c r="AS77" s="60">
        <f>SUM($AH77:$AM77)/SUM($AH$80:$AM$80)*'Capital Spending'!H$10*$AO$1</f>
        <v>0</v>
      </c>
      <c r="AT77" s="60">
        <f>SUM($AH77:$AM77)/SUM($AH$80:$AM$80)*'Capital Spending'!I$10*$AO$1</f>
        <v>0</v>
      </c>
      <c r="AU77" s="60">
        <f>SUM($AH77:$AM77)/SUM($AH$80:$AM$80)*'Capital Spending'!J$10*$AO$1</f>
        <v>0</v>
      </c>
      <c r="AV77" s="60">
        <f>SUM($AH77:$AM77)/SUM($AH$80:$AM$80)*'Capital Spending'!K$10*$AO$1</f>
        <v>0</v>
      </c>
      <c r="AW77" s="60">
        <f>SUM($AH77:$AM77)/SUM($AH$80:$AM$80)*'Capital Spending'!L$10*$AO$1</f>
        <v>0</v>
      </c>
      <c r="AX77" s="60">
        <f>SUM($AH77:$AM77)/SUM($AH$80:$AM$80)*'Capital Spending'!M$10*$AO$1</f>
        <v>0</v>
      </c>
      <c r="AY77" s="60">
        <f>SUM($AH77:$AM77)/SUM($AH$80:$AM$80)*'Capital Spending'!N$10*$AO$1</f>
        <v>0</v>
      </c>
      <c r="AZ77" s="60">
        <f>SUM($AH77:$AM77)/SUM($AH$80:$AM$80)*'Capital Spending'!O$10*$AO$1</f>
        <v>0</v>
      </c>
      <c r="BA77" s="60">
        <f>SUM($AH77:$AM77)/SUM($AH$80:$AM$80)*'Capital Spending'!P$10*$AO$1</f>
        <v>0</v>
      </c>
      <c r="BB77" s="60">
        <f>SUM($AH77:$AM77)/SUM($AH$80:$AM$80)*'Capital Spending'!Q$10*$AO$1</f>
        <v>0</v>
      </c>
      <c r="BC77" s="60">
        <f>SUM($AH77:$AM77)/SUM($AH$80:$AM$80)*'Capital Spending'!R$10*$AO$1</f>
        <v>0</v>
      </c>
      <c r="BD77" s="60">
        <f>SUM($AH77:$AM77)/SUM($AH$80:$AM$80)*'Capital Spending'!S$10*$AO$1</f>
        <v>0</v>
      </c>
      <c r="BE77" s="60">
        <f>SUM($AH77:$AM77)/SUM($AH$80:$AM$80)*'Capital Spending'!T$10*$AO$1</f>
        <v>0</v>
      </c>
      <c r="BF77" s="60">
        <f>SUM($AH77:$AM77)/SUM($AH$80:$AM$80)*'Capital Spending'!U$10*$AO$1</f>
        <v>0</v>
      </c>
      <c r="BG77" s="60">
        <f>SUM($AH77:$AM77)/SUM($AH$80:$AM$80)*'Capital Spending'!V$10*$AO$1</f>
        <v>0</v>
      </c>
      <c r="BH77" s="60">
        <f>SUM($AH77:$AM77)/SUM($AH$80:$AM$80)*'Capital Spending'!W$10*$AO$1</f>
        <v>0</v>
      </c>
      <c r="BI77" s="19"/>
      <c r="BJ77" s="110">
        <f t="shared" si="150"/>
        <v>0</v>
      </c>
      <c r="BK77" s="31">
        <f>'[20]Pivot Retires'!U143</f>
        <v>0</v>
      </c>
      <c r="BL77" s="31">
        <f>'[20]Pivot Retires'!V143</f>
        <v>0</v>
      </c>
      <c r="BM77" s="31">
        <f>'[20]Pivot Retires'!W143</f>
        <v>0</v>
      </c>
      <c r="BN77" s="31">
        <f>'[20]Pivot Retires'!X143</f>
        <v>0</v>
      </c>
      <c r="BO77" s="31">
        <f>'[20]Pivot Retires'!Y143</f>
        <v>0</v>
      </c>
      <c r="BP77" s="31">
        <f>'[20]Pivot Retires'!Z143</f>
        <v>0</v>
      </c>
      <c r="BQ77" s="18">
        <f t="shared" si="151"/>
        <v>0</v>
      </c>
      <c r="BR77" s="19">
        <f t="shared" si="152"/>
        <v>0</v>
      </c>
      <c r="BS77" s="19">
        <f t="shared" si="153"/>
        <v>0</v>
      </c>
      <c r="BT77" s="19">
        <f t="shared" si="154"/>
        <v>0</v>
      </c>
      <c r="BU77" s="19">
        <f t="shared" si="155"/>
        <v>0</v>
      </c>
      <c r="BV77" s="19">
        <f t="shared" si="156"/>
        <v>0</v>
      </c>
      <c r="BW77" s="19">
        <f t="shared" si="157"/>
        <v>0</v>
      </c>
      <c r="BX77" s="19">
        <f t="shared" si="158"/>
        <v>0</v>
      </c>
      <c r="BY77" s="19">
        <f t="shared" si="159"/>
        <v>0</v>
      </c>
      <c r="BZ77" s="19">
        <f t="shared" si="160"/>
        <v>0</v>
      </c>
      <c r="CA77" s="19">
        <f t="shared" si="161"/>
        <v>0</v>
      </c>
      <c r="CB77" s="19">
        <f t="shared" si="162"/>
        <v>0</v>
      </c>
      <c r="CC77" s="19">
        <f t="shared" si="163"/>
        <v>0</v>
      </c>
      <c r="CD77" s="19">
        <f t="shared" si="164"/>
        <v>0</v>
      </c>
      <c r="CE77" s="19">
        <f t="shared" si="165"/>
        <v>0</v>
      </c>
      <c r="CF77" s="19">
        <f t="shared" si="166"/>
        <v>0</v>
      </c>
      <c r="CG77" s="19">
        <f t="shared" si="167"/>
        <v>0</v>
      </c>
      <c r="CH77" s="19">
        <f t="shared" si="168"/>
        <v>0</v>
      </c>
      <c r="CI77" s="19">
        <f t="shared" si="169"/>
        <v>0</v>
      </c>
      <c r="CJ77" s="19">
        <f t="shared" si="170"/>
        <v>0</v>
      </c>
      <c r="CK77" s="19">
        <f t="shared" si="171"/>
        <v>0</v>
      </c>
      <c r="CL77" s="19"/>
      <c r="CM77" s="18">
        <f>'[20]Pivot Transfers'!U143</f>
        <v>0</v>
      </c>
      <c r="CN77" s="18">
        <f>'[20]Pivot Transfers'!V143</f>
        <v>0</v>
      </c>
      <c r="CO77" s="18">
        <f>'[20]Pivot Transfers'!W143</f>
        <v>0</v>
      </c>
      <c r="CP77" s="18">
        <f>'[20]Pivot Transfers'!X143</f>
        <v>0</v>
      </c>
      <c r="CQ77" s="18">
        <f>'[20]Pivot Transfers'!Y143</f>
        <v>0</v>
      </c>
      <c r="CR77" s="18">
        <f>'[20]Pivot Transfers'!Z143</f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9">
        <v>0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19">
        <v>0</v>
      </c>
      <c r="DK77" s="19">
        <v>0</v>
      </c>
      <c r="DL77" s="19">
        <v>0</v>
      </c>
      <c r="DM77" s="19">
        <v>0</v>
      </c>
      <c r="DN77" s="19"/>
    </row>
    <row r="78" spans="1:118">
      <c r="A78" s="51">
        <v>39908</v>
      </c>
      <c r="B78" s="17" t="s">
        <v>28</v>
      </c>
      <c r="C78" s="53">
        <f t="shared" si="121"/>
        <v>898421.87230769242</v>
      </c>
      <c r="D78" s="53">
        <f t="shared" si="122"/>
        <v>898473.13000000024</v>
      </c>
      <c r="E78" s="21">
        <f>'[20]Pivot End Balances'!T144</f>
        <v>897806.78</v>
      </c>
      <c r="F78" s="19">
        <f t="shared" si="123"/>
        <v>898473.13</v>
      </c>
      <c r="G78" s="19">
        <f t="shared" si="124"/>
        <v>898473.13</v>
      </c>
      <c r="H78" s="19">
        <f t="shared" si="125"/>
        <v>898473.13</v>
      </c>
      <c r="I78" s="19">
        <f t="shared" si="126"/>
        <v>898473.13</v>
      </c>
      <c r="J78" s="19">
        <f t="shared" si="127"/>
        <v>898473.13</v>
      </c>
      <c r="K78" s="19">
        <f t="shared" si="128"/>
        <v>898473.13</v>
      </c>
      <c r="L78" s="19">
        <f t="shared" si="129"/>
        <v>898473.13</v>
      </c>
      <c r="M78" s="19">
        <f t="shared" si="130"/>
        <v>898473.13</v>
      </c>
      <c r="N78" s="19">
        <f t="shared" si="131"/>
        <v>898473.13</v>
      </c>
      <c r="O78" s="19">
        <f t="shared" si="132"/>
        <v>898473.13</v>
      </c>
      <c r="P78" s="19">
        <f t="shared" si="133"/>
        <v>898473.13</v>
      </c>
      <c r="Q78" s="19">
        <f t="shared" si="134"/>
        <v>898473.13</v>
      </c>
      <c r="R78" s="19">
        <f t="shared" si="135"/>
        <v>898473.13</v>
      </c>
      <c r="S78" s="19">
        <f t="shared" si="136"/>
        <v>898473.13</v>
      </c>
      <c r="T78" s="19">
        <f t="shared" si="137"/>
        <v>898473.13</v>
      </c>
      <c r="U78" s="19">
        <f t="shared" si="138"/>
        <v>898473.13</v>
      </c>
      <c r="V78" s="19">
        <f t="shared" si="139"/>
        <v>898473.13</v>
      </c>
      <c r="W78" s="19">
        <f t="shared" si="140"/>
        <v>898473.13</v>
      </c>
      <c r="X78" s="19">
        <f t="shared" si="141"/>
        <v>898473.13</v>
      </c>
      <c r="Y78" s="19">
        <f t="shared" si="142"/>
        <v>898473.13</v>
      </c>
      <c r="Z78" s="19">
        <f t="shared" si="143"/>
        <v>898473.13</v>
      </c>
      <c r="AA78" s="19">
        <f t="shared" si="144"/>
        <v>898473.13</v>
      </c>
      <c r="AB78" s="19">
        <f t="shared" si="145"/>
        <v>898473.13</v>
      </c>
      <c r="AC78" s="19">
        <f t="shared" si="146"/>
        <v>898473.13</v>
      </c>
      <c r="AD78" s="19">
        <f t="shared" si="147"/>
        <v>898473.13</v>
      </c>
      <c r="AE78" s="19">
        <f t="shared" si="148"/>
        <v>898473.13</v>
      </c>
      <c r="AF78" s="19">
        <f t="shared" si="149"/>
        <v>898473.13</v>
      </c>
      <c r="AH78" s="18">
        <f>'[20]Pivot Additions'!U144</f>
        <v>666.35</v>
      </c>
      <c r="AI78" s="18">
        <f>'[20]Pivot Additions'!V144</f>
        <v>0</v>
      </c>
      <c r="AJ78" s="18">
        <f>'[20]Pivot Additions'!W144</f>
        <v>0</v>
      </c>
      <c r="AK78" s="18">
        <f>'[20]Pivot Additions'!X144</f>
        <v>0</v>
      </c>
      <c r="AL78" s="18">
        <f>'[20]Pivot Additions'!Y144</f>
        <v>0</v>
      </c>
      <c r="AM78" s="18">
        <f>'[20]Pivot Additions'!Z144</f>
        <v>0</v>
      </c>
      <c r="AN78" s="60">
        <v>0</v>
      </c>
      <c r="AO78" s="60">
        <f>SUM($AH78:$AM78)/SUM($AH$80:$AM$80)*'Capital Spending'!D$10*$AO$1</f>
        <v>0</v>
      </c>
      <c r="AP78" s="60">
        <f>SUM($AH78:$AM78)/SUM($AH$80:$AM$80)*'Capital Spending'!E$10*$AO$1</f>
        <v>0</v>
      </c>
      <c r="AQ78" s="60">
        <f>SUM($AH78:$AM78)/SUM($AH$80:$AM$80)*'Capital Spending'!F$10*$AO$1</f>
        <v>0</v>
      </c>
      <c r="AR78" s="60">
        <f>SUM($AH78:$AM78)/SUM($AH$80:$AM$80)*'Capital Spending'!G$10*$AO$1</f>
        <v>0</v>
      </c>
      <c r="AS78" s="60">
        <f>SUM($AH78:$AM78)/SUM($AH$80:$AM$80)*'Capital Spending'!H$10*$AO$1</f>
        <v>0</v>
      </c>
      <c r="AT78" s="60">
        <f>SUM($AH78:$AM78)/SUM($AH$80:$AM$80)*'Capital Spending'!I$10*$AO$1</f>
        <v>0</v>
      </c>
      <c r="AU78" s="60">
        <f>SUM($AH78:$AM78)/SUM($AH$80:$AM$80)*'Capital Spending'!J$10*$AO$1</f>
        <v>0</v>
      </c>
      <c r="AV78" s="60">
        <f>SUM($AH78:$AM78)/SUM($AH$80:$AM$80)*'Capital Spending'!K$10*$AO$1</f>
        <v>0</v>
      </c>
      <c r="AW78" s="60">
        <f>SUM($AH78:$AM78)/SUM($AH$80:$AM$80)*'Capital Spending'!L$10*$AO$1</f>
        <v>0</v>
      </c>
      <c r="AX78" s="60">
        <v>0</v>
      </c>
      <c r="AY78" s="60">
        <v>0</v>
      </c>
      <c r="AZ78" s="60">
        <v>0</v>
      </c>
      <c r="BA78" s="60">
        <f>SUM($AH78:$AM78)/SUM($AH$80:$AM$80)*'Capital Spending'!P$10*$AO$1</f>
        <v>0</v>
      </c>
      <c r="BB78" s="60">
        <f>SUM($AH78:$AM78)/SUM($AH$80:$AM$80)*'Capital Spending'!Q$10*$AO$1</f>
        <v>0</v>
      </c>
      <c r="BC78" s="60">
        <f>SUM($AH78:$AM78)/SUM($AH$80:$AM$80)*'Capital Spending'!R$10*$AO$1</f>
        <v>0</v>
      </c>
      <c r="BD78" s="60">
        <f>SUM($AH78:$AM78)/SUM($AH$80:$AM$80)*'Capital Spending'!S$10*$AO$1</f>
        <v>0</v>
      </c>
      <c r="BE78" s="60">
        <f>SUM($AH78:$AM78)/SUM($AH$80:$AM$80)*'Capital Spending'!T$10*$AO$1</f>
        <v>0</v>
      </c>
      <c r="BF78" s="60">
        <f>SUM($AH78:$AM78)/SUM($AH$80:$AM$80)*'Capital Spending'!U$10*$AO$1</f>
        <v>0</v>
      </c>
      <c r="BG78" s="60">
        <f>SUM($AH78:$AM78)/SUM($AH$80:$AM$80)*'Capital Spending'!V$10*$AO$1</f>
        <v>0</v>
      </c>
      <c r="BH78" s="60">
        <f>SUM($AH78:$AM78)/SUM($AH$80:$AM$80)*'Capital Spending'!W$10*$AO$1</f>
        <v>0</v>
      </c>
      <c r="BI78" s="19"/>
      <c r="BJ78" s="110">
        <f t="shared" si="150"/>
        <v>0</v>
      </c>
      <c r="BK78" s="31">
        <f>'[20]Pivot Retires'!U144</f>
        <v>0</v>
      </c>
      <c r="BL78" s="31">
        <f>'[20]Pivot Retires'!V144</f>
        <v>0</v>
      </c>
      <c r="BM78" s="31">
        <f>'[20]Pivot Retires'!W144</f>
        <v>0</v>
      </c>
      <c r="BN78" s="31">
        <f>'[20]Pivot Retires'!X144</f>
        <v>0</v>
      </c>
      <c r="BO78" s="31">
        <f>'[20]Pivot Retires'!Y144</f>
        <v>0</v>
      </c>
      <c r="BP78" s="31">
        <f>'[20]Pivot Retires'!Z144</f>
        <v>0</v>
      </c>
      <c r="BQ78" s="18">
        <f t="shared" si="151"/>
        <v>0</v>
      </c>
      <c r="BR78" s="19">
        <f t="shared" si="152"/>
        <v>0</v>
      </c>
      <c r="BS78" s="19">
        <f t="shared" si="153"/>
        <v>0</v>
      </c>
      <c r="BT78" s="19">
        <f t="shared" si="154"/>
        <v>0</v>
      </c>
      <c r="BU78" s="19">
        <f t="shared" si="155"/>
        <v>0</v>
      </c>
      <c r="BV78" s="19">
        <f t="shared" si="156"/>
        <v>0</v>
      </c>
      <c r="BW78" s="19">
        <f t="shared" si="157"/>
        <v>0</v>
      </c>
      <c r="BX78" s="19">
        <f t="shared" si="158"/>
        <v>0</v>
      </c>
      <c r="BY78" s="19">
        <f t="shared" si="159"/>
        <v>0</v>
      </c>
      <c r="BZ78" s="19">
        <f t="shared" si="160"/>
        <v>0</v>
      </c>
      <c r="CA78" s="19">
        <f t="shared" si="161"/>
        <v>0</v>
      </c>
      <c r="CB78" s="19">
        <f t="shared" si="162"/>
        <v>0</v>
      </c>
      <c r="CC78" s="19">
        <f t="shared" si="163"/>
        <v>0</v>
      </c>
      <c r="CD78" s="19">
        <f t="shared" si="164"/>
        <v>0</v>
      </c>
      <c r="CE78" s="19">
        <f t="shared" si="165"/>
        <v>0</v>
      </c>
      <c r="CF78" s="19">
        <f t="shared" si="166"/>
        <v>0</v>
      </c>
      <c r="CG78" s="19">
        <f t="shared" si="167"/>
        <v>0</v>
      </c>
      <c r="CH78" s="19">
        <f t="shared" si="168"/>
        <v>0</v>
      </c>
      <c r="CI78" s="19">
        <f t="shared" si="169"/>
        <v>0</v>
      </c>
      <c r="CJ78" s="19">
        <f t="shared" si="170"/>
        <v>0</v>
      </c>
      <c r="CK78" s="19">
        <f t="shared" si="171"/>
        <v>0</v>
      </c>
      <c r="CL78" s="19"/>
      <c r="CM78" s="18">
        <f>'[20]Pivot Transfers'!U144</f>
        <v>0</v>
      </c>
      <c r="CN78" s="18">
        <f>'[20]Pivot Transfers'!V144</f>
        <v>0</v>
      </c>
      <c r="CO78" s="18">
        <f>'[20]Pivot Transfers'!W144</f>
        <v>0</v>
      </c>
      <c r="CP78" s="18">
        <f>'[20]Pivot Transfers'!X144</f>
        <v>0</v>
      </c>
      <c r="CQ78" s="18">
        <f>'[20]Pivot Transfers'!Y144</f>
        <v>0</v>
      </c>
      <c r="CR78" s="18">
        <f>'[20]Pivot Transfers'!Z144</f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9">
        <v>0</v>
      </c>
      <c r="CZ78" s="19">
        <v>0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0</v>
      </c>
      <c r="DH78" s="19">
        <v>0</v>
      </c>
      <c r="DI78" s="19">
        <v>0</v>
      </c>
      <c r="DJ78" s="19">
        <v>0</v>
      </c>
      <c r="DK78" s="19">
        <v>0</v>
      </c>
      <c r="DL78" s="19">
        <v>0</v>
      </c>
      <c r="DM78" s="19">
        <v>0</v>
      </c>
      <c r="DN78" s="19"/>
    </row>
    <row r="79" spans="1:118">
      <c r="A79" s="51"/>
      <c r="B79" s="17"/>
      <c r="C79" s="53"/>
      <c r="D79" s="53"/>
      <c r="E79" s="21"/>
      <c r="AH79" s="18"/>
      <c r="AI79" s="18"/>
      <c r="AJ79" s="18"/>
      <c r="AK79" s="18"/>
      <c r="AL79" s="18"/>
      <c r="AM79" s="18"/>
      <c r="AN79" s="18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19"/>
      <c r="BJ79" s="19"/>
      <c r="BK79" s="31"/>
      <c r="BL79" s="31"/>
      <c r="BM79" s="31"/>
      <c r="BN79" s="31"/>
      <c r="BO79" s="31"/>
      <c r="BP79" s="31"/>
      <c r="BQ79" s="31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</row>
    <row r="80" spans="1:118" s="2" customFormat="1">
      <c r="A80" s="2" t="s">
        <v>42</v>
      </c>
      <c r="C80" s="26">
        <f t="shared" ref="C80:AF80" si="173">SUM(C61:C79)</f>
        <v>4749092.6461538458</v>
      </c>
      <c r="D80" s="26">
        <f t="shared" si="173"/>
        <v>4900789.0853846157</v>
      </c>
      <c r="E80" s="30">
        <f t="shared" si="173"/>
        <v>4723589.72</v>
      </c>
      <c r="F80" s="26">
        <f t="shared" si="173"/>
        <v>4722567.8900000006</v>
      </c>
      <c r="G80" s="26">
        <f t="shared" si="173"/>
        <v>4719782.7</v>
      </c>
      <c r="H80" s="26">
        <f t="shared" si="173"/>
        <v>4719782.7</v>
      </c>
      <c r="I80" s="26">
        <f t="shared" si="173"/>
        <v>4711285.63</v>
      </c>
      <c r="J80" s="26">
        <f t="shared" si="173"/>
        <v>4714384.4700000007</v>
      </c>
      <c r="K80" s="27">
        <f t="shared" si="173"/>
        <v>4714384.4700000007</v>
      </c>
      <c r="L80" s="26">
        <f t="shared" si="173"/>
        <v>4785404.4700000007</v>
      </c>
      <c r="M80" s="26">
        <f t="shared" si="173"/>
        <v>4785404.4700000007</v>
      </c>
      <c r="N80" s="26">
        <f t="shared" si="173"/>
        <v>4785404.4700000007</v>
      </c>
      <c r="O80" s="26">
        <f t="shared" si="173"/>
        <v>4785404.4700000007</v>
      </c>
      <c r="P80" s="26">
        <f t="shared" si="173"/>
        <v>4785404.4700000007</v>
      </c>
      <c r="Q80" s="26">
        <f t="shared" si="173"/>
        <v>4785404.4700000007</v>
      </c>
      <c r="R80" s="26">
        <f t="shared" si="173"/>
        <v>4785404.4700000007</v>
      </c>
      <c r="S80" s="26">
        <f t="shared" si="173"/>
        <v>4785404.4700000007</v>
      </c>
      <c r="T80" s="27">
        <f t="shared" si="173"/>
        <v>4785404.4700000007</v>
      </c>
      <c r="U80" s="26">
        <f t="shared" si="173"/>
        <v>4785404.4700000007</v>
      </c>
      <c r="V80" s="26">
        <f t="shared" si="173"/>
        <v>4835404.4700000007</v>
      </c>
      <c r="W80" s="26">
        <f t="shared" si="173"/>
        <v>4885404.4700000007</v>
      </c>
      <c r="X80" s="26">
        <f t="shared" si="173"/>
        <v>4935404.4700000007</v>
      </c>
      <c r="Y80" s="26">
        <f t="shared" si="173"/>
        <v>4935404.4700000007</v>
      </c>
      <c r="Z80" s="26">
        <f t="shared" si="173"/>
        <v>4935404.4700000007</v>
      </c>
      <c r="AA80" s="26">
        <f t="shared" si="173"/>
        <v>4935404.4700000007</v>
      </c>
      <c r="AB80" s="26">
        <f t="shared" si="173"/>
        <v>4935404.4700000007</v>
      </c>
      <c r="AC80" s="26">
        <f t="shared" si="173"/>
        <v>4935404.4700000007</v>
      </c>
      <c r="AD80" s="26">
        <f t="shared" si="173"/>
        <v>4935404.4700000007</v>
      </c>
      <c r="AE80" s="26">
        <f t="shared" si="173"/>
        <v>4935404.4700000007</v>
      </c>
      <c r="AF80" s="26">
        <f t="shared" si="173"/>
        <v>4935404.4700000007</v>
      </c>
      <c r="AG80" s="3"/>
      <c r="AH80" s="26">
        <f t="shared" ref="AH80:BH80" si="174">SUM(AH61:AH79)</f>
        <v>1208.19</v>
      </c>
      <c r="AI80" s="26">
        <f t="shared" si="174"/>
        <v>-2785.19</v>
      </c>
      <c r="AJ80" s="26">
        <f t="shared" si="174"/>
        <v>0</v>
      </c>
      <c r="AK80" s="26">
        <f t="shared" si="174"/>
        <v>0</v>
      </c>
      <c r="AL80" s="26">
        <f t="shared" si="174"/>
        <v>3098.84</v>
      </c>
      <c r="AM80" s="26">
        <f t="shared" si="174"/>
        <v>0</v>
      </c>
      <c r="AN80" s="26">
        <f>'[21]091 div'!$C$26*AO1</f>
        <v>71020.119999997318</v>
      </c>
      <c r="AO80" s="26">
        <f t="shared" si="174"/>
        <v>0</v>
      </c>
      <c r="AP80" s="26">
        <f t="shared" si="174"/>
        <v>0</v>
      </c>
      <c r="AQ80" s="26">
        <f t="shared" si="174"/>
        <v>0</v>
      </c>
      <c r="AR80" s="26">
        <f t="shared" si="174"/>
        <v>0</v>
      </c>
      <c r="AS80" s="26">
        <f t="shared" si="174"/>
        <v>0</v>
      </c>
      <c r="AT80" s="26">
        <f t="shared" si="174"/>
        <v>0</v>
      </c>
      <c r="AU80" s="26">
        <f t="shared" si="174"/>
        <v>0</v>
      </c>
      <c r="AV80" s="26">
        <f t="shared" si="174"/>
        <v>0</v>
      </c>
      <c r="AW80" s="26">
        <f t="shared" si="174"/>
        <v>0</v>
      </c>
      <c r="AX80" s="26">
        <f t="shared" si="174"/>
        <v>50000</v>
      </c>
      <c r="AY80" s="26">
        <f t="shared" si="174"/>
        <v>50000</v>
      </c>
      <c r="AZ80" s="26">
        <f t="shared" si="174"/>
        <v>50000</v>
      </c>
      <c r="BA80" s="26">
        <f t="shared" si="174"/>
        <v>0</v>
      </c>
      <c r="BB80" s="26">
        <f t="shared" si="174"/>
        <v>0</v>
      </c>
      <c r="BC80" s="26">
        <f t="shared" si="174"/>
        <v>0</v>
      </c>
      <c r="BD80" s="26">
        <f t="shared" si="174"/>
        <v>0</v>
      </c>
      <c r="BE80" s="26">
        <f t="shared" si="174"/>
        <v>0</v>
      </c>
      <c r="BF80" s="26">
        <f t="shared" si="174"/>
        <v>0</v>
      </c>
      <c r="BG80" s="26">
        <f t="shared" si="174"/>
        <v>0</v>
      </c>
      <c r="BH80" s="26">
        <f t="shared" si="174"/>
        <v>0</v>
      </c>
      <c r="BI80" s="3"/>
      <c r="BJ80" s="3"/>
      <c r="BK80" s="25">
        <f t="shared" ref="BK80:CK80" si="175">SUM(BK61:BK79)</f>
        <v>-2230.02</v>
      </c>
      <c r="BL80" s="27">
        <f t="shared" si="175"/>
        <v>0</v>
      </c>
      <c r="BM80" s="26">
        <f t="shared" si="175"/>
        <v>0</v>
      </c>
      <c r="BN80" s="26">
        <f t="shared" si="175"/>
        <v>-8497.07</v>
      </c>
      <c r="BO80" s="26">
        <f t="shared" si="175"/>
        <v>0</v>
      </c>
      <c r="BP80" s="26">
        <f t="shared" si="175"/>
        <v>0</v>
      </c>
      <c r="BQ80" s="26">
        <f t="shared" si="175"/>
        <v>0</v>
      </c>
      <c r="BR80" s="26">
        <f t="shared" si="175"/>
        <v>0</v>
      </c>
      <c r="BS80" s="26">
        <f t="shared" si="175"/>
        <v>0</v>
      </c>
      <c r="BT80" s="26">
        <f t="shared" si="175"/>
        <v>0</v>
      </c>
      <c r="BU80" s="26">
        <f t="shared" si="175"/>
        <v>0</v>
      </c>
      <c r="BV80" s="26">
        <f t="shared" si="175"/>
        <v>0</v>
      </c>
      <c r="BW80" s="26">
        <f t="shared" si="175"/>
        <v>0</v>
      </c>
      <c r="BX80" s="26">
        <f t="shared" si="175"/>
        <v>0</v>
      </c>
      <c r="BY80" s="26">
        <f t="shared" si="175"/>
        <v>0</v>
      </c>
      <c r="BZ80" s="26">
        <f t="shared" si="175"/>
        <v>0</v>
      </c>
      <c r="CA80" s="26">
        <f t="shared" si="175"/>
        <v>0</v>
      </c>
      <c r="CB80" s="26">
        <f t="shared" si="175"/>
        <v>0</v>
      </c>
      <c r="CC80" s="26">
        <f t="shared" si="175"/>
        <v>0</v>
      </c>
      <c r="CD80" s="26">
        <f t="shared" si="175"/>
        <v>0</v>
      </c>
      <c r="CE80" s="26">
        <f t="shared" si="175"/>
        <v>0</v>
      </c>
      <c r="CF80" s="26">
        <f t="shared" si="175"/>
        <v>0</v>
      </c>
      <c r="CG80" s="26">
        <f t="shared" si="175"/>
        <v>0</v>
      </c>
      <c r="CH80" s="26">
        <f t="shared" si="175"/>
        <v>0</v>
      </c>
      <c r="CI80" s="26">
        <f t="shared" si="175"/>
        <v>0</v>
      </c>
      <c r="CJ80" s="26">
        <f t="shared" si="175"/>
        <v>0</v>
      </c>
      <c r="CK80" s="26">
        <f t="shared" si="175"/>
        <v>0</v>
      </c>
      <c r="CL80" s="3"/>
      <c r="CM80" s="25">
        <f t="shared" ref="CM80:DM80" si="176">SUM(CM61:CM79)</f>
        <v>0</v>
      </c>
      <c r="CN80" s="26">
        <f t="shared" si="176"/>
        <v>0</v>
      </c>
      <c r="CO80" s="26">
        <f t="shared" si="176"/>
        <v>0</v>
      </c>
      <c r="CP80" s="26">
        <f t="shared" si="176"/>
        <v>0</v>
      </c>
      <c r="CQ80" s="26">
        <f t="shared" si="176"/>
        <v>0</v>
      </c>
      <c r="CR80" s="26">
        <f t="shared" si="176"/>
        <v>0</v>
      </c>
      <c r="CS80" s="26">
        <f t="shared" si="176"/>
        <v>0</v>
      </c>
      <c r="CT80" s="26">
        <f t="shared" si="176"/>
        <v>0</v>
      </c>
      <c r="CU80" s="26">
        <f t="shared" si="176"/>
        <v>0</v>
      </c>
      <c r="CV80" s="26">
        <f t="shared" si="176"/>
        <v>0</v>
      </c>
      <c r="CW80" s="26">
        <f t="shared" si="176"/>
        <v>0</v>
      </c>
      <c r="CX80" s="26">
        <f t="shared" si="176"/>
        <v>0</v>
      </c>
      <c r="CY80" s="26">
        <f t="shared" si="176"/>
        <v>0</v>
      </c>
      <c r="CZ80" s="26">
        <f t="shared" si="176"/>
        <v>0</v>
      </c>
      <c r="DA80" s="26">
        <f t="shared" si="176"/>
        <v>0</v>
      </c>
      <c r="DB80" s="26">
        <f t="shared" si="176"/>
        <v>0</v>
      </c>
      <c r="DC80" s="26">
        <f t="shared" si="176"/>
        <v>0</v>
      </c>
      <c r="DD80" s="26">
        <f t="shared" si="176"/>
        <v>0</v>
      </c>
      <c r="DE80" s="26">
        <f t="shared" si="176"/>
        <v>0</v>
      </c>
      <c r="DF80" s="26">
        <f t="shared" si="176"/>
        <v>0</v>
      </c>
      <c r="DG80" s="26">
        <f t="shared" si="176"/>
        <v>0</v>
      </c>
      <c r="DH80" s="26">
        <f t="shared" si="176"/>
        <v>0</v>
      </c>
      <c r="DI80" s="26">
        <f t="shared" si="176"/>
        <v>0</v>
      </c>
      <c r="DJ80" s="26">
        <f t="shared" si="176"/>
        <v>0</v>
      </c>
      <c r="DK80" s="26">
        <f t="shared" si="176"/>
        <v>0</v>
      </c>
      <c r="DL80" s="26">
        <f t="shared" si="176"/>
        <v>0</v>
      </c>
      <c r="DM80" s="26">
        <f t="shared" si="176"/>
        <v>0</v>
      </c>
      <c r="DN80" s="3"/>
    </row>
    <row r="81" spans="1:118" s="2" customFormat="1">
      <c r="C81" s="19"/>
      <c r="D81" s="3"/>
      <c r="E81" s="65">
        <f>'[22]major ratebase items'!E$33</f>
        <v>4723589.72</v>
      </c>
      <c r="F81" s="65">
        <f>'[22]major ratebase items'!F$33</f>
        <v>4722567.8899999997</v>
      </c>
      <c r="G81" s="65">
        <f>'[22]major ratebase items'!G$33</f>
        <v>4719782.7</v>
      </c>
      <c r="H81" s="65">
        <f>'[22]major ratebase items'!H$33</f>
        <v>4719782.7</v>
      </c>
      <c r="I81" s="65">
        <f>'[22]major ratebase items'!I$33</f>
        <v>4711285.63</v>
      </c>
      <c r="J81" s="65">
        <f>'[22]major ratebase items'!J$33</f>
        <v>4714384.47</v>
      </c>
      <c r="K81" s="65">
        <f>'[22]major ratebase items'!K$33</f>
        <v>4714384.47</v>
      </c>
      <c r="L81" s="79">
        <v>5100162.07</v>
      </c>
      <c r="M81" s="65">
        <v>4723589.72</v>
      </c>
      <c r="N81" s="65" t="s">
        <v>200</v>
      </c>
      <c r="O81" s="65" t="s">
        <v>200</v>
      </c>
      <c r="P81" s="65" t="s">
        <v>200</v>
      </c>
      <c r="Q81" s="65" t="s">
        <v>200</v>
      </c>
      <c r="R81" s="19"/>
      <c r="S81" s="19"/>
      <c r="T81" s="20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3"/>
      <c r="AH81" s="3"/>
      <c r="AI81" s="3"/>
      <c r="AJ81" s="3"/>
      <c r="AK81" s="3"/>
      <c r="AL81" s="3"/>
      <c r="AM81" s="76"/>
      <c r="AN81" s="76"/>
      <c r="AO81" s="76" t="str">
        <f>IF(AO80='Capital Spending'!D10,"ok","error")</f>
        <v>ok</v>
      </c>
      <c r="AP81" s="76" t="str">
        <f>IF(AP80='Capital Spending'!E10,"ok","error")</f>
        <v>ok</v>
      </c>
      <c r="AQ81" s="76" t="str">
        <f>IF(AQ80='Capital Spending'!F10,"ok","error")</f>
        <v>ok</v>
      </c>
      <c r="AR81" s="76" t="str">
        <f>IF(AR80='Capital Spending'!G10,"ok","error")</f>
        <v>ok</v>
      </c>
      <c r="AS81" s="76" t="str">
        <f>IF(AS80='Capital Spending'!H10,"ok","error")</f>
        <v>ok</v>
      </c>
      <c r="AT81" s="76" t="str">
        <f>IF(AT80='Capital Spending'!I10,"ok","error")</f>
        <v>ok</v>
      </c>
      <c r="AU81" s="76" t="str">
        <f>IF(AU80='Capital Spending'!J10,"ok","error")</f>
        <v>ok</v>
      </c>
      <c r="AV81" s="76" t="str">
        <f>IF(AV80='Capital Spending'!K10,"ok","error")</f>
        <v>ok</v>
      </c>
      <c r="AW81" s="76" t="str">
        <f>IF(AW80='Capital Spending'!L10,"ok","error")</f>
        <v>ok</v>
      </c>
      <c r="AX81" s="76" t="str">
        <f>IF(AX80='Capital Spending'!M10,"ok","error")</f>
        <v>ok</v>
      </c>
      <c r="AY81" s="76" t="str">
        <f>IF(AY80='Capital Spending'!N10,"ok","error")</f>
        <v>ok</v>
      </c>
      <c r="AZ81" s="76" t="str">
        <f>IF(AZ80='Capital Spending'!O10,"ok","error")</f>
        <v>ok</v>
      </c>
      <c r="BA81" s="76" t="str">
        <f>IF(BA80='Capital Spending'!P10,"ok","error")</f>
        <v>ok</v>
      </c>
      <c r="BB81" s="76" t="str">
        <f>IF(BB80='Capital Spending'!Q10,"ok","error")</f>
        <v>ok</v>
      </c>
      <c r="BC81" s="76" t="str">
        <f>IF(BC80='Capital Spending'!R10,"ok","error")</f>
        <v>ok</v>
      </c>
      <c r="BD81" s="76" t="str">
        <f>IF(BD80='Capital Spending'!S10,"ok","error")</f>
        <v>ok</v>
      </c>
      <c r="BE81" s="76" t="str">
        <f>IF(BE80='Capital Spending'!T10,"ok","error")</f>
        <v>ok</v>
      </c>
      <c r="BF81" s="76" t="str">
        <f>IF(BF80='Capital Spending'!U10,"ok","error")</f>
        <v>ok</v>
      </c>
      <c r="BG81" s="76" t="str">
        <f>IF(BG80='Capital Spending'!V10,"ok","error")</f>
        <v>ok</v>
      </c>
      <c r="BH81" s="76" t="str">
        <f>IF(BH80='Capital Spending'!W10,"ok","error")</f>
        <v>ok</v>
      </c>
      <c r="BI81" s="3"/>
      <c r="BJ81" s="3"/>
      <c r="BK81" s="3"/>
      <c r="BL81" s="4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1:118" s="2" customFormat="1">
      <c r="C82" s="19"/>
      <c r="D82" s="3"/>
      <c r="E82" s="65">
        <f t="shared" ref="E82:Q82" si="177">E80-E81</f>
        <v>0</v>
      </c>
      <c r="F82" s="65">
        <f t="shared" si="177"/>
        <v>0</v>
      </c>
      <c r="G82" s="65">
        <f t="shared" si="177"/>
        <v>0</v>
      </c>
      <c r="H82" s="65">
        <f t="shared" si="177"/>
        <v>0</v>
      </c>
      <c r="I82" s="65">
        <f t="shared" si="177"/>
        <v>0</v>
      </c>
      <c r="J82" s="65">
        <f t="shared" si="177"/>
        <v>0</v>
      </c>
      <c r="K82" s="79">
        <f t="shared" si="177"/>
        <v>0</v>
      </c>
      <c r="L82" s="79">
        <f t="shared" si="177"/>
        <v>-314757.59999999963</v>
      </c>
      <c r="M82" s="65">
        <f t="shared" si="177"/>
        <v>61814.750000000931</v>
      </c>
      <c r="N82" s="65">
        <f t="shared" si="177"/>
        <v>4785404.4700000007</v>
      </c>
      <c r="O82" s="65">
        <f t="shared" si="177"/>
        <v>4785404.4700000007</v>
      </c>
      <c r="P82" s="65">
        <f t="shared" si="177"/>
        <v>4785404.4700000007</v>
      </c>
      <c r="Q82" s="65">
        <f t="shared" si="177"/>
        <v>4785404.4700000007</v>
      </c>
      <c r="R82" s="19"/>
      <c r="S82" s="19"/>
      <c r="T82" s="20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3"/>
      <c r="AH82" s="3"/>
      <c r="AI82" s="3"/>
      <c r="AJ82" s="3"/>
      <c r="AK82" s="3"/>
      <c r="AL82" s="3"/>
      <c r="AM82" s="3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3"/>
      <c r="BJ82" s="3"/>
      <c r="BK82" s="3"/>
      <c r="BL82" s="4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1:118" s="2" customFormat="1">
      <c r="A83" s="2" t="s">
        <v>75</v>
      </c>
      <c r="C83" s="19"/>
      <c r="D83" s="3"/>
      <c r="R83" s="19"/>
      <c r="S83" s="19"/>
      <c r="T83" s="20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4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1:118" s="2" customFormat="1">
      <c r="A84" s="50">
        <v>30100</v>
      </c>
      <c r="B84" t="s">
        <v>35</v>
      </c>
      <c r="C84" s="53">
        <f t="shared" ref="C84:C141" si="178">SUM(E84:Q84)/13</f>
        <v>8329.7199999999993</v>
      </c>
      <c r="D84" s="53">
        <f t="shared" ref="D84:D145" si="179">SUM(T84:AF84)/13</f>
        <v>8329.7199999999993</v>
      </c>
      <c r="E84" s="21">
        <f>'[20]Pivot End Balances'!T33</f>
        <v>8329.7199999999993</v>
      </c>
      <c r="F84" s="19">
        <f t="shared" ref="F84:F113" si="180">E84+AH84+BK84+CM84</f>
        <v>8329.7199999999993</v>
      </c>
      <c r="G84" s="19">
        <f t="shared" ref="G84:G113" si="181">F84+AI84+BL84+CN84</f>
        <v>8329.7199999999993</v>
      </c>
      <c r="H84" s="19">
        <f t="shared" ref="H84:H113" si="182">G84+AJ84+BM84+CO84</f>
        <v>8329.7199999999993</v>
      </c>
      <c r="I84" s="19">
        <f t="shared" ref="I84:I113" si="183">H84+AK84+BN84+CP84</f>
        <v>8329.7199999999993</v>
      </c>
      <c r="J84" s="19">
        <f t="shared" ref="J84:J113" si="184">I84+AL84+BO84+CQ84</f>
        <v>8329.7199999999993</v>
      </c>
      <c r="K84" s="20">
        <f t="shared" ref="K84:K113" si="185">J84+AM84+BP84+CR84</f>
        <v>8329.7199999999993</v>
      </c>
      <c r="L84" s="19">
        <f t="shared" ref="L84:L113" si="186">K84+AN84+BQ84+CS84</f>
        <v>8329.7199999999993</v>
      </c>
      <c r="M84" s="19">
        <f t="shared" ref="M84:M113" si="187">L84+AO84+BR84+CT84</f>
        <v>8329.7199999999993</v>
      </c>
      <c r="N84" s="19">
        <f t="shared" ref="N84:N113" si="188">M84+AP84+BS84+CU84</f>
        <v>8329.7199999999993</v>
      </c>
      <c r="O84" s="19">
        <f t="shared" ref="O84:O113" si="189">N84+AQ84+BT84+CV84</f>
        <v>8329.7199999999993</v>
      </c>
      <c r="P84" s="19">
        <f t="shared" ref="P84:P113" si="190">O84+AR84+BU84+CW84</f>
        <v>8329.7199999999993</v>
      </c>
      <c r="Q84" s="19">
        <f t="shared" ref="Q84:Q113" si="191">P84+AS84+BV84+CX84</f>
        <v>8329.7199999999993</v>
      </c>
      <c r="R84" s="19">
        <f t="shared" ref="R84:R113" si="192">Q84+AT84+BW84+CY84</f>
        <v>8329.7199999999993</v>
      </c>
      <c r="S84" s="19">
        <f t="shared" ref="S84:S113" si="193">R84+AU84+BX84+CZ84</f>
        <v>8329.7199999999993</v>
      </c>
      <c r="T84" s="19">
        <f t="shared" ref="T84:T113" si="194">S84+AV84+BY84+DA84</f>
        <v>8329.7199999999993</v>
      </c>
      <c r="U84" s="19">
        <f t="shared" ref="U84:U113" si="195">T84+AW84+BZ84+DB84</f>
        <v>8329.7199999999993</v>
      </c>
      <c r="V84" s="19">
        <f t="shared" ref="V84:V113" si="196">U84+AX84+CA84+DC84</f>
        <v>8329.7199999999993</v>
      </c>
      <c r="W84" s="19">
        <f t="shared" ref="W84:W113" si="197">V84+AY84+CB84+DD84</f>
        <v>8329.7199999999993</v>
      </c>
      <c r="X84" s="19">
        <f t="shared" ref="X84:X113" si="198">W84+AZ84+CC84+DE84</f>
        <v>8329.7199999999993</v>
      </c>
      <c r="Y84" s="19">
        <f t="shared" ref="Y84:Y113" si="199">X84+BA84+CD84+DF84</f>
        <v>8329.7199999999993</v>
      </c>
      <c r="Z84" s="19">
        <f t="shared" ref="Z84:Z113" si="200">Y84+BB84+CE84+DG84</f>
        <v>8329.7199999999993</v>
      </c>
      <c r="AA84" s="19">
        <f t="shared" ref="AA84:AA113" si="201">Z84+BC84+CF84+DH84</f>
        <v>8329.7199999999993</v>
      </c>
      <c r="AB84" s="19">
        <f t="shared" ref="AB84:AB113" si="202">AA84+BD84+CG84+DI84</f>
        <v>8329.7199999999993</v>
      </c>
      <c r="AC84" s="19">
        <f t="shared" ref="AC84:AC113" si="203">AB84+BE84+CH84+DJ84</f>
        <v>8329.7199999999993</v>
      </c>
      <c r="AD84" s="19">
        <f t="shared" ref="AD84:AD113" si="204">AC84+BF84+CI84+DK84</f>
        <v>8329.7199999999993</v>
      </c>
      <c r="AE84" s="19">
        <f t="shared" ref="AE84:AE113" si="205">AD84+BG84+CJ84+DL84</f>
        <v>8329.7199999999993</v>
      </c>
      <c r="AF84" s="19">
        <f t="shared" ref="AF84:AF113" si="206">AE84+BH84+CK84+DM84</f>
        <v>8329.7199999999993</v>
      </c>
      <c r="AG84" s="19"/>
      <c r="AH84" s="18">
        <f>'[20]Pivot Additions'!U33</f>
        <v>0</v>
      </c>
      <c r="AI84" s="18">
        <f>'[20]Pivot Additions'!V33</f>
        <v>0</v>
      </c>
      <c r="AJ84" s="18">
        <f>'[20]Pivot Additions'!W33</f>
        <v>0</v>
      </c>
      <c r="AK84" s="18">
        <f>'[20]Pivot Additions'!X33</f>
        <v>0</v>
      </c>
      <c r="AL84" s="18">
        <f>'[20]Pivot Additions'!Y33</f>
        <v>0</v>
      </c>
      <c r="AM84" s="18">
        <f>'[20]Pivot Additions'!Z33</f>
        <v>0</v>
      </c>
      <c r="AN84" s="60">
        <f t="shared" ref="AN84:AN115" si="207">SUM($AH84:$AM84)/SUM($AH$157:$AM$157)*$AN$157</f>
        <v>0</v>
      </c>
      <c r="AO84" s="60">
        <f>SUM($AH84:$AM84)/SUM($AH$157:$AM$157)*'Capital Spending'!D$12*$AO$1</f>
        <v>0</v>
      </c>
      <c r="AP84" s="60">
        <f>SUM($AH84:$AM84)/SUM($AH$157:$AM$157)*'Capital Spending'!E$12*$AO$1</f>
        <v>0</v>
      </c>
      <c r="AQ84" s="60">
        <f>SUM($AH84:$AM84)/SUM($AH$157:$AM$157)*'Capital Spending'!F$12*$AO$1</f>
        <v>0</v>
      </c>
      <c r="AR84" s="60">
        <f>SUM($AH84:$AM84)/SUM($AH$157:$AM$157)*'Capital Spending'!G$12*$AO$1</f>
        <v>0</v>
      </c>
      <c r="AS84" s="60">
        <f>SUM($AH84:$AM84)/SUM($AH$157:$AM$157)*'Capital Spending'!H$12*$AO$1</f>
        <v>0</v>
      </c>
      <c r="AT84" s="60">
        <f>SUM($AH84:$AM84)/SUM($AH$157:$AM$157)*'Capital Spending'!I$12*$AO$1</f>
        <v>0</v>
      </c>
      <c r="AU84" s="60">
        <f>SUM($AH84:$AM84)/SUM($AH$157:$AM$157)*'Capital Spending'!J$12*$AO$1</f>
        <v>0</v>
      </c>
      <c r="AV84" s="60">
        <f>SUM($AH84:$AM84)/SUM($AH$157:$AM$157)*'Capital Spending'!K$12*$AO$1</f>
        <v>0</v>
      </c>
      <c r="AW84" s="60">
        <f>SUM($AH84:$AM84)/SUM($AH$157:$AM$157)*'Capital Spending'!L$12*$AO$1</f>
        <v>0</v>
      </c>
      <c r="AX84" s="60">
        <f>SUM($AH84:$AM84)/SUM($AH$157:$AM$157)*'Capital Spending'!M$12*$AO$1</f>
        <v>0</v>
      </c>
      <c r="AY84" s="60">
        <f>SUM($AH84:$AM84)/SUM($AH$157:$AM$157)*'Capital Spending'!N$12*$AO$1</f>
        <v>0</v>
      </c>
      <c r="AZ84" s="60">
        <f>SUM($AH84:$AM84)/SUM($AH$157:$AM$157)*'Capital Spending'!O$12*$AO$1</f>
        <v>0</v>
      </c>
      <c r="BA84" s="60">
        <f>SUM($AH84:$AM84)/SUM($AH$157:$AM$157)*'Capital Spending'!P$12*$AO$1</f>
        <v>0</v>
      </c>
      <c r="BB84" s="60">
        <f>SUM($AH84:$AM84)/SUM($AH$157:$AM$157)*'Capital Spending'!Q$12*$AO$1</f>
        <v>0</v>
      </c>
      <c r="BC84" s="60">
        <f>SUM($AH84:$AM84)/SUM($AH$157:$AM$157)*'Capital Spending'!R$12*$AO$1</f>
        <v>0</v>
      </c>
      <c r="BD84" s="60">
        <f>SUM($AH84:$AM84)/SUM($AH$157:$AM$157)*'Capital Spending'!S$12*$AO$1</f>
        <v>0</v>
      </c>
      <c r="BE84" s="60">
        <f>SUM($AH84:$AM84)/SUM($AH$157:$AM$157)*'Capital Spending'!T$12*$AO$1</f>
        <v>0</v>
      </c>
      <c r="BF84" s="60">
        <f>SUM($AH84:$AM84)/SUM($AH$157:$AM$157)*'Capital Spending'!U$12*$AO$1</f>
        <v>0</v>
      </c>
      <c r="BG84" s="60">
        <f>SUM($AH84:$AM84)/SUM($AH$157:$AM$157)*'Capital Spending'!V$12*$AO$1</f>
        <v>0</v>
      </c>
      <c r="BH84" s="60">
        <f>SUM($AH84:$AM84)/SUM($AH$157:$AM$157)*'Capital Spending'!W$12*$AO$1</f>
        <v>0</v>
      </c>
      <c r="BI84" s="3"/>
      <c r="BJ84" s="110">
        <f t="shared" ref="BJ84:BJ147" si="208">IF(ISERROR(SUM(BK84:BP84)/SUM(AH84:AM84)),0,SUM(BK84:BP84)/SUM(AH84:AM84))</f>
        <v>0</v>
      </c>
      <c r="BK84" s="31">
        <f>'[20]Pivot Retires'!U33</f>
        <v>0</v>
      </c>
      <c r="BL84" s="31">
        <f>'[20]Pivot Retires'!V33</f>
        <v>0</v>
      </c>
      <c r="BM84" s="31">
        <f>'[20]Pivot Retires'!W33</f>
        <v>0</v>
      </c>
      <c r="BN84" s="31">
        <f>'[20]Pivot Retires'!X33</f>
        <v>0</v>
      </c>
      <c r="BO84" s="31">
        <f>'[20]Pivot Retires'!Y33</f>
        <v>0</v>
      </c>
      <c r="BP84" s="31">
        <f>'[20]Pivot Retires'!Z33</f>
        <v>0</v>
      </c>
      <c r="BQ84" s="18">
        <f t="shared" ref="BQ84:BQ147" si="209">AN84*BJ84</f>
        <v>0</v>
      </c>
      <c r="BR84" s="19">
        <f t="shared" ref="BR84:BR113" si="210">$BJ84*AO84</f>
        <v>0</v>
      </c>
      <c r="BS84" s="19">
        <f t="shared" ref="BS84:BS113" si="211">$BJ84*AP84</f>
        <v>0</v>
      </c>
      <c r="BT84" s="19">
        <f t="shared" ref="BT84:BT113" si="212">$BJ84*AQ84</f>
        <v>0</v>
      </c>
      <c r="BU84" s="19">
        <f t="shared" ref="BU84:BU113" si="213">$BJ84*AR84</f>
        <v>0</v>
      </c>
      <c r="BV84" s="19">
        <f t="shared" ref="BV84:BV113" si="214">$BJ84*AS84</f>
        <v>0</v>
      </c>
      <c r="BW84" s="19">
        <f t="shared" ref="BW84:BW113" si="215">$BJ84*AT84</f>
        <v>0</v>
      </c>
      <c r="BX84" s="19">
        <f t="shared" ref="BX84:BX113" si="216">$BJ84*AU84</f>
        <v>0</v>
      </c>
      <c r="BY84" s="19">
        <f t="shared" ref="BY84:BY113" si="217">$BJ84*AV84</f>
        <v>0</v>
      </c>
      <c r="BZ84" s="19">
        <f t="shared" ref="BZ84:BZ113" si="218">$BJ84*AW84</f>
        <v>0</v>
      </c>
      <c r="CA84" s="19">
        <f t="shared" ref="CA84:CA113" si="219">$BJ84*AX84</f>
        <v>0</v>
      </c>
      <c r="CB84" s="19">
        <f t="shared" ref="CB84:CB113" si="220">$BJ84*AY84</f>
        <v>0</v>
      </c>
      <c r="CC84" s="19">
        <f t="shared" ref="CC84:CC113" si="221">$BJ84*AZ84</f>
        <v>0</v>
      </c>
      <c r="CD84" s="19">
        <f t="shared" ref="CD84:CD113" si="222">$BJ84*BA84</f>
        <v>0</v>
      </c>
      <c r="CE84" s="19">
        <f t="shared" ref="CE84:CE113" si="223">$BJ84*BB84</f>
        <v>0</v>
      </c>
      <c r="CF84" s="19">
        <f t="shared" ref="CF84:CF113" si="224">$BJ84*BC84</f>
        <v>0</v>
      </c>
      <c r="CG84" s="19">
        <f t="shared" ref="CG84:CG113" si="225">$BJ84*BD84</f>
        <v>0</v>
      </c>
      <c r="CH84" s="19">
        <f t="shared" ref="CH84:CH113" si="226">$BJ84*BE84</f>
        <v>0</v>
      </c>
      <c r="CI84" s="19">
        <f t="shared" ref="CI84:CI113" si="227">$BJ84*BF84</f>
        <v>0</v>
      </c>
      <c r="CJ84" s="19">
        <f t="shared" ref="CJ84:CJ113" si="228">$BJ84*BG84</f>
        <v>0</v>
      </c>
      <c r="CK84" s="19">
        <f t="shared" ref="CK84:CK113" si="229">$BJ84*BH84</f>
        <v>0</v>
      </c>
      <c r="CL84" s="3"/>
      <c r="CM84" s="18">
        <f>'[20]Pivot Transfers'!U33</f>
        <v>0</v>
      </c>
      <c r="CN84" s="18">
        <f>'[20]Pivot Transfers'!V33</f>
        <v>0</v>
      </c>
      <c r="CO84" s="18">
        <f>'[20]Pivot Transfers'!W33</f>
        <v>0</v>
      </c>
      <c r="CP84" s="18">
        <f>'[20]Pivot Transfers'!X33</f>
        <v>0</v>
      </c>
      <c r="CQ84" s="18">
        <f>'[20]Pivot Transfers'!Y33</f>
        <v>0</v>
      </c>
      <c r="CR84" s="18">
        <f>'[20]Pivot Transfers'!Z33</f>
        <v>0</v>
      </c>
      <c r="CS84" s="18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19">
        <v>0</v>
      </c>
      <c r="DK84" s="19">
        <v>0</v>
      </c>
      <c r="DL84" s="19">
        <v>0</v>
      </c>
      <c r="DM84" s="19">
        <v>0</v>
      </c>
      <c r="DN84" s="3"/>
    </row>
    <row r="85" spans="1:118" s="2" customFormat="1">
      <c r="A85" s="50">
        <v>30200</v>
      </c>
      <c r="B85" t="s">
        <v>43</v>
      </c>
      <c r="C85" s="53">
        <f t="shared" si="178"/>
        <v>119852.68999999996</v>
      </c>
      <c r="D85" s="53">
        <f t="shared" si="179"/>
        <v>119852.68999999996</v>
      </c>
      <c r="E85" s="21">
        <f>'[20]Pivot End Balances'!T34</f>
        <v>119852.69</v>
      </c>
      <c r="F85" s="19">
        <f t="shared" si="180"/>
        <v>119852.69</v>
      </c>
      <c r="G85" s="19">
        <f t="shared" si="181"/>
        <v>119852.69</v>
      </c>
      <c r="H85" s="19">
        <f t="shared" si="182"/>
        <v>119852.69</v>
      </c>
      <c r="I85" s="19">
        <f t="shared" si="183"/>
        <v>119852.69</v>
      </c>
      <c r="J85" s="19">
        <f t="shared" si="184"/>
        <v>119852.69</v>
      </c>
      <c r="K85" s="19">
        <f t="shared" si="185"/>
        <v>119852.69</v>
      </c>
      <c r="L85" s="19">
        <f t="shared" si="186"/>
        <v>119852.69</v>
      </c>
      <c r="M85" s="19">
        <f t="shared" si="187"/>
        <v>119852.69</v>
      </c>
      <c r="N85" s="19">
        <f t="shared" si="188"/>
        <v>119852.69</v>
      </c>
      <c r="O85" s="19">
        <f t="shared" si="189"/>
        <v>119852.69</v>
      </c>
      <c r="P85" s="19">
        <f t="shared" si="190"/>
        <v>119852.69</v>
      </c>
      <c r="Q85" s="19">
        <f t="shared" si="191"/>
        <v>119852.69</v>
      </c>
      <c r="R85" s="19">
        <f t="shared" si="192"/>
        <v>119852.69</v>
      </c>
      <c r="S85" s="19">
        <f t="shared" si="193"/>
        <v>119852.69</v>
      </c>
      <c r="T85" s="19">
        <f t="shared" si="194"/>
        <v>119852.69</v>
      </c>
      <c r="U85" s="19">
        <f t="shared" si="195"/>
        <v>119852.69</v>
      </c>
      <c r="V85" s="19">
        <f t="shared" si="196"/>
        <v>119852.69</v>
      </c>
      <c r="W85" s="19">
        <f t="shared" si="197"/>
        <v>119852.69</v>
      </c>
      <c r="X85" s="19">
        <f t="shared" si="198"/>
        <v>119852.69</v>
      </c>
      <c r="Y85" s="19">
        <f t="shared" si="199"/>
        <v>119852.69</v>
      </c>
      <c r="Z85" s="19">
        <f t="shared" si="200"/>
        <v>119852.69</v>
      </c>
      <c r="AA85" s="19">
        <f t="shared" si="201"/>
        <v>119852.69</v>
      </c>
      <c r="AB85" s="19">
        <f t="shared" si="202"/>
        <v>119852.69</v>
      </c>
      <c r="AC85" s="19">
        <f t="shared" si="203"/>
        <v>119852.69</v>
      </c>
      <c r="AD85" s="19">
        <f t="shared" si="204"/>
        <v>119852.69</v>
      </c>
      <c r="AE85" s="19">
        <f t="shared" si="205"/>
        <v>119852.69</v>
      </c>
      <c r="AF85" s="19">
        <f t="shared" si="206"/>
        <v>119852.69</v>
      </c>
      <c r="AG85" s="19"/>
      <c r="AH85" s="18">
        <f>'[20]Pivot Additions'!U34</f>
        <v>0</v>
      </c>
      <c r="AI85" s="18">
        <f>'[20]Pivot Additions'!V34</f>
        <v>0</v>
      </c>
      <c r="AJ85" s="18">
        <f>'[20]Pivot Additions'!W34</f>
        <v>0</v>
      </c>
      <c r="AK85" s="18">
        <f>'[20]Pivot Additions'!X34</f>
        <v>0</v>
      </c>
      <c r="AL85" s="18">
        <f>'[20]Pivot Additions'!Y34</f>
        <v>0</v>
      </c>
      <c r="AM85" s="18">
        <f>'[20]Pivot Additions'!Z34</f>
        <v>0</v>
      </c>
      <c r="AN85" s="60">
        <f t="shared" si="207"/>
        <v>0</v>
      </c>
      <c r="AO85" s="60">
        <f>SUM($AH85:$AM85)/SUM($AH$157:$AM$157)*'Capital Spending'!D$12*$AO$1</f>
        <v>0</v>
      </c>
      <c r="AP85" s="60">
        <f>SUM($AH85:$AM85)/SUM($AH$157:$AM$157)*'Capital Spending'!E$12*$AO$1</f>
        <v>0</v>
      </c>
      <c r="AQ85" s="60">
        <f>SUM($AH85:$AM85)/SUM($AH$157:$AM$157)*'Capital Spending'!F$12*$AO$1</f>
        <v>0</v>
      </c>
      <c r="AR85" s="60">
        <f>SUM($AH85:$AM85)/SUM($AH$157:$AM$157)*'Capital Spending'!G$12*$AO$1</f>
        <v>0</v>
      </c>
      <c r="AS85" s="60">
        <f>SUM($AH85:$AM85)/SUM($AH$157:$AM$157)*'Capital Spending'!H$12*$AO$1</f>
        <v>0</v>
      </c>
      <c r="AT85" s="60">
        <f>SUM($AH85:$AM85)/SUM($AH$157:$AM$157)*'Capital Spending'!I$12*$AO$1</f>
        <v>0</v>
      </c>
      <c r="AU85" s="60">
        <f>SUM($AH85:$AM85)/SUM($AH$157:$AM$157)*'Capital Spending'!J$12*$AO$1</f>
        <v>0</v>
      </c>
      <c r="AV85" s="60">
        <f>SUM($AH85:$AM85)/SUM($AH$157:$AM$157)*'Capital Spending'!K$12*$AO$1</f>
        <v>0</v>
      </c>
      <c r="AW85" s="60">
        <f>SUM($AH85:$AM85)/SUM($AH$157:$AM$157)*'Capital Spending'!L$12*$AO$1</f>
        <v>0</v>
      </c>
      <c r="AX85" s="60">
        <f>SUM($AH85:$AM85)/SUM($AH$157:$AM$157)*'Capital Spending'!M$12*$AO$1</f>
        <v>0</v>
      </c>
      <c r="AY85" s="60">
        <f>SUM($AH85:$AM85)/SUM($AH$157:$AM$157)*'Capital Spending'!N$12*$AO$1</f>
        <v>0</v>
      </c>
      <c r="AZ85" s="60">
        <f>SUM($AH85:$AM85)/SUM($AH$157:$AM$157)*'Capital Spending'!O$12*$AO$1</f>
        <v>0</v>
      </c>
      <c r="BA85" s="60">
        <f>SUM($AH85:$AM85)/SUM($AH$157:$AM$157)*'Capital Spending'!P$12*$AO$1</f>
        <v>0</v>
      </c>
      <c r="BB85" s="60">
        <f>SUM($AH85:$AM85)/SUM($AH$157:$AM$157)*'Capital Spending'!Q$12*$AO$1</f>
        <v>0</v>
      </c>
      <c r="BC85" s="60">
        <f>SUM($AH85:$AM85)/SUM($AH$157:$AM$157)*'Capital Spending'!R$12*$AO$1</f>
        <v>0</v>
      </c>
      <c r="BD85" s="60">
        <f>SUM($AH85:$AM85)/SUM($AH$157:$AM$157)*'Capital Spending'!S$12*$AO$1</f>
        <v>0</v>
      </c>
      <c r="BE85" s="60">
        <f>SUM($AH85:$AM85)/SUM($AH$157:$AM$157)*'Capital Spending'!T$12*$AO$1</f>
        <v>0</v>
      </c>
      <c r="BF85" s="60">
        <f>SUM($AH85:$AM85)/SUM($AH$157:$AM$157)*'Capital Spending'!U$12*$AO$1</f>
        <v>0</v>
      </c>
      <c r="BG85" s="60">
        <f>SUM($AH85:$AM85)/SUM($AH$157:$AM$157)*'Capital Spending'!V$12*$AO$1</f>
        <v>0</v>
      </c>
      <c r="BH85" s="60">
        <f>SUM($AH85:$AM85)/SUM($AH$157:$AM$157)*'Capital Spending'!W$12*$AO$1</f>
        <v>0</v>
      </c>
      <c r="BI85" s="3"/>
      <c r="BJ85" s="110">
        <f t="shared" si="208"/>
        <v>0</v>
      </c>
      <c r="BK85" s="31">
        <f>'[20]Pivot Retires'!U34</f>
        <v>0</v>
      </c>
      <c r="BL85" s="31">
        <f>'[20]Pivot Retires'!V34</f>
        <v>0</v>
      </c>
      <c r="BM85" s="31">
        <f>'[20]Pivot Retires'!W34</f>
        <v>0</v>
      </c>
      <c r="BN85" s="31">
        <f>'[20]Pivot Retires'!X34</f>
        <v>0</v>
      </c>
      <c r="BO85" s="31">
        <f>'[20]Pivot Retires'!Y34</f>
        <v>0</v>
      </c>
      <c r="BP85" s="31">
        <f>'[20]Pivot Retires'!Z34</f>
        <v>0</v>
      </c>
      <c r="BQ85" s="18">
        <f t="shared" si="209"/>
        <v>0</v>
      </c>
      <c r="BR85" s="19">
        <f t="shared" si="210"/>
        <v>0</v>
      </c>
      <c r="BS85" s="19">
        <f t="shared" si="211"/>
        <v>0</v>
      </c>
      <c r="BT85" s="19">
        <f t="shared" si="212"/>
        <v>0</v>
      </c>
      <c r="BU85" s="19">
        <f t="shared" si="213"/>
        <v>0</v>
      </c>
      <c r="BV85" s="19">
        <f t="shared" si="214"/>
        <v>0</v>
      </c>
      <c r="BW85" s="19">
        <f t="shared" si="215"/>
        <v>0</v>
      </c>
      <c r="BX85" s="19">
        <f t="shared" si="216"/>
        <v>0</v>
      </c>
      <c r="BY85" s="19">
        <f t="shared" si="217"/>
        <v>0</v>
      </c>
      <c r="BZ85" s="19">
        <f t="shared" si="218"/>
        <v>0</v>
      </c>
      <c r="CA85" s="19">
        <f t="shared" si="219"/>
        <v>0</v>
      </c>
      <c r="CB85" s="19">
        <f t="shared" si="220"/>
        <v>0</v>
      </c>
      <c r="CC85" s="19">
        <f t="shared" si="221"/>
        <v>0</v>
      </c>
      <c r="CD85" s="19">
        <f t="shared" si="222"/>
        <v>0</v>
      </c>
      <c r="CE85" s="19">
        <f t="shared" si="223"/>
        <v>0</v>
      </c>
      <c r="CF85" s="19">
        <f t="shared" si="224"/>
        <v>0</v>
      </c>
      <c r="CG85" s="19">
        <f t="shared" si="225"/>
        <v>0</v>
      </c>
      <c r="CH85" s="19">
        <f t="shared" si="226"/>
        <v>0</v>
      </c>
      <c r="CI85" s="19">
        <f t="shared" si="227"/>
        <v>0</v>
      </c>
      <c r="CJ85" s="19">
        <f t="shared" si="228"/>
        <v>0</v>
      </c>
      <c r="CK85" s="19">
        <f t="shared" si="229"/>
        <v>0</v>
      </c>
      <c r="CL85" s="3"/>
      <c r="CM85" s="18">
        <f>'[20]Pivot Transfers'!U34</f>
        <v>0</v>
      </c>
      <c r="CN85" s="18">
        <f>'[20]Pivot Transfers'!V34</f>
        <v>0</v>
      </c>
      <c r="CO85" s="18">
        <f>'[20]Pivot Transfers'!W34</f>
        <v>0</v>
      </c>
      <c r="CP85" s="18">
        <f>'[20]Pivot Transfers'!X34</f>
        <v>0</v>
      </c>
      <c r="CQ85" s="18">
        <f>'[20]Pivot Transfers'!Y34</f>
        <v>0</v>
      </c>
      <c r="CR85" s="18">
        <f>'[20]Pivot Transfers'!Z34</f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19">
        <v>0</v>
      </c>
      <c r="DK85" s="19">
        <v>0</v>
      </c>
      <c r="DL85" s="19">
        <v>0</v>
      </c>
      <c r="DM85" s="19">
        <v>0</v>
      </c>
      <c r="DN85" s="3"/>
    </row>
    <row r="86" spans="1:118" s="2" customFormat="1">
      <c r="A86" s="142">
        <v>32540</v>
      </c>
      <c r="B86" s="34" t="s">
        <v>77</v>
      </c>
      <c r="C86" s="53">
        <f t="shared" si="178"/>
        <v>0</v>
      </c>
      <c r="D86" s="53">
        <f t="shared" si="179"/>
        <v>0</v>
      </c>
      <c r="E86" s="21">
        <f>'[20]Pivot End Balances'!T35</f>
        <v>0</v>
      </c>
      <c r="F86" s="19">
        <f t="shared" si="180"/>
        <v>0</v>
      </c>
      <c r="G86" s="19">
        <f t="shared" si="181"/>
        <v>0</v>
      </c>
      <c r="H86" s="19">
        <f t="shared" si="182"/>
        <v>0</v>
      </c>
      <c r="I86" s="19">
        <f t="shared" si="183"/>
        <v>0</v>
      </c>
      <c r="J86" s="19">
        <f t="shared" si="184"/>
        <v>0</v>
      </c>
      <c r="K86" s="19">
        <f t="shared" si="185"/>
        <v>0</v>
      </c>
      <c r="L86" s="19">
        <f t="shared" si="186"/>
        <v>0</v>
      </c>
      <c r="M86" s="19">
        <f t="shared" si="187"/>
        <v>0</v>
      </c>
      <c r="N86" s="19">
        <f t="shared" si="188"/>
        <v>0</v>
      </c>
      <c r="O86" s="19">
        <f t="shared" si="189"/>
        <v>0</v>
      </c>
      <c r="P86" s="19">
        <f t="shared" si="190"/>
        <v>0</v>
      </c>
      <c r="Q86" s="19">
        <f t="shared" si="191"/>
        <v>0</v>
      </c>
      <c r="R86" s="19">
        <f t="shared" si="192"/>
        <v>0</v>
      </c>
      <c r="S86" s="19">
        <f t="shared" si="193"/>
        <v>0</v>
      </c>
      <c r="T86" s="19">
        <f t="shared" si="194"/>
        <v>0</v>
      </c>
      <c r="U86" s="19">
        <f t="shared" si="195"/>
        <v>0</v>
      </c>
      <c r="V86" s="19">
        <f t="shared" si="196"/>
        <v>0</v>
      </c>
      <c r="W86" s="19">
        <f t="shared" si="197"/>
        <v>0</v>
      </c>
      <c r="X86" s="19">
        <f t="shared" si="198"/>
        <v>0</v>
      </c>
      <c r="Y86" s="19">
        <f t="shared" si="199"/>
        <v>0</v>
      </c>
      <c r="Z86" s="19">
        <f t="shared" si="200"/>
        <v>0</v>
      </c>
      <c r="AA86" s="19">
        <f t="shared" si="201"/>
        <v>0</v>
      </c>
      <c r="AB86" s="19">
        <f t="shared" si="202"/>
        <v>0</v>
      </c>
      <c r="AC86" s="19">
        <f t="shared" si="203"/>
        <v>0</v>
      </c>
      <c r="AD86" s="19">
        <f t="shared" si="204"/>
        <v>0</v>
      </c>
      <c r="AE86" s="19">
        <f t="shared" si="205"/>
        <v>0</v>
      </c>
      <c r="AF86" s="19">
        <f t="shared" si="206"/>
        <v>0</v>
      </c>
      <c r="AG86" s="19"/>
      <c r="AH86" s="18">
        <f>'[20]Pivot Additions'!U35</f>
        <v>0</v>
      </c>
      <c r="AI86" s="18">
        <f>'[20]Pivot Additions'!V35</f>
        <v>0</v>
      </c>
      <c r="AJ86" s="18">
        <f>'[20]Pivot Additions'!W35</f>
        <v>0</v>
      </c>
      <c r="AK86" s="18">
        <f>'[20]Pivot Additions'!X35</f>
        <v>0</v>
      </c>
      <c r="AL86" s="18">
        <f>'[20]Pivot Additions'!Y35</f>
        <v>0</v>
      </c>
      <c r="AM86" s="18">
        <f>'[20]Pivot Additions'!Z35</f>
        <v>0</v>
      </c>
      <c r="AN86" s="60">
        <f t="shared" si="207"/>
        <v>0</v>
      </c>
      <c r="AO86" s="60">
        <f>SUM($AH86:$AM86)/SUM($AH$157:$AM$157)*'Capital Spending'!D$12*$AO$1</f>
        <v>0</v>
      </c>
      <c r="AP86" s="60">
        <f>SUM($AH86:$AM86)/SUM($AH$157:$AM$157)*'Capital Spending'!E$12*$AO$1</f>
        <v>0</v>
      </c>
      <c r="AQ86" s="60">
        <f>SUM($AH86:$AM86)/SUM($AH$157:$AM$157)*'Capital Spending'!F$12*$AO$1</f>
        <v>0</v>
      </c>
      <c r="AR86" s="60">
        <f>SUM($AH86:$AM86)/SUM($AH$157:$AM$157)*'Capital Spending'!G$12*$AO$1</f>
        <v>0</v>
      </c>
      <c r="AS86" s="60">
        <f>SUM($AH86:$AM86)/SUM($AH$157:$AM$157)*'Capital Spending'!H$12*$AO$1</f>
        <v>0</v>
      </c>
      <c r="AT86" s="60">
        <f>SUM($AH86:$AM86)/SUM($AH$157:$AM$157)*'Capital Spending'!I$12*$AO$1</f>
        <v>0</v>
      </c>
      <c r="AU86" s="60">
        <f>SUM($AH86:$AM86)/SUM($AH$157:$AM$157)*'Capital Spending'!J$12*$AO$1</f>
        <v>0</v>
      </c>
      <c r="AV86" s="60">
        <f>SUM($AH86:$AM86)/SUM($AH$157:$AM$157)*'Capital Spending'!K$12*$AO$1</f>
        <v>0</v>
      </c>
      <c r="AW86" s="60">
        <f>SUM($AH86:$AM86)/SUM($AH$157:$AM$157)*'Capital Spending'!L$12*$AO$1</f>
        <v>0</v>
      </c>
      <c r="AX86" s="60">
        <f>SUM($AH86:$AM86)/SUM($AH$157:$AM$157)*'Capital Spending'!M$12*$AO$1</f>
        <v>0</v>
      </c>
      <c r="AY86" s="60">
        <f>SUM($AH86:$AM86)/SUM($AH$157:$AM$157)*'Capital Spending'!N$12*$AO$1</f>
        <v>0</v>
      </c>
      <c r="AZ86" s="60">
        <f>SUM($AH86:$AM86)/SUM($AH$157:$AM$157)*'Capital Spending'!O$12*$AO$1</f>
        <v>0</v>
      </c>
      <c r="BA86" s="60">
        <f>SUM($AH86:$AM86)/SUM($AH$157:$AM$157)*'Capital Spending'!P$12*$AO$1</f>
        <v>0</v>
      </c>
      <c r="BB86" s="60">
        <f>SUM($AH86:$AM86)/SUM($AH$157:$AM$157)*'Capital Spending'!Q$12*$AO$1</f>
        <v>0</v>
      </c>
      <c r="BC86" s="60">
        <f>SUM($AH86:$AM86)/SUM($AH$157:$AM$157)*'Capital Spending'!R$12*$AO$1</f>
        <v>0</v>
      </c>
      <c r="BD86" s="60">
        <f>SUM($AH86:$AM86)/SUM($AH$157:$AM$157)*'Capital Spending'!S$12*$AO$1</f>
        <v>0</v>
      </c>
      <c r="BE86" s="60">
        <f>SUM($AH86:$AM86)/SUM($AH$157:$AM$157)*'Capital Spending'!T$12*$AO$1</f>
        <v>0</v>
      </c>
      <c r="BF86" s="60">
        <f>SUM($AH86:$AM86)/SUM($AH$157:$AM$157)*'Capital Spending'!U$12*$AO$1</f>
        <v>0</v>
      </c>
      <c r="BG86" s="60">
        <f>SUM($AH86:$AM86)/SUM($AH$157:$AM$157)*'Capital Spending'!V$12*$AO$1</f>
        <v>0</v>
      </c>
      <c r="BH86" s="60">
        <f>SUM($AH86:$AM86)/SUM($AH$157:$AM$157)*'Capital Spending'!W$12*$AO$1</f>
        <v>0</v>
      </c>
      <c r="BI86" s="3"/>
      <c r="BJ86" s="110">
        <f t="shared" si="208"/>
        <v>0</v>
      </c>
      <c r="BK86" s="31">
        <f>'[20]Pivot Retires'!U35</f>
        <v>0</v>
      </c>
      <c r="BL86" s="31">
        <f>'[20]Pivot Retires'!V35</f>
        <v>0</v>
      </c>
      <c r="BM86" s="31">
        <f>'[20]Pivot Retires'!W35</f>
        <v>0</v>
      </c>
      <c r="BN86" s="31">
        <f>'[20]Pivot Retires'!X35</f>
        <v>0</v>
      </c>
      <c r="BO86" s="31">
        <f>'[20]Pivot Retires'!Y35</f>
        <v>0</v>
      </c>
      <c r="BP86" s="31">
        <f>'[20]Pivot Retires'!Z35</f>
        <v>0</v>
      </c>
      <c r="BQ86" s="18">
        <f t="shared" si="209"/>
        <v>0</v>
      </c>
      <c r="BR86" s="19">
        <f t="shared" si="210"/>
        <v>0</v>
      </c>
      <c r="BS86" s="19">
        <f t="shared" si="211"/>
        <v>0</v>
      </c>
      <c r="BT86" s="19">
        <f t="shared" si="212"/>
        <v>0</v>
      </c>
      <c r="BU86" s="19">
        <f t="shared" si="213"/>
        <v>0</v>
      </c>
      <c r="BV86" s="19">
        <f t="shared" si="214"/>
        <v>0</v>
      </c>
      <c r="BW86" s="19">
        <f t="shared" si="215"/>
        <v>0</v>
      </c>
      <c r="BX86" s="19">
        <f t="shared" si="216"/>
        <v>0</v>
      </c>
      <c r="BY86" s="19">
        <f t="shared" si="217"/>
        <v>0</v>
      </c>
      <c r="BZ86" s="19">
        <f t="shared" si="218"/>
        <v>0</v>
      </c>
      <c r="CA86" s="19">
        <f t="shared" si="219"/>
        <v>0</v>
      </c>
      <c r="CB86" s="19">
        <f t="shared" si="220"/>
        <v>0</v>
      </c>
      <c r="CC86" s="19">
        <f t="shared" si="221"/>
        <v>0</v>
      </c>
      <c r="CD86" s="19">
        <f t="shared" si="222"/>
        <v>0</v>
      </c>
      <c r="CE86" s="19">
        <f t="shared" si="223"/>
        <v>0</v>
      </c>
      <c r="CF86" s="19">
        <f t="shared" si="224"/>
        <v>0</v>
      </c>
      <c r="CG86" s="19">
        <f t="shared" si="225"/>
        <v>0</v>
      </c>
      <c r="CH86" s="19">
        <f t="shared" si="226"/>
        <v>0</v>
      </c>
      <c r="CI86" s="19">
        <f t="shared" si="227"/>
        <v>0</v>
      </c>
      <c r="CJ86" s="19">
        <f t="shared" si="228"/>
        <v>0</v>
      </c>
      <c r="CK86" s="19">
        <f t="shared" si="229"/>
        <v>0</v>
      </c>
      <c r="CL86" s="3"/>
      <c r="CM86" s="18">
        <f>'[20]Pivot Transfers'!U35</f>
        <v>0</v>
      </c>
      <c r="CN86" s="18">
        <f>'[20]Pivot Transfers'!V35</f>
        <v>0</v>
      </c>
      <c r="CO86" s="18">
        <f>'[20]Pivot Transfers'!W35</f>
        <v>0</v>
      </c>
      <c r="CP86" s="18">
        <f>'[20]Pivot Transfers'!X35</f>
        <v>0</v>
      </c>
      <c r="CQ86" s="18">
        <f>'[20]Pivot Transfers'!Y35</f>
        <v>0</v>
      </c>
      <c r="CR86" s="18">
        <f>'[20]Pivot Transfers'!Z35</f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3"/>
    </row>
    <row r="87" spans="1:118">
      <c r="A87" s="142">
        <v>33202</v>
      </c>
      <c r="B87" s="34" t="s">
        <v>78</v>
      </c>
      <c r="C87" s="53">
        <f t="shared" si="178"/>
        <v>0</v>
      </c>
      <c r="D87" s="53">
        <f t="shared" si="179"/>
        <v>0</v>
      </c>
      <c r="E87" s="21">
        <f>'[20]Pivot End Balances'!T36</f>
        <v>0</v>
      </c>
      <c r="F87" s="19">
        <f t="shared" si="180"/>
        <v>0</v>
      </c>
      <c r="G87" s="19">
        <f t="shared" si="181"/>
        <v>0</v>
      </c>
      <c r="H87" s="19">
        <f t="shared" si="182"/>
        <v>0</v>
      </c>
      <c r="I87" s="19">
        <f t="shared" si="183"/>
        <v>0</v>
      </c>
      <c r="J87" s="19">
        <f t="shared" si="184"/>
        <v>0</v>
      </c>
      <c r="K87" s="19">
        <f t="shared" si="185"/>
        <v>0</v>
      </c>
      <c r="L87" s="19">
        <f t="shared" si="186"/>
        <v>0</v>
      </c>
      <c r="M87" s="19">
        <f t="shared" si="187"/>
        <v>0</v>
      </c>
      <c r="N87" s="19">
        <f t="shared" si="188"/>
        <v>0</v>
      </c>
      <c r="O87" s="19">
        <f t="shared" si="189"/>
        <v>0</v>
      </c>
      <c r="P87" s="19">
        <f t="shared" si="190"/>
        <v>0</v>
      </c>
      <c r="Q87" s="19">
        <f t="shared" si="191"/>
        <v>0</v>
      </c>
      <c r="R87" s="19">
        <f t="shared" si="192"/>
        <v>0</v>
      </c>
      <c r="S87" s="19">
        <f t="shared" si="193"/>
        <v>0</v>
      </c>
      <c r="T87" s="19">
        <f t="shared" si="194"/>
        <v>0</v>
      </c>
      <c r="U87" s="19">
        <f t="shared" si="195"/>
        <v>0</v>
      </c>
      <c r="V87" s="19">
        <f t="shared" si="196"/>
        <v>0</v>
      </c>
      <c r="W87" s="19">
        <f t="shared" si="197"/>
        <v>0</v>
      </c>
      <c r="X87" s="19">
        <f t="shared" si="198"/>
        <v>0</v>
      </c>
      <c r="Y87" s="19">
        <f t="shared" si="199"/>
        <v>0</v>
      </c>
      <c r="Z87" s="19">
        <f t="shared" si="200"/>
        <v>0</v>
      </c>
      <c r="AA87" s="19">
        <f t="shared" si="201"/>
        <v>0</v>
      </c>
      <c r="AB87" s="19">
        <f t="shared" si="202"/>
        <v>0</v>
      </c>
      <c r="AC87" s="19">
        <f t="shared" si="203"/>
        <v>0</v>
      </c>
      <c r="AD87" s="19">
        <f t="shared" si="204"/>
        <v>0</v>
      </c>
      <c r="AE87" s="19">
        <f t="shared" si="205"/>
        <v>0</v>
      </c>
      <c r="AF87" s="19">
        <f t="shared" si="206"/>
        <v>0</v>
      </c>
      <c r="AH87" s="18">
        <f>'[20]Pivot Additions'!U36</f>
        <v>0</v>
      </c>
      <c r="AI87" s="18">
        <f>'[20]Pivot Additions'!V36</f>
        <v>0</v>
      </c>
      <c r="AJ87" s="18">
        <f>'[20]Pivot Additions'!W36</f>
        <v>0</v>
      </c>
      <c r="AK87" s="18">
        <f>'[20]Pivot Additions'!X36</f>
        <v>0</v>
      </c>
      <c r="AL87" s="18">
        <f>'[20]Pivot Additions'!Y36</f>
        <v>0</v>
      </c>
      <c r="AM87" s="18">
        <f>'[20]Pivot Additions'!Z36</f>
        <v>0</v>
      </c>
      <c r="AN87" s="60">
        <f t="shared" si="207"/>
        <v>0</v>
      </c>
      <c r="AO87" s="60">
        <f>SUM($AH87:$AM87)/SUM($AH$157:$AM$157)*'Capital Spending'!D$12*$AO$1</f>
        <v>0</v>
      </c>
      <c r="AP87" s="60">
        <f>SUM($AH87:$AM87)/SUM($AH$157:$AM$157)*'Capital Spending'!E$12*$AO$1</f>
        <v>0</v>
      </c>
      <c r="AQ87" s="60">
        <f>SUM($AH87:$AM87)/SUM($AH$157:$AM$157)*'Capital Spending'!F$12*$AO$1</f>
        <v>0</v>
      </c>
      <c r="AR87" s="60">
        <f>SUM($AH87:$AM87)/SUM($AH$157:$AM$157)*'Capital Spending'!G$12*$AO$1</f>
        <v>0</v>
      </c>
      <c r="AS87" s="60">
        <f>SUM($AH87:$AM87)/SUM($AH$157:$AM$157)*'Capital Spending'!H$12*$AO$1</f>
        <v>0</v>
      </c>
      <c r="AT87" s="60">
        <f>SUM($AH87:$AM87)/SUM($AH$157:$AM$157)*'Capital Spending'!I$12*$AO$1</f>
        <v>0</v>
      </c>
      <c r="AU87" s="60">
        <f>SUM($AH87:$AM87)/SUM($AH$157:$AM$157)*'Capital Spending'!J$12*$AO$1</f>
        <v>0</v>
      </c>
      <c r="AV87" s="60">
        <f>SUM($AH87:$AM87)/SUM($AH$157:$AM$157)*'Capital Spending'!K$12*$AO$1</f>
        <v>0</v>
      </c>
      <c r="AW87" s="60">
        <f>SUM($AH87:$AM87)/SUM($AH$157:$AM$157)*'Capital Spending'!L$12*$AO$1</f>
        <v>0</v>
      </c>
      <c r="AX87" s="60">
        <f>SUM($AH87:$AM87)/SUM($AH$157:$AM$157)*'Capital Spending'!M$12*$AO$1</f>
        <v>0</v>
      </c>
      <c r="AY87" s="60">
        <f>SUM($AH87:$AM87)/SUM($AH$157:$AM$157)*'Capital Spending'!N$12*$AO$1</f>
        <v>0</v>
      </c>
      <c r="AZ87" s="60">
        <f>SUM($AH87:$AM87)/SUM($AH$157:$AM$157)*'Capital Spending'!O$12*$AO$1</f>
        <v>0</v>
      </c>
      <c r="BA87" s="60">
        <f>SUM($AH87:$AM87)/SUM($AH$157:$AM$157)*'Capital Spending'!P$12*$AO$1</f>
        <v>0</v>
      </c>
      <c r="BB87" s="60">
        <f>SUM($AH87:$AM87)/SUM($AH$157:$AM$157)*'Capital Spending'!Q$12*$AO$1</f>
        <v>0</v>
      </c>
      <c r="BC87" s="60">
        <f>SUM($AH87:$AM87)/SUM($AH$157:$AM$157)*'Capital Spending'!R$12*$AO$1</f>
        <v>0</v>
      </c>
      <c r="BD87" s="60">
        <f>SUM($AH87:$AM87)/SUM($AH$157:$AM$157)*'Capital Spending'!S$12*$AO$1</f>
        <v>0</v>
      </c>
      <c r="BE87" s="60">
        <f>SUM($AH87:$AM87)/SUM($AH$157:$AM$157)*'Capital Spending'!T$12*$AO$1</f>
        <v>0</v>
      </c>
      <c r="BF87" s="60">
        <f>SUM($AH87:$AM87)/SUM($AH$157:$AM$157)*'Capital Spending'!U$12*$AO$1</f>
        <v>0</v>
      </c>
      <c r="BG87" s="60">
        <f>SUM($AH87:$AM87)/SUM($AH$157:$AM$157)*'Capital Spending'!V$12*$AO$1</f>
        <v>0</v>
      </c>
      <c r="BH87" s="60">
        <f>SUM($AH87:$AM87)/SUM($AH$157:$AM$157)*'Capital Spending'!W$12*$AO$1</f>
        <v>0</v>
      </c>
      <c r="BI87" s="19"/>
      <c r="BJ87" s="110">
        <f t="shared" si="208"/>
        <v>0</v>
      </c>
      <c r="BK87" s="31">
        <f>'[20]Pivot Retires'!U36</f>
        <v>0</v>
      </c>
      <c r="BL87" s="31">
        <f>'[20]Pivot Retires'!V36</f>
        <v>0</v>
      </c>
      <c r="BM87" s="31">
        <f>'[20]Pivot Retires'!W36</f>
        <v>0</v>
      </c>
      <c r="BN87" s="31">
        <f>'[20]Pivot Retires'!X36</f>
        <v>0</v>
      </c>
      <c r="BO87" s="31">
        <f>'[20]Pivot Retires'!Y36</f>
        <v>0</v>
      </c>
      <c r="BP87" s="31">
        <f>'[20]Pivot Retires'!Z36</f>
        <v>0</v>
      </c>
      <c r="BQ87" s="18">
        <f t="shared" si="209"/>
        <v>0</v>
      </c>
      <c r="BR87" s="19">
        <f t="shared" si="210"/>
        <v>0</v>
      </c>
      <c r="BS87" s="19">
        <f t="shared" si="211"/>
        <v>0</v>
      </c>
      <c r="BT87" s="19">
        <f t="shared" si="212"/>
        <v>0</v>
      </c>
      <c r="BU87" s="19">
        <f t="shared" si="213"/>
        <v>0</v>
      </c>
      <c r="BV87" s="19">
        <f t="shared" si="214"/>
        <v>0</v>
      </c>
      <c r="BW87" s="19">
        <f t="shared" si="215"/>
        <v>0</v>
      </c>
      <c r="BX87" s="19">
        <f t="shared" si="216"/>
        <v>0</v>
      </c>
      <c r="BY87" s="19">
        <f t="shared" si="217"/>
        <v>0</v>
      </c>
      <c r="BZ87" s="19">
        <f t="shared" si="218"/>
        <v>0</v>
      </c>
      <c r="CA87" s="19">
        <f t="shared" si="219"/>
        <v>0</v>
      </c>
      <c r="CB87" s="19">
        <f t="shared" si="220"/>
        <v>0</v>
      </c>
      <c r="CC87" s="19">
        <f t="shared" si="221"/>
        <v>0</v>
      </c>
      <c r="CD87" s="19">
        <f t="shared" si="222"/>
        <v>0</v>
      </c>
      <c r="CE87" s="19">
        <f t="shared" si="223"/>
        <v>0</v>
      </c>
      <c r="CF87" s="19">
        <f t="shared" si="224"/>
        <v>0</v>
      </c>
      <c r="CG87" s="19">
        <f t="shared" si="225"/>
        <v>0</v>
      </c>
      <c r="CH87" s="19">
        <f t="shared" si="226"/>
        <v>0</v>
      </c>
      <c r="CI87" s="19">
        <f t="shared" si="227"/>
        <v>0</v>
      </c>
      <c r="CJ87" s="19">
        <f t="shared" si="228"/>
        <v>0</v>
      </c>
      <c r="CK87" s="19">
        <f t="shared" si="229"/>
        <v>0</v>
      </c>
      <c r="CL87" s="19"/>
      <c r="CM87" s="18">
        <f>'[20]Pivot Transfers'!U36</f>
        <v>0</v>
      </c>
      <c r="CN87" s="18">
        <f>'[20]Pivot Transfers'!V36</f>
        <v>0</v>
      </c>
      <c r="CO87" s="18">
        <f>'[20]Pivot Transfers'!W36</f>
        <v>0</v>
      </c>
      <c r="CP87" s="18">
        <f>'[20]Pivot Transfers'!X36</f>
        <v>0</v>
      </c>
      <c r="CQ87" s="18">
        <f>'[20]Pivot Transfers'!Y36</f>
        <v>0</v>
      </c>
      <c r="CR87" s="18">
        <f>'[20]Pivot Transfers'!Z36</f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0</v>
      </c>
      <c r="DI87" s="19">
        <v>0</v>
      </c>
      <c r="DJ87" s="19">
        <v>0</v>
      </c>
      <c r="DK87" s="19">
        <v>0</v>
      </c>
      <c r="DL87" s="19">
        <v>0</v>
      </c>
      <c r="DM87" s="19">
        <v>0</v>
      </c>
      <c r="DN87" s="19"/>
    </row>
    <row r="88" spans="1:118">
      <c r="A88" s="142">
        <v>33400</v>
      </c>
      <c r="B88" s="34" t="s">
        <v>79</v>
      </c>
      <c r="C88" s="53">
        <f t="shared" si="178"/>
        <v>0</v>
      </c>
      <c r="D88" s="53">
        <f t="shared" si="179"/>
        <v>0</v>
      </c>
      <c r="E88" s="21">
        <f>'[20]Pivot End Balances'!T37</f>
        <v>0</v>
      </c>
      <c r="F88" s="19">
        <f t="shared" si="180"/>
        <v>0</v>
      </c>
      <c r="G88" s="19">
        <f t="shared" si="181"/>
        <v>0</v>
      </c>
      <c r="H88" s="19">
        <f t="shared" si="182"/>
        <v>0</v>
      </c>
      <c r="I88" s="19">
        <f t="shared" si="183"/>
        <v>0</v>
      </c>
      <c r="J88" s="19">
        <f t="shared" si="184"/>
        <v>0</v>
      </c>
      <c r="K88" s="19">
        <f t="shared" si="185"/>
        <v>0</v>
      </c>
      <c r="L88" s="19">
        <f t="shared" si="186"/>
        <v>0</v>
      </c>
      <c r="M88" s="19">
        <f t="shared" si="187"/>
        <v>0</v>
      </c>
      <c r="N88" s="19">
        <f t="shared" si="188"/>
        <v>0</v>
      </c>
      <c r="O88" s="19">
        <f t="shared" si="189"/>
        <v>0</v>
      </c>
      <c r="P88" s="19">
        <f t="shared" si="190"/>
        <v>0</v>
      </c>
      <c r="Q88" s="19">
        <f t="shared" si="191"/>
        <v>0</v>
      </c>
      <c r="R88" s="19">
        <f t="shared" si="192"/>
        <v>0</v>
      </c>
      <c r="S88" s="19">
        <f t="shared" si="193"/>
        <v>0</v>
      </c>
      <c r="T88" s="19">
        <f t="shared" si="194"/>
        <v>0</v>
      </c>
      <c r="U88" s="19">
        <f t="shared" si="195"/>
        <v>0</v>
      </c>
      <c r="V88" s="19">
        <f t="shared" si="196"/>
        <v>0</v>
      </c>
      <c r="W88" s="19">
        <f t="shared" si="197"/>
        <v>0</v>
      </c>
      <c r="X88" s="19">
        <f t="shared" si="198"/>
        <v>0</v>
      </c>
      <c r="Y88" s="19">
        <f t="shared" si="199"/>
        <v>0</v>
      </c>
      <c r="Z88" s="19">
        <f t="shared" si="200"/>
        <v>0</v>
      </c>
      <c r="AA88" s="19">
        <f t="shared" si="201"/>
        <v>0</v>
      </c>
      <c r="AB88" s="19">
        <f t="shared" si="202"/>
        <v>0</v>
      </c>
      <c r="AC88" s="19">
        <f t="shared" si="203"/>
        <v>0</v>
      </c>
      <c r="AD88" s="19">
        <f t="shared" si="204"/>
        <v>0</v>
      </c>
      <c r="AE88" s="19">
        <f t="shared" si="205"/>
        <v>0</v>
      </c>
      <c r="AF88" s="19">
        <f t="shared" si="206"/>
        <v>0</v>
      </c>
      <c r="AH88" s="18">
        <f>'[20]Pivot Additions'!U37</f>
        <v>0</v>
      </c>
      <c r="AI88" s="18">
        <f>'[20]Pivot Additions'!V37</f>
        <v>0</v>
      </c>
      <c r="AJ88" s="18">
        <f>'[20]Pivot Additions'!W37</f>
        <v>0</v>
      </c>
      <c r="AK88" s="18">
        <f>'[20]Pivot Additions'!X37</f>
        <v>0</v>
      </c>
      <c r="AL88" s="18">
        <f>'[20]Pivot Additions'!Y37</f>
        <v>0</v>
      </c>
      <c r="AM88" s="18">
        <f>'[20]Pivot Additions'!Z37</f>
        <v>0</v>
      </c>
      <c r="AN88" s="60">
        <f t="shared" si="207"/>
        <v>0</v>
      </c>
      <c r="AO88" s="60">
        <f>SUM($AH88:$AM88)/SUM($AH$157:$AM$157)*'Capital Spending'!D$12*$AO$1</f>
        <v>0</v>
      </c>
      <c r="AP88" s="60">
        <f>SUM($AH88:$AM88)/SUM($AH$157:$AM$157)*'Capital Spending'!E$12*$AO$1</f>
        <v>0</v>
      </c>
      <c r="AQ88" s="60">
        <f>SUM($AH88:$AM88)/SUM($AH$157:$AM$157)*'Capital Spending'!F$12*$AO$1</f>
        <v>0</v>
      </c>
      <c r="AR88" s="60">
        <f>SUM($AH88:$AM88)/SUM($AH$157:$AM$157)*'Capital Spending'!G$12*$AO$1</f>
        <v>0</v>
      </c>
      <c r="AS88" s="60">
        <f>SUM($AH88:$AM88)/SUM($AH$157:$AM$157)*'Capital Spending'!H$12*$AO$1</f>
        <v>0</v>
      </c>
      <c r="AT88" s="60">
        <f>SUM($AH88:$AM88)/SUM($AH$157:$AM$157)*'Capital Spending'!I$12*$AO$1</f>
        <v>0</v>
      </c>
      <c r="AU88" s="60">
        <f>SUM($AH88:$AM88)/SUM($AH$157:$AM$157)*'Capital Spending'!J$12*$AO$1</f>
        <v>0</v>
      </c>
      <c r="AV88" s="60">
        <f>SUM($AH88:$AM88)/SUM($AH$157:$AM$157)*'Capital Spending'!K$12*$AO$1</f>
        <v>0</v>
      </c>
      <c r="AW88" s="60">
        <f>SUM($AH88:$AM88)/SUM($AH$157:$AM$157)*'Capital Spending'!L$12*$AO$1</f>
        <v>0</v>
      </c>
      <c r="AX88" s="60">
        <f>SUM($AH88:$AM88)/SUM($AH$157:$AM$157)*'Capital Spending'!M$12*$AO$1</f>
        <v>0</v>
      </c>
      <c r="AY88" s="60">
        <f>SUM($AH88:$AM88)/SUM($AH$157:$AM$157)*'Capital Spending'!N$12*$AO$1</f>
        <v>0</v>
      </c>
      <c r="AZ88" s="60">
        <f>SUM($AH88:$AM88)/SUM($AH$157:$AM$157)*'Capital Spending'!O$12*$AO$1</f>
        <v>0</v>
      </c>
      <c r="BA88" s="60">
        <f>SUM($AH88:$AM88)/SUM($AH$157:$AM$157)*'Capital Spending'!P$12*$AO$1</f>
        <v>0</v>
      </c>
      <c r="BB88" s="60">
        <f>SUM($AH88:$AM88)/SUM($AH$157:$AM$157)*'Capital Spending'!Q$12*$AO$1</f>
        <v>0</v>
      </c>
      <c r="BC88" s="60">
        <f>SUM($AH88:$AM88)/SUM($AH$157:$AM$157)*'Capital Spending'!R$12*$AO$1</f>
        <v>0</v>
      </c>
      <c r="BD88" s="60">
        <f>SUM($AH88:$AM88)/SUM($AH$157:$AM$157)*'Capital Spending'!S$12*$AO$1</f>
        <v>0</v>
      </c>
      <c r="BE88" s="60">
        <f>SUM($AH88:$AM88)/SUM($AH$157:$AM$157)*'Capital Spending'!T$12*$AO$1</f>
        <v>0</v>
      </c>
      <c r="BF88" s="60">
        <f>SUM($AH88:$AM88)/SUM($AH$157:$AM$157)*'Capital Spending'!U$12*$AO$1</f>
        <v>0</v>
      </c>
      <c r="BG88" s="60">
        <f>SUM($AH88:$AM88)/SUM($AH$157:$AM$157)*'Capital Spending'!V$12*$AO$1</f>
        <v>0</v>
      </c>
      <c r="BH88" s="60">
        <f>SUM($AH88:$AM88)/SUM($AH$157:$AM$157)*'Capital Spending'!W$12*$AO$1</f>
        <v>0</v>
      </c>
      <c r="BI88" s="19"/>
      <c r="BJ88" s="110">
        <f t="shared" si="208"/>
        <v>0</v>
      </c>
      <c r="BK88" s="31">
        <f>'[20]Pivot Retires'!U37</f>
        <v>0</v>
      </c>
      <c r="BL88" s="31">
        <f>'[20]Pivot Retires'!V37</f>
        <v>0</v>
      </c>
      <c r="BM88" s="31">
        <f>'[20]Pivot Retires'!W37</f>
        <v>0</v>
      </c>
      <c r="BN88" s="31">
        <f>'[20]Pivot Retires'!X37</f>
        <v>0</v>
      </c>
      <c r="BO88" s="31">
        <f>'[20]Pivot Retires'!Y37</f>
        <v>0</v>
      </c>
      <c r="BP88" s="31">
        <f>'[20]Pivot Retires'!Z37</f>
        <v>0</v>
      </c>
      <c r="BQ88" s="18">
        <f t="shared" si="209"/>
        <v>0</v>
      </c>
      <c r="BR88" s="19">
        <f t="shared" si="210"/>
        <v>0</v>
      </c>
      <c r="BS88" s="19">
        <f t="shared" si="211"/>
        <v>0</v>
      </c>
      <c r="BT88" s="19">
        <f t="shared" si="212"/>
        <v>0</v>
      </c>
      <c r="BU88" s="19">
        <f t="shared" si="213"/>
        <v>0</v>
      </c>
      <c r="BV88" s="19">
        <f t="shared" si="214"/>
        <v>0</v>
      </c>
      <c r="BW88" s="19">
        <f t="shared" si="215"/>
        <v>0</v>
      </c>
      <c r="BX88" s="19">
        <f t="shared" si="216"/>
        <v>0</v>
      </c>
      <c r="BY88" s="19">
        <f t="shared" si="217"/>
        <v>0</v>
      </c>
      <c r="BZ88" s="19">
        <f t="shared" si="218"/>
        <v>0</v>
      </c>
      <c r="CA88" s="19">
        <f t="shared" si="219"/>
        <v>0</v>
      </c>
      <c r="CB88" s="19">
        <f t="shared" si="220"/>
        <v>0</v>
      </c>
      <c r="CC88" s="19">
        <f t="shared" si="221"/>
        <v>0</v>
      </c>
      <c r="CD88" s="19">
        <f t="shared" si="222"/>
        <v>0</v>
      </c>
      <c r="CE88" s="19">
        <f t="shared" si="223"/>
        <v>0</v>
      </c>
      <c r="CF88" s="19">
        <f t="shared" si="224"/>
        <v>0</v>
      </c>
      <c r="CG88" s="19">
        <f t="shared" si="225"/>
        <v>0</v>
      </c>
      <c r="CH88" s="19">
        <f t="shared" si="226"/>
        <v>0</v>
      </c>
      <c r="CI88" s="19">
        <f t="shared" si="227"/>
        <v>0</v>
      </c>
      <c r="CJ88" s="19">
        <f t="shared" si="228"/>
        <v>0</v>
      </c>
      <c r="CK88" s="19">
        <f t="shared" si="229"/>
        <v>0</v>
      </c>
      <c r="CL88" s="19"/>
      <c r="CM88" s="18">
        <f>'[20]Pivot Transfers'!U37</f>
        <v>0</v>
      </c>
      <c r="CN88" s="18">
        <f>'[20]Pivot Transfers'!V37</f>
        <v>0</v>
      </c>
      <c r="CO88" s="18">
        <f>'[20]Pivot Transfers'!W37</f>
        <v>0</v>
      </c>
      <c r="CP88" s="18">
        <f>'[20]Pivot Transfers'!X37</f>
        <v>0</v>
      </c>
      <c r="CQ88" s="18">
        <f>'[20]Pivot Transfers'!Y37</f>
        <v>0</v>
      </c>
      <c r="CR88" s="18">
        <f>'[20]Pivot Transfers'!Z37</f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0</v>
      </c>
      <c r="DL88" s="19">
        <v>0</v>
      </c>
      <c r="DM88" s="19">
        <v>0</v>
      </c>
      <c r="DN88" s="19"/>
    </row>
    <row r="89" spans="1:118">
      <c r="A89" s="50">
        <v>35010</v>
      </c>
      <c r="B89" s="34" t="s">
        <v>80</v>
      </c>
      <c r="C89" s="53">
        <f t="shared" si="178"/>
        <v>261126.68999999997</v>
      </c>
      <c r="D89" s="53">
        <f t="shared" si="179"/>
        <v>261126.68999999997</v>
      </c>
      <c r="E89" s="21">
        <f>'[20]Pivot End Balances'!T38</f>
        <v>261126.69</v>
      </c>
      <c r="F89" s="19">
        <f t="shared" si="180"/>
        <v>261126.69</v>
      </c>
      <c r="G89" s="19">
        <f t="shared" si="181"/>
        <v>261126.69</v>
      </c>
      <c r="H89" s="19">
        <f t="shared" si="182"/>
        <v>261126.69</v>
      </c>
      <c r="I89" s="19">
        <f t="shared" si="183"/>
        <v>261126.69</v>
      </c>
      <c r="J89" s="19">
        <f t="shared" si="184"/>
        <v>261126.69</v>
      </c>
      <c r="K89" s="19">
        <f t="shared" si="185"/>
        <v>261126.69</v>
      </c>
      <c r="L89" s="19">
        <f t="shared" si="186"/>
        <v>261126.69</v>
      </c>
      <c r="M89" s="19">
        <f t="shared" si="187"/>
        <v>261126.69</v>
      </c>
      <c r="N89" s="19">
        <f t="shared" si="188"/>
        <v>261126.69</v>
      </c>
      <c r="O89" s="19">
        <f t="shared" si="189"/>
        <v>261126.69</v>
      </c>
      <c r="P89" s="19">
        <f t="shared" si="190"/>
        <v>261126.69</v>
      </c>
      <c r="Q89" s="19">
        <f t="shared" si="191"/>
        <v>261126.69</v>
      </c>
      <c r="R89" s="19">
        <f t="shared" si="192"/>
        <v>261126.69</v>
      </c>
      <c r="S89" s="19">
        <f t="shared" si="193"/>
        <v>261126.69</v>
      </c>
      <c r="T89" s="19">
        <f t="shared" si="194"/>
        <v>261126.69</v>
      </c>
      <c r="U89" s="19">
        <f t="shared" si="195"/>
        <v>261126.69</v>
      </c>
      <c r="V89" s="19">
        <f t="shared" si="196"/>
        <v>261126.69</v>
      </c>
      <c r="W89" s="19">
        <f t="shared" si="197"/>
        <v>261126.69</v>
      </c>
      <c r="X89" s="19">
        <f t="shared" si="198"/>
        <v>261126.69</v>
      </c>
      <c r="Y89" s="19">
        <f t="shared" si="199"/>
        <v>261126.69</v>
      </c>
      <c r="Z89" s="19">
        <f t="shared" si="200"/>
        <v>261126.69</v>
      </c>
      <c r="AA89" s="19">
        <f t="shared" si="201"/>
        <v>261126.69</v>
      </c>
      <c r="AB89" s="19">
        <f t="shared" si="202"/>
        <v>261126.69</v>
      </c>
      <c r="AC89" s="19">
        <f t="shared" si="203"/>
        <v>261126.69</v>
      </c>
      <c r="AD89" s="19">
        <f t="shared" si="204"/>
        <v>261126.69</v>
      </c>
      <c r="AE89" s="19">
        <f t="shared" si="205"/>
        <v>261126.69</v>
      </c>
      <c r="AF89" s="19">
        <f t="shared" si="206"/>
        <v>261126.69</v>
      </c>
      <c r="AH89" s="18">
        <f>'[20]Pivot Additions'!U38</f>
        <v>0</v>
      </c>
      <c r="AI89" s="18">
        <f>'[20]Pivot Additions'!V38</f>
        <v>0</v>
      </c>
      <c r="AJ89" s="18">
        <f>'[20]Pivot Additions'!W38</f>
        <v>0</v>
      </c>
      <c r="AK89" s="18">
        <f>'[20]Pivot Additions'!X38</f>
        <v>0</v>
      </c>
      <c r="AL89" s="18">
        <f>'[20]Pivot Additions'!Y38</f>
        <v>0</v>
      </c>
      <c r="AM89" s="18">
        <f>'[20]Pivot Additions'!Z38</f>
        <v>0</v>
      </c>
      <c r="AN89" s="60">
        <f t="shared" si="207"/>
        <v>0</v>
      </c>
      <c r="AO89" s="60">
        <f>SUM($AH89:$AM89)/SUM($AH$157:$AM$157)*'Capital Spending'!D$12*$AO$1</f>
        <v>0</v>
      </c>
      <c r="AP89" s="60">
        <f>SUM($AH89:$AM89)/SUM($AH$157:$AM$157)*'Capital Spending'!E$12*$AO$1</f>
        <v>0</v>
      </c>
      <c r="AQ89" s="60">
        <f>SUM($AH89:$AM89)/SUM($AH$157:$AM$157)*'Capital Spending'!F$12*$AO$1</f>
        <v>0</v>
      </c>
      <c r="AR89" s="60">
        <f>SUM($AH89:$AM89)/SUM($AH$157:$AM$157)*'Capital Spending'!G$12*$AO$1</f>
        <v>0</v>
      </c>
      <c r="AS89" s="60">
        <f>SUM($AH89:$AM89)/SUM($AH$157:$AM$157)*'Capital Spending'!H$12*$AO$1</f>
        <v>0</v>
      </c>
      <c r="AT89" s="60">
        <f>SUM($AH89:$AM89)/SUM($AH$157:$AM$157)*'Capital Spending'!I$12*$AO$1</f>
        <v>0</v>
      </c>
      <c r="AU89" s="60">
        <f>SUM($AH89:$AM89)/SUM($AH$157:$AM$157)*'Capital Spending'!J$12*$AO$1</f>
        <v>0</v>
      </c>
      <c r="AV89" s="60">
        <f>SUM($AH89:$AM89)/SUM($AH$157:$AM$157)*'Capital Spending'!K$12*$AO$1</f>
        <v>0</v>
      </c>
      <c r="AW89" s="60">
        <f>SUM($AH89:$AM89)/SUM($AH$157:$AM$157)*'Capital Spending'!L$12*$AO$1</f>
        <v>0</v>
      </c>
      <c r="AX89" s="60">
        <f>SUM($AH89:$AM89)/SUM($AH$157:$AM$157)*'Capital Spending'!M$12*$AO$1</f>
        <v>0</v>
      </c>
      <c r="AY89" s="60">
        <f>SUM($AH89:$AM89)/SUM($AH$157:$AM$157)*'Capital Spending'!N$12*$AO$1</f>
        <v>0</v>
      </c>
      <c r="AZ89" s="60">
        <f>SUM($AH89:$AM89)/SUM($AH$157:$AM$157)*'Capital Spending'!O$12*$AO$1</f>
        <v>0</v>
      </c>
      <c r="BA89" s="60">
        <f>SUM($AH89:$AM89)/SUM($AH$157:$AM$157)*'Capital Spending'!P$12*$AO$1</f>
        <v>0</v>
      </c>
      <c r="BB89" s="60">
        <f>SUM($AH89:$AM89)/SUM($AH$157:$AM$157)*'Capital Spending'!Q$12*$AO$1</f>
        <v>0</v>
      </c>
      <c r="BC89" s="60">
        <f>SUM($AH89:$AM89)/SUM($AH$157:$AM$157)*'Capital Spending'!R$12*$AO$1</f>
        <v>0</v>
      </c>
      <c r="BD89" s="60">
        <f>SUM($AH89:$AM89)/SUM($AH$157:$AM$157)*'Capital Spending'!S$12*$AO$1</f>
        <v>0</v>
      </c>
      <c r="BE89" s="60">
        <f>SUM($AH89:$AM89)/SUM($AH$157:$AM$157)*'Capital Spending'!T$12*$AO$1</f>
        <v>0</v>
      </c>
      <c r="BF89" s="60">
        <f>SUM($AH89:$AM89)/SUM($AH$157:$AM$157)*'Capital Spending'!U$12*$AO$1</f>
        <v>0</v>
      </c>
      <c r="BG89" s="60">
        <f>SUM($AH89:$AM89)/SUM($AH$157:$AM$157)*'Capital Spending'!V$12*$AO$1</f>
        <v>0</v>
      </c>
      <c r="BH89" s="60">
        <f>SUM($AH89:$AM89)/SUM($AH$157:$AM$157)*'Capital Spending'!W$12*$AO$1</f>
        <v>0</v>
      </c>
      <c r="BI89" s="19"/>
      <c r="BJ89" s="110">
        <f t="shared" si="208"/>
        <v>0</v>
      </c>
      <c r="BK89" s="31">
        <f>'[20]Pivot Retires'!U38</f>
        <v>0</v>
      </c>
      <c r="BL89" s="31">
        <f>'[20]Pivot Retires'!V38</f>
        <v>0</v>
      </c>
      <c r="BM89" s="31">
        <f>'[20]Pivot Retires'!W38</f>
        <v>0</v>
      </c>
      <c r="BN89" s="31">
        <f>'[20]Pivot Retires'!X38</f>
        <v>0</v>
      </c>
      <c r="BO89" s="31">
        <f>'[20]Pivot Retires'!Y38</f>
        <v>0</v>
      </c>
      <c r="BP89" s="31">
        <f>'[20]Pivot Retires'!Z38</f>
        <v>0</v>
      </c>
      <c r="BQ89" s="18">
        <f t="shared" si="209"/>
        <v>0</v>
      </c>
      <c r="BR89" s="19">
        <f t="shared" si="210"/>
        <v>0</v>
      </c>
      <c r="BS89" s="19">
        <f t="shared" si="211"/>
        <v>0</v>
      </c>
      <c r="BT89" s="19">
        <f t="shared" si="212"/>
        <v>0</v>
      </c>
      <c r="BU89" s="19">
        <f t="shared" si="213"/>
        <v>0</v>
      </c>
      <c r="BV89" s="19">
        <f t="shared" si="214"/>
        <v>0</v>
      </c>
      <c r="BW89" s="19">
        <f t="shared" si="215"/>
        <v>0</v>
      </c>
      <c r="BX89" s="19">
        <f t="shared" si="216"/>
        <v>0</v>
      </c>
      <c r="BY89" s="19">
        <f t="shared" si="217"/>
        <v>0</v>
      </c>
      <c r="BZ89" s="19">
        <f t="shared" si="218"/>
        <v>0</v>
      </c>
      <c r="CA89" s="19">
        <f t="shared" si="219"/>
        <v>0</v>
      </c>
      <c r="CB89" s="19">
        <f t="shared" si="220"/>
        <v>0</v>
      </c>
      <c r="CC89" s="19">
        <f t="shared" si="221"/>
        <v>0</v>
      </c>
      <c r="CD89" s="19">
        <f t="shared" si="222"/>
        <v>0</v>
      </c>
      <c r="CE89" s="19">
        <f t="shared" si="223"/>
        <v>0</v>
      </c>
      <c r="CF89" s="19">
        <f t="shared" si="224"/>
        <v>0</v>
      </c>
      <c r="CG89" s="19">
        <f t="shared" si="225"/>
        <v>0</v>
      </c>
      <c r="CH89" s="19">
        <f t="shared" si="226"/>
        <v>0</v>
      </c>
      <c r="CI89" s="19">
        <f t="shared" si="227"/>
        <v>0</v>
      </c>
      <c r="CJ89" s="19">
        <f t="shared" si="228"/>
        <v>0</v>
      </c>
      <c r="CK89" s="19">
        <f t="shared" si="229"/>
        <v>0</v>
      </c>
      <c r="CL89" s="19"/>
      <c r="CM89" s="18">
        <f>'[20]Pivot Transfers'!U38</f>
        <v>0</v>
      </c>
      <c r="CN89" s="18">
        <f>'[20]Pivot Transfers'!V38</f>
        <v>0</v>
      </c>
      <c r="CO89" s="18">
        <f>'[20]Pivot Transfers'!W38</f>
        <v>0</v>
      </c>
      <c r="CP89" s="18">
        <f>'[20]Pivot Transfers'!X38</f>
        <v>0</v>
      </c>
      <c r="CQ89" s="18">
        <f>'[20]Pivot Transfers'!Y38</f>
        <v>0</v>
      </c>
      <c r="CR89" s="18">
        <f>'[20]Pivot Transfers'!Z38</f>
        <v>0</v>
      </c>
      <c r="CS89" s="18">
        <v>0</v>
      </c>
      <c r="CT89" s="18">
        <v>0</v>
      </c>
      <c r="CU89" s="18">
        <v>0</v>
      </c>
      <c r="CV89" s="18">
        <v>0</v>
      </c>
      <c r="CW89" s="18">
        <v>0</v>
      </c>
      <c r="CX89" s="18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0</v>
      </c>
      <c r="DL89" s="19">
        <v>0</v>
      </c>
      <c r="DM89" s="19">
        <v>0</v>
      </c>
      <c r="DN89" s="19"/>
    </row>
    <row r="90" spans="1:118">
      <c r="A90" s="50">
        <v>35020</v>
      </c>
      <c r="B90" s="34" t="s">
        <v>81</v>
      </c>
      <c r="C90" s="53">
        <f t="shared" si="178"/>
        <v>4681.5800000000008</v>
      </c>
      <c r="D90" s="53">
        <f t="shared" si="179"/>
        <v>4681.5800000000008</v>
      </c>
      <c r="E90" s="21">
        <f>'[20]Pivot End Balances'!T39</f>
        <v>4681.58</v>
      </c>
      <c r="F90" s="19">
        <f t="shared" si="180"/>
        <v>4681.58</v>
      </c>
      <c r="G90" s="19">
        <f t="shared" si="181"/>
        <v>4681.58</v>
      </c>
      <c r="H90" s="19">
        <f t="shared" si="182"/>
        <v>4681.58</v>
      </c>
      <c r="I90" s="19">
        <f t="shared" si="183"/>
        <v>4681.58</v>
      </c>
      <c r="J90" s="19">
        <f t="shared" si="184"/>
        <v>4681.58</v>
      </c>
      <c r="K90" s="19">
        <f t="shared" si="185"/>
        <v>4681.58</v>
      </c>
      <c r="L90" s="19">
        <f t="shared" si="186"/>
        <v>4681.58</v>
      </c>
      <c r="M90" s="19">
        <f t="shared" si="187"/>
        <v>4681.58</v>
      </c>
      <c r="N90" s="19">
        <f t="shared" si="188"/>
        <v>4681.58</v>
      </c>
      <c r="O90" s="19">
        <f t="shared" si="189"/>
        <v>4681.58</v>
      </c>
      <c r="P90" s="19">
        <f t="shared" si="190"/>
        <v>4681.58</v>
      </c>
      <c r="Q90" s="19">
        <f t="shared" si="191"/>
        <v>4681.58</v>
      </c>
      <c r="R90" s="19">
        <f t="shared" si="192"/>
        <v>4681.58</v>
      </c>
      <c r="S90" s="19">
        <f t="shared" si="193"/>
        <v>4681.58</v>
      </c>
      <c r="T90" s="19">
        <f t="shared" si="194"/>
        <v>4681.58</v>
      </c>
      <c r="U90" s="19">
        <f t="shared" si="195"/>
        <v>4681.58</v>
      </c>
      <c r="V90" s="19">
        <f t="shared" si="196"/>
        <v>4681.58</v>
      </c>
      <c r="W90" s="19">
        <f t="shared" si="197"/>
        <v>4681.58</v>
      </c>
      <c r="X90" s="19">
        <f t="shared" si="198"/>
        <v>4681.58</v>
      </c>
      <c r="Y90" s="19">
        <f t="shared" si="199"/>
        <v>4681.58</v>
      </c>
      <c r="Z90" s="19">
        <f t="shared" si="200"/>
        <v>4681.58</v>
      </c>
      <c r="AA90" s="19">
        <f t="shared" si="201"/>
        <v>4681.58</v>
      </c>
      <c r="AB90" s="19">
        <f t="shared" si="202"/>
        <v>4681.58</v>
      </c>
      <c r="AC90" s="19">
        <f t="shared" si="203"/>
        <v>4681.58</v>
      </c>
      <c r="AD90" s="19">
        <f t="shared" si="204"/>
        <v>4681.58</v>
      </c>
      <c r="AE90" s="19">
        <f t="shared" si="205"/>
        <v>4681.58</v>
      </c>
      <c r="AF90" s="19">
        <f t="shared" si="206"/>
        <v>4681.58</v>
      </c>
      <c r="AH90" s="18">
        <f>'[20]Pivot Additions'!U39</f>
        <v>0</v>
      </c>
      <c r="AI90" s="18">
        <f>'[20]Pivot Additions'!V39</f>
        <v>0</v>
      </c>
      <c r="AJ90" s="18">
        <f>'[20]Pivot Additions'!W39</f>
        <v>0</v>
      </c>
      <c r="AK90" s="18">
        <f>'[20]Pivot Additions'!X39</f>
        <v>0</v>
      </c>
      <c r="AL90" s="18">
        <f>'[20]Pivot Additions'!Y39</f>
        <v>0</v>
      </c>
      <c r="AM90" s="18">
        <f>'[20]Pivot Additions'!Z39</f>
        <v>0</v>
      </c>
      <c r="AN90" s="60">
        <f t="shared" si="207"/>
        <v>0</v>
      </c>
      <c r="AO90" s="60">
        <f>SUM($AH90:$AM90)/SUM($AH$157:$AM$157)*'Capital Spending'!D$12*$AO$1</f>
        <v>0</v>
      </c>
      <c r="AP90" s="60">
        <f>SUM($AH90:$AM90)/SUM($AH$157:$AM$157)*'Capital Spending'!E$12*$AO$1</f>
        <v>0</v>
      </c>
      <c r="AQ90" s="60">
        <f>SUM($AH90:$AM90)/SUM($AH$157:$AM$157)*'Capital Spending'!F$12*$AO$1</f>
        <v>0</v>
      </c>
      <c r="AR90" s="60">
        <f>SUM($AH90:$AM90)/SUM($AH$157:$AM$157)*'Capital Spending'!G$12*$AO$1</f>
        <v>0</v>
      </c>
      <c r="AS90" s="60">
        <f>SUM($AH90:$AM90)/SUM($AH$157:$AM$157)*'Capital Spending'!H$12*$AO$1</f>
        <v>0</v>
      </c>
      <c r="AT90" s="60">
        <f>SUM($AH90:$AM90)/SUM($AH$157:$AM$157)*'Capital Spending'!I$12*$AO$1</f>
        <v>0</v>
      </c>
      <c r="AU90" s="60">
        <f>SUM($AH90:$AM90)/SUM($AH$157:$AM$157)*'Capital Spending'!J$12*$AO$1</f>
        <v>0</v>
      </c>
      <c r="AV90" s="60">
        <f>SUM($AH90:$AM90)/SUM($AH$157:$AM$157)*'Capital Spending'!K$12*$AO$1</f>
        <v>0</v>
      </c>
      <c r="AW90" s="60">
        <f>SUM($AH90:$AM90)/SUM($AH$157:$AM$157)*'Capital Spending'!L$12*$AO$1</f>
        <v>0</v>
      </c>
      <c r="AX90" s="60">
        <f>SUM($AH90:$AM90)/SUM($AH$157:$AM$157)*'Capital Spending'!M$12*$AO$1</f>
        <v>0</v>
      </c>
      <c r="AY90" s="60">
        <f>SUM($AH90:$AM90)/SUM($AH$157:$AM$157)*'Capital Spending'!N$12*$AO$1</f>
        <v>0</v>
      </c>
      <c r="AZ90" s="60">
        <f>SUM($AH90:$AM90)/SUM($AH$157:$AM$157)*'Capital Spending'!O$12*$AO$1</f>
        <v>0</v>
      </c>
      <c r="BA90" s="60">
        <f>SUM($AH90:$AM90)/SUM($AH$157:$AM$157)*'Capital Spending'!P$12*$AO$1</f>
        <v>0</v>
      </c>
      <c r="BB90" s="60">
        <f>SUM($AH90:$AM90)/SUM($AH$157:$AM$157)*'Capital Spending'!Q$12*$AO$1</f>
        <v>0</v>
      </c>
      <c r="BC90" s="60">
        <f>SUM($AH90:$AM90)/SUM($AH$157:$AM$157)*'Capital Spending'!R$12*$AO$1</f>
        <v>0</v>
      </c>
      <c r="BD90" s="60">
        <f>SUM($AH90:$AM90)/SUM($AH$157:$AM$157)*'Capital Spending'!S$12*$AO$1</f>
        <v>0</v>
      </c>
      <c r="BE90" s="60">
        <f>SUM($AH90:$AM90)/SUM($AH$157:$AM$157)*'Capital Spending'!T$12*$AO$1</f>
        <v>0</v>
      </c>
      <c r="BF90" s="60">
        <f>SUM($AH90:$AM90)/SUM($AH$157:$AM$157)*'Capital Spending'!U$12*$AO$1</f>
        <v>0</v>
      </c>
      <c r="BG90" s="60">
        <f>SUM($AH90:$AM90)/SUM($AH$157:$AM$157)*'Capital Spending'!V$12*$AO$1</f>
        <v>0</v>
      </c>
      <c r="BH90" s="60">
        <f>SUM($AH90:$AM90)/SUM($AH$157:$AM$157)*'Capital Spending'!W$12*$AO$1</f>
        <v>0</v>
      </c>
      <c r="BI90" s="19"/>
      <c r="BJ90" s="110">
        <f t="shared" si="208"/>
        <v>0</v>
      </c>
      <c r="BK90" s="31">
        <f>'[20]Pivot Retires'!U39</f>
        <v>0</v>
      </c>
      <c r="BL90" s="31">
        <f>'[20]Pivot Retires'!V39</f>
        <v>0</v>
      </c>
      <c r="BM90" s="31">
        <f>'[20]Pivot Retires'!W39</f>
        <v>0</v>
      </c>
      <c r="BN90" s="31">
        <f>'[20]Pivot Retires'!X39</f>
        <v>0</v>
      </c>
      <c r="BO90" s="31">
        <f>'[20]Pivot Retires'!Y39</f>
        <v>0</v>
      </c>
      <c r="BP90" s="31">
        <f>'[20]Pivot Retires'!Z39</f>
        <v>0</v>
      </c>
      <c r="BQ90" s="18">
        <f t="shared" si="209"/>
        <v>0</v>
      </c>
      <c r="BR90" s="19">
        <f t="shared" si="210"/>
        <v>0</v>
      </c>
      <c r="BS90" s="19">
        <f t="shared" si="211"/>
        <v>0</v>
      </c>
      <c r="BT90" s="19">
        <f t="shared" si="212"/>
        <v>0</v>
      </c>
      <c r="BU90" s="19">
        <f t="shared" si="213"/>
        <v>0</v>
      </c>
      <c r="BV90" s="19">
        <f t="shared" si="214"/>
        <v>0</v>
      </c>
      <c r="BW90" s="19">
        <f t="shared" si="215"/>
        <v>0</v>
      </c>
      <c r="BX90" s="19">
        <f t="shared" si="216"/>
        <v>0</v>
      </c>
      <c r="BY90" s="19">
        <f t="shared" si="217"/>
        <v>0</v>
      </c>
      <c r="BZ90" s="19">
        <f t="shared" si="218"/>
        <v>0</v>
      </c>
      <c r="CA90" s="19">
        <f t="shared" si="219"/>
        <v>0</v>
      </c>
      <c r="CB90" s="19">
        <f t="shared" si="220"/>
        <v>0</v>
      </c>
      <c r="CC90" s="19">
        <f t="shared" si="221"/>
        <v>0</v>
      </c>
      <c r="CD90" s="19">
        <f t="shared" si="222"/>
        <v>0</v>
      </c>
      <c r="CE90" s="19">
        <f t="shared" si="223"/>
        <v>0</v>
      </c>
      <c r="CF90" s="19">
        <f t="shared" si="224"/>
        <v>0</v>
      </c>
      <c r="CG90" s="19">
        <f t="shared" si="225"/>
        <v>0</v>
      </c>
      <c r="CH90" s="19">
        <f t="shared" si="226"/>
        <v>0</v>
      </c>
      <c r="CI90" s="19">
        <f t="shared" si="227"/>
        <v>0</v>
      </c>
      <c r="CJ90" s="19">
        <f t="shared" si="228"/>
        <v>0</v>
      </c>
      <c r="CK90" s="19">
        <f t="shared" si="229"/>
        <v>0</v>
      </c>
      <c r="CL90" s="19"/>
      <c r="CM90" s="18">
        <f>'[20]Pivot Transfers'!U39</f>
        <v>0</v>
      </c>
      <c r="CN90" s="18">
        <f>'[20]Pivot Transfers'!V39</f>
        <v>0</v>
      </c>
      <c r="CO90" s="18">
        <f>'[20]Pivot Transfers'!W39</f>
        <v>0</v>
      </c>
      <c r="CP90" s="18">
        <f>'[20]Pivot Transfers'!X39</f>
        <v>0</v>
      </c>
      <c r="CQ90" s="18">
        <f>'[20]Pivot Transfers'!Y39</f>
        <v>0</v>
      </c>
      <c r="CR90" s="18">
        <f>'[20]Pivot Transfers'!Z39</f>
        <v>0</v>
      </c>
      <c r="CS90" s="18">
        <v>0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0</v>
      </c>
      <c r="DJ90" s="19">
        <v>0</v>
      </c>
      <c r="DK90" s="19">
        <v>0</v>
      </c>
      <c r="DL90" s="19">
        <v>0</v>
      </c>
      <c r="DM90" s="19">
        <v>0</v>
      </c>
      <c r="DN90" s="19"/>
    </row>
    <row r="91" spans="1:118">
      <c r="A91" s="50">
        <v>35100</v>
      </c>
      <c r="B91" s="34" t="s">
        <v>82</v>
      </c>
      <c r="C91" s="53">
        <f t="shared" si="178"/>
        <v>17916.189999999999</v>
      </c>
      <c r="D91" s="53">
        <f t="shared" si="179"/>
        <v>17916.189999999999</v>
      </c>
      <c r="E91" s="21">
        <f>'[20]Pivot End Balances'!T40</f>
        <v>17916.189999999999</v>
      </c>
      <c r="F91" s="19">
        <f t="shared" si="180"/>
        <v>17916.189999999999</v>
      </c>
      <c r="G91" s="19">
        <f t="shared" si="181"/>
        <v>17916.189999999999</v>
      </c>
      <c r="H91" s="19">
        <f t="shared" si="182"/>
        <v>17916.189999999999</v>
      </c>
      <c r="I91" s="19">
        <f t="shared" si="183"/>
        <v>17916.189999999999</v>
      </c>
      <c r="J91" s="19">
        <f t="shared" si="184"/>
        <v>17916.189999999999</v>
      </c>
      <c r="K91" s="19">
        <f t="shared" si="185"/>
        <v>17916.189999999999</v>
      </c>
      <c r="L91" s="19">
        <f t="shared" si="186"/>
        <v>17916.189999999999</v>
      </c>
      <c r="M91" s="19">
        <f t="shared" si="187"/>
        <v>17916.189999999999</v>
      </c>
      <c r="N91" s="19">
        <f t="shared" si="188"/>
        <v>17916.189999999999</v>
      </c>
      <c r="O91" s="19">
        <f t="shared" si="189"/>
        <v>17916.189999999999</v>
      </c>
      <c r="P91" s="19">
        <f t="shared" si="190"/>
        <v>17916.189999999999</v>
      </c>
      <c r="Q91" s="19">
        <f t="shared" si="191"/>
        <v>17916.189999999999</v>
      </c>
      <c r="R91" s="19">
        <f t="shared" si="192"/>
        <v>17916.189999999999</v>
      </c>
      <c r="S91" s="19">
        <f t="shared" si="193"/>
        <v>17916.189999999999</v>
      </c>
      <c r="T91" s="19">
        <f t="shared" si="194"/>
        <v>17916.189999999999</v>
      </c>
      <c r="U91" s="19">
        <f t="shared" si="195"/>
        <v>17916.189999999999</v>
      </c>
      <c r="V91" s="19">
        <f t="shared" si="196"/>
        <v>17916.189999999999</v>
      </c>
      <c r="W91" s="19">
        <f t="shared" si="197"/>
        <v>17916.189999999999</v>
      </c>
      <c r="X91" s="19">
        <f t="shared" si="198"/>
        <v>17916.189999999999</v>
      </c>
      <c r="Y91" s="19">
        <f t="shared" si="199"/>
        <v>17916.189999999999</v>
      </c>
      <c r="Z91" s="19">
        <f t="shared" si="200"/>
        <v>17916.189999999999</v>
      </c>
      <c r="AA91" s="19">
        <f t="shared" si="201"/>
        <v>17916.189999999999</v>
      </c>
      <c r="AB91" s="19">
        <f t="shared" si="202"/>
        <v>17916.189999999999</v>
      </c>
      <c r="AC91" s="19">
        <f t="shared" si="203"/>
        <v>17916.189999999999</v>
      </c>
      <c r="AD91" s="19">
        <f t="shared" si="204"/>
        <v>17916.189999999999</v>
      </c>
      <c r="AE91" s="19">
        <f t="shared" si="205"/>
        <v>17916.189999999999</v>
      </c>
      <c r="AF91" s="19">
        <f t="shared" si="206"/>
        <v>17916.189999999999</v>
      </c>
      <c r="AH91" s="18">
        <f>'[20]Pivot Additions'!U40</f>
        <v>0</v>
      </c>
      <c r="AI91" s="18">
        <f>'[20]Pivot Additions'!V40</f>
        <v>0</v>
      </c>
      <c r="AJ91" s="18">
        <f>'[20]Pivot Additions'!W40</f>
        <v>0</v>
      </c>
      <c r="AK91" s="18">
        <f>'[20]Pivot Additions'!X40</f>
        <v>0</v>
      </c>
      <c r="AL91" s="18">
        <f>'[20]Pivot Additions'!Y40</f>
        <v>0</v>
      </c>
      <c r="AM91" s="18">
        <f>'[20]Pivot Additions'!Z40</f>
        <v>0</v>
      </c>
      <c r="AN91" s="60">
        <f t="shared" si="207"/>
        <v>0</v>
      </c>
      <c r="AO91" s="60">
        <f>SUM($AH91:$AM91)/SUM($AH$157:$AM$157)*'Capital Spending'!D$12*$AO$1</f>
        <v>0</v>
      </c>
      <c r="AP91" s="60">
        <f>SUM($AH91:$AM91)/SUM($AH$157:$AM$157)*'Capital Spending'!E$12*$AO$1</f>
        <v>0</v>
      </c>
      <c r="AQ91" s="60">
        <f>SUM($AH91:$AM91)/SUM($AH$157:$AM$157)*'Capital Spending'!F$12*$AO$1</f>
        <v>0</v>
      </c>
      <c r="AR91" s="60">
        <f>SUM($AH91:$AM91)/SUM($AH$157:$AM$157)*'Capital Spending'!G$12*$AO$1</f>
        <v>0</v>
      </c>
      <c r="AS91" s="60">
        <f>SUM($AH91:$AM91)/SUM($AH$157:$AM$157)*'Capital Spending'!H$12*$AO$1</f>
        <v>0</v>
      </c>
      <c r="AT91" s="60">
        <f>SUM($AH91:$AM91)/SUM($AH$157:$AM$157)*'Capital Spending'!I$12*$AO$1</f>
        <v>0</v>
      </c>
      <c r="AU91" s="60">
        <f>SUM($AH91:$AM91)/SUM($AH$157:$AM$157)*'Capital Spending'!J$12*$AO$1</f>
        <v>0</v>
      </c>
      <c r="AV91" s="60">
        <f>SUM($AH91:$AM91)/SUM($AH$157:$AM$157)*'Capital Spending'!K$12*$AO$1</f>
        <v>0</v>
      </c>
      <c r="AW91" s="60">
        <f>SUM($AH91:$AM91)/SUM($AH$157:$AM$157)*'Capital Spending'!L$12*$AO$1</f>
        <v>0</v>
      </c>
      <c r="AX91" s="60">
        <f>SUM($AH91:$AM91)/SUM($AH$157:$AM$157)*'Capital Spending'!M$12*$AO$1</f>
        <v>0</v>
      </c>
      <c r="AY91" s="60">
        <f>SUM($AH91:$AM91)/SUM($AH$157:$AM$157)*'Capital Spending'!N$12*$AO$1</f>
        <v>0</v>
      </c>
      <c r="AZ91" s="60">
        <f>SUM($AH91:$AM91)/SUM($AH$157:$AM$157)*'Capital Spending'!O$12*$AO$1</f>
        <v>0</v>
      </c>
      <c r="BA91" s="60">
        <f>SUM($AH91:$AM91)/SUM($AH$157:$AM$157)*'Capital Spending'!P$12*$AO$1</f>
        <v>0</v>
      </c>
      <c r="BB91" s="60">
        <f>SUM($AH91:$AM91)/SUM($AH$157:$AM$157)*'Capital Spending'!Q$12*$AO$1</f>
        <v>0</v>
      </c>
      <c r="BC91" s="60">
        <f>SUM($AH91:$AM91)/SUM($AH$157:$AM$157)*'Capital Spending'!R$12*$AO$1</f>
        <v>0</v>
      </c>
      <c r="BD91" s="60">
        <f>SUM($AH91:$AM91)/SUM($AH$157:$AM$157)*'Capital Spending'!S$12*$AO$1</f>
        <v>0</v>
      </c>
      <c r="BE91" s="60">
        <f>SUM($AH91:$AM91)/SUM($AH$157:$AM$157)*'Capital Spending'!T$12*$AO$1</f>
        <v>0</v>
      </c>
      <c r="BF91" s="60">
        <f>SUM($AH91:$AM91)/SUM($AH$157:$AM$157)*'Capital Spending'!U$12*$AO$1</f>
        <v>0</v>
      </c>
      <c r="BG91" s="60">
        <f>SUM($AH91:$AM91)/SUM($AH$157:$AM$157)*'Capital Spending'!V$12*$AO$1</f>
        <v>0</v>
      </c>
      <c r="BH91" s="60">
        <f>SUM($AH91:$AM91)/SUM($AH$157:$AM$157)*'Capital Spending'!W$12*$AO$1</f>
        <v>0</v>
      </c>
      <c r="BI91" s="19"/>
      <c r="BJ91" s="110">
        <f t="shared" si="208"/>
        <v>0</v>
      </c>
      <c r="BK91" s="31">
        <f>'[20]Pivot Retires'!U40</f>
        <v>0</v>
      </c>
      <c r="BL91" s="31">
        <f>'[20]Pivot Retires'!V40</f>
        <v>0</v>
      </c>
      <c r="BM91" s="31">
        <f>'[20]Pivot Retires'!W40</f>
        <v>0</v>
      </c>
      <c r="BN91" s="31">
        <f>'[20]Pivot Retires'!X40</f>
        <v>0</v>
      </c>
      <c r="BO91" s="31">
        <f>'[20]Pivot Retires'!Y40</f>
        <v>0</v>
      </c>
      <c r="BP91" s="31">
        <f>'[20]Pivot Retires'!Z40</f>
        <v>0</v>
      </c>
      <c r="BQ91" s="18">
        <f t="shared" si="209"/>
        <v>0</v>
      </c>
      <c r="BR91" s="19">
        <f t="shared" si="210"/>
        <v>0</v>
      </c>
      <c r="BS91" s="19">
        <f t="shared" si="211"/>
        <v>0</v>
      </c>
      <c r="BT91" s="19">
        <f t="shared" si="212"/>
        <v>0</v>
      </c>
      <c r="BU91" s="19">
        <f t="shared" si="213"/>
        <v>0</v>
      </c>
      <c r="BV91" s="19">
        <f t="shared" si="214"/>
        <v>0</v>
      </c>
      <c r="BW91" s="19">
        <f t="shared" si="215"/>
        <v>0</v>
      </c>
      <c r="BX91" s="19">
        <f t="shared" si="216"/>
        <v>0</v>
      </c>
      <c r="BY91" s="19">
        <f t="shared" si="217"/>
        <v>0</v>
      </c>
      <c r="BZ91" s="19">
        <f t="shared" si="218"/>
        <v>0</v>
      </c>
      <c r="CA91" s="19">
        <f t="shared" si="219"/>
        <v>0</v>
      </c>
      <c r="CB91" s="19">
        <f t="shared" si="220"/>
        <v>0</v>
      </c>
      <c r="CC91" s="19">
        <f t="shared" si="221"/>
        <v>0</v>
      </c>
      <c r="CD91" s="19">
        <f t="shared" si="222"/>
        <v>0</v>
      </c>
      <c r="CE91" s="19">
        <f t="shared" si="223"/>
        <v>0</v>
      </c>
      <c r="CF91" s="19">
        <f t="shared" si="224"/>
        <v>0</v>
      </c>
      <c r="CG91" s="19">
        <f t="shared" si="225"/>
        <v>0</v>
      </c>
      <c r="CH91" s="19">
        <f t="shared" si="226"/>
        <v>0</v>
      </c>
      <c r="CI91" s="19">
        <f t="shared" si="227"/>
        <v>0</v>
      </c>
      <c r="CJ91" s="19">
        <f t="shared" si="228"/>
        <v>0</v>
      </c>
      <c r="CK91" s="19">
        <f t="shared" si="229"/>
        <v>0</v>
      </c>
      <c r="CL91" s="19"/>
      <c r="CM91" s="18">
        <f>'[20]Pivot Transfers'!U40</f>
        <v>0</v>
      </c>
      <c r="CN91" s="18">
        <f>'[20]Pivot Transfers'!V40</f>
        <v>0</v>
      </c>
      <c r="CO91" s="18">
        <f>'[20]Pivot Transfers'!W40</f>
        <v>0</v>
      </c>
      <c r="CP91" s="18">
        <f>'[20]Pivot Transfers'!X40</f>
        <v>0</v>
      </c>
      <c r="CQ91" s="18">
        <f>'[20]Pivot Transfers'!Y40</f>
        <v>0</v>
      </c>
      <c r="CR91" s="18">
        <f>'[20]Pivot Transfers'!Z40</f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19">
        <v>0</v>
      </c>
      <c r="DK91" s="19">
        <v>0</v>
      </c>
      <c r="DL91" s="19">
        <v>0</v>
      </c>
      <c r="DM91" s="19">
        <v>0</v>
      </c>
      <c r="DN91" s="19"/>
    </row>
    <row r="92" spans="1:118">
      <c r="A92" s="50">
        <v>35102</v>
      </c>
      <c r="B92" s="34" t="s">
        <v>83</v>
      </c>
      <c r="C92" s="53">
        <f t="shared" si="178"/>
        <v>153261.30000000002</v>
      </c>
      <c r="D92" s="53">
        <f t="shared" si="179"/>
        <v>153261.30000000002</v>
      </c>
      <c r="E92" s="21">
        <f>'[20]Pivot End Balances'!T41</f>
        <v>153261.29999999999</v>
      </c>
      <c r="F92" s="19">
        <f t="shared" si="180"/>
        <v>153261.29999999999</v>
      </c>
      <c r="G92" s="19">
        <f t="shared" si="181"/>
        <v>153261.29999999999</v>
      </c>
      <c r="H92" s="19">
        <f t="shared" si="182"/>
        <v>153261.29999999999</v>
      </c>
      <c r="I92" s="19">
        <f t="shared" si="183"/>
        <v>153261.29999999999</v>
      </c>
      <c r="J92" s="19">
        <f t="shared" si="184"/>
        <v>153261.29999999999</v>
      </c>
      <c r="K92" s="19">
        <f t="shared" si="185"/>
        <v>153261.29999999999</v>
      </c>
      <c r="L92" s="19">
        <f t="shared" si="186"/>
        <v>153261.29999999999</v>
      </c>
      <c r="M92" s="19">
        <f t="shared" si="187"/>
        <v>153261.29999999999</v>
      </c>
      <c r="N92" s="19">
        <f t="shared" si="188"/>
        <v>153261.29999999999</v>
      </c>
      <c r="O92" s="19">
        <f t="shared" si="189"/>
        <v>153261.29999999999</v>
      </c>
      <c r="P92" s="19">
        <f t="shared" si="190"/>
        <v>153261.29999999999</v>
      </c>
      <c r="Q92" s="19">
        <f t="shared" si="191"/>
        <v>153261.29999999999</v>
      </c>
      <c r="R92" s="19">
        <f t="shared" si="192"/>
        <v>153261.29999999999</v>
      </c>
      <c r="S92" s="19">
        <f t="shared" si="193"/>
        <v>153261.29999999999</v>
      </c>
      <c r="T92" s="19">
        <f t="shared" si="194"/>
        <v>153261.29999999999</v>
      </c>
      <c r="U92" s="19">
        <f t="shared" si="195"/>
        <v>153261.29999999999</v>
      </c>
      <c r="V92" s="19">
        <f t="shared" si="196"/>
        <v>153261.29999999999</v>
      </c>
      <c r="W92" s="19">
        <f t="shared" si="197"/>
        <v>153261.29999999999</v>
      </c>
      <c r="X92" s="19">
        <f t="shared" si="198"/>
        <v>153261.29999999999</v>
      </c>
      <c r="Y92" s="19">
        <f t="shared" si="199"/>
        <v>153261.29999999999</v>
      </c>
      <c r="Z92" s="19">
        <f t="shared" si="200"/>
        <v>153261.29999999999</v>
      </c>
      <c r="AA92" s="19">
        <f t="shared" si="201"/>
        <v>153261.29999999999</v>
      </c>
      <c r="AB92" s="19">
        <f t="shared" si="202"/>
        <v>153261.29999999999</v>
      </c>
      <c r="AC92" s="19">
        <f t="shared" si="203"/>
        <v>153261.29999999999</v>
      </c>
      <c r="AD92" s="19">
        <f t="shared" si="204"/>
        <v>153261.29999999999</v>
      </c>
      <c r="AE92" s="19">
        <f t="shared" si="205"/>
        <v>153261.29999999999</v>
      </c>
      <c r="AF92" s="19">
        <f t="shared" si="206"/>
        <v>153261.29999999999</v>
      </c>
      <c r="AH92" s="18">
        <f>'[20]Pivot Additions'!U41</f>
        <v>0</v>
      </c>
      <c r="AI92" s="18">
        <f>'[20]Pivot Additions'!V41</f>
        <v>0</v>
      </c>
      <c r="AJ92" s="18">
        <f>'[20]Pivot Additions'!W41</f>
        <v>0</v>
      </c>
      <c r="AK92" s="18">
        <f>'[20]Pivot Additions'!X41</f>
        <v>0</v>
      </c>
      <c r="AL92" s="18">
        <f>'[20]Pivot Additions'!Y41</f>
        <v>0</v>
      </c>
      <c r="AM92" s="18">
        <f>'[20]Pivot Additions'!Z41</f>
        <v>0</v>
      </c>
      <c r="AN92" s="60">
        <f t="shared" si="207"/>
        <v>0</v>
      </c>
      <c r="AO92" s="60">
        <f>SUM($AH92:$AM92)/SUM($AH$157:$AM$157)*'Capital Spending'!D$12*$AO$1</f>
        <v>0</v>
      </c>
      <c r="AP92" s="60">
        <f>SUM($AH92:$AM92)/SUM($AH$157:$AM$157)*'Capital Spending'!E$12*$AO$1</f>
        <v>0</v>
      </c>
      <c r="AQ92" s="60">
        <f>SUM($AH92:$AM92)/SUM($AH$157:$AM$157)*'Capital Spending'!F$12*$AO$1</f>
        <v>0</v>
      </c>
      <c r="AR92" s="60">
        <f>SUM($AH92:$AM92)/SUM($AH$157:$AM$157)*'Capital Spending'!G$12*$AO$1</f>
        <v>0</v>
      </c>
      <c r="AS92" s="60">
        <f>SUM($AH92:$AM92)/SUM($AH$157:$AM$157)*'Capital Spending'!H$12*$AO$1</f>
        <v>0</v>
      </c>
      <c r="AT92" s="60">
        <f>SUM($AH92:$AM92)/SUM($AH$157:$AM$157)*'Capital Spending'!I$12*$AO$1</f>
        <v>0</v>
      </c>
      <c r="AU92" s="60">
        <f>SUM($AH92:$AM92)/SUM($AH$157:$AM$157)*'Capital Spending'!J$12*$AO$1</f>
        <v>0</v>
      </c>
      <c r="AV92" s="60">
        <f>SUM($AH92:$AM92)/SUM($AH$157:$AM$157)*'Capital Spending'!K$12*$AO$1</f>
        <v>0</v>
      </c>
      <c r="AW92" s="60">
        <f>SUM($AH92:$AM92)/SUM($AH$157:$AM$157)*'Capital Spending'!L$12*$AO$1</f>
        <v>0</v>
      </c>
      <c r="AX92" s="60">
        <f>SUM($AH92:$AM92)/SUM($AH$157:$AM$157)*'Capital Spending'!M$12*$AO$1</f>
        <v>0</v>
      </c>
      <c r="AY92" s="60">
        <f>SUM($AH92:$AM92)/SUM($AH$157:$AM$157)*'Capital Spending'!N$12*$AO$1</f>
        <v>0</v>
      </c>
      <c r="AZ92" s="60">
        <f>SUM($AH92:$AM92)/SUM($AH$157:$AM$157)*'Capital Spending'!O$12*$AO$1</f>
        <v>0</v>
      </c>
      <c r="BA92" s="60">
        <f>SUM($AH92:$AM92)/SUM($AH$157:$AM$157)*'Capital Spending'!P$12*$AO$1</f>
        <v>0</v>
      </c>
      <c r="BB92" s="60">
        <f>SUM($AH92:$AM92)/SUM($AH$157:$AM$157)*'Capital Spending'!Q$12*$AO$1</f>
        <v>0</v>
      </c>
      <c r="BC92" s="60">
        <f>SUM($AH92:$AM92)/SUM($AH$157:$AM$157)*'Capital Spending'!R$12*$AO$1</f>
        <v>0</v>
      </c>
      <c r="BD92" s="60">
        <f>SUM($AH92:$AM92)/SUM($AH$157:$AM$157)*'Capital Spending'!S$12*$AO$1</f>
        <v>0</v>
      </c>
      <c r="BE92" s="60">
        <f>SUM($AH92:$AM92)/SUM($AH$157:$AM$157)*'Capital Spending'!T$12*$AO$1</f>
        <v>0</v>
      </c>
      <c r="BF92" s="60">
        <f>SUM($AH92:$AM92)/SUM($AH$157:$AM$157)*'Capital Spending'!U$12*$AO$1</f>
        <v>0</v>
      </c>
      <c r="BG92" s="60">
        <f>SUM($AH92:$AM92)/SUM($AH$157:$AM$157)*'Capital Spending'!V$12*$AO$1</f>
        <v>0</v>
      </c>
      <c r="BH92" s="60">
        <f>SUM($AH92:$AM92)/SUM($AH$157:$AM$157)*'Capital Spending'!W$12*$AO$1</f>
        <v>0</v>
      </c>
      <c r="BI92" s="19"/>
      <c r="BJ92" s="110">
        <f t="shared" si="208"/>
        <v>0</v>
      </c>
      <c r="BK92" s="31">
        <f>'[20]Pivot Retires'!U41</f>
        <v>0</v>
      </c>
      <c r="BL92" s="31">
        <f>'[20]Pivot Retires'!V41</f>
        <v>0</v>
      </c>
      <c r="BM92" s="31">
        <f>'[20]Pivot Retires'!W41</f>
        <v>0</v>
      </c>
      <c r="BN92" s="31">
        <f>'[20]Pivot Retires'!X41</f>
        <v>0</v>
      </c>
      <c r="BO92" s="31">
        <f>'[20]Pivot Retires'!Y41</f>
        <v>0</v>
      </c>
      <c r="BP92" s="31">
        <f>'[20]Pivot Retires'!Z41</f>
        <v>0</v>
      </c>
      <c r="BQ92" s="18">
        <f t="shared" si="209"/>
        <v>0</v>
      </c>
      <c r="BR92" s="19">
        <f t="shared" si="210"/>
        <v>0</v>
      </c>
      <c r="BS92" s="19">
        <f t="shared" si="211"/>
        <v>0</v>
      </c>
      <c r="BT92" s="19">
        <f t="shared" si="212"/>
        <v>0</v>
      </c>
      <c r="BU92" s="19">
        <f t="shared" si="213"/>
        <v>0</v>
      </c>
      <c r="BV92" s="19">
        <f t="shared" si="214"/>
        <v>0</v>
      </c>
      <c r="BW92" s="19">
        <f t="shared" si="215"/>
        <v>0</v>
      </c>
      <c r="BX92" s="19">
        <f t="shared" si="216"/>
        <v>0</v>
      </c>
      <c r="BY92" s="19">
        <f t="shared" si="217"/>
        <v>0</v>
      </c>
      <c r="BZ92" s="19">
        <f t="shared" si="218"/>
        <v>0</v>
      </c>
      <c r="CA92" s="19">
        <f t="shared" si="219"/>
        <v>0</v>
      </c>
      <c r="CB92" s="19">
        <f t="shared" si="220"/>
        <v>0</v>
      </c>
      <c r="CC92" s="19">
        <f t="shared" si="221"/>
        <v>0</v>
      </c>
      <c r="CD92" s="19">
        <f t="shared" si="222"/>
        <v>0</v>
      </c>
      <c r="CE92" s="19">
        <f t="shared" si="223"/>
        <v>0</v>
      </c>
      <c r="CF92" s="19">
        <f t="shared" si="224"/>
        <v>0</v>
      </c>
      <c r="CG92" s="19">
        <f t="shared" si="225"/>
        <v>0</v>
      </c>
      <c r="CH92" s="19">
        <f t="shared" si="226"/>
        <v>0</v>
      </c>
      <c r="CI92" s="19">
        <f t="shared" si="227"/>
        <v>0</v>
      </c>
      <c r="CJ92" s="19">
        <f t="shared" si="228"/>
        <v>0</v>
      </c>
      <c r="CK92" s="19">
        <f t="shared" si="229"/>
        <v>0</v>
      </c>
      <c r="CL92" s="19"/>
      <c r="CM92" s="18">
        <f>'[20]Pivot Transfers'!U41</f>
        <v>0</v>
      </c>
      <c r="CN92" s="18">
        <f>'[20]Pivot Transfers'!V41</f>
        <v>0</v>
      </c>
      <c r="CO92" s="18">
        <f>'[20]Pivot Transfers'!W41</f>
        <v>0</v>
      </c>
      <c r="CP92" s="18">
        <f>'[20]Pivot Transfers'!X41</f>
        <v>0</v>
      </c>
      <c r="CQ92" s="18">
        <f>'[20]Pivot Transfers'!Y41</f>
        <v>0</v>
      </c>
      <c r="CR92" s="18">
        <f>'[20]Pivot Transfers'!Z41</f>
        <v>0</v>
      </c>
      <c r="CS92" s="18">
        <v>0</v>
      </c>
      <c r="CT92" s="18">
        <v>0</v>
      </c>
      <c r="CU92" s="18">
        <v>0</v>
      </c>
      <c r="CV92" s="18">
        <v>0</v>
      </c>
      <c r="CW92" s="18">
        <v>0</v>
      </c>
      <c r="CX92" s="18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0</v>
      </c>
      <c r="DI92" s="19">
        <v>0</v>
      </c>
      <c r="DJ92" s="19">
        <v>0</v>
      </c>
      <c r="DK92" s="19">
        <v>0</v>
      </c>
      <c r="DL92" s="19">
        <v>0</v>
      </c>
      <c r="DM92" s="19">
        <v>0</v>
      </c>
      <c r="DN92" s="19"/>
    </row>
    <row r="93" spans="1:118">
      <c r="A93" s="50">
        <v>35103</v>
      </c>
      <c r="B93" s="34" t="s">
        <v>84</v>
      </c>
      <c r="C93" s="53">
        <f t="shared" si="178"/>
        <v>23138.38</v>
      </c>
      <c r="D93" s="53">
        <f t="shared" si="179"/>
        <v>23138.38</v>
      </c>
      <c r="E93" s="21">
        <f>'[20]Pivot End Balances'!T42</f>
        <v>23138.38</v>
      </c>
      <c r="F93" s="19">
        <f t="shared" si="180"/>
        <v>23138.38</v>
      </c>
      <c r="G93" s="19">
        <f t="shared" si="181"/>
        <v>23138.38</v>
      </c>
      <c r="H93" s="19">
        <f t="shared" si="182"/>
        <v>23138.38</v>
      </c>
      <c r="I93" s="19">
        <f t="shared" si="183"/>
        <v>23138.38</v>
      </c>
      <c r="J93" s="19">
        <f t="shared" si="184"/>
        <v>23138.38</v>
      </c>
      <c r="K93" s="19">
        <f t="shared" si="185"/>
        <v>23138.38</v>
      </c>
      <c r="L93" s="19">
        <f t="shared" si="186"/>
        <v>23138.38</v>
      </c>
      <c r="M93" s="19">
        <f t="shared" si="187"/>
        <v>23138.38</v>
      </c>
      <c r="N93" s="19">
        <f t="shared" si="188"/>
        <v>23138.38</v>
      </c>
      <c r="O93" s="19">
        <f t="shared" si="189"/>
        <v>23138.38</v>
      </c>
      <c r="P93" s="19">
        <f t="shared" si="190"/>
        <v>23138.38</v>
      </c>
      <c r="Q93" s="19">
        <f t="shared" si="191"/>
        <v>23138.38</v>
      </c>
      <c r="R93" s="19">
        <f t="shared" si="192"/>
        <v>23138.38</v>
      </c>
      <c r="S93" s="19">
        <f t="shared" si="193"/>
        <v>23138.38</v>
      </c>
      <c r="T93" s="19">
        <f t="shared" si="194"/>
        <v>23138.38</v>
      </c>
      <c r="U93" s="19">
        <f t="shared" si="195"/>
        <v>23138.38</v>
      </c>
      <c r="V93" s="19">
        <f t="shared" si="196"/>
        <v>23138.38</v>
      </c>
      <c r="W93" s="19">
        <f t="shared" si="197"/>
        <v>23138.38</v>
      </c>
      <c r="X93" s="19">
        <f t="shared" si="198"/>
        <v>23138.38</v>
      </c>
      <c r="Y93" s="19">
        <f t="shared" si="199"/>
        <v>23138.38</v>
      </c>
      <c r="Z93" s="19">
        <f t="shared" si="200"/>
        <v>23138.38</v>
      </c>
      <c r="AA93" s="19">
        <f t="shared" si="201"/>
        <v>23138.38</v>
      </c>
      <c r="AB93" s="19">
        <f t="shared" si="202"/>
        <v>23138.38</v>
      </c>
      <c r="AC93" s="19">
        <f t="shared" si="203"/>
        <v>23138.38</v>
      </c>
      <c r="AD93" s="19">
        <f t="shared" si="204"/>
        <v>23138.38</v>
      </c>
      <c r="AE93" s="19">
        <f t="shared" si="205"/>
        <v>23138.38</v>
      </c>
      <c r="AF93" s="19">
        <f t="shared" si="206"/>
        <v>23138.38</v>
      </c>
      <c r="AH93" s="18">
        <f>'[20]Pivot Additions'!U42</f>
        <v>0</v>
      </c>
      <c r="AI93" s="18">
        <f>'[20]Pivot Additions'!V42</f>
        <v>0</v>
      </c>
      <c r="AJ93" s="18">
        <f>'[20]Pivot Additions'!W42</f>
        <v>0</v>
      </c>
      <c r="AK93" s="18">
        <f>'[20]Pivot Additions'!X42</f>
        <v>0</v>
      </c>
      <c r="AL93" s="18">
        <f>'[20]Pivot Additions'!Y42</f>
        <v>0</v>
      </c>
      <c r="AM93" s="18">
        <f>'[20]Pivot Additions'!Z42</f>
        <v>0</v>
      </c>
      <c r="AN93" s="60">
        <f t="shared" si="207"/>
        <v>0</v>
      </c>
      <c r="AO93" s="60">
        <f>SUM($AH93:$AM93)/SUM($AH$157:$AM$157)*'Capital Spending'!D$12*$AO$1</f>
        <v>0</v>
      </c>
      <c r="AP93" s="60">
        <f>SUM($AH93:$AM93)/SUM($AH$157:$AM$157)*'Capital Spending'!E$12*$AO$1</f>
        <v>0</v>
      </c>
      <c r="AQ93" s="60">
        <f>SUM($AH93:$AM93)/SUM($AH$157:$AM$157)*'Capital Spending'!F$12*$AO$1</f>
        <v>0</v>
      </c>
      <c r="AR93" s="60">
        <f>SUM($AH93:$AM93)/SUM($AH$157:$AM$157)*'Capital Spending'!G$12*$AO$1</f>
        <v>0</v>
      </c>
      <c r="AS93" s="60">
        <f>SUM($AH93:$AM93)/SUM($AH$157:$AM$157)*'Capital Spending'!H$12*$AO$1</f>
        <v>0</v>
      </c>
      <c r="AT93" s="60">
        <f>SUM($AH93:$AM93)/SUM($AH$157:$AM$157)*'Capital Spending'!I$12*$AO$1</f>
        <v>0</v>
      </c>
      <c r="AU93" s="60">
        <f>SUM($AH93:$AM93)/SUM($AH$157:$AM$157)*'Capital Spending'!J$12*$AO$1</f>
        <v>0</v>
      </c>
      <c r="AV93" s="60">
        <f>SUM($AH93:$AM93)/SUM($AH$157:$AM$157)*'Capital Spending'!K$12*$AO$1</f>
        <v>0</v>
      </c>
      <c r="AW93" s="60">
        <f>SUM($AH93:$AM93)/SUM($AH$157:$AM$157)*'Capital Spending'!L$12*$AO$1</f>
        <v>0</v>
      </c>
      <c r="AX93" s="60">
        <f>SUM($AH93:$AM93)/SUM($AH$157:$AM$157)*'Capital Spending'!M$12*$AO$1</f>
        <v>0</v>
      </c>
      <c r="AY93" s="60">
        <f>SUM($AH93:$AM93)/SUM($AH$157:$AM$157)*'Capital Spending'!N$12*$AO$1</f>
        <v>0</v>
      </c>
      <c r="AZ93" s="60">
        <f>SUM($AH93:$AM93)/SUM($AH$157:$AM$157)*'Capital Spending'!O$12*$AO$1</f>
        <v>0</v>
      </c>
      <c r="BA93" s="60">
        <f>SUM($AH93:$AM93)/SUM($AH$157:$AM$157)*'Capital Spending'!P$12*$AO$1</f>
        <v>0</v>
      </c>
      <c r="BB93" s="60">
        <f>SUM($AH93:$AM93)/SUM($AH$157:$AM$157)*'Capital Spending'!Q$12*$AO$1</f>
        <v>0</v>
      </c>
      <c r="BC93" s="60">
        <f>SUM($AH93:$AM93)/SUM($AH$157:$AM$157)*'Capital Spending'!R$12*$AO$1</f>
        <v>0</v>
      </c>
      <c r="BD93" s="60">
        <f>SUM($AH93:$AM93)/SUM($AH$157:$AM$157)*'Capital Spending'!S$12*$AO$1</f>
        <v>0</v>
      </c>
      <c r="BE93" s="60">
        <f>SUM($AH93:$AM93)/SUM($AH$157:$AM$157)*'Capital Spending'!T$12*$AO$1</f>
        <v>0</v>
      </c>
      <c r="BF93" s="60">
        <f>SUM($AH93:$AM93)/SUM($AH$157:$AM$157)*'Capital Spending'!U$12*$AO$1</f>
        <v>0</v>
      </c>
      <c r="BG93" s="60">
        <f>SUM($AH93:$AM93)/SUM($AH$157:$AM$157)*'Capital Spending'!V$12*$AO$1</f>
        <v>0</v>
      </c>
      <c r="BH93" s="60">
        <f>SUM($AH93:$AM93)/SUM($AH$157:$AM$157)*'Capital Spending'!W$12*$AO$1</f>
        <v>0</v>
      </c>
      <c r="BI93" s="19"/>
      <c r="BJ93" s="110">
        <f t="shared" si="208"/>
        <v>0</v>
      </c>
      <c r="BK93" s="31">
        <f>'[20]Pivot Retires'!U42</f>
        <v>0</v>
      </c>
      <c r="BL93" s="31">
        <f>'[20]Pivot Retires'!V42</f>
        <v>0</v>
      </c>
      <c r="BM93" s="31">
        <f>'[20]Pivot Retires'!W42</f>
        <v>0</v>
      </c>
      <c r="BN93" s="31">
        <f>'[20]Pivot Retires'!X42</f>
        <v>0</v>
      </c>
      <c r="BO93" s="31">
        <f>'[20]Pivot Retires'!Y42</f>
        <v>0</v>
      </c>
      <c r="BP93" s="31">
        <f>'[20]Pivot Retires'!Z42</f>
        <v>0</v>
      </c>
      <c r="BQ93" s="18">
        <f t="shared" si="209"/>
        <v>0</v>
      </c>
      <c r="BR93" s="19">
        <f t="shared" si="210"/>
        <v>0</v>
      </c>
      <c r="BS93" s="19">
        <f t="shared" si="211"/>
        <v>0</v>
      </c>
      <c r="BT93" s="19">
        <f t="shared" si="212"/>
        <v>0</v>
      </c>
      <c r="BU93" s="19">
        <f t="shared" si="213"/>
        <v>0</v>
      </c>
      <c r="BV93" s="19">
        <f t="shared" si="214"/>
        <v>0</v>
      </c>
      <c r="BW93" s="19">
        <f t="shared" si="215"/>
        <v>0</v>
      </c>
      <c r="BX93" s="19">
        <f t="shared" si="216"/>
        <v>0</v>
      </c>
      <c r="BY93" s="19">
        <f t="shared" si="217"/>
        <v>0</v>
      </c>
      <c r="BZ93" s="19">
        <f t="shared" si="218"/>
        <v>0</v>
      </c>
      <c r="CA93" s="19">
        <f t="shared" si="219"/>
        <v>0</v>
      </c>
      <c r="CB93" s="19">
        <f t="shared" si="220"/>
        <v>0</v>
      </c>
      <c r="CC93" s="19">
        <f t="shared" si="221"/>
        <v>0</v>
      </c>
      <c r="CD93" s="19">
        <f t="shared" si="222"/>
        <v>0</v>
      </c>
      <c r="CE93" s="19">
        <f t="shared" si="223"/>
        <v>0</v>
      </c>
      <c r="CF93" s="19">
        <f t="shared" si="224"/>
        <v>0</v>
      </c>
      <c r="CG93" s="19">
        <f t="shared" si="225"/>
        <v>0</v>
      </c>
      <c r="CH93" s="19">
        <f t="shared" si="226"/>
        <v>0</v>
      </c>
      <c r="CI93" s="19">
        <f t="shared" si="227"/>
        <v>0</v>
      </c>
      <c r="CJ93" s="19">
        <f t="shared" si="228"/>
        <v>0</v>
      </c>
      <c r="CK93" s="19">
        <f t="shared" si="229"/>
        <v>0</v>
      </c>
      <c r="CL93" s="19"/>
      <c r="CM93" s="18">
        <f>'[20]Pivot Transfers'!U42</f>
        <v>0</v>
      </c>
      <c r="CN93" s="18">
        <f>'[20]Pivot Transfers'!V42</f>
        <v>0</v>
      </c>
      <c r="CO93" s="18">
        <f>'[20]Pivot Transfers'!W42</f>
        <v>0</v>
      </c>
      <c r="CP93" s="18">
        <f>'[20]Pivot Transfers'!X42</f>
        <v>0</v>
      </c>
      <c r="CQ93" s="18">
        <f>'[20]Pivot Transfers'!Y42</f>
        <v>0</v>
      </c>
      <c r="CR93" s="18">
        <f>'[20]Pivot Transfers'!Z42</f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0</v>
      </c>
      <c r="DL93" s="19">
        <v>0</v>
      </c>
      <c r="DM93" s="19">
        <v>0</v>
      </c>
      <c r="DN93" s="19"/>
    </row>
    <row r="94" spans="1:118">
      <c r="A94" s="50">
        <v>35104</v>
      </c>
      <c r="B94" s="34" t="s">
        <v>85</v>
      </c>
      <c r="C94" s="53">
        <f t="shared" si="178"/>
        <v>137442.53</v>
      </c>
      <c r="D94" s="53">
        <f t="shared" si="179"/>
        <v>137442.53</v>
      </c>
      <c r="E94" s="21">
        <f>'[20]Pivot End Balances'!T43</f>
        <v>137442.53</v>
      </c>
      <c r="F94" s="19">
        <f t="shared" si="180"/>
        <v>137442.53</v>
      </c>
      <c r="G94" s="19">
        <f t="shared" si="181"/>
        <v>137442.53</v>
      </c>
      <c r="H94" s="19">
        <f t="shared" si="182"/>
        <v>137442.53</v>
      </c>
      <c r="I94" s="19">
        <f t="shared" si="183"/>
        <v>137442.53</v>
      </c>
      <c r="J94" s="19">
        <f t="shared" si="184"/>
        <v>137442.53</v>
      </c>
      <c r="K94" s="19">
        <f t="shared" si="185"/>
        <v>137442.53</v>
      </c>
      <c r="L94" s="19">
        <f t="shared" si="186"/>
        <v>137442.53</v>
      </c>
      <c r="M94" s="19">
        <f t="shared" si="187"/>
        <v>137442.53</v>
      </c>
      <c r="N94" s="19">
        <f t="shared" si="188"/>
        <v>137442.53</v>
      </c>
      <c r="O94" s="19">
        <f t="shared" si="189"/>
        <v>137442.53</v>
      </c>
      <c r="P94" s="19">
        <f t="shared" si="190"/>
        <v>137442.53</v>
      </c>
      <c r="Q94" s="19">
        <f t="shared" si="191"/>
        <v>137442.53</v>
      </c>
      <c r="R94" s="19">
        <f t="shared" si="192"/>
        <v>137442.53</v>
      </c>
      <c r="S94" s="19">
        <f t="shared" si="193"/>
        <v>137442.53</v>
      </c>
      <c r="T94" s="19">
        <f t="shared" si="194"/>
        <v>137442.53</v>
      </c>
      <c r="U94" s="19">
        <f t="shared" si="195"/>
        <v>137442.53</v>
      </c>
      <c r="V94" s="19">
        <f t="shared" si="196"/>
        <v>137442.53</v>
      </c>
      <c r="W94" s="19">
        <f t="shared" si="197"/>
        <v>137442.53</v>
      </c>
      <c r="X94" s="19">
        <f t="shared" si="198"/>
        <v>137442.53</v>
      </c>
      <c r="Y94" s="19">
        <f t="shared" si="199"/>
        <v>137442.53</v>
      </c>
      <c r="Z94" s="19">
        <f t="shared" si="200"/>
        <v>137442.53</v>
      </c>
      <c r="AA94" s="19">
        <f t="shared" si="201"/>
        <v>137442.53</v>
      </c>
      <c r="AB94" s="19">
        <f t="shared" si="202"/>
        <v>137442.53</v>
      </c>
      <c r="AC94" s="19">
        <f t="shared" si="203"/>
        <v>137442.53</v>
      </c>
      <c r="AD94" s="19">
        <f t="shared" si="204"/>
        <v>137442.53</v>
      </c>
      <c r="AE94" s="19">
        <f t="shared" si="205"/>
        <v>137442.53</v>
      </c>
      <c r="AF94" s="19">
        <f t="shared" si="206"/>
        <v>137442.53</v>
      </c>
      <c r="AH94" s="18">
        <f>'[20]Pivot Additions'!U43</f>
        <v>0</v>
      </c>
      <c r="AI94" s="18">
        <f>'[20]Pivot Additions'!V43</f>
        <v>0</v>
      </c>
      <c r="AJ94" s="18">
        <f>'[20]Pivot Additions'!W43</f>
        <v>0</v>
      </c>
      <c r="AK94" s="18">
        <f>'[20]Pivot Additions'!X43</f>
        <v>0</v>
      </c>
      <c r="AL94" s="18">
        <f>'[20]Pivot Additions'!Y43</f>
        <v>0</v>
      </c>
      <c r="AM94" s="18">
        <f>'[20]Pivot Additions'!Z43</f>
        <v>0</v>
      </c>
      <c r="AN94" s="60">
        <f t="shared" si="207"/>
        <v>0</v>
      </c>
      <c r="AO94" s="60">
        <f>SUM($AH94:$AM94)/SUM($AH$157:$AM$157)*'Capital Spending'!D$12*$AO$1</f>
        <v>0</v>
      </c>
      <c r="AP94" s="60">
        <f>SUM($AH94:$AM94)/SUM($AH$157:$AM$157)*'Capital Spending'!E$12*$AO$1</f>
        <v>0</v>
      </c>
      <c r="AQ94" s="60">
        <f>SUM($AH94:$AM94)/SUM($AH$157:$AM$157)*'Capital Spending'!F$12*$AO$1</f>
        <v>0</v>
      </c>
      <c r="AR94" s="60">
        <f>SUM($AH94:$AM94)/SUM($AH$157:$AM$157)*'Capital Spending'!G$12*$AO$1</f>
        <v>0</v>
      </c>
      <c r="AS94" s="60">
        <f>SUM($AH94:$AM94)/SUM($AH$157:$AM$157)*'Capital Spending'!H$12*$AO$1</f>
        <v>0</v>
      </c>
      <c r="AT94" s="60">
        <f>SUM($AH94:$AM94)/SUM($AH$157:$AM$157)*'Capital Spending'!I$12*$AO$1</f>
        <v>0</v>
      </c>
      <c r="AU94" s="60">
        <f>SUM($AH94:$AM94)/SUM($AH$157:$AM$157)*'Capital Spending'!J$12*$AO$1</f>
        <v>0</v>
      </c>
      <c r="AV94" s="60">
        <f>SUM($AH94:$AM94)/SUM($AH$157:$AM$157)*'Capital Spending'!K$12*$AO$1</f>
        <v>0</v>
      </c>
      <c r="AW94" s="60">
        <f>SUM($AH94:$AM94)/SUM($AH$157:$AM$157)*'Capital Spending'!L$12*$AO$1</f>
        <v>0</v>
      </c>
      <c r="AX94" s="60">
        <f>SUM($AH94:$AM94)/SUM($AH$157:$AM$157)*'Capital Spending'!M$12*$AO$1</f>
        <v>0</v>
      </c>
      <c r="AY94" s="60">
        <f>SUM($AH94:$AM94)/SUM($AH$157:$AM$157)*'Capital Spending'!N$12*$AO$1</f>
        <v>0</v>
      </c>
      <c r="AZ94" s="60">
        <f>SUM($AH94:$AM94)/SUM($AH$157:$AM$157)*'Capital Spending'!O$12*$AO$1</f>
        <v>0</v>
      </c>
      <c r="BA94" s="60">
        <f>SUM($AH94:$AM94)/SUM($AH$157:$AM$157)*'Capital Spending'!P$12*$AO$1</f>
        <v>0</v>
      </c>
      <c r="BB94" s="60">
        <f>SUM($AH94:$AM94)/SUM($AH$157:$AM$157)*'Capital Spending'!Q$12*$AO$1</f>
        <v>0</v>
      </c>
      <c r="BC94" s="60">
        <f>SUM($AH94:$AM94)/SUM($AH$157:$AM$157)*'Capital Spending'!R$12*$AO$1</f>
        <v>0</v>
      </c>
      <c r="BD94" s="60">
        <f>SUM($AH94:$AM94)/SUM($AH$157:$AM$157)*'Capital Spending'!S$12*$AO$1</f>
        <v>0</v>
      </c>
      <c r="BE94" s="60">
        <f>SUM($AH94:$AM94)/SUM($AH$157:$AM$157)*'Capital Spending'!T$12*$AO$1</f>
        <v>0</v>
      </c>
      <c r="BF94" s="60">
        <f>SUM($AH94:$AM94)/SUM($AH$157:$AM$157)*'Capital Spending'!U$12*$AO$1</f>
        <v>0</v>
      </c>
      <c r="BG94" s="60">
        <f>SUM($AH94:$AM94)/SUM($AH$157:$AM$157)*'Capital Spending'!V$12*$AO$1</f>
        <v>0</v>
      </c>
      <c r="BH94" s="60">
        <f>SUM($AH94:$AM94)/SUM($AH$157:$AM$157)*'Capital Spending'!W$12*$AO$1</f>
        <v>0</v>
      </c>
      <c r="BI94" s="19"/>
      <c r="BJ94" s="110">
        <f t="shared" si="208"/>
        <v>0</v>
      </c>
      <c r="BK94" s="31">
        <f>'[20]Pivot Retires'!U43</f>
        <v>0</v>
      </c>
      <c r="BL94" s="31">
        <f>'[20]Pivot Retires'!V43</f>
        <v>0</v>
      </c>
      <c r="BM94" s="31">
        <f>'[20]Pivot Retires'!W43</f>
        <v>0</v>
      </c>
      <c r="BN94" s="31">
        <f>'[20]Pivot Retires'!X43</f>
        <v>0</v>
      </c>
      <c r="BO94" s="31">
        <f>'[20]Pivot Retires'!Y43</f>
        <v>0</v>
      </c>
      <c r="BP94" s="31">
        <f>'[20]Pivot Retires'!Z43</f>
        <v>0</v>
      </c>
      <c r="BQ94" s="18">
        <f t="shared" si="209"/>
        <v>0</v>
      </c>
      <c r="BR94" s="19">
        <f t="shared" si="210"/>
        <v>0</v>
      </c>
      <c r="BS94" s="19">
        <f t="shared" si="211"/>
        <v>0</v>
      </c>
      <c r="BT94" s="19">
        <f t="shared" si="212"/>
        <v>0</v>
      </c>
      <c r="BU94" s="19">
        <f t="shared" si="213"/>
        <v>0</v>
      </c>
      <c r="BV94" s="19">
        <f t="shared" si="214"/>
        <v>0</v>
      </c>
      <c r="BW94" s="19">
        <f t="shared" si="215"/>
        <v>0</v>
      </c>
      <c r="BX94" s="19">
        <f t="shared" si="216"/>
        <v>0</v>
      </c>
      <c r="BY94" s="19">
        <f t="shared" si="217"/>
        <v>0</v>
      </c>
      <c r="BZ94" s="19">
        <f t="shared" si="218"/>
        <v>0</v>
      </c>
      <c r="CA94" s="19">
        <f t="shared" si="219"/>
        <v>0</v>
      </c>
      <c r="CB94" s="19">
        <f t="shared" si="220"/>
        <v>0</v>
      </c>
      <c r="CC94" s="19">
        <f t="shared" si="221"/>
        <v>0</v>
      </c>
      <c r="CD94" s="19">
        <f t="shared" si="222"/>
        <v>0</v>
      </c>
      <c r="CE94" s="19">
        <f t="shared" si="223"/>
        <v>0</v>
      </c>
      <c r="CF94" s="19">
        <f t="shared" si="224"/>
        <v>0</v>
      </c>
      <c r="CG94" s="19">
        <f t="shared" si="225"/>
        <v>0</v>
      </c>
      <c r="CH94" s="19">
        <f t="shared" si="226"/>
        <v>0</v>
      </c>
      <c r="CI94" s="19">
        <f t="shared" si="227"/>
        <v>0</v>
      </c>
      <c r="CJ94" s="19">
        <f t="shared" si="228"/>
        <v>0</v>
      </c>
      <c r="CK94" s="19">
        <f t="shared" si="229"/>
        <v>0</v>
      </c>
      <c r="CL94" s="19"/>
      <c r="CM94" s="18">
        <f>'[20]Pivot Transfers'!U43</f>
        <v>0</v>
      </c>
      <c r="CN94" s="18">
        <f>'[20]Pivot Transfers'!V43</f>
        <v>0</v>
      </c>
      <c r="CO94" s="18">
        <f>'[20]Pivot Transfers'!W43</f>
        <v>0</v>
      </c>
      <c r="CP94" s="18">
        <f>'[20]Pivot Transfers'!X43</f>
        <v>0</v>
      </c>
      <c r="CQ94" s="18">
        <f>'[20]Pivot Transfers'!Y43</f>
        <v>0</v>
      </c>
      <c r="CR94" s="18">
        <f>'[20]Pivot Transfers'!Z43</f>
        <v>0</v>
      </c>
      <c r="CS94" s="18">
        <v>0</v>
      </c>
      <c r="CT94" s="18">
        <v>0</v>
      </c>
      <c r="CU94" s="18">
        <v>0</v>
      </c>
      <c r="CV94" s="18">
        <v>0</v>
      </c>
      <c r="CW94" s="18">
        <v>0</v>
      </c>
      <c r="CX94" s="18">
        <v>0</v>
      </c>
      <c r="CY94" s="19">
        <v>0</v>
      </c>
      <c r="CZ94" s="19">
        <v>0</v>
      </c>
      <c r="DA94" s="19">
        <v>0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  <c r="DH94" s="19">
        <v>0</v>
      </c>
      <c r="DI94" s="19">
        <v>0</v>
      </c>
      <c r="DJ94" s="19">
        <v>0</v>
      </c>
      <c r="DK94" s="19">
        <v>0</v>
      </c>
      <c r="DL94" s="19">
        <v>0</v>
      </c>
      <c r="DM94" s="19">
        <v>0</v>
      </c>
      <c r="DN94" s="19"/>
    </row>
    <row r="95" spans="1:118">
      <c r="A95" s="50">
        <v>35200</v>
      </c>
      <c r="B95" t="s">
        <v>86</v>
      </c>
      <c r="C95" s="53">
        <f t="shared" si="178"/>
        <v>6629572.2265448561</v>
      </c>
      <c r="D95" s="53">
        <f t="shared" si="179"/>
        <v>9095522.2800091319</v>
      </c>
      <c r="E95" s="21">
        <f>'[20]Pivot End Balances'!T44</f>
        <v>5870019.6200000001</v>
      </c>
      <c r="F95" s="19">
        <f t="shared" si="180"/>
        <v>5870019.6200000001</v>
      </c>
      <c r="G95" s="19">
        <f t="shared" si="181"/>
        <v>5870019.6200000001</v>
      </c>
      <c r="H95" s="19">
        <f t="shared" si="182"/>
        <v>5870019.6200000001</v>
      </c>
      <c r="I95" s="19">
        <f t="shared" si="183"/>
        <v>5870019.6200000001</v>
      </c>
      <c r="J95" s="19">
        <f t="shared" si="184"/>
        <v>5870019.6200000001</v>
      </c>
      <c r="K95" s="19">
        <f t="shared" si="185"/>
        <v>6650496.9400000004</v>
      </c>
      <c r="L95" s="19">
        <f t="shared" si="186"/>
        <v>6999746.3168315357</v>
      </c>
      <c r="M95" s="19">
        <f t="shared" si="187"/>
        <v>7132801.8015868822</v>
      </c>
      <c r="N95" s="19">
        <f t="shared" si="188"/>
        <v>7287907.3761070492</v>
      </c>
      <c r="O95" s="19">
        <f t="shared" si="189"/>
        <v>7492751.2188979825</v>
      </c>
      <c r="P95" s="19">
        <f t="shared" si="190"/>
        <v>7625791.0323034478</v>
      </c>
      <c r="Q95" s="19">
        <f t="shared" si="191"/>
        <v>7774826.5393562289</v>
      </c>
      <c r="R95" s="19">
        <f t="shared" si="192"/>
        <v>7937360.4588405555</v>
      </c>
      <c r="S95" s="19">
        <f t="shared" si="193"/>
        <v>8113106.7964411331</v>
      </c>
      <c r="T95" s="19">
        <f t="shared" si="194"/>
        <v>8328260.5732056843</v>
      </c>
      <c r="U95" s="19">
        <f t="shared" si="195"/>
        <v>8506852.4025347568</v>
      </c>
      <c r="V95" s="19">
        <f t="shared" si="196"/>
        <v>8688912.2922084574</v>
      </c>
      <c r="W95" s="19">
        <f t="shared" si="197"/>
        <v>8821195.3139192704</v>
      </c>
      <c r="X95" s="19">
        <f t="shared" si="198"/>
        <v>9002492.6250725128</v>
      </c>
      <c r="Y95" s="19">
        <f t="shared" si="199"/>
        <v>9030643.2230648063</v>
      </c>
      <c r="Z95" s="19">
        <f t="shared" si="200"/>
        <v>9099656.3121699002</v>
      </c>
      <c r="AA95" s="19">
        <f t="shared" si="201"/>
        <v>9216574.3946174197</v>
      </c>
      <c r="AB95" s="19">
        <f t="shared" si="202"/>
        <v>9306290.2613748331</v>
      </c>
      <c r="AC95" s="19">
        <f t="shared" si="203"/>
        <v>9400507.4100999571</v>
      </c>
      <c r="AD95" s="19">
        <f t="shared" si="204"/>
        <v>9514569.1290439684</v>
      </c>
      <c r="AE95" s="19">
        <f t="shared" si="205"/>
        <v>9600296.7249533497</v>
      </c>
      <c r="AF95" s="19">
        <f t="shared" si="206"/>
        <v>9725538.9778538048</v>
      </c>
      <c r="AH95" s="18">
        <f>'[20]Pivot Additions'!U44</f>
        <v>0</v>
      </c>
      <c r="AI95" s="18">
        <f>'[20]Pivot Additions'!V44</f>
        <v>0</v>
      </c>
      <c r="AJ95" s="18">
        <f>'[20]Pivot Additions'!W44</f>
        <v>0</v>
      </c>
      <c r="AK95" s="18">
        <f>'[20]Pivot Additions'!X44</f>
        <v>0</v>
      </c>
      <c r="AL95" s="18">
        <f>'[20]Pivot Additions'!Y44</f>
        <v>0</v>
      </c>
      <c r="AM95" s="18">
        <f>'[20]Pivot Additions'!Z44</f>
        <v>780477.32</v>
      </c>
      <c r="AN95" s="60">
        <f t="shared" si="207"/>
        <v>349249.37683153537</v>
      </c>
      <c r="AO95" s="60">
        <f>SUM($AH95:$AM95)/SUM($AH$157:$AM$157)*'Capital Spending'!D$12*$AO$1</f>
        <v>133055.48475534652</v>
      </c>
      <c r="AP95" s="60">
        <f>SUM($AH95:$AM95)/SUM($AH$157:$AM$157)*'Capital Spending'!E$12*$AO$1</f>
        <v>155105.57452016699</v>
      </c>
      <c r="AQ95" s="60">
        <f>SUM($AH95:$AM95)/SUM($AH$157:$AM$157)*'Capital Spending'!F$12*$AO$1</f>
        <v>204843.84279093292</v>
      </c>
      <c r="AR95" s="60">
        <f>SUM($AH95:$AM95)/SUM($AH$157:$AM$157)*'Capital Spending'!G$12*$AO$1</f>
        <v>133039.81340546551</v>
      </c>
      <c r="AS95" s="60">
        <f>SUM($AH95:$AM95)/SUM($AH$157:$AM$157)*'Capital Spending'!H$12*$AO$1</f>
        <v>149035.50705278086</v>
      </c>
      <c r="AT95" s="60">
        <f>SUM($AH95:$AM95)/SUM($AH$157:$AM$157)*'Capital Spending'!I$12*$AO$1</f>
        <v>162533.91948432624</v>
      </c>
      <c r="AU95" s="60">
        <f>SUM($AH95:$AM95)/SUM($AH$157:$AM$157)*'Capital Spending'!J$12*$AO$1</f>
        <v>175746.33760057797</v>
      </c>
      <c r="AV95" s="60">
        <f>SUM($AH95:$AM95)/SUM($AH$157:$AM$157)*'Capital Spending'!K$12*$AO$1</f>
        <v>215153.77676455106</v>
      </c>
      <c r="AW95" s="60">
        <f>SUM($AH95:$AM95)/SUM($AH$157:$AM$157)*'Capital Spending'!L$12*$AO$1</f>
        <v>178591.8293290734</v>
      </c>
      <c r="AX95" s="60">
        <f>SUM($AH95:$AM95)/SUM($AH$157:$AM$157)*'Capital Spending'!M$12*$AO$1</f>
        <v>182059.88967370027</v>
      </c>
      <c r="AY95" s="60">
        <f>SUM($AH95:$AM95)/SUM($AH$157:$AM$157)*'Capital Spending'!N$12*$AO$1</f>
        <v>132283.02171081223</v>
      </c>
      <c r="AZ95" s="60">
        <f>SUM($AH95:$AM95)/SUM($AH$157:$AM$157)*'Capital Spending'!O$12*$AO$1</f>
        <v>181297.31115324263</v>
      </c>
      <c r="BA95" s="60">
        <f>SUM($AH95:$AM95)/SUM($AH$157:$AM$157)*'Capital Spending'!P$12*$AO$1</f>
        <v>28150.597992293955</v>
      </c>
      <c r="BB95" s="60">
        <f>SUM($AH95:$AM95)/SUM($AH$157:$AM$157)*'Capital Spending'!Q$12*$AO$1</f>
        <v>69013.089105093459</v>
      </c>
      <c r="BC95" s="60">
        <f>SUM($AH95:$AM95)/SUM($AH$157:$AM$157)*'Capital Spending'!R$12*$AO$1</f>
        <v>116918.0824475204</v>
      </c>
      <c r="BD95" s="60">
        <f>SUM($AH95:$AM95)/SUM($AH$157:$AM$157)*'Capital Spending'!S$12*$AO$1</f>
        <v>89715.866757413183</v>
      </c>
      <c r="BE95" s="60">
        <f>SUM($AH95:$AM95)/SUM($AH$157:$AM$157)*'Capital Spending'!T$12*$AO$1</f>
        <v>94217.148725123494</v>
      </c>
      <c r="BF95" s="60">
        <f>SUM($AH95:$AM95)/SUM($AH$157:$AM$157)*'Capital Spending'!U$12*$AO$1</f>
        <v>114061.71894401078</v>
      </c>
      <c r="BG95" s="60">
        <f>SUM($AH95:$AM95)/SUM($AH$157:$AM$157)*'Capital Spending'!V$12*$AO$1</f>
        <v>85727.595909381009</v>
      </c>
      <c r="BH95" s="60">
        <f>SUM($AH95:$AM95)/SUM($AH$157:$AM$157)*'Capital Spending'!W$12*$AO$1</f>
        <v>125242.25290045608</v>
      </c>
      <c r="BI95" s="19"/>
      <c r="BJ95" s="110">
        <f t="shared" si="208"/>
        <v>0</v>
      </c>
      <c r="BK95" s="31">
        <f>'[20]Pivot Retires'!U44</f>
        <v>0</v>
      </c>
      <c r="BL95" s="31">
        <f>'[20]Pivot Retires'!V44</f>
        <v>0</v>
      </c>
      <c r="BM95" s="31">
        <f>'[20]Pivot Retires'!W44</f>
        <v>0</v>
      </c>
      <c r="BN95" s="31">
        <f>'[20]Pivot Retires'!X44</f>
        <v>0</v>
      </c>
      <c r="BO95" s="31">
        <f>'[20]Pivot Retires'!Y44</f>
        <v>0</v>
      </c>
      <c r="BP95" s="31">
        <f>'[20]Pivot Retires'!Z44</f>
        <v>0</v>
      </c>
      <c r="BQ95" s="18">
        <f t="shared" si="209"/>
        <v>0</v>
      </c>
      <c r="BR95" s="19">
        <f t="shared" si="210"/>
        <v>0</v>
      </c>
      <c r="BS95" s="19">
        <f t="shared" si="211"/>
        <v>0</v>
      </c>
      <c r="BT95" s="19">
        <f t="shared" si="212"/>
        <v>0</v>
      </c>
      <c r="BU95" s="19">
        <f t="shared" si="213"/>
        <v>0</v>
      </c>
      <c r="BV95" s="19">
        <f t="shared" si="214"/>
        <v>0</v>
      </c>
      <c r="BW95" s="19">
        <f t="shared" si="215"/>
        <v>0</v>
      </c>
      <c r="BX95" s="19">
        <f t="shared" si="216"/>
        <v>0</v>
      </c>
      <c r="BY95" s="19">
        <f t="shared" si="217"/>
        <v>0</v>
      </c>
      <c r="BZ95" s="19">
        <f t="shared" si="218"/>
        <v>0</v>
      </c>
      <c r="CA95" s="19">
        <f t="shared" si="219"/>
        <v>0</v>
      </c>
      <c r="CB95" s="19">
        <f t="shared" si="220"/>
        <v>0</v>
      </c>
      <c r="CC95" s="19">
        <f t="shared" si="221"/>
        <v>0</v>
      </c>
      <c r="CD95" s="19">
        <f t="shared" si="222"/>
        <v>0</v>
      </c>
      <c r="CE95" s="19">
        <f t="shared" si="223"/>
        <v>0</v>
      </c>
      <c r="CF95" s="19">
        <f t="shared" si="224"/>
        <v>0</v>
      </c>
      <c r="CG95" s="19">
        <f t="shared" si="225"/>
        <v>0</v>
      </c>
      <c r="CH95" s="19">
        <f t="shared" si="226"/>
        <v>0</v>
      </c>
      <c r="CI95" s="19">
        <f t="shared" si="227"/>
        <v>0</v>
      </c>
      <c r="CJ95" s="19">
        <f t="shared" si="228"/>
        <v>0</v>
      </c>
      <c r="CK95" s="19">
        <f t="shared" si="229"/>
        <v>0</v>
      </c>
      <c r="CL95" s="19"/>
      <c r="CM95" s="18">
        <f>'[20]Pivot Transfers'!U44</f>
        <v>0</v>
      </c>
      <c r="CN95" s="18">
        <f>'[20]Pivot Transfers'!V44</f>
        <v>0</v>
      </c>
      <c r="CO95" s="18">
        <f>'[20]Pivot Transfers'!W44</f>
        <v>0</v>
      </c>
      <c r="CP95" s="18">
        <f>'[20]Pivot Transfers'!X44</f>
        <v>0</v>
      </c>
      <c r="CQ95" s="18">
        <f>'[20]Pivot Transfers'!Y44</f>
        <v>0</v>
      </c>
      <c r="CR95" s="18">
        <f>'[20]Pivot Transfers'!Z44</f>
        <v>0</v>
      </c>
      <c r="CS95" s="18">
        <v>0</v>
      </c>
      <c r="CT95" s="18">
        <v>0</v>
      </c>
      <c r="CU95" s="18">
        <v>0</v>
      </c>
      <c r="CV95" s="18">
        <v>0</v>
      </c>
      <c r="CW95" s="18">
        <v>0</v>
      </c>
      <c r="CX95" s="18">
        <v>0</v>
      </c>
      <c r="CY95" s="19">
        <v>0</v>
      </c>
      <c r="CZ95" s="19">
        <v>0</v>
      </c>
      <c r="DA95" s="19">
        <v>0</v>
      </c>
      <c r="DB95" s="19">
        <v>0</v>
      </c>
      <c r="DC95" s="19">
        <v>0</v>
      </c>
      <c r="DD95" s="19">
        <v>0</v>
      </c>
      <c r="DE95" s="19">
        <v>0</v>
      </c>
      <c r="DF95" s="19">
        <v>0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/>
    </row>
    <row r="96" spans="1:118">
      <c r="A96" s="50">
        <v>35201</v>
      </c>
      <c r="B96" t="s">
        <v>87</v>
      </c>
      <c r="C96" s="53">
        <f t="shared" si="178"/>
        <v>1699998.5399999993</v>
      </c>
      <c r="D96" s="53">
        <f t="shared" si="179"/>
        <v>1699998.5399999993</v>
      </c>
      <c r="E96" s="21">
        <f>'[20]Pivot End Balances'!T45</f>
        <v>1699998.54</v>
      </c>
      <c r="F96" s="19">
        <f t="shared" si="180"/>
        <v>1699998.54</v>
      </c>
      <c r="G96" s="19">
        <f t="shared" si="181"/>
        <v>1699998.54</v>
      </c>
      <c r="H96" s="19">
        <f t="shared" si="182"/>
        <v>1699998.54</v>
      </c>
      <c r="I96" s="19">
        <f t="shared" si="183"/>
        <v>1699998.54</v>
      </c>
      <c r="J96" s="19">
        <f t="shared" si="184"/>
        <v>1699998.54</v>
      </c>
      <c r="K96" s="19">
        <f t="shared" si="185"/>
        <v>1699998.54</v>
      </c>
      <c r="L96" s="19">
        <f t="shared" si="186"/>
        <v>1699998.54</v>
      </c>
      <c r="M96" s="19">
        <f t="shared" si="187"/>
        <v>1699998.54</v>
      </c>
      <c r="N96" s="19">
        <f t="shared" si="188"/>
        <v>1699998.54</v>
      </c>
      <c r="O96" s="19">
        <f t="shared" si="189"/>
        <v>1699998.54</v>
      </c>
      <c r="P96" s="19">
        <f t="shared" si="190"/>
        <v>1699998.54</v>
      </c>
      <c r="Q96" s="19">
        <f t="shared" si="191"/>
        <v>1699998.54</v>
      </c>
      <c r="R96" s="19">
        <f t="shared" si="192"/>
        <v>1699998.54</v>
      </c>
      <c r="S96" s="19">
        <f t="shared" si="193"/>
        <v>1699998.54</v>
      </c>
      <c r="T96" s="19">
        <f t="shared" si="194"/>
        <v>1699998.54</v>
      </c>
      <c r="U96" s="19">
        <f t="shared" si="195"/>
        <v>1699998.54</v>
      </c>
      <c r="V96" s="19">
        <f t="shared" si="196"/>
        <v>1699998.54</v>
      </c>
      <c r="W96" s="19">
        <f t="shared" si="197"/>
        <v>1699998.54</v>
      </c>
      <c r="X96" s="19">
        <f t="shared" si="198"/>
        <v>1699998.54</v>
      </c>
      <c r="Y96" s="19">
        <f t="shared" si="199"/>
        <v>1699998.54</v>
      </c>
      <c r="Z96" s="19">
        <f t="shared" si="200"/>
        <v>1699998.54</v>
      </c>
      <c r="AA96" s="19">
        <f t="shared" si="201"/>
        <v>1699998.54</v>
      </c>
      <c r="AB96" s="19">
        <f t="shared" si="202"/>
        <v>1699998.54</v>
      </c>
      <c r="AC96" s="19">
        <f t="shared" si="203"/>
        <v>1699998.54</v>
      </c>
      <c r="AD96" s="19">
        <f t="shared" si="204"/>
        <v>1699998.54</v>
      </c>
      <c r="AE96" s="19">
        <f t="shared" si="205"/>
        <v>1699998.54</v>
      </c>
      <c r="AF96" s="19">
        <f t="shared" si="206"/>
        <v>1699998.54</v>
      </c>
      <c r="AH96" s="18">
        <f>'[20]Pivot Additions'!U45</f>
        <v>0</v>
      </c>
      <c r="AI96" s="18">
        <f>'[20]Pivot Additions'!V45</f>
        <v>0</v>
      </c>
      <c r="AJ96" s="18">
        <f>'[20]Pivot Additions'!W45</f>
        <v>0</v>
      </c>
      <c r="AK96" s="18">
        <f>'[20]Pivot Additions'!X45</f>
        <v>0</v>
      </c>
      <c r="AL96" s="18">
        <f>'[20]Pivot Additions'!Y45</f>
        <v>0</v>
      </c>
      <c r="AM96" s="18">
        <f>'[20]Pivot Additions'!Z45</f>
        <v>0</v>
      </c>
      <c r="AN96" s="60">
        <f t="shared" si="207"/>
        <v>0</v>
      </c>
      <c r="AO96" s="60">
        <f>SUM($AH96:$AM96)/SUM($AH$157:$AM$157)*'Capital Spending'!D$12*$AO$1</f>
        <v>0</v>
      </c>
      <c r="AP96" s="60">
        <f>SUM($AH96:$AM96)/SUM($AH$157:$AM$157)*'Capital Spending'!E$12*$AO$1</f>
        <v>0</v>
      </c>
      <c r="AQ96" s="60">
        <f>SUM($AH96:$AM96)/SUM($AH$157:$AM$157)*'Capital Spending'!F$12*$AO$1</f>
        <v>0</v>
      </c>
      <c r="AR96" s="60">
        <f>SUM($AH96:$AM96)/SUM($AH$157:$AM$157)*'Capital Spending'!G$12*$AO$1</f>
        <v>0</v>
      </c>
      <c r="AS96" s="60">
        <f>SUM($AH96:$AM96)/SUM($AH$157:$AM$157)*'Capital Spending'!H$12*$AO$1</f>
        <v>0</v>
      </c>
      <c r="AT96" s="60">
        <f>SUM($AH96:$AM96)/SUM($AH$157:$AM$157)*'Capital Spending'!I$12*$AO$1</f>
        <v>0</v>
      </c>
      <c r="AU96" s="60">
        <f>SUM($AH96:$AM96)/SUM($AH$157:$AM$157)*'Capital Spending'!J$12*$AO$1</f>
        <v>0</v>
      </c>
      <c r="AV96" s="60">
        <f>SUM($AH96:$AM96)/SUM($AH$157:$AM$157)*'Capital Spending'!K$12*$AO$1</f>
        <v>0</v>
      </c>
      <c r="AW96" s="60">
        <f>SUM($AH96:$AM96)/SUM($AH$157:$AM$157)*'Capital Spending'!L$12*$AO$1</f>
        <v>0</v>
      </c>
      <c r="AX96" s="60">
        <f>SUM($AH96:$AM96)/SUM($AH$157:$AM$157)*'Capital Spending'!M$12*$AO$1</f>
        <v>0</v>
      </c>
      <c r="AY96" s="60">
        <f>SUM($AH96:$AM96)/SUM($AH$157:$AM$157)*'Capital Spending'!N$12*$AO$1</f>
        <v>0</v>
      </c>
      <c r="AZ96" s="60">
        <f>SUM($AH96:$AM96)/SUM($AH$157:$AM$157)*'Capital Spending'!O$12*$AO$1</f>
        <v>0</v>
      </c>
      <c r="BA96" s="60">
        <f>SUM($AH96:$AM96)/SUM($AH$157:$AM$157)*'Capital Spending'!P$12*$AO$1</f>
        <v>0</v>
      </c>
      <c r="BB96" s="60">
        <f>SUM($AH96:$AM96)/SUM($AH$157:$AM$157)*'Capital Spending'!Q$12*$AO$1</f>
        <v>0</v>
      </c>
      <c r="BC96" s="60">
        <f>SUM($AH96:$AM96)/SUM($AH$157:$AM$157)*'Capital Spending'!R$12*$AO$1</f>
        <v>0</v>
      </c>
      <c r="BD96" s="60">
        <f>SUM($AH96:$AM96)/SUM($AH$157:$AM$157)*'Capital Spending'!S$12*$AO$1</f>
        <v>0</v>
      </c>
      <c r="BE96" s="60">
        <f>SUM($AH96:$AM96)/SUM($AH$157:$AM$157)*'Capital Spending'!T$12*$AO$1</f>
        <v>0</v>
      </c>
      <c r="BF96" s="60">
        <f>SUM($AH96:$AM96)/SUM($AH$157:$AM$157)*'Capital Spending'!U$12*$AO$1</f>
        <v>0</v>
      </c>
      <c r="BG96" s="60">
        <f>SUM($AH96:$AM96)/SUM($AH$157:$AM$157)*'Capital Spending'!V$12*$AO$1</f>
        <v>0</v>
      </c>
      <c r="BH96" s="60">
        <f>SUM($AH96:$AM96)/SUM($AH$157:$AM$157)*'Capital Spending'!W$12*$AO$1</f>
        <v>0</v>
      </c>
      <c r="BI96" s="19"/>
      <c r="BJ96" s="110">
        <f t="shared" si="208"/>
        <v>0</v>
      </c>
      <c r="BK96" s="31">
        <f>'[20]Pivot Retires'!U45</f>
        <v>0</v>
      </c>
      <c r="BL96" s="31">
        <f>'[20]Pivot Retires'!V45</f>
        <v>0</v>
      </c>
      <c r="BM96" s="31">
        <f>'[20]Pivot Retires'!W45</f>
        <v>0</v>
      </c>
      <c r="BN96" s="31">
        <f>'[20]Pivot Retires'!X45</f>
        <v>0</v>
      </c>
      <c r="BO96" s="31">
        <f>'[20]Pivot Retires'!Y45</f>
        <v>0</v>
      </c>
      <c r="BP96" s="31">
        <f>'[20]Pivot Retires'!Z45</f>
        <v>0</v>
      </c>
      <c r="BQ96" s="18">
        <f t="shared" si="209"/>
        <v>0</v>
      </c>
      <c r="BR96" s="19">
        <f t="shared" si="210"/>
        <v>0</v>
      </c>
      <c r="BS96" s="19">
        <f t="shared" si="211"/>
        <v>0</v>
      </c>
      <c r="BT96" s="19">
        <f t="shared" si="212"/>
        <v>0</v>
      </c>
      <c r="BU96" s="19">
        <f t="shared" si="213"/>
        <v>0</v>
      </c>
      <c r="BV96" s="19">
        <f t="shared" si="214"/>
        <v>0</v>
      </c>
      <c r="BW96" s="19">
        <f t="shared" si="215"/>
        <v>0</v>
      </c>
      <c r="BX96" s="19">
        <f t="shared" si="216"/>
        <v>0</v>
      </c>
      <c r="BY96" s="19">
        <f t="shared" si="217"/>
        <v>0</v>
      </c>
      <c r="BZ96" s="19">
        <f t="shared" si="218"/>
        <v>0</v>
      </c>
      <c r="CA96" s="19">
        <f t="shared" si="219"/>
        <v>0</v>
      </c>
      <c r="CB96" s="19">
        <f t="shared" si="220"/>
        <v>0</v>
      </c>
      <c r="CC96" s="19">
        <f t="shared" si="221"/>
        <v>0</v>
      </c>
      <c r="CD96" s="19">
        <f t="shared" si="222"/>
        <v>0</v>
      </c>
      <c r="CE96" s="19">
        <f t="shared" si="223"/>
        <v>0</v>
      </c>
      <c r="CF96" s="19">
        <f t="shared" si="224"/>
        <v>0</v>
      </c>
      <c r="CG96" s="19">
        <f t="shared" si="225"/>
        <v>0</v>
      </c>
      <c r="CH96" s="19">
        <f t="shared" si="226"/>
        <v>0</v>
      </c>
      <c r="CI96" s="19">
        <f t="shared" si="227"/>
        <v>0</v>
      </c>
      <c r="CJ96" s="19">
        <f t="shared" si="228"/>
        <v>0</v>
      </c>
      <c r="CK96" s="19">
        <f t="shared" si="229"/>
        <v>0</v>
      </c>
      <c r="CL96" s="19"/>
      <c r="CM96" s="18">
        <f>'[20]Pivot Transfers'!U45</f>
        <v>0</v>
      </c>
      <c r="CN96" s="18">
        <f>'[20]Pivot Transfers'!V45</f>
        <v>0</v>
      </c>
      <c r="CO96" s="18">
        <f>'[20]Pivot Transfers'!W45</f>
        <v>0</v>
      </c>
      <c r="CP96" s="18">
        <f>'[20]Pivot Transfers'!X45</f>
        <v>0</v>
      </c>
      <c r="CQ96" s="18">
        <f>'[20]Pivot Transfers'!Y45</f>
        <v>0</v>
      </c>
      <c r="CR96" s="18">
        <f>'[20]Pivot Transfers'!Z45</f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9">
        <v>0</v>
      </c>
      <c r="CZ96" s="19">
        <v>0</v>
      </c>
      <c r="DA96" s="19">
        <v>0</v>
      </c>
      <c r="DB96" s="19">
        <v>0</v>
      </c>
      <c r="DC96" s="19">
        <v>0</v>
      </c>
      <c r="DD96" s="19">
        <v>0</v>
      </c>
      <c r="DE96" s="19">
        <v>0</v>
      </c>
      <c r="DF96" s="19">
        <v>0</v>
      </c>
      <c r="DG96" s="19">
        <v>0</v>
      </c>
      <c r="DH96" s="19">
        <v>0</v>
      </c>
      <c r="DI96" s="19">
        <v>0</v>
      </c>
      <c r="DJ96" s="19">
        <v>0</v>
      </c>
      <c r="DK96" s="19">
        <v>0</v>
      </c>
      <c r="DL96" s="19">
        <v>0</v>
      </c>
      <c r="DM96" s="19">
        <v>0</v>
      </c>
      <c r="DN96" s="19"/>
    </row>
    <row r="97" spans="1:118">
      <c r="A97" s="50">
        <v>35202</v>
      </c>
      <c r="B97" t="s">
        <v>88</v>
      </c>
      <c r="C97" s="53">
        <f t="shared" si="178"/>
        <v>419941.03538461548</v>
      </c>
      <c r="D97" s="53">
        <f t="shared" si="179"/>
        <v>415818.86</v>
      </c>
      <c r="E97" s="21">
        <f>'[20]Pivot End Balances'!T46</f>
        <v>424750.24</v>
      </c>
      <c r="F97" s="19">
        <f t="shared" si="180"/>
        <v>424750.24</v>
      </c>
      <c r="G97" s="19">
        <f t="shared" si="181"/>
        <v>424750.24</v>
      </c>
      <c r="H97" s="19">
        <f t="shared" si="182"/>
        <v>424750.24</v>
      </c>
      <c r="I97" s="19">
        <f t="shared" si="183"/>
        <v>424750.24</v>
      </c>
      <c r="J97" s="19">
        <f t="shared" si="184"/>
        <v>424750.24</v>
      </c>
      <c r="K97" s="19">
        <f t="shared" si="185"/>
        <v>415818.86</v>
      </c>
      <c r="L97" s="19">
        <f t="shared" si="186"/>
        <v>415818.86</v>
      </c>
      <c r="M97" s="19">
        <f t="shared" si="187"/>
        <v>415818.86</v>
      </c>
      <c r="N97" s="19">
        <f t="shared" si="188"/>
        <v>415818.86</v>
      </c>
      <c r="O97" s="19">
        <f t="shared" si="189"/>
        <v>415818.86</v>
      </c>
      <c r="P97" s="19">
        <f t="shared" si="190"/>
        <v>415818.86</v>
      </c>
      <c r="Q97" s="19">
        <f t="shared" si="191"/>
        <v>415818.86</v>
      </c>
      <c r="R97" s="19">
        <f t="shared" si="192"/>
        <v>415818.86</v>
      </c>
      <c r="S97" s="19">
        <f t="shared" si="193"/>
        <v>415818.86</v>
      </c>
      <c r="T97" s="19">
        <f t="shared" si="194"/>
        <v>415818.86</v>
      </c>
      <c r="U97" s="19">
        <f t="shared" si="195"/>
        <v>415818.86</v>
      </c>
      <c r="V97" s="19">
        <f t="shared" si="196"/>
        <v>415818.86</v>
      </c>
      <c r="W97" s="19">
        <f t="shared" si="197"/>
        <v>415818.86</v>
      </c>
      <c r="X97" s="19">
        <f t="shared" si="198"/>
        <v>415818.86</v>
      </c>
      <c r="Y97" s="19">
        <f t="shared" si="199"/>
        <v>415818.86</v>
      </c>
      <c r="Z97" s="19">
        <f t="shared" si="200"/>
        <v>415818.86</v>
      </c>
      <c r="AA97" s="19">
        <f t="shared" si="201"/>
        <v>415818.86</v>
      </c>
      <c r="AB97" s="19">
        <f t="shared" si="202"/>
        <v>415818.86</v>
      </c>
      <c r="AC97" s="19">
        <f t="shared" si="203"/>
        <v>415818.86</v>
      </c>
      <c r="AD97" s="19">
        <f t="shared" si="204"/>
        <v>415818.86</v>
      </c>
      <c r="AE97" s="19">
        <f t="shared" si="205"/>
        <v>415818.86</v>
      </c>
      <c r="AF97" s="19">
        <f t="shared" si="206"/>
        <v>415818.86</v>
      </c>
      <c r="AH97" s="18">
        <f>'[20]Pivot Additions'!U46</f>
        <v>0</v>
      </c>
      <c r="AI97" s="18">
        <f>'[20]Pivot Additions'!V46</f>
        <v>0</v>
      </c>
      <c r="AJ97" s="18">
        <f>'[20]Pivot Additions'!W46</f>
        <v>0</v>
      </c>
      <c r="AK97" s="18">
        <f>'[20]Pivot Additions'!X46</f>
        <v>0</v>
      </c>
      <c r="AL97" s="18">
        <f>'[20]Pivot Additions'!Y46</f>
        <v>0</v>
      </c>
      <c r="AM97" s="18">
        <f>'[20]Pivot Additions'!Z46</f>
        <v>0</v>
      </c>
      <c r="AN97" s="60">
        <f t="shared" si="207"/>
        <v>0</v>
      </c>
      <c r="AO97" s="60">
        <f>SUM($AH97:$AM97)/SUM($AH$157:$AM$157)*'Capital Spending'!D$12*$AO$1</f>
        <v>0</v>
      </c>
      <c r="AP97" s="60">
        <f>SUM($AH97:$AM97)/SUM($AH$157:$AM$157)*'Capital Spending'!E$12*$AO$1</f>
        <v>0</v>
      </c>
      <c r="AQ97" s="60">
        <f>SUM($AH97:$AM97)/SUM($AH$157:$AM$157)*'Capital Spending'!F$12*$AO$1</f>
        <v>0</v>
      </c>
      <c r="AR97" s="60">
        <f>SUM($AH97:$AM97)/SUM($AH$157:$AM$157)*'Capital Spending'!G$12*$AO$1</f>
        <v>0</v>
      </c>
      <c r="AS97" s="60">
        <f>SUM($AH97:$AM97)/SUM($AH$157:$AM$157)*'Capital Spending'!H$12*$AO$1</f>
        <v>0</v>
      </c>
      <c r="AT97" s="60">
        <f>SUM($AH97:$AM97)/SUM($AH$157:$AM$157)*'Capital Spending'!I$12*$AO$1</f>
        <v>0</v>
      </c>
      <c r="AU97" s="60">
        <f>SUM($AH97:$AM97)/SUM($AH$157:$AM$157)*'Capital Spending'!J$12*$AO$1</f>
        <v>0</v>
      </c>
      <c r="AV97" s="60">
        <f>SUM($AH97:$AM97)/SUM($AH$157:$AM$157)*'Capital Spending'!K$12*$AO$1</f>
        <v>0</v>
      </c>
      <c r="AW97" s="60">
        <f>SUM($AH97:$AM97)/SUM($AH$157:$AM$157)*'Capital Spending'!L$12*$AO$1</f>
        <v>0</v>
      </c>
      <c r="AX97" s="60">
        <f>SUM($AH97:$AM97)/SUM($AH$157:$AM$157)*'Capital Spending'!M$12*$AO$1</f>
        <v>0</v>
      </c>
      <c r="AY97" s="60">
        <f>SUM($AH97:$AM97)/SUM($AH$157:$AM$157)*'Capital Spending'!N$12*$AO$1</f>
        <v>0</v>
      </c>
      <c r="AZ97" s="60">
        <f>SUM($AH97:$AM97)/SUM($AH$157:$AM$157)*'Capital Spending'!O$12*$AO$1</f>
        <v>0</v>
      </c>
      <c r="BA97" s="60">
        <f>SUM($AH97:$AM97)/SUM($AH$157:$AM$157)*'Capital Spending'!P$12*$AO$1</f>
        <v>0</v>
      </c>
      <c r="BB97" s="60">
        <f>SUM($AH97:$AM97)/SUM($AH$157:$AM$157)*'Capital Spending'!Q$12*$AO$1</f>
        <v>0</v>
      </c>
      <c r="BC97" s="60">
        <f>SUM($AH97:$AM97)/SUM($AH$157:$AM$157)*'Capital Spending'!R$12*$AO$1</f>
        <v>0</v>
      </c>
      <c r="BD97" s="60">
        <f>SUM($AH97:$AM97)/SUM($AH$157:$AM$157)*'Capital Spending'!S$12*$AO$1</f>
        <v>0</v>
      </c>
      <c r="BE97" s="60">
        <f>SUM($AH97:$AM97)/SUM($AH$157:$AM$157)*'Capital Spending'!T$12*$AO$1</f>
        <v>0</v>
      </c>
      <c r="BF97" s="60">
        <f>SUM($AH97:$AM97)/SUM($AH$157:$AM$157)*'Capital Spending'!U$12*$AO$1</f>
        <v>0</v>
      </c>
      <c r="BG97" s="60">
        <f>SUM($AH97:$AM97)/SUM($AH$157:$AM$157)*'Capital Spending'!V$12*$AO$1</f>
        <v>0</v>
      </c>
      <c r="BH97" s="60">
        <f>SUM($AH97:$AM97)/SUM($AH$157:$AM$157)*'Capital Spending'!W$12*$AO$1</f>
        <v>0</v>
      </c>
      <c r="BI97" s="19"/>
      <c r="BJ97" s="110">
        <f t="shared" si="208"/>
        <v>0</v>
      </c>
      <c r="BK97" s="31">
        <f>'[20]Pivot Retires'!U46</f>
        <v>0</v>
      </c>
      <c r="BL97" s="31">
        <f>'[20]Pivot Retires'!V46</f>
        <v>0</v>
      </c>
      <c r="BM97" s="31">
        <f>'[20]Pivot Retires'!W46</f>
        <v>0</v>
      </c>
      <c r="BN97" s="31">
        <f>'[20]Pivot Retires'!X46</f>
        <v>0</v>
      </c>
      <c r="BO97" s="31">
        <f>'[20]Pivot Retires'!Y46</f>
        <v>0</v>
      </c>
      <c r="BP97" s="31">
        <f>'[20]Pivot Retires'!Z46</f>
        <v>-8931.3799999999992</v>
      </c>
      <c r="BQ97" s="18">
        <f t="shared" si="209"/>
        <v>0</v>
      </c>
      <c r="BR97" s="19">
        <f t="shared" si="210"/>
        <v>0</v>
      </c>
      <c r="BS97" s="19">
        <f t="shared" si="211"/>
        <v>0</v>
      </c>
      <c r="BT97" s="19">
        <f t="shared" si="212"/>
        <v>0</v>
      </c>
      <c r="BU97" s="19">
        <f t="shared" si="213"/>
        <v>0</v>
      </c>
      <c r="BV97" s="19">
        <f t="shared" si="214"/>
        <v>0</v>
      </c>
      <c r="BW97" s="19">
        <f t="shared" si="215"/>
        <v>0</v>
      </c>
      <c r="BX97" s="19">
        <f t="shared" si="216"/>
        <v>0</v>
      </c>
      <c r="BY97" s="19">
        <f t="shared" si="217"/>
        <v>0</v>
      </c>
      <c r="BZ97" s="19">
        <f t="shared" si="218"/>
        <v>0</v>
      </c>
      <c r="CA97" s="19">
        <f t="shared" si="219"/>
        <v>0</v>
      </c>
      <c r="CB97" s="19">
        <f t="shared" si="220"/>
        <v>0</v>
      </c>
      <c r="CC97" s="19">
        <f t="shared" si="221"/>
        <v>0</v>
      </c>
      <c r="CD97" s="19">
        <f t="shared" si="222"/>
        <v>0</v>
      </c>
      <c r="CE97" s="19">
        <f t="shared" si="223"/>
        <v>0</v>
      </c>
      <c r="CF97" s="19">
        <f t="shared" si="224"/>
        <v>0</v>
      </c>
      <c r="CG97" s="19">
        <f t="shared" si="225"/>
        <v>0</v>
      </c>
      <c r="CH97" s="19">
        <f t="shared" si="226"/>
        <v>0</v>
      </c>
      <c r="CI97" s="19">
        <f t="shared" si="227"/>
        <v>0</v>
      </c>
      <c r="CJ97" s="19">
        <f t="shared" si="228"/>
        <v>0</v>
      </c>
      <c r="CK97" s="19">
        <f t="shared" si="229"/>
        <v>0</v>
      </c>
      <c r="CL97" s="19"/>
      <c r="CM97" s="18">
        <f>'[20]Pivot Transfers'!U46</f>
        <v>0</v>
      </c>
      <c r="CN97" s="18">
        <f>'[20]Pivot Transfers'!V46</f>
        <v>0</v>
      </c>
      <c r="CO97" s="18">
        <f>'[20]Pivot Transfers'!W46</f>
        <v>0</v>
      </c>
      <c r="CP97" s="18">
        <f>'[20]Pivot Transfers'!X46</f>
        <v>0</v>
      </c>
      <c r="CQ97" s="18">
        <f>'[20]Pivot Transfers'!Y46</f>
        <v>0</v>
      </c>
      <c r="CR97" s="18">
        <f>'[20]Pivot Transfers'!Z46</f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9">
        <v>0</v>
      </c>
      <c r="CZ97" s="19">
        <v>0</v>
      </c>
      <c r="DA97" s="19">
        <v>0</v>
      </c>
      <c r="DB97" s="19">
        <v>0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  <c r="DH97" s="19">
        <v>0</v>
      </c>
      <c r="DI97" s="19">
        <v>0</v>
      </c>
      <c r="DJ97" s="19">
        <v>0</v>
      </c>
      <c r="DK97" s="19">
        <v>0</v>
      </c>
      <c r="DL97" s="19">
        <v>0</v>
      </c>
      <c r="DM97" s="19">
        <v>0</v>
      </c>
      <c r="DN97" s="19"/>
    </row>
    <row r="98" spans="1:118">
      <c r="A98" s="50">
        <v>35203</v>
      </c>
      <c r="B98" t="s">
        <v>89</v>
      </c>
      <c r="C98" s="53">
        <f t="shared" si="178"/>
        <v>1694832.9600000007</v>
      </c>
      <c r="D98" s="53">
        <f t="shared" si="179"/>
        <v>1694832.9600000007</v>
      </c>
      <c r="E98" s="21">
        <f>'[20]Pivot End Balances'!T47</f>
        <v>1694832.96</v>
      </c>
      <c r="F98" s="19">
        <f t="shared" si="180"/>
        <v>1694832.96</v>
      </c>
      <c r="G98" s="19">
        <f t="shared" si="181"/>
        <v>1694832.96</v>
      </c>
      <c r="H98" s="19">
        <f t="shared" si="182"/>
        <v>1694832.96</v>
      </c>
      <c r="I98" s="19">
        <f t="shared" si="183"/>
        <v>1694832.96</v>
      </c>
      <c r="J98" s="19">
        <f t="shared" si="184"/>
        <v>1694832.96</v>
      </c>
      <c r="K98" s="19">
        <f t="shared" si="185"/>
        <v>1694832.96</v>
      </c>
      <c r="L98" s="19">
        <f t="shared" si="186"/>
        <v>1694832.96</v>
      </c>
      <c r="M98" s="19">
        <f t="shared" si="187"/>
        <v>1694832.96</v>
      </c>
      <c r="N98" s="19">
        <f t="shared" si="188"/>
        <v>1694832.96</v>
      </c>
      <c r="O98" s="19">
        <f t="shared" si="189"/>
        <v>1694832.96</v>
      </c>
      <c r="P98" s="19">
        <f t="shared" si="190"/>
        <v>1694832.96</v>
      </c>
      <c r="Q98" s="19">
        <f t="shared" si="191"/>
        <v>1694832.96</v>
      </c>
      <c r="R98" s="19">
        <f t="shared" si="192"/>
        <v>1694832.96</v>
      </c>
      <c r="S98" s="19">
        <f t="shared" si="193"/>
        <v>1694832.96</v>
      </c>
      <c r="T98" s="19">
        <f t="shared" si="194"/>
        <v>1694832.96</v>
      </c>
      <c r="U98" s="19">
        <f t="shared" si="195"/>
        <v>1694832.96</v>
      </c>
      <c r="V98" s="19">
        <f t="shared" si="196"/>
        <v>1694832.96</v>
      </c>
      <c r="W98" s="19">
        <f t="shared" si="197"/>
        <v>1694832.96</v>
      </c>
      <c r="X98" s="19">
        <f t="shared" si="198"/>
        <v>1694832.96</v>
      </c>
      <c r="Y98" s="19">
        <f t="shared" si="199"/>
        <v>1694832.96</v>
      </c>
      <c r="Z98" s="19">
        <f t="shared" si="200"/>
        <v>1694832.96</v>
      </c>
      <c r="AA98" s="19">
        <f t="shared" si="201"/>
        <v>1694832.96</v>
      </c>
      <c r="AB98" s="19">
        <f t="shared" si="202"/>
        <v>1694832.96</v>
      </c>
      <c r="AC98" s="19">
        <f t="shared" si="203"/>
        <v>1694832.96</v>
      </c>
      <c r="AD98" s="19">
        <f t="shared" si="204"/>
        <v>1694832.96</v>
      </c>
      <c r="AE98" s="19">
        <f t="shared" si="205"/>
        <v>1694832.96</v>
      </c>
      <c r="AF98" s="19">
        <f t="shared" si="206"/>
        <v>1694832.96</v>
      </c>
      <c r="AH98" s="18">
        <f>'[20]Pivot Additions'!U47</f>
        <v>0</v>
      </c>
      <c r="AI98" s="18">
        <f>'[20]Pivot Additions'!V47</f>
        <v>0</v>
      </c>
      <c r="AJ98" s="18">
        <f>'[20]Pivot Additions'!W47</f>
        <v>0</v>
      </c>
      <c r="AK98" s="18">
        <f>'[20]Pivot Additions'!X47</f>
        <v>0</v>
      </c>
      <c r="AL98" s="18">
        <f>'[20]Pivot Additions'!Y47</f>
        <v>0</v>
      </c>
      <c r="AM98" s="18">
        <f>'[20]Pivot Additions'!Z47</f>
        <v>0</v>
      </c>
      <c r="AN98" s="60">
        <f t="shared" si="207"/>
        <v>0</v>
      </c>
      <c r="AO98" s="60">
        <f>SUM($AH98:$AM98)/SUM($AH$157:$AM$157)*'Capital Spending'!D$12*$AO$1</f>
        <v>0</v>
      </c>
      <c r="AP98" s="60">
        <f>SUM($AH98:$AM98)/SUM($AH$157:$AM$157)*'Capital Spending'!E$12*$AO$1</f>
        <v>0</v>
      </c>
      <c r="AQ98" s="60">
        <f>SUM($AH98:$AM98)/SUM($AH$157:$AM$157)*'Capital Spending'!F$12*$AO$1</f>
        <v>0</v>
      </c>
      <c r="AR98" s="60">
        <f>SUM($AH98:$AM98)/SUM($AH$157:$AM$157)*'Capital Spending'!G$12*$AO$1</f>
        <v>0</v>
      </c>
      <c r="AS98" s="60">
        <f>SUM($AH98:$AM98)/SUM($AH$157:$AM$157)*'Capital Spending'!H$12*$AO$1</f>
        <v>0</v>
      </c>
      <c r="AT98" s="60">
        <f>SUM($AH98:$AM98)/SUM($AH$157:$AM$157)*'Capital Spending'!I$12*$AO$1</f>
        <v>0</v>
      </c>
      <c r="AU98" s="60">
        <f>SUM($AH98:$AM98)/SUM($AH$157:$AM$157)*'Capital Spending'!J$12*$AO$1</f>
        <v>0</v>
      </c>
      <c r="AV98" s="60">
        <f>SUM($AH98:$AM98)/SUM($AH$157:$AM$157)*'Capital Spending'!K$12*$AO$1</f>
        <v>0</v>
      </c>
      <c r="AW98" s="60">
        <f>SUM($AH98:$AM98)/SUM($AH$157:$AM$157)*'Capital Spending'!L$12*$AO$1</f>
        <v>0</v>
      </c>
      <c r="AX98" s="60">
        <f>SUM($AH98:$AM98)/SUM($AH$157:$AM$157)*'Capital Spending'!M$12*$AO$1</f>
        <v>0</v>
      </c>
      <c r="AY98" s="60">
        <f>SUM($AH98:$AM98)/SUM($AH$157:$AM$157)*'Capital Spending'!N$12*$AO$1</f>
        <v>0</v>
      </c>
      <c r="AZ98" s="60">
        <f>SUM($AH98:$AM98)/SUM($AH$157:$AM$157)*'Capital Spending'!O$12*$AO$1</f>
        <v>0</v>
      </c>
      <c r="BA98" s="60">
        <f>SUM($AH98:$AM98)/SUM($AH$157:$AM$157)*'Capital Spending'!P$12*$AO$1</f>
        <v>0</v>
      </c>
      <c r="BB98" s="60">
        <f>SUM($AH98:$AM98)/SUM($AH$157:$AM$157)*'Capital Spending'!Q$12*$AO$1</f>
        <v>0</v>
      </c>
      <c r="BC98" s="60">
        <f>SUM($AH98:$AM98)/SUM($AH$157:$AM$157)*'Capital Spending'!R$12*$AO$1</f>
        <v>0</v>
      </c>
      <c r="BD98" s="60">
        <f>SUM($AH98:$AM98)/SUM($AH$157:$AM$157)*'Capital Spending'!S$12*$AO$1</f>
        <v>0</v>
      </c>
      <c r="BE98" s="60">
        <f>SUM($AH98:$AM98)/SUM($AH$157:$AM$157)*'Capital Spending'!T$12*$AO$1</f>
        <v>0</v>
      </c>
      <c r="BF98" s="60">
        <f>SUM($AH98:$AM98)/SUM($AH$157:$AM$157)*'Capital Spending'!U$12*$AO$1</f>
        <v>0</v>
      </c>
      <c r="BG98" s="60">
        <f>SUM($AH98:$AM98)/SUM($AH$157:$AM$157)*'Capital Spending'!V$12*$AO$1</f>
        <v>0</v>
      </c>
      <c r="BH98" s="60">
        <f>SUM($AH98:$AM98)/SUM($AH$157:$AM$157)*'Capital Spending'!W$12*$AO$1</f>
        <v>0</v>
      </c>
      <c r="BI98" s="19"/>
      <c r="BJ98" s="110">
        <f t="shared" si="208"/>
        <v>0</v>
      </c>
      <c r="BK98" s="31">
        <f>'[20]Pivot Retires'!U47</f>
        <v>0</v>
      </c>
      <c r="BL98" s="31">
        <f>'[20]Pivot Retires'!V47</f>
        <v>0</v>
      </c>
      <c r="BM98" s="31">
        <f>'[20]Pivot Retires'!W47</f>
        <v>0</v>
      </c>
      <c r="BN98" s="31">
        <f>'[20]Pivot Retires'!X47</f>
        <v>0</v>
      </c>
      <c r="BO98" s="31">
        <f>'[20]Pivot Retires'!Y47</f>
        <v>0</v>
      </c>
      <c r="BP98" s="31">
        <f>'[20]Pivot Retires'!Z47</f>
        <v>0</v>
      </c>
      <c r="BQ98" s="18">
        <f t="shared" si="209"/>
        <v>0</v>
      </c>
      <c r="BR98" s="19">
        <f t="shared" si="210"/>
        <v>0</v>
      </c>
      <c r="BS98" s="19">
        <f t="shared" si="211"/>
        <v>0</v>
      </c>
      <c r="BT98" s="19">
        <f t="shared" si="212"/>
        <v>0</v>
      </c>
      <c r="BU98" s="19">
        <f t="shared" si="213"/>
        <v>0</v>
      </c>
      <c r="BV98" s="19">
        <f t="shared" si="214"/>
        <v>0</v>
      </c>
      <c r="BW98" s="19">
        <f t="shared" si="215"/>
        <v>0</v>
      </c>
      <c r="BX98" s="19">
        <f t="shared" si="216"/>
        <v>0</v>
      </c>
      <c r="BY98" s="19">
        <f t="shared" si="217"/>
        <v>0</v>
      </c>
      <c r="BZ98" s="19">
        <f t="shared" si="218"/>
        <v>0</v>
      </c>
      <c r="CA98" s="19">
        <f t="shared" si="219"/>
        <v>0</v>
      </c>
      <c r="CB98" s="19">
        <f t="shared" si="220"/>
        <v>0</v>
      </c>
      <c r="CC98" s="19">
        <f t="shared" si="221"/>
        <v>0</v>
      </c>
      <c r="CD98" s="19">
        <f t="shared" si="222"/>
        <v>0</v>
      </c>
      <c r="CE98" s="19">
        <f t="shared" si="223"/>
        <v>0</v>
      </c>
      <c r="CF98" s="19">
        <f t="shared" si="224"/>
        <v>0</v>
      </c>
      <c r="CG98" s="19">
        <f t="shared" si="225"/>
        <v>0</v>
      </c>
      <c r="CH98" s="19">
        <f t="shared" si="226"/>
        <v>0</v>
      </c>
      <c r="CI98" s="19">
        <f t="shared" si="227"/>
        <v>0</v>
      </c>
      <c r="CJ98" s="19">
        <f t="shared" si="228"/>
        <v>0</v>
      </c>
      <c r="CK98" s="19">
        <f t="shared" si="229"/>
        <v>0</v>
      </c>
      <c r="CL98" s="19"/>
      <c r="CM98" s="18">
        <f>'[20]Pivot Transfers'!U47</f>
        <v>0</v>
      </c>
      <c r="CN98" s="18">
        <f>'[20]Pivot Transfers'!V47</f>
        <v>0</v>
      </c>
      <c r="CO98" s="18">
        <f>'[20]Pivot Transfers'!W47</f>
        <v>0</v>
      </c>
      <c r="CP98" s="18">
        <f>'[20]Pivot Transfers'!X47</f>
        <v>0</v>
      </c>
      <c r="CQ98" s="18">
        <f>'[20]Pivot Transfers'!Y47</f>
        <v>0</v>
      </c>
      <c r="CR98" s="18">
        <f>'[20]Pivot Transfers'!Z47</f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/>
    </row>
    <row r="99" spans="1:118">
      <c r="A99" s="50">
        <v>35210</v>
      </c>
      <c r="B99" t="s">
        <v>90</v>
      </c>
      <c r="C99" s="53">
        <f t="shared" si="178"/>
        <v>178530.09000000003</v>
      </c>
      <c r="D99" s="53">
        <f t="shared" si="179"/>
        <v>178530.09000000003</v>
      </c>
      <c r="E99" s="21">
        <f>'[20]Pivot End Balances'!T48</f>
        <v>178530.09</v>
      </c>
      <c r="F99" s="19">
        <f t="shared" si="180"/>
        <v>178530.09</v>
      </c>
      <c r="G99" s="19">
        <f t="shared" si="181"/>
        <v>178530.09</v>
      </c>
      <c r="H99" s="19">
        <f t="shared" si="182"/>
        <v>178530.09</v>
      </c>
      <c r="I99" s="19">
        <f t="shared" si="183"/>
        <v>178530.09</v>
      </c>
      <c r="J99" s="19">
        <f t="shared" si="184"/>
        <v>178530.09</v>
      </c>
      <c r="K99" s="19">
        <f t="shared" si="185"/>
        <v>178530.09</v>
      </c>
      <c r="L99" s="19">
        <f t="shared" si="186"/>
        <v>178530.09</v>
      </c>
      <c r="M99" s="19">
        <f t="shared" si="187"/>
        <v>178530.09</v>
      </c>
      <c r="N99" s="19">
        <f t="shared" si="188"/>
        <v>178530.09</v>
      </c>
      <c r="O99" s="19">
        <f t="shared" si="189"/>
        <v>178530.09</v>
      </c>
      <c r="P99" s="19">
        <f t="shared" si="190"/>
        <v>178530.09</v>
      </c>
      <c r="Q99" s="19">
        <f t="shared" si="191"/>
        <v>178530.09</v>
      </c>
      <c r="R99" s="19">
        <f t="shared" si="192"/>
        <v>178530.09</v>
      </c>
      <c r="S99" s="19">
        <f t="shared" si="193"/>
        <v>178530.09</v>
      </c>
      <c r="T99" s="19">
        <f t="shared" si="194"/>
        <v>178530.09</v>
      </c>
      <c r="U99" s="19">
        <f t="shared" si="195"/>
        <v>178530.09</v>
      </c>
      <c r="V99" s="19">
        <f t="shared" si="196"/>
        <v>178530.09</v>
      </c>
      <c r="W99" s="19">
        <f t="shared" si="197"/>
        <v>178530.09</v>
      </c>
      <c r="X99" s="19">
        <f t="shared" si="198"/>
        <v>178530.09</v>
      </c>
      <c r="Y99" s="19">
        <f t="shared" si="199"/>
        <v>178530.09</v>
      </c>
      <c r="Z99" s="19">
        <f t="shared" si="200"/>
        <v>178530.09</v>
      </c>
      <c r="AA99" s="19">
        <f t="shared" si="201"/>
        <v>178530.09</v>
      </c>
      <c r="AB99" s="19">
        <f t="shared" si="202"/>
        <v>178530.09</v>
      </c>
      <c r="AC99" s="19">
        <f t="shared" si="203"/>
        <v>178530.09</v>
      </c>
      <c r="AD99" s="19">
        <f t="shared" si="204"/>
        <v>178530.09</v>
      </c>
      <c r="AE99" s="19">
        <f t="shared" si="205"/>
        <v>178530.09</v>
      </c>
      <c r="AF99" s="19">
        <f t="shared" si="206"/>
        <v>178530.09</v>
      </c>
      <c r="AH99" s="18">
        <f>'[20]Pivot Additions'!U48</f>
        <v>0</v>
      </c>
      <c r="AI99" s="18">
        <f>'[20]Pivot Additions'!V48</f>
        <v>0</v>
      </c>
      <c r="AJ99" s="18">
        <f>'[20]Pivot Additions'!W48</f>
        <v>0</v>
      </c>
      <c r="AK99" s="18">
        <f>'[20]Pivot Additions'!X48</f>
        <v>0</v>
      </c>
      <c r="AL99" s="18">
        <f>'[20]Pivot Additions'!Y48</f>
        <v>0</v>
      </c>
      <c r="AM99" s="18">
        <f>'[20]Pivot Additions'!Z48</f>
        <v>0</v>
      </c>
      <c r="AN99" s="60">
        <f t="shared" si="207"/>
        <v>0</v>
      </c>
      <c r="AO99" s="60">
        <f>SUM($AH99:$AM99)/SUM($AH$157:$AM$157)*'Capital Spending'!D$12*$AO$1</f>
        <v>0</v>
      </c>
      <c r="AP99" s="60">
        <f>SUM($AH99:$AM99)/SUM($AH$157:$AM$157)*'Capital Spending'!E$12*$AO$1</f>
        <v>0</v>
      </c>
      <c r="AQ99" s="60">
        <f>SUM($AH99:$AM99)/SUM($AH$157:$AM$157)*'Capital Spending'!F$12*$AO$1</f>
        <v>0</v>
      </c>
      <c r="AR99" s="60">
        <f>SUM($AH99:$AM99)/SUM($AH$157:$AM$157)*'Capital Spending'!G$12*$AO$1</f>
        <v>0</v>
      </c>
      <c r="AS99" s="60">
        <f>SUM($AH99:$AM99)/SUM($AH$157:$AM$157)*'Capital Spending'!H$12*$AO$1</f>
        <v>0</v>
      </c>
      <c r="AT99" s="60">
        <f>SUM($AH99:$AM99)/SUM($AH$157:$AM$157)*'Capital Spending'!I$12*$AO$1</f>
        <v>0</v>
      </c>
      <c r="AU99" s="60">
        <f>SUM($AH99:$AM99)/SUM($AH$157:$AM$157)*'Capital Spending'!J$12*$AO$1</f>
        <v>0</v>
      </c>
      <c r="AV99" s="60">
        <f>SUM($AH99:$AM99)/SUM($AH$157:$AM$157)*'Capital Spending'!K$12*$AO$1</f>
        <v>0</v>
      </c>
      <c r="AW99" s="60">
        <f>SUM($AH99:$AM99)/SUM($AH$157:$AM$157)*'Capital Spending'!L$12*$AO$1</f>
        <v>0</v>
      </c>
      <c r="AX99" s="60">
        <f>SUM($AH99:$AM99)/SUM($AH$157:$AM$157)*'Capital Spending'!M$12*$AO$1</f>
        <v>0</v>
      </c>
      <c r="AY99" s="60">
        <f>SUM($AH99:$AM99)/SUM($AH$157:$AM$157)*'Capital Spending'!N$12*$AO$1</f>
        <v>0</v>
      </c>
      <c r="AZ99" s="60">
        <f>SUM($AH99:$AM99)/SUM($AH$157:$AM$157)*'Capital Spending'!O$12*$AO$1</f>
        <v>0</v>
      </c>
      <c r="BA99" s="60">
        <f>SUM($AH99:$AM99)/SUM($AH$157:$AM$157)*'Capital Spending'!P$12*$AO$1</f>
        <v>0</v>
      </c>
      <c r="BB99" s="60">
        <f>SUM($AH99:$AM99)/SUM($AH$157:$AM$157)*'Capital Spending'!Q$12*$AO$1</f>
        <v>0</v>
      </c>
      <c r="BC99" s="60">
        <f>SUM($AH99:$AM99)/SUM($AH$157:$AM$157)*'Capital Spending'!R$12*$AO$1</f>
        <v>0</v>
      </c>
      <c r="BD99" s="60">
        <f>SUM($AH99:$AM99)/SUM($AH$157:$AM$157)*'Capital Spending'!S$12*$AO$1</f>
        <v>0</v>
      </c>
      <c r="BE99" s="60">
        <f>SUM($AH99:$AM99)/SUM($AH$157:$AM$157)*'Capital Spending'!T$12*$AO$1</f>
        <v>0</v>
      </c>
      <c r="BF99" s="60">
        <f>SUM($AH99:$AM99)/SUM($AH$157:$AM$157)*'Capital Spending'!U$12*$AO$1</f>
        <v>0</v>
      </c>
      <c r="BG99" s="60">
        <f>SUM($AH99:$AM99)/SUM($AH$157:$AM$157)*'Capital Spending'!V$12*$AO$1</f>
        <v>0</v>
      </c>
      <c r="BH99" s="60">
        <f>SUM($AH99:$AM99)/SUM($AH$157:$AM$157)*'Capital Spending'!W$12*$AO$1</f>
        <v>0</v>
      </c>
      <c r="BI99" s="19"/>
      <c r="BJ99" s="110">
        <f t="shared" si="208"/>
        <v>0</v>
      </c>
      <c r="BK99" s="31">
        <f>'[20]Pivot Retires'!U48</f>
        <v>0</v>
      </c>
      <c r="BL99" s="31">
        <f>'[20]Pivot Retires'!V48</f>
        <v>0</v>
      </c>
      <c r="BM99" s="31">
        <f>'[20]Pivot Retires'!W48</f>
        <v>0</v>
      </c>
      <c r="BN99" s="31">
        <f>'[20]Pivot Retires'!X48</f>
        <v>0</v>
      </c>
      <c r="BO99" s="31">
        <f>'[20]Pivot Retires'!Y48</f>
        <v>0</v>
      </c>
      <c r="BP99" s="31">
        <f>'[20]Pivot Retires'!Z48</f>
        <v>0</v>
      </c>
      <c r="BQ99" s="18">
        <f t="shared" si="209"/>
        <v>0</v>
      </c>
      <c r="BR99" s="19">
        <f t="shared" si="210"/>
        <v>0</v>
      </c>
      <c r="BS99" s="19">
        <f t="shared" si="211"/>
        <v>0</v>
      </c>
      <c r="BT99" s="19">
        <f t="shared" si="212"/>
        <v>0</v>
      </c>
      <c r="BU99" s="19">
        <f t="shared" si="213"/>
        <v>0</v>
      </c>
      <c r="BV99" s="19">
        <f t="shared" si="214"/>
        <v>0</v>
      </c>
      <c r="BW99" s="19">
        <f t="shared" si="215"/>
        <v>0</v>
      </c>
      <c r="BX99" s="19">
        <f t="shared" si="216"/>
        <v>0</v>
      </c>
      <c r="BY99" s="19">
        <f t="shared" si="217"/>
        <v>0</v>
      </c>
      <c r="BZ99" s="19">
        <f t="shared" si="218"/>
        <v>0</v>
      </c>
      <c r="CA99" s="19">
        <f t="shared" si="219"/>
        <v>0</v>
      </c>
      <c r="CB99" s="19">
        <f t="shared" si="220"/>
        <v>0</v>
      </c>
      <c r="CC99" s="19">
        <f t="shared" si="221"/>
        <v>0</v>
      </c>
      <c r="CD99" s="19">
        <f t="shared" si="222"/>
        <v>0</v>
      </c>
      <c r="CE99" s="19">
        <f t="shared" si="223"/>
        <v>0</v>
      </c>
      <c r="CF99" s="19">
        <f t="shared" si="224"/>
        <v>0</v>
      </c>
      <c r="CG99" s="19">
        <f t="shared" si="225"/>
        <v>0</v>
      </c>
      <c r="CH99" s="19">
        <f t="shared" si="226"/>
        <v>0</v>
      </c>
      <c r="CI99" s="19">
        <f t="shared" si="227"/>
        <v>0</v>
      </c>
      <c r="CJ99" s="19">
        <f t="shared" si="228"/>
        <v>0</v>
      </c>
      <c r="CK99" s="19">
        <f t="shared" si="229"/>
        <v>0</v>
      </c>
      <c r="CL99" s="19"/>
      <c r="CM99" s="18">
        <f>'[20]Pivot Transfers'!U48</f>
        <v>0</v>
      </c>
      <c r="CN99" s="18">
        <f>'[20]Pivot Transfers'!V48</f>
        <v>0</v>
      </c>
      <c r="CO99" s="18">
        <f>'[20]Pivot Transfers'!W48</f>
        <v>0</v>
      </c>
      <c r="CP99" s="18">
        <f>'[20]Pivot Transfers'!X48</f>
        <v>0</v>
      </c>
      <c r="CQ99" s="18">
        <f>'[20]Pivot Transfers'!Y48</f>
        <v>0</v>
      </c>
      <c r="CR99" s="18">
        <f>'[20]Pivot Transfers'!Z48</f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/>
    </row>
    <row r="100" spans="1:118">
      <c r="A100" s="50">
        <v>35211</v>
      </c>
      <c r="B100" s="48" t="s">
        <v>91</v>
      </c>
      <c r="C100" s="53">
        <f t="shared" si="178"/>
        <v>54614.270000000011</v>
      </c>
      <c r="D100" s="53">
        <f t="shared" si="179"/>
        <v>54614.270000000011</v>
      </c>
      <c r="E100" s="21">
        <f>'[20]Pivot End Balances'!T49</f>
        <v>54614.27</v>
      </c>
      <c r="F100" s="19">
        <f t="shared" si="180"/>
        <v>54614.27</v>
      </c>
      <c r="G100" s="19">
        <f t="shared" si="181"/>
        <v>54614.27</v>
      </c>
      <c r="H100" s="19">
        <f t="shared" si="182"/>
        <v>54614.27</v>
      </c>
      <c r="I100" s="19">
        <f t="shared" si="183"/>
        <v>54614.27</v>
      </c>
      <c r="J100" s="19">
        <f t="shared" si="184"/>
        <v>54614.27</v>
      </c>
      <c r="K100" s="19">
        <f t="shared" si="185"/>
        <v>54614.27</v>
      </c>
      <c r="L100" s="19">
        <f t="shared" si="186"/>
        <v>54614.27</v>
      </c>
      <c r="M100" s="19">
        <f t="shared" si="187"/>
        <v>54614.27</v>
      </c>
      <c r="N100" s="19">
        <f t="shared" si="188"/>
        <v>54614.27</v>
      </c>
      <c r="O100" s="19">
        <f t="shared" si="189"/>
        <v>54614.27</v>
      </c>
      <c r="P100" s="19">
        <f t="shared" si="190"/>
        <v>54614.27</v>
      </c>
      <c r="Q100" s="19">
        <f t="shared" si="191"/>
        <v>54614.27</v>
      </c>
      <c r="R100" s="19">
        <f t="shared" si="192"/>
        <v>54614.27</v>
      </c>
      <c r="S100" s="19">
        <f t="shared" si="193"/>
        <v>54614.27</v>
      </c>
      <c r="T100" s="19">
        <f t="shared" si="194"/>
        <v>54614.27</v>
      </c>
      <c r="U100" s="19">
        <f t="shared" si="195"/>
        <v>54614.27</v>
      </c>
      <c r="V100" s="19">
        <f t="shared" si="196"/>
        <v>54614.27</v>
      </c>
      <c r="W100" s="19">
        <f t="shared" si="197"/>
        <v>54614.27</v>
      </c>
      <c r="X100" s="19">
        <f t="shared" si="198"/>
        <v>54614.27</v>
      </c>
      <c r="Y100" s="19">
        <f t="shared" si="199"/>
        <v>54614.27</v>
      </c>
      <c r="Z100" s="19">
        <f t="shared" si="200"/>
        <v>54614.27</v>
      </c>
      <c r="AA100" s="19">
        <f t="shared" si="201"/>
        <v>54614.27</v>
      </c>
      <c r="AB100" s="19">
        <f t="shared" si="202"/>
        <v>54614.27</v>
      </c>
      <c r="AC100" s="19">
        <f t="shared" si="203"/>
        <v>54614.27</v>
      </c>
      <c r="AD100" s="19">
        <f t="shared" si="204"/>
        <v>54614.27</v>
      </c>
      <c r="AE100" s="19">
        <f t="shared" si="205"/>
        <v>54614.27</v>
      </c>
      <c r="AF100" s="19">
        <f t="shared" si="206"/>
        <v>54614.27</v>
      </c>
      <c r="AH100" s="18">
        <f>'[20]Pivot Additions'!U49</f>
        <v>0</v>
      </c>
      <c r="AI100" s="18">
        <f>'[20]Pivot Additions'!V49</f>
        <v>0</v>
      </c>
      <c r="AJ100" s="18">
        <f>'[20]Pivot Additions'!W49</f>
        <v>0</v>
      </c>
      <c r="AK100" s="18">
        <f>'[20]Pivot Additions'!X49</f>
        <v>0</v>
      </c>
      <c r="AL100" s="18">
        <f>'[20]Pivot Additions'!Y49</f>
        <v>0</v>
      </c>
      <c r="AM100" s="18">
        <f>'[20]Pivot Additions'!Z49</f>
        <v>0</v>
      </c>
      <c r="AN100" s="60">
        <f t="shared" si="207"/>
        <v>0</v>
      </c>
      <c r="AO100" s="60">
        <f>SUM($AH100:$AM100)/SUM($AH$157:$AM$157)*'Capital Spending'!D$12*$AO$1</f>
        <v>0</v>
      </c>
      <c r="AP100" s="60">
        <f>SUM($AH100:$AM100)/SUM($AH$157:$AM$157)*'Capital Spending'!E$12*$AO$1</f>
        <v>0</v>
      </c>
      <c r="AQ100" s="60">
        <f>SUM($AH100:$AM100)/SUM($AH$157:$AM$157)*'Capital Spending'!F$12*$AO$1</f>
        <v>0</v>
      </c>
      <c r="AR100" s="60">
        <f>SUM($AH100:$AM100)/SUM($AH$157:$AM$157)*'Capital Spending'!G$12*$AO$1</f>
        <v>0</v>
      </c>
      <c r="AS100" s="60">
        <f>SUM($AH100:$AM100)/SUM($AH$157:$AM$157)*'Capital Spending'!H$12*$AO$1</f>
        <v>0</v>
      </c>
      <c r="AT100" s="60">
        <f>SUM($AH100:$AM100)/SUM($AH$157:$AM$157)*'Capital Spending'!I$12*$AO$1</f>
        <v>0</v>
      </c>
      <c r="AU100" s="60">
        <f>SUM($AH100:$AM100)/SUM($AH$157:$AM$157)*'Capital Spending'!J$12*$AO$1</f>
        <v>0</v>
      </c>
      <c r="AV100" s="60">
        <f>SUM($AH100:$AM100)/SUM($AH$157:$AM$157)*'Capital Spending'!K$12*$AO$1</f>
        <v>0</v>
      </c>
      <c r="AW100" s="60">
        <f>SUM($AH100:$AM100)/SUM($AH$157:$AM$157)*'Capital Spending'!L$12*$AO$1</f>
        <v>0</v>
      </c>
      <c r="AX100" s="60">
        <f>SUM($AH100:$AM100)/SUM($AH$157:$AM$157)*'Capital Spending'!M$12*$AO$1</f>
        <v>0</v>
      </c>
      <c r="AY100" s="60">
        <f>SUM($AH100:$AM100)/SUM($AH$157:$AM$157)*'Capital Spending'!N$12*$AO$1</f>
        <v>0</v>
      </c>
      <c r="AZ100" s="60">
        <f>SUM($AH100:$AM100)/SUM($AH$157:$AM$157)*'Capital Spending'!O$12*$AO$1</f>
        <v>0</v>
      </c>
      <c r="BA100" s="60">
        <f>SUM($AH100:$AM100)/SUM($AH$157:$AM$157)*'Capital Spending'!P$12*$AO$1</f>
        <v>0</v>
      </c>
      <c r="BB100" s="60">
        <f>SUM($AH100:$AM100)/SUM($AH$157:$AM$157)*'Capital Spending'!Q$12*$AO$1</f>
        <v>0</v>
      </c>
      <c r="BC100" s="60">
        <f>SUM($AH100:$AM100)/SUM($AH$157:$AM$157)*'Capital Spending'!R$12*$AO$1</f>
        <v>0</v>
      </c>
      <c r="BD100" s="60">
        <f>SUM($AH100:$AM100)/SUM($AH$157:$AM$157)*'Capital Spending'!S$12*$AO$1</f>
        <v>0</v>
      </c>
      <c r="BE100" s="60">
        <f>SUM($AH100:$AM100)/SUM($AH$157:$AM$157)*'Capital Spending'!T$12*$AO$1</f>
        <v>0</v>
      </c>
      <c r="BF100" s="60">
        <f>SUM($AH100:$AM100)/SUM($AH$157:$AM$157)*'Capital Spending'!U$12*$AO$1</f>
        <v>0</v>
      </c>
      <c r="BG100" s="60">
        <f>SUM($AH100:$AM100)/SUM($AH$157:$AM$157)*'Capital Spending'!V$12*$AO$1</f>
        <v>0</v>
      </c>
      <c r="BH100" s="60">
        <f>SUM($AH100:$AM100)/SUM($AH$157:$AM$157)*'Capital Spending'!W$12*$AO$1</f>
        <v>0</v>
      </c>
      <c r="BI100" s="19"/>
      <c r="BJ100" s="110">
        <f t="shared" si="208"/>
        <v>0</v>
      </c>
      <c r="BK100" s="31">
        <f>'[20]Pivot Retires'!U49</f>
        <v>0</v>
      </c>
      <c r="BL100" s="31">
        <f>'[20]Pivot Retires'!V49</f>
        <v>0</v>
      </c>
      <c r="BM100" s="31">
        <f>'[20]Pivot Retires'!W49</f>
        <v>0</v>
      </c>
      <c r="BN100" s="31">
        <f>'[20]Pivot Retires'!X49</f>
        <v>0</v>
      </c>
      <c r="BO100" s="31">
        <f>'[20]Pivot Retires'!Y49</f>
        <v>0</v>
      </c>
      <c r="BP100" s="31">
        <f>'[20]Pivot Retires'!Z49</f>
        <v>0</v>
      </c>
      <c r="BQ100" s="18">
        <f t="shared" si="209"/>
        <v>0</v>
      </c>
      <c r="BR100" s="19">
        <f t="shared" si="210"/>
        <v>0</v>
      </c>
      <c r="BS100" s="19">
        <f t="shared" si="211"/>
        <v>0</v>
      </c>
      <c r="BT100" s="19">
        <f t="shared" si="212"/>
        <v>0</v>
      </c>
      <c r="BU100" s="19">
        <f t="shared" si="213"/>
        <v>0</v>
      </c>
      <c r="BV100" s="19">
        <f t="shared" si="214"/>
        <v>0</v>
      </c>
      <c r="BW100" s="19">
        <f t="shared" si="215"/>
        <v>0</v>
      </c>
      <c r="BX100" s="19">
        <f t="shared" si="216"/>
        <v>0</v>
      </c>
      <c r="BY100" s="19">
        <f t="shared" si="217"/>
        <v>0</v>
      </c>
      <c r="BZ100" s="19">
        <f t="shared" si="218"/>
        <v>0</v>
      </c>
      <c r="CA100" s="19">
        <f t="shared" si="219"/>
        <v>0</v>
      </c>
      <c r="CB100" s="19">
        <f t="shared" si="220"/>
        <v>0</v>
      </c>
      <c r="CC100" s="19">
        <f t="shared" si="221"/>
        <v>0</v>
      </c>
      <c r="CD100" s="19">
        <f t="shared" si="222"/>
        <v>0</v>
      </c>
      <c r="CE100" s="19">
        <f t="shared" si="223"/>
        <v>0</v>
      </c>
      <c r="CF100" s="19">
        <f t="shared" si="224"/>
        <v>0</v>
      </c>
      <c r="CG100" s="19">
        <f t="shared" si="225"/>
        <v>0</v>
      </c>
      <c r="CH100" s="19">
        <f t="shared" si="226"/>
        <v>0</v>
      </c>
      <c r="CI100" s="19">
        <f t="shared" si="227"/>
        <v>0</v>
      </c>
      <c r="CJ100" s="19">
        <f t="shared" si="228"/>
        <v>0</v>
      </c>
      <c r="CK100" s="19">
        <f t="shared" si="229"/>
        <v>0</v>
      </c>
      <c r="CL100" s="19"/>
      <c r="CM100" s="18">
        <f>'[20]Pivot Transfers'!U49</f>
        <v>0</v>
      </c>
      <c r="CN100" s="18">
        <f>'[20]Pivot Transfers'!V49</f>
        <v>0</v>
      </c>
      <c r="CO100" s="18">
        <f>'[20]Pivot Transfers'!W49</f>
        <v>0</v>
      </c>
      <c r="CP100" s="18">
        <f>'[20]Pivot Transfers'!X49</f>
        <v>0</v>
      </c>
      <c r="CQ100" s="18">
        <f>'[20]Pivot Transfers'!Y49</f>
        <v>0</v>
      </c>
      <c r="CR100" s="18">
        <f>'[20]Pivot Transfers'!Z49</f>
        <v>0</v>
      </c>
      <c r="CS100" s="18">
        <v>0</v>
      </c>
      <c r="CT100" s="18">
        <v>0</v>
      </c>
      <c r="CU100" s="18">
        <v>0</v>
      </c>
      <c r="CV100" s="18">
        <v>0</v>
      </c>
      <c r="CW100" s="18">
        <v>0</v>
      </c>
      <c r="CX100" s="18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</v>
      </c>
      <c r="DF100" s="19">
        <v>0</v>
      </c>
      <c r="DG100" s="19">
        <v>0</v>
      </c>
      <c r="DH100" s="19">
        <v>0</v>
      </c>
      <c r="DI100" s="19">
        <v>0</v>
      </c>
      <c r="DJ100" s="19">
        <v>0</v>
      </c>
      <c r="DK100" s="19">
        <v>0</v>
      </c>
      <c r="DL100" s="19">
        <v>0</v>
      </c>
      <c r="DM100" s="19">
        <v>0</v>
      </c>
      <c r="DN100" s="19"/>
    </row>
    <row r="101" spans="1:118">
      <c r="A101" s="50">
        <v>35301</v>
      </c>
      <c r="B101" t="s">
        <v>92</v>
      </c>
      <c r="C101" s="53">
        <f t="shared" si="178"/>
        <v>178496.89999999994</v>
      </c>
      <c r="D101" s="53">
        <f t="shared" si="179"/>
        <v>178496.89999999994</v>
      </c>
      <c r="E101" s="21">
        <f>'[20]Pivot End Balances'!T50</f>
        <v>178496.9</v>
      </c>
      <c r="F101" s="19">
        <f t="shared" si="180"/>
        <v>178496.9</v>
      </c>
      <c r="G101" s="19">
        <f t="shared" si="181"/>
        <v>178496.9</v>
      </c>
      <c r="H101" s="19">
        <f t="shared" si="182"/>
        <v>178496.9</v>
      </c>
      <c r="I101" s="19">
        <f t="shared" si="183"/>
        <v>178496.9</v>
      </c>
      <c r="J101" s="19">
        <f t="shared" si="184"/>
        <v>178496.9</v>
      </c>
      <c r="K101" s="19">
        <f t="shared" si="185"/>
        <v>178496.9</v>
      </c>
      <c r="L101" s="19">
        <f t="shared" si="186"/>
        <v>178496.9</v>
      </c>
      <c r="M101" s="19">
        <f t="shared" si="187"/>
        <v>178496.9</v>
      </c>
      <c r="N101" s="19">
        <f t="shared" si="188"/>
        <v>178496.9</v>
      </c>
      <c r="O101" s="19">
        <f t="shared" si="189"/>
        <v>178496.9</v>
      </c>
      <c r="P101" s="19">
        <f t="shared" si="190"/>
        <v>178496.9</v>
      </c>
      <c r="Q101" s="19">
        <f t="shared" si="191"/>
        <v>178496.9</v>
      </c>
      <c r="R101" s="19">
        <f t="shared" si="192"/>
        <v>178496.9</v>
      </c>
      <c r="S101" s="19">
        <f t="shared" si="193"/>
        <v>178496.9</v>
      </c>
      <c r="T101" s="19">
        <f t="shared" si="194"/>
        <v>178496.9</v>
      </c>
      <c r="U101" s="19">
        <f t="shared" si="195"/>
        <v>178496.9</v>
      </c>
      <c r="V101" s="19">
        <f t="shared" si="196"/>
        <v>178496.9</v>
      </c>
      <c r="W101" s="19">
        <f t="shared" si="197"/>
        <v>178496.9</v>
      </c>
      <c r="X101" s="19">
        <f t="shared" si="198"/>
        <v>178496.9</v>
      </c>
      <c r="Y101" s="19">
        <f t="shared" si="199"/>
        <v>178496.9</v>
      </c>
      <c r="Z101" s="19">
        <f t="shared" si="200"/>
        <v>178496.9</v>
      </c>
      <c r="AA101" s="19">
        <f t="shared" si="201"/>
        <v>178496.9</v>
      </c>
      <c r="AB101" s="19">
        <f t="shared" si="202"/>
        <v>178496.9</v>
      </c>
      <c r="AC101" s="19">
        <f t="shared" si="203"/>
        <v>178496.9</v>
      </c>
      <c r="AD101" s="19">
        <f t="shared" si="204"/>
        <v>178496.9</v>
      </c>
      <c r="AE101" s="19">
        <f t="shared" si="205"/>
        <v>178496.9</v>
      </c>
      <c r="AF101" s="19">
        <f t="shared" si="206"/>
        <v>178496.9</v>
      </c>
      <c r="AH101" s="18">
        <f>'[20]Pivot Additions'!U50</f>
        <v>0</v>
      </c>
      <c r="AI101" s="18">
        <f>'[20]Pivot Additions'!V50</f>
        <v>0</v>
      </c>
      <c r="AJ101" s="18">
        <f>'[20]Pivot Additions'!W50</f>
        <v>0</v>
      </c>
      <c r="AK101" s="18">
        <f>'[20]Pivot Additions'!X50</f>
        <v>0</v>
      </c>
      <c r="AL101" s="18">
        <f>'[20]Pivot Additions'!Y50</f>
        <v>0</v>
      </c>
      <c r="AM101" s="18">
        <f>'[20]Pivot Additions'!Z50</f>
        <v>0</v>
      </c>
      <c r="AN101" s="60">
        <f t="shared" si="207"/>
        <v>0</v>
      </c>
      <c r="AO101" s="60">
        <f>SUM($AH101:$AM101)/SUM($AH$157:$AM$157)*'Capital Spending'!D$12*$AO$1</f>
        <v>0</v>
      </c>
      <c r="AP101" s="60">
        <f>SUM($AH101:$AM101)/SUM($AH$157:$AM$157)*'Capital Spending'!E$12*$AO$1</f>
        <v>0</v>
      </c>
      <c r="AQ101" s="60">
        <f>SUM($AH101:$AM101)/SUM($AH$157:$AM$157)*'Capital Spending'!F$12*$AO$1</f>
        <v>0</v>
      </c>
      <c r="AR101" s="60">
        <f>SUM($AH101:$AM101)/SUM($AH$157:$AM$157)*'Capital Spending'!G$12*$AO$1</f>
        <v>0</v>
      </c>
      <c r="AS101" s="60">
        <f>SUM($AH101:$AM101)/SUM($AH$157:$AM$157)*'Capital Spending'!H$12*$AO$1</f>
        <v>0</v>
      </c>
      <c r="AT101" s="60">
        <f>SUM($AH101:$AM101)/SUM($AH$157:$AM$157)*'Capital Spending'!I$12*$AO$1</f>
        <v>0</v>
      </c>
      <c r="AU101" s="60">
        <f>SUM($AH101:$AM101)/SUM($AH$157:$AM$157)*'Capital Spending'!J$12*$AO$1</f>
        <v>0</v>
      </c>
      <c r="AV101" s="60">
        <f>SUM($AH101:$AM101)/SUM($AH$157:$AM$157)*'Capital Spending'!K$12*$AO$1</f>
        <v>0</v>
      </c>
      <c r="AW101" s="60">
        <f>SUM($AH101:$AM101)/SUM($AH$157:$AM$157)*'Capital Spending'!L$12*$AO$1</f>
        <v>0</v>
      </c>
      <c r="AX101" s="60">
        <f>SUM($AH101:$AM101)/SUM($AH$157:$AM$157)*'Capital Spending'!M$12*$AO$1</f>
        <v>0</v>
      </c>
      <c r="AY101" s="60">
        <f>SUM($AH101:$AM101)/SUM($AH$157:$AM$157)*'Capital Spending'!N$12*$AO$1</f>
        <v>0</v>
      </c>
      <c r="AZ101" s="60">
        <f>SUM($AH101:$AM101)/SUM($AH$157:$AM$157)*'Capital Spending'!O$12*$AO$1</f>
        <v>0</v>
      </c>
      <c r="BA101" s="60">
        <f>SUM($AH101:$AM101)/SUM($AH$157:$AM$157)*'Capital Spending'!P$12*$AO$1</f>
        <v>0</v>
      </c>
      <c r="BB101" s="60">
        <f>SUM($AH101:$AM101)/SUM($AH$157:$AM$157)*'Capital Spending'!Q$12*$AO$1</f>
        <v>0</v>
      </c>
      <c r="BC101" s="60">
        <f>SUM($AH101:$AM101)/SUM($AH$157:$AM$157)*'Capital Spending'!R$12*$AO$1</f>
        <v>0</v>
      </c>
      <c r="BD101" s="60">
        <f>SUM($AH101:$AM101)/SUM($AH$157:$AM$157)*'Capital Spending'!S$12*$AO$1</f>
        <v>0</v>
      </c>
      <c r="BE101" s="60">
        <f>SUM($AH101:$AM101)/SUM($AH$157:$AM$157)*'Capital Spending'!T$12*$AO$1</f>
        <v>0</v>
      </c>
      <c r="BF101" s="60">
        <f>SUM($AH101:$AM101)/SUM($AH$157:$AM$157)*'Capital Spending'!U$12*$AO$1</f>
        <v>0</v>
      </c>
      <c r="BG101" s="60">
        <f>SUM($AH101:$AM101)/SUM($AH$157:$AM$157)*'Capital Spending'!V$12*$AO$1</f>
        <v>0</v>
      </c>
      <c r="BH101" s="60">
        <f>SUM($AH101:$AM101)/SUM($AH$157:$AM$157)*'Capital Spending'!W$12*$AO$1</f>
        <v>0</v>
      </c>
      <c r="BI101" s="19"/>
      <c r="BJ101" s="110">
        <f t="shared" si="208"/>
        <v>0</v>
      </c>
      <c r="BK101" s="31">
        <f>'[20]Pivot Retires'!U50</f>
        <v>0</v>
      </c>
      <c r="BL101" s="31">
        <f>'[20]Pivot Retires'!V50</f>
        <v>0</v>
      </c>
      <c r="BM101" s="31">
        <f>'[20]Pivot Retires'!W50</f>
        <v>0</v>
      </c>
      <c r="BN101" s="31">
        <f>'[20]Pivot Retires'!X50</f>
        <v>0</v>
      </c>
      <c r="BO101" s="31">
        <f>'[20]Pivot Retires'!Y50</f>
        <v>0</v>
      </c>
      <c r="BP101" s="31">
        <f>'[20]Pivot Retires'!Z50</f>
        <v>0</v>
      </c>
      <c r="BQ101" s="18">
        <f t="shared" si="209"/>
        <v>0</v>
      </c>
      <c r="BR101" s="19">
        <f t="shared" si="210"/>
        <v>0</v>
      </c>
      <c r="BS101" s="19">
        <f t="shared" si="211"/>
        <v>0</v>
      </c>
      <c r="BT101" s="19">
        <f t="shared" si="212"/>
        <v>0</v>
      </c>
      <c r="BU101" s="19">
        <f t="shared" si="213"/>
        <v>0</v>
      </c>
      <c r="BV101" s="19">
        <f t="shared" si="214"/>
        <v>0</v>
      </c>
      <c r="BW101" s="19">
        <f t="shared" si="215"/>
        <v>0</v>
      </c>
      <c r="BX101" s="19">
        <f t="shared" si="216"/>
        <v>0</v>
      </c>
      <c r="BY101" s="19">
        <f t="shared" si="217"/>
        <v>0</v>
      </c>
      <c r="BZ101" s="19">
        <f t="shared" si="218"/>
        <v>0</v>
      </c>
      <c r="CA101" s="19">
        <f t="shared" si="219"/>
        <v>0</v>
      </c>
      <c r="CB101" s="19">
        <f t="shared" si="220"/>
        <v>0</v>
      </c>
      <c r="CC101" s="19">
        <f t="shared" si="221"/>
        <v>0</v>
      </c>
      <c r="CD101" s="19">
        <f t="shared" si="222"/>
        <v>0</v>
      </c>
      <c r="CE101" s="19">
        <f t="shared" si="223"/>
        <v>0</v>
      </c>
      <c r="CF101" s="19">
        <f t="shared" si="224"/>
        <v>0</v>
      </c>
      <c r="CG101" s="19">
        <f t="shared" si="225"/>
        <v>0</v>
      </c>
      <c r="CH101" s="19">
        <f t="shared" si="226"/>
        <v>0</v>
      </c>
      <c r="CI101" s="19">
        <f t="shared" si="227"/>
        <v>0</v>
      </c>
      <c r="CJ101" s="19">
        <f t="shared" si="228"/>
        <v>0</v>
      </c>
      <c r="CK101" s="19">
        <f t="shared" si="229"/>
        <v>0</v>
      </c>
      <c r="CL101" s="19"/>
      <c r="CM101" s="18">
        <f>'[20]Pivot Transfers'!U50</f>
        <v>0</v>
      </c>
      <c r="CN101" s="18">
        <f>'[20]Pivot Transfers'!V50</f>
        <v>0</v>
      </c>
      <c r="CO101" s="18">
        <f>'[20]Pivot Transfers'!W50</f>
        <v>0</v>
      </c>
      <c r="CP101" s="18">
        <f>'[20]Pivot Transfers'!X50</f>
        <v>0</v>
      </c>
      <c r="CQ101" s="18">
        <f>'[20]Pivot Transfers'!Y50</f>
        <v>0</v>
      </c>
      <c r="CR101" s="18">
        <f>'[20]Pivot Transfers'!Z50</f>
        <v>0</v>
      </c>
      <c r="CS101" s="18">
        <v>0</v>
      </c>
      <c r="CT101" s="18">
        <v>0</v>
      </c>
      <c r="CU101" s="18">
        <v>0</v>
      </c>
      <c r="CV101" s="18">
        <v>0</v>
      </c>
      <c r="CW101" s="18">
        <v>0</v>
      </c>
      <c r="CX101" s="18">
        <v>0</v>
      </c>
      <c r="CY101" s="19">
        <v>0</v>
      </c>
      <c r="CZ101" s="19">
        <v>0</v>
      </c>
      <c r="DA101" s="19">
        <v>0</v>
      </c>
      <c r="DB101" s="19">
        <v>0</v>
      </c>
      <c r="DC101" s="19">
        <v>0</v>
      </c>
      <c r="DD101" s="19">
        <v>0</v>
      </c>
      <c r="DE101" s="19">
        <v>0</v>
      </c>
      <c r="DF101" s="19">
        <v>0</v>
      </c>
      <c r="DG101" s="19">
        <v>0</v>
      </c>
      <c r="DH101" s="19">
        <v>0</v>
      </c>
      <c r="DI101" s="19">
        <v>0</v>
      </c>
      <c r="DJ101" s="19">
        <v>0</v>
      </c>
      <c r="DK101" s="19">
        <v>0</v>
      </c>
      <c r="DL101" s="19">
        <v>0</v>
      </c>
      <c r="DM101" s="19">
        <v>0</v>
      </c>
      <c r="DN101" s="19"/>
    </row>
    <row r="102" spans="1:118">
      <c r="A102" s="50">
        <v>35302</v>
      </c>
      <c r="B102" t="s">
        <v>93</v>
      </c>
      <c r="C102" s="53">
        <f t="shared" si="178"/>
        <v>209458.21</v>
      </c>
      <c r="D102" s="53">
        <f t="shared" si="179"/>
        <v>209458.21</v>
      </c>
      <c r="E102" s="21">
        <f>'[20]Pivot End Balances'!T51</f>
        <v>209458.21</v>
      </c>
      <c r="F102" s="19">
        <f t="shared" si="180"/>
        <v>209458.21</v>
      </c>
      <c r="G102" s="19">
        <f t="shared" si="181"/>
        <v>209458.21</v>
      </c>
      <c r="H102" s="19">
        <f t="shared" si="182"/>
        <v>209458.21</v>
      </c>
      <c r="I102" s="19">
        <f t="shared" si="183"/>
        <v>209458.21</v>
      </c>
      <c r="J102" s="19">
        <f t="shared" si="184"/>
        <v>209458.21</v>
      </c>
      <c r="K102" s="19">
        <f t="shared" si="185"/>
        <v>209458.21</v>
      </c>
      <c r="L102" s="19">
        <f t="shared" si="186"/>
        <v>209458.21</v>
      </c>
      <c r="M102" s="19">
        <f t="shared" si="187"/>
        <v>209458.21</v>
      </c>
      <c r="N102" s="19">
        <f t="shared" si="188"/>
        <v>209458.21</v>
      </c>
      <c r="O102" s="19">
        <f t="shared" si="189"/>
        <v>209458.21</v>
      </c>
      <c r="P102" s="19">
        <f t="shared" si="190"/>
        <v>209458.21</v>
      </c>
      <c r="Q102" s="19">
        <f t="shared" si="191"/>
        <v>209458.21</v>
      </c>
      <c r="R102" s="19">
        <f t="shared" si="192"/>
        <v>209458.21</v>
      </c>
      <c r="S102" s="19">
        <f t="shared" si="193"/>
        <v>209458.21</v>
      </c>
      <c r="T102" s="19">
        <f t="shared" si="194"/>
        <v>209458.21</v>
      </c>
      <c r="U102" s="19">
        <f t="shared" si="195"/>
        <v>209458.21</v>
      </c>
      <c r="V102" s="19">
        <f t="shared" si="196"/>
        <v>209458.21</v>
      </c>
      <c r="W102" s="19">
        <f t="shared" si="197"/>
        <v>209458.21</v>
      </c>
      <c r="X102" s="19">
        <f t="shared" si="198"/>
        <v>209458.21</v>
      </c>
      <c r="Y102" s="19">
        <f t="shared" si="199"/>
        <v>209458.21</v>
      </c>
      <c r="Z102" s="19">
        <f t="shared" si="200"/>
        <v>209458.21</v>
      </c>
      <c r="AA102" s="19">
        <f t="shared" si="201"/>
        <v>209458.21</v>
      </c>
      <c r="AB102" s="19">
        <f t="shared" si="202"/>
        <v>209458.21</v>
      </c>
      <c r="AC102" s="19">
        <f t="shared" si="203"/>
        <v>209458.21</v>
      </c>
      <c r="AD102" s="19">
        <f t="shared" si="204"/>
        <v>209458.21</v>
      </c>
      <c r="AE102" s="19">
        <f t="shared" si="205"/>
        <v>209458.21</v>
      </c>
      <c r="AF102" s="19">
        <f t="shared" si="206"/>
        <v>209458.21</v>
      </c>
      <c r="AH102" s="18">
        <f>'[20]Pivot Additions'!U51</f>
        <v>0</v>
      </c>
      <c r="AI102" s="18">
        <f>'[20]Pivot Additions'!V51</f>
        <v>0</v>
      </c>
      <c r="AJ102" s="18">
        <f>'[20]Pivot Additions'!W51</f>
        <v>0</v>
      </c>
      <c r="AK102" s="18">
        <f>'[20]Pivot Additions'!X51</f>
        <v>0</v>
      </c>
      <c r="AL102" s="18">
        <f>'[20]Pivot Additions'!Y51</f>
        <v>0</v>
      </c>
      <c r="AM102" s="18">
        <f>'[20]Pivot Additions'!Z51</f>
        <v>0</v>
      </c>
      <c r="AN102" s="60">
        <f t="shared" si="207"/>
        <v>0</v>
      </c>
      <c r="AO102" s="60">
        <f>SUM($AH102:$AM102)/SUM($AH$157:$AM$157)*'Capital Spending'!D$12*$AO$1</f>
        <v>0</v>
      </c>
      <c r="AP102" s="60">
        <f>SUM($AH102:$AM102)/SUM($AH$157:$AM$157)*'Capital Spending'!E$12*$AO$1</f>
        <v>0</v>
      </c>
      <c r="AQ102" s="60">
        <f>SUM($AH102:$AM102)/SUM($AH$157:$AM$157)*'Capital Spending'!F$12*$AO$1</f>
        <v>0</v>
      </c>
      <c r="AR102" s="60">
        <f>SUM($AH102:$AM102)/SUM($AH$157:$AM$157)*'Capital Spending'!G$12*$AO$1</f>
        <v>0</v>
      </c>
      <c r="AS102" s="60">
        <f>SUM($AH102:$AM102)/SUM($AH$157:$AM$157)*'Capital Spending'!H$12*$AO$1</f>
        <v>0</v>
      </c>
      <c r="AT102" s="60">
        <f>SUM($AH102:$AM102)/SUM($AH$157:$AM$157)*'Capital Spending'!I$12*$AO$1</f>
        <v>0</v>
      </c>
      <c r="AU102" s="60">
        <f>SUM($AH102:$AM102)/SUM($AH$157:$AM$157)*'Capital Spending'!J$12*$AO$1</f>
        <v>0</v>
      </c>
      <c r="AV102" s="60">
        <f>SUM($AH102:$AM102)/SUM($AH$157:$AM$157)*'Capital Spending'!K$12*$AO$1</f>
        <v>0</v>
      </c>
      <c r="AW102" s="60">
        <f>SUM($AH102:$AM102)/SUM($AH$157:$AM$157)*'Capital Spending'!L$12*$AO$1</f>
        <v>0</v>
      </c>
      <c r="AX102" s="60">
        <f>SUM($AH102:$AM102)/SUM($AH$157:$AM$157)*'Capital Spending'!M$12*$AO$1</f>
        <v>0</v>
      </c>
      <c r="AY102" s="60">
        <f>SUM($AH102:$AM102)/SUM($AH$157:$AM$157)*'Capital Spending'!N$12*$AO$1</f>
        <v>0</v>
      </c>
      <c r="AZ102" s="60">
        <f>SUM($AH102:$AM102)/SUM($AH$157:$AM$157)*'Capital Spending'!O$12*$AO$1</f>
        <v>0</v>
      </c>
      <c r="BA102" s="60">
        <f>SUM($AH102:$AM102)/SUM($AH$157:$AM$157)*'Capital Spending'!P$12*$AO$1</f>
        <v>0</v>
      </c>
      <c r="BB102" s="60">
        <f>SUM($AH102:$AM102)/SUM($AH$157:$AM$157)*'Capital Spending'!Q$12*$AO$1</f>
        <v>0</v>
      </c>
      <c r="BC102" s="60">
        <f>SUM($AH102:$AM102)/SUM($AH$157:$AM$157)*'Capital Spending'!R$12*$AO$1</f>
        <v>0</v>
      </c>
      <c r="BD102" s="60">
        <f>SUM($AH102:$AM102)/SUM($AH$157:$AM$157)*'Capital Spending'!S$12*$AO$1</f>
        <v>0</v>
      </c>
      <c r="BE102" s="60">
        <f>SUM($AH102:$AM102)/SUM($AH$157:$AM$157)*'Capital Spending'!T$12*$AO$1</f>
        <v>0</v>
      </c>
      <c r="BF102" s="60">
        <f>SUM($AH102:$AM102)/SUM($AH$157:$AM$157)*'Capital Spending'!U$12*$AO$1</f>
        <v>0</v>
      </c>
      <c r="BG102" s="60">
        <f>SUM($AH102:$AM102)/SUM($AH$157:$AM$157)*'Capital Spending'!V$12*$AO$1</f>
        <v>0</v>
      </c>
      <c r="BH102" s="60">
        <f>SUM($AH102:$AM102)/SUM($AH$157:$AM$157)*'Capital Spending'!W$12*$AO$1</f>
        <v>0</v>
      </c>
      <c r="BI102" s="19"/>
      <c r="BJ102" s="110">
        <f t="shared" si="208"/>
        <v>0</v>
      </c>
      <c r="BK102" s="31">
        <f>'[20]Pivot Retires'!U51</f>
        <v>0</v>
      </c>
      <c r="BL102" s="31">
        <f>'[20]Pivot Retires'!V51</f>
        <v>0</v>
      </c>
      <c r="BM102" s="31">
        <f>'[20]Pivot Retires'!W51</f>
        <v>0</v>
      </c>
      <c r="BN102" s="31">
        <f>'[20]Pivot Retires'!X51</f>
        <v>0</v>
      </c>
      <c r="BO102" s="31">
        <f>'[20]Pivot Retires'!Y51</f>
        <v>0</v>
      </c>
      <c r="BP102" s="31">
        <f>'[20]Pivot Retires'!Z51</f>
        <v>0</v>
      </c>
      <c r="BQ102" s="18">
        <f t="shared" si="209"/>
        <v>0</v>
      </c>
      <c r="BR102" s="19">
        <f t="shared" si="210"/>
        <v>0</v>
      </c>
      <c r="BS102" s="19">
        <f t="shared" si="211"/>
        <v>0</v>
      </c>
      <c r="BT102" s="19">
        <f t="shared" si="212"/>
        <v>0</v>
      </c>
      <c r="BU102" s="19">
        <f t="shared" si="213"/>
        <v>0</v>
      </c>
      <c r="BV102" s="19">
        <f t="shared" si="214"/>
        <v>0</v>
      </c>
      <c r="BW102" s="19">
        <f t="shared" si="215"/>
        <v>0</v>
      </c>
      <c r="BX102" s="19">
        <f t="shared" si="216"/>
        <v>0</v>
      </c>
      <c r="BY102" s="19">
        <f t="shared" si="217"/>
        <v>0</v>
      </c>
      <c r="BZ102" s="19">
        <f t="shared" si="218"/>
        <v>0</v>
      </c>
      <c r="CA102" s="19">
        <f t="shared" si="219"/>
        <v>0</v>
      </c>
      <c r="CB102" s="19">
        <f t="shared" si="220"/>
        <v>0</v>
      </c>
      <c r="CC102" s="19">
        <f t="shared" si="221"/>
        <v>0</v>
      </c>
      <c r="CD102" s="19">
        <f t="shared" si="222"/>
        <v>0</v>
      </c>
      <c r="CE102" s="19">
        <f t="shared" si="223"/>
        <v>0</v>
      </c>
      <c r="CF102" s="19">
        <f t="shared" si="224"/>
        <v>0</v>
      </c>
      <c r="CG102" s="19">
        <f t="shared" si="225"/>
        <v>0</v>
      </c>
      <c r="CH102" s="19">
        <f t="shared" si="226"/>
        <v>0</v>
      </c>
      <c r="CI102" s="19">
        <f t="shared" si="227"/>
        <v>0</v>
      </c>
      <c r="CJ102" s="19">
        <f t="shared" si="228"/>
        <v>0</v>
      </c>
      <c r="CK102" s="19">
        <f t="shared" si="229"/>
        <v>0</v>
      </c>
      <c r="CL102" s="19"/>
      <c r="CM102" s="18">
        <f>'[20]Pivot Transfers'!U51</f>
        <v>0</v>
      </c>
      <c r="CN102" s="18">
        <f>'[20]Pivot Transfers'!V51</f>
        <v>0</v>
      </c>
      <c r="CO102" s="18">
        <f>'[20]Pivot Transfers'!W51</f>
        <v>0</v>
      </c>
      <c r="CP102" s="18">
        <f>'[20]Pivot Transfers'!X51</f>
        <v>0</v>
      </c>
      <c r="CQ102" s="18">
        <f>'[20]Pivot Transfers'!Y51</f>
        <v>0</v>
      </c>
      <c r="CR102" s="18">
        <f>'[20]Pivot Transfers'!Z51</f>
        <v>0</v>
      </c>
      <c r="CS102" s="18">
        <v>0</v>
      </c>
      <c r="CT102" s="18">
        <v>0</v>
      </c>
      <c r="CU102" s="18">
        <v>0</v>
      </c>
      <c r="CV102" s="18">
        <v>0</v>
      </c>
      <c r="CW102" s="18">
        <v>0</v>
      </c>
      <c r="CX102" s="18">
        <v>0</v>
      </c>
      <c r="CY102" s="19">
        <v>0</v>
      </c>
      <c r="CZ102" s="19">
        <v>0</v>
      </c>
      <c r="DA102" s="19">
        <v>0</v>
      </c>
      <c r="DB102" s="19">
        <v>0</v>
      </c>
      <c r="DC102" s="19">
        <v>0</v>
      </c>
      <c r="DD102" s="19">
        <v>0</v>
      </c>
      <c r="DE102" s="19">
        <v>0</v>
      </c>
      <c r="DF102" s="19">
        <v>0</v>
      </c>
      <c r="DG102" s="19">
        <v>0</v>
      </c>
      <c r="DH102" s="19">
        <v>0</v>
      </c>
      <c r="DI102" s="19">
        <v>0</v>
      </c>
      <c r="DJ102" s="19">
        <v>0</v>
      </c>
      <c r="DK102" s="19">
        <v>0</v>
      </c>
      <c r="DL102" s="19">
        <v>0</v>
      </c>
      <c r="DM102" s="19">
        <v>0</v>
      </c>
      <c r="DN102" s="19"/>
    </row>
    <row r="103" spans="1:118">
      <c r="A103" s="50">
        <v>35400</v>
      </c>
      <c r="B103" t="s">
        <v>94</v>
      </c>
      <c r="C103" s="53">
        <f t="shared" si="178"/>
        <v>923446.05000000016</v>
      </c>
      <c r="D103" s="53">
        <f t="shared" si="179"/>
        <v>923446.05000000016</v>
      </c>
      <c r="E103" s="21">
        <f>'[20]Pivot End Balances'!T52</f>
        <v>923446.05</v>
      </c>
      <c r="F103" s="19">
        <f t="shared" si="180"/>
        <v>923446.05</v>
      </c>
      <c r="G103" s="19">
        <f t="shared" si="181"/>
        <v>923446.05</v>
      </c>
      <c r="H103" s="19">
        <f t="shared" si="182"/>
        <v>923446.05</v>
      </c>
      <c r="I103" s="19">
        <f t="shared" si="183"/>
        <v>923446.05</v>
      </c>
      <c r="J103" s="19">
        <f t="shared" si="184"/>
        <v>923446.05</v>
      </c>
      <c r="K103" s="19">
        <f t="shared" si="185"/>
        <v>923446.05</v>
      </c>
      <c r="L103" s="19">
        <f t="shared" si="186"/>
        <v>923446.05</v>
      </c>
      <c r="M103" s="19">
        <f t="shared" si="187"/>
        <v>923446.05</v>
      </c>
      <c r="N103" s="19">
        <f t="shared" si="188"/>
        <v>923446.05</v>
      </c>
      <c r="O103" s="19">
        <f t="shared" si="189"/>
        <v>923446.05</v>
      </c>
      <c r="P103" s="19">
        <f t="shared" si="190"/>
        <v>923446.05</v>
      </c>
      <c r="Q103" s="19">
        <f t="shared" si="191"/>
        <v>923446.05</v>
      </c>
      <c r="R103" s="19">
        <f t="shared" si="192"/>
        <v>923446.05</v>
      </c>
      <c r="S103" s="19">
        <f t="shared" si="193"/>
        <v>923446.05</v>
      </c>
      <c r="T103" s="19">
        <f t="shared" si="194"/>
        <v>923446.05</v>
      </c>
      <c r="U103" s="19">
        <f t="shared" si="195"/>
        <v>923446.05</v>
      </c>
      <c r="V103" s="19">
        <f t="shared" si="196"/>
        <v>923446.05</v>
      </c>
      <c r="W103" s="19">
        <f t="shared" si="197"/>
        <v>923446.05</v>
      </c>
      <c r="X103" s="19">
        <f t="shared" si="198"/>
        <v>923446.05</v>
      </c>
      <c r="Y103" s="19">
        <f t="shared" si="199"/>
        <v>923446.05</v>
      </c>
      <c r="Z103" s="19">
        <f t="shared" si="200"/>
        <v>923446.05</v>
      </c>
      <c r="AA103" s="19">
        <f t="shared" si="201"/>
        <v>923446.05</v>
      </c>
      <c r="AB103" s="19">
        <f t="shared" si="202"/>
        <v>923446.05</v>
      </c>
      <c r="AC103" s="19">
        <f t="shared" si="203"/>
        <v>923446.05</v>
      </c>
      <c r="AD103" s="19">
        <f t="shared" si="204"/>
        <v>923446.05</v>
      </c>
      <c r="AE103" s="19">
        <f t="shared" si="205"/>
        <v>923446.05</v>
      </c>
      <c r="AF103" s="19">
        <f t="shared" si="206"/>
        <v>923446.05</v>
      </c>
      <c r="AH103" s="18">
        <f>'[20]Pivot Additions'!U52</f>
        <v>0</v>
      </c>
      <c r="AI103" s="18">
        <f>'[20]Pivot Additions'!V52</f>
        <v>0</v>
      </c>
      <c r="AJ103" s="18">
        <f>'[20]Pivot Additions'!W52</f>
        <v>0</v>
      </c>
      <c r="AK103" s="18">
        <f>'[20]Pivot Additions'!X52</f>
        <v>0</v>
      </c>
      <c r="AL103" s="18">
        <f>'[20]Pivot Additions'!Y52</f>
        <v>0</v>
      </c>
      <c r="AM103" s="18">
        <f>'[20]Pivot Additions'!Z52</f>
        <v>0</v>
      </c>
      <c r="AN103" s="60">
        <f t="shared" si="207"/>
        <v>0</v>
      </c>
      <c r="AO103" s="60">
        <f>SUM($AH103:$AM103)/SUM($AH$157:$AM$157)*'Capital Spending'!D$12*$AO$1</f>
        <v>0</v>
      </c>
      <c r="AP103" s="60">
        <f>SUM($AH103:$AM103)/SUM($AH$157:$AM$157)*'Capital Spending'!E$12*$AO$1</f>
        <v>0</v>
      </c>
      <c r="AQ103" s="60">
        <f>SUM($AH103:$AM103)/SUM($AH$157:$AM$157)*'Capital Spending'!F$12*$AO$1</f>
        <v>0</v>
      </c>
      <c r="AR103" s="60">
        <f>SUM($AH103:$AM103)/SUM($AH$157:$AM$157)*'Capital Spending'!G$12*$AO$1</f>
        <v>0</v>
      </c>
      <c r="AS103" s="60">
        <f>SUM($AH103:$AM103)/SUM($AH$157:$AM$157)*'Capital Spending'!H$12*$AO$1</f>
        <v>0</v>
      </c>
      <c r="AT103" s="60">
        <f>SUM($AH103:$AM103)/SUM($AH$157:$AM$157)*'Capital Spending'!I$12*$AO$1</f>
        <v>0</v>
      </c>
      <c r="AU103" s="60">
        <f>SUM($AH103:$AM103)/SUM($AH$157:$AM$157)*'Capital Spending'!J$12*$AO$1</f>
        <v>0</v>
      </c>
      <c r="AV103" s="60">
        <f>SUM($AH103:$AM103)/SUM($AH$157:$AM$157)*'Capital Spending'!K$12*$AO$1</f>
        <v>0</v>
      </c>
      <c r="AW103" s="60">
        <f>SUM($AH103:$AM103)/SUM($AH$157:$AM$157)*'Capital Spending'!L$12*$AO$1</f>
        <v>0</v>
      </c>
      <c r="AX103" s="60">
        <f>SUM($AH103:$AM103)/SUM($AH$157:$AM$157)*'Capital Spending'!M$12*$AO$1</f>
        <v>0</v>
      </c>
      <c r="AY103" s="60">
        <f>SUM($AH103:$AM103)/SUM($AH$157:$AM$157)*'Capital Spending'!N$12*$AO$1</f>
        <v>0</v>
      </c>
      <c r="AZ103" s="60">
        <f>SUM($AH103:$AM103)/SUM($AH$157:$AM$157)*'Capital Spending'!O$12*$AO$1</f>
        <v>0</v>
      </c>
      <c r="BA103" s="60">
        <f>SUM($AH103:$AM103)/SUM($AH$157:$AM$157)*'Capital Spending'!P$12*$AO$1</f>
        <v>0</v>
      </c>
      <c r="BB103" s="60">
        <f>SUM($AH103:$AM103)/SUM($AH$157:$AM$157)*'Capital Spending'!Q$12*$AO$1</f>
        <v>0</v>
      </c>
      <c r="BC103" s="60">
        <f>SUM($AH103:$AM103)/SUM($AH$157:$AM$157)*'Capital Spending'!R$12*$AO$1</f>
        <v>0</v>
      </c>
      <c r="BD103" s="60">
        <f>SUM($AH103:$AM103)/SUM($AH$157:$AM$157)*'Capital Spending'!S$12*$AO$1</f>
        <v>0</v>
      </c>
      <c r="BE103" s="60">
        <f>SUM($AH103:$AM103)/SUM($AH$157:$AM$157)*'Capital Spending'!T$12*$AO$1</f>
        <v>0</v>
      </c>
      <c r="BF103" s="60">
        <f>SUM($AH103:$AM103)/SUM($AH$157:$AM$157)*'Capital Spending'!U$12*$AO$1</f>
        <v>0</v>
      </c>
      <c r="BG103" s="60">
        <f>SUM($AH103:$AM103)/SUM($AH$157:$AM$157)*'Capital Spending'!V$12*$AO$1</f>
        <v>0</v>
      </c>
      <c r="BH103" s="60">
        <f>SUM($AH103:$AM103)/SUM($AH$157:$AM$157)*'Capital Spending'!W$12*$AO$1</f>
        <v>0</v>
      </c>
      <c r="BI103" s="19"/>
      <c r="BJ103" s="110">
        <f t="shared" si="208"/>
        <v>0</v>
      </c>
      <c r="BK103" s="31">
        <f>'[20]Pivot Retires'!U52</f>
        <v>0</v>
      </c>
      <c r="BL103" s="31">
        <f>'[20]Pivot Retires'!V52</f>
        <v>0</v>
      </c>
      <c r="BM103" s="31">
        <f>'[20]Pivot Retires'!W52</f>
        <v>0</v>
      </c>
      <c r="BN103" s="31">
        <f>'[20]Pivot Retires'!X52</f>
        <v>0</v>
      </c>
      <c r="BO103" s="31">
        <f>'[20]Pivot Retires'!Y52</f>
        <v>0</v>
      </c>
      <c r="BP103" s="31">
        <f>'[20]Pivot Retires'!Z52</f>
        <v>0</v>
      </c>
      <c r="BQ103" s="18">
        <f t="shared" si="209"/>
        <v>0</v>
      </c>
      <c r="BR103" s="19">
        <f t="shared" si="210"/>
        <v>0</v>
      </c>
      <c r="BS103" s="19">
        <f t="shared" si="211"/>
        <v>0</v>
      </c>
      <c r="BT103" s="19">
        <f t="shared" si="212"/>
        <v>0</v>
      </c>
      <c r="BU103" s="19">
        <f t="shared" si="213"/>
        <v>0</v>
      </c>
      <c r="BV103" s="19">
        <f t="shared" si="214"/>
        <v>0</v>
      </c>
      <c r="BW103" s="19">
        <f t="shared" si="215"/>
        <v>0</v>
      </c>
      <c r="BX103" s="19">
        <f t="shared" si="216"/>
        <v>0</v>
      </c>
      <c r="BY103" s="19">
        <f t="shared" si="217"/>
        <v>0</v>
      </c>
      <c r="BZ103" s="19">
        <f t="shared" si="218"/>
        <v>0</v>
      </c>
      <c r="CA103" s="19">
        <f t="shared" si="219"/>
        <v>0</v>
      </c>
      <c r="CB103" s="19">
        <f t="shared" si="220"/>
        <v>0</v>
      </c>
      <c r="CC103" s="19">
        <f t="shared" si="221"/>
        <v>0</v>
      </c>
      <c r="CD103" s="19">
        <f t="shared" si="222"/>
        <v>0</v>
      </c>
      <c r="CE103" s="19">
        <f t="shared" si="223"/>
        <v>0</v>
      </c>
      <c r="CF103" s="19">
        <f t="shared" si="224"/>
        <v>0</v>
      </c>
      <c r="CG103" s="19">
        <f t="shared" si="225"/>
        <v>0</v>
      </c>
      <c r="CH103" s="19">
        <f t="shared" si="226"/>
        <v>0</v>
      </c>
      <c r="CI103" s="19">
        <f t="shared" si="227"/>
        <v>0</v>
      </c>
      <c r="CJ103" s="19">
        <f t="shared" si="228"/>
        <v>0</v>
      </c>
      <c r="CK103" s="19">
        <f t="shared" si="229"/>
        <v>0</v>
      </c>
      <c r="CL103" s="19"/>
      <c r="CM103" s="18">
        <f>'[20]Pivot Transfers'!U52</f>
        <v>0</v>
      </c>
      <c r="CN103" s="18">
        <f>'[20]Pivot Transfers'!V52</f>
        <v>0</v>
      </c>
      <c r="CO103" s="18">
        <f>'[20]Pivot Transfers'!W52</f>
        <v>0</v>
      </c>
      <c r="CP103" s="18">
        <f>'[20]Pivot Transfers'!X52</f>
        <v>0</v>
      </c>
      <c r="CQ103" s="18">
        <f>'[20]Pivot Transfers'!Y52</f>
        <v>0</v>
      </c>
      <c r="CR103" s="18">
        <f>'[20]Pivot Transfers'!Z52</f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9">
        <v>0</v>
      </c>
      <c r="CZ103" s="19">
        <v>0</v>
      </c>
      <c r="DA103" s="19">
        <v>0</v>
      </c>
      <c r="DB103" s="19">
        <v>0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/>
    </row>
    <row r="104" spans="1:118">
      <c r="A104" s="50">
        <v>35500</v>
      </c>
      <c r="B104" t="s">
        <v>95</v>
      </c>
      <c r="C104" s="53">
        <f t="shared" si="178"/>
        <v>240883.02999999994</v>
      </c>
      <c r="D104" s="53">
        <f t="shared" si="179"/>
        <v>240883.02999999994</v>
      </c>
      <c r="E104" s="21">
        <f>'[20]Pivot End Balances'!T53</f>
        <v>240883.03</v>
      </c>
      <c r="F104" s="19">
        <f t="shared" si="180"/>
        <v>240883.03</v>
      </c>
      <c r="G104" s="19">
        <f t="shared" si="181"/>
        <v>240883.03</v>
      </c>
      <c r="H104" s="19">
        <f t="shared" si="182"/>
        <v>240883.03</v>
      </c>
      <c r="I104" s="19">
        <f t="shared" si="183"/>
        <v>240883.03</v>
      </c>
      <c r="J104" s="19">
        <f t="shared" si="184"/>
        <v>240883.03</v>
      </c>
      <c r="K104" s="19">
        <f t="shared" si="185"/>
        <v>240883.03</v>
      </c>
      <c r="L104" s="19">
        <f t="shared" si="186"/>
        <v>240883.03</v>
      </c>
      <c r="M104" s="19">
        <f t="shared" si="187"/>
        <v>240883.03</v>
      </c>
      <c r="N104" s="19">
        <f t="shared" si="188"/>
        <v>240883.03</v>
      </c>
      <c r="O104" s="19">
        <f t="shared" si="189"/>
        <v>240883.03</v>
      </c>
      <c r="P104" s="19">
        <f t="shared" si="190"/>
        <v>240883.03</v>
      </c>
      <c r="Q104" s="19">
        <f t="shared" si="191"/>
        <v>240883.03</v>
      </c>
      <c r="R104" s="19">
        <f t="shared" si="192"/>
        <v>240883.03</v>
      </c>
      <c r="S104" s="19">
        <f t="shared" si="193"/>
        <v>240883.03</v>
      </c>
      <c r="T104" s="19">
        <f t="shared" si="194"/>
        <v>240883.03</v>
      </c>
      <c r="U104" s="19">
        <f t="shared" si="195"/>
        <v>240883.03</v>
      </c>
      <c r="V104" s="19">
        <f t="shared" si="196"/>
        <v>240883.03</v>
      </c>
      <c r="W104" s="19">
        <f t="shared" si="197"/>
        <v>240883.03</v>
      </c>
      <c r="X104" s="19">
        <f t="shared" si="198"/>
        <v>240883.03</v>
      </c>
      <c r="Y104" s="19">
        <f t="shared" si="199"/>
        <v>240883.03</v>
      </c>
      <c r="Z104" s="19">
        <f t="shared" si="200"/>
        <v>240883.03</v>
      </c>
      <c r="AA104" s="19">
        <f t="shared" si="201"/>
        <v>240883.03</v>
      </c>
      <c r="AB104" s="19">
        <f t="shared" si="202"/>
        <v>240883.03</v>
      </c>
      <c r="AC104" s="19">
        <f t="shared" si="203"/>
        <v>240883.03</v>
      </c>
      <c r="AD104" s="19">
        <f t="shared" si="204"/>
        <v>240883.03</v>
      </c>
      <c r="AE104" s="19">
        <f t="shared" si="205"/>
        <v>240883.03</v>
      </c>
      <c r="AF104" s="19">
        <f t="shared" si="206"/>
        <v>240883.03</v>
      </c>
      <c r="AH104" s="18">
        <f>'[20]Pivot Additions'!U53</f>
        <v>0</v>
      </c>
      <c r="AI104" s="18">
        <f>'[20]Pivot Additions'!V53</f>
        <v>0</v>
      </c>
      <c r="AJ104" s="18">
        <f>'[20]Pivot Additions'!W53</f>
        <v>0</v>
      </c>
      <c r="AK104" s="18">
        <f>'[20]Pivot Additions'!X53</f>
        <v>0</v>
      </c>
      <c r="AL104" s="18">
        <f>'[20]Pivot Additions'!Y53</f>
        <v>0</v>
      </c>
      <c r="AM104" s="18">
        <f>'[20]Pivot Additions'!Z53</f>
        <v>0</v>
      </c>
      <c r="AN104" s="60">
        <f t="shared" si="207"/>
        <v>0</v>
      </c>
      <c r="AO104" s="60">
        <f>SUM($AH104:$AM104)/SUM($AH$157:$AM$157)*'Capital Spending'!D$12*$AO$1</f>
        <v>0</v>
      </c>
      <c r="AP104" s="60">
        <f>SUM($AH104:$AM104)/SUM($AH$157:$AM$157)*'Capital Spending'!E$12*$AO$1</f>
        <v>0</v>
      </c>
      <c r="AQ104" s="60">
        <f>SUM($AH104:$AM104)/SUM($AH$157:$AM$157)*'Capital Spending'!F$12*$AO$1</f>
        <v>0</v>
      </c>
      <c r="AR104" s="60">
        <f>SUM($AH104:$AM104)/SUM($AH$157:$AM$157)*'Capital Spending'!G$12*$AO$1</f>
        <v>0</v>
      </c>
      <c r="AS104" s="60">
        <f>SUM($AH104:$AM104)/SUM($AH$157:$AM$157)*'Capital Spending'!H$12*$AO$1</f>
        <v>0</v>
      </c>
      <c r="AT104" s="60">
        <f>SUM($AH104:$AM104)/SUM($AH$157:$AM$157)*'Capital Spending'!I$12*$AO$1</f>
        <v>0</v>
      </c>
      <c r="AU104" s="60">
        <f>SUM($AH104:$AM104)/SUM($AH$157:$AM$157)*'Capital Spending'!J$12*$AO$1</f>
        <v>0</v>
      </c>
      <c r="AV104" s="60">
        <f>SUM($AH104:$AM104)/SUM($AH$157:$AM$157)*'Capital Spending'!K$12*$AO$1</f>
        <v>0</v>
      </c>
      <c r="AW104" s="60">
        <f>SUM($AH104:$AM104)/SUM($AH$157:$AM$157)*'Capital Spending'!L$12*$AO$1</f>
        <v>0</v>
      </c>
      <c r="AX104" s="60">
        <f>SUM($AH104:$AM104)/SUM($AH$157:$AM$157)*'Capital Spending'!M$12*$AO$1</f>
        <v>0</v>
      </c>
      <c r="AY104" s="60">
        <f>SUM($AH104:$AM104)/SUM($AH$157:$AM$157)*'Capital Spending'!N$12*$AO$1</f>
        <v>0</v>
      </c>
      <c r="AZ104" s="60">
        <f>SUM($AH104:$AM104)/SUM($AH$157:$AM$157)*'Capital Spending'!O$12*$AO$1</f>
        <v>0</v>
      </c>
      <c r="BA104" s="60">
        <f>SUM($AH104:$AM104)/SUM($AH$157:$AM$157)*'Capital Spending'!P$12*$AO$1</f>
        <v>0</v>
      </c>
      <c r="BB104" s="60">
        <f>SUM($AH104:$AM104)/SUM($AH$157:$AM$157)*'Capital Spending'!Q$12*$AO$1</f>
        <v>0</v>
      </c>
      <c r="BC104" s="60">
        <f>SUM($AH104:$AM104)/SUM($AH$157:$AM$157)*'Capital Spending'!R$12*$AO$1</f>
        <v>0</v>
      </c>
      <c r="BD104" s="60">
        <f>SUM($AH104:$AM104)/SUM($AH$157:$AM$157)*'Capital Spending'!S$12*$AO$1</f>
        <v>0</v>
      </c>
      <c r="BE104" s="60">
        <f>SUM($AH104:$AM104)/SUM($AH$157:$AM$157)*'Capital Spending'!T$12*$AO$1</f>
        <v>0</v>
      </c>
      <c r="BF104" s="60">
        <f>SUM($AH104:$AM104)/SUM($AH$157:$AM$157)*'Capital Spending'!U$12*$AO$1</f>
        <v>0</v>
      </c>
      <c r="BG104" s="60">
        <f>SUM($AH104:$AM104)/SUM($AH$157:$AM$157)*'Capital Spending'!V$12*$AO$1</f>
        <v>0</v>
      </c>
      <c r="BH104" s="60">
        <f>SUM($AH104:$AM104)/SUM($AH$157:$AM$157)*'Capital Spending'!W$12*$AO$1</f>
        <v>0</v>
      </c>
      <c r="BI104" s="19"/>
      <c r="BJ104" s="110">
        <f t="shared" si="208"/>
        <v>0</v>
      </c>
      <c r="BK104" s="31">
        <f>'[20]Pivot Retires'!U53</f>
        <v>0</v>
      </c>
      <c r="BL104" s="31">
        <f>'[20]Pivot Retires'!V53</f>
        <v>0</v>
      </c>
      <c r="BM104" s="31">
        <f>'[20]Pivot Retires'!W53</f>
        <v>0</v>
      </c>
      <c r="BN104" s="31">
        <f>'[20]Pivot Retires'!X53</f>
        <v>0</v>
      </c>
      <c r="BO104" s="31">
        <f>'[20]Pivot Retires'!Y53</f>
        <v>0</v>
      </c>
      <c r="BP104" s="31">
        <f>'[20]Pivot Retires'!Z53</f>
        <v>0</v>
      </c>
      <c r="BQ104" s="18">
        <f t="shared" si="209"/>
        <v>0</v>
      </c>
      <c r="BR104" s="19">
        <f t="shared" si="210"/>
        <v>0</v>
      </c>
      <c r="BS104" s="19">
        <f t="shared" si="211"/>
        <v>0</v>
      </c>
      <c r="BT104" s="19">
        <f t="shared" si="212"/>
        <v>0</v>
      </c>
      <c r="BU104" s="19">
        <f t="shared" si="213"/>
        <v>0</v>
      </c>
      <c r="BV104" s="19">
        <f t="shared" si="214"/>
        <v>0</v>
      </c>
      <c r="BW104" s="19">
        <f t="shared" si="215"/>
        <v>0</v>
      </c>
      <c r="BX104" s="19">
        <f t="shared" si="216"/>
        <v>0</v>
      </c>
      <c r="BY104" s="19">
        <f t="shared" si="217"/>
        <v>0</v>
      </c>
      <c r="BZ104" s="19">
        <f t="shared" si="218"/>
        <v>0</v>
      </c>
      <c r="CA104" s="19">
        <f t="shared" si="219"/>
        <v>0</v>
      </c>
      <c r="CB104" s="19">
        <f t="shared" si="220"/>
        <v>0</v>
      </c>
      <c r="CC104" s="19">
        <f t="shared" si="221"/>
        <v>0</v>
      </c>
      <c r="CD104" s="19">
        <f t="shared" si="222"/>
        <v>0</v>
      </c>
      <c r="CE104" s="19">
        <f t="shared" si="223"/>
        <v>0</v>
      </c>
      <c r="CF104" s="19">
        <f t="shared" si="224"/>
        <v>0</v>
      </c>
      <c r="CG104" s="19">
        <f t="shared" si="225"/>
        <v>0</v>
      </c>
      <c r="CH104" s="19">
        <f t="shared" si="226"/>
        <v>0</v>
      </c>
      <c r="CI104" s="19">
        <f t="shared" si="227"/>
        <v>0</v>
      </c>
      <c r="CJ104" s="19">
        <f t="shared" si="228"/>
        <v>0</v>
      </c>
      <c r="CK104" s="19">
        <f t="shared" si="229"/>
        <v>0</v>
      </c>
      <c r="CL104" s="19"/>
      <c r="CM104" s="18">
        <f>'[20]Pivot Transfers'!U53</f>
        <v>0</v>
      </c>
      <c r="CN104" s="18">
        <f>'[20]Pivot Transfers'!V53</f>
        <v>0</v>
      </c>
      <c r="CO104" s="18">
        <f>'[20]Pivot Transfers'!W53</f>
        <v>0</v>
      </c>
      <c r="CP104" s="18">
        <f>'[20]Pivot Transfers'!X53</f>
        <v>0</v>
      </c>
      <c r="CQ104" s="18">
        <f>'[20]Pivot Transfers'!Y53</f>
        <v>0</v>
      </c>
      <c r="CR104" s="18">
        <f>'[20]Pivot Transfers'!Z53</f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9">
        <v>0</v>
      </c>
      <c r="CZ104" s="19">
        <v>0</v>
      </c>
      <c r="DA104" s="19">
        <v>0</v>
      </c>
      <c r="DB104" s="19">
        <v>0</v>
      </c>
      <c r="DC104" s="19">
        <v>0</v>
      </c>
      <c r="DD104" s="19">
        <v>0</v>
      </c>
      <c r="DE104" s="19">
        <v>0</v>
      </c>
      <c r="DF104" s="19">
        <v>0</v>
      </c>
      <c r="DG104" s="19">
        <v>0</v>
      </c>
      <c r="DH104" s="19">
        <v>0</v>
      </c>
      <c r="DI104" s="19">
        <v>0</v>
      </c>
      <c r="DJ104" s="19">
        <v>0</v>
      </c>
      <c r="DK104" s="19">
        <v>0</v>
      </c>
      <c r="DL104" s="19">
        <v>0</v>
      </c>
      <c r="DM104" s="19">
        <v>0</v>
      </c>
      <c r="DN104" s="19"/>
    </row>
    <row r="105" spans="1:118">
      <c r="A105" s="50">
        <v>35600</v>
      </c>
      <c r="B105" t="s">
        <v>96</v>
      </c>
      <c r="C105" s="53">
        <f t="shared" si="178"/>
        <v>414663.45000000013</v>
      </c>
      <c r="D105" s="53">
        <f t="shared" si="179"/>
        <v>414663.45000000013</v>
      </c>
      <c r="E105" s="21">
        <f>'[20]Pivot End Balances'!T54</f>
        <v>414663.45</v>
      </c>
      <c r="F105" s="19">
        <f t="shared" si="180"/>
        <v>414663.45</v>
      </c>
      <c r="G105" s="19">
        <f t="shared" si="181"/>
        <v>414663.45</v>
      </c>
      <c r="H105" s="19">
        <f t="shared" si="182"/>
        <v>414663.45</v>
      </c>
      <c r="I105" s="19">
        <f t="shared" si="183"/>
        <v>414663.45</v>
      </c>
      <c r="J105" s="19">
        <f t="shared" si="184"/>
        <v>414663.45</v>
      </c>
      <c r="K105" s="19">
        <f t="shared" si="185"/>
        <v>414663.45</v>
      </c>
      <c r="L105" s="19">
        <f t="shared" si="186"/>
        <v>414663.45</v>
      </c>
      <c r="M105" s="19">
        <f t="shared" si="187"/>
        <v>414663.45</v>
      </c>
      <c r="N105" s="19">
        <f t="shared" si="188"/>
        <v>414663.45</v>
      </c>
      <c r="O105" s="19">
        <f t="shared" si="189"/>
        <v>414663.45</v>
      </c>
      <c r="P105" s="19">
        <f t="shared" si="190"/>
        <v>414663.45</v>
      </c>
      <c r="Q105" s="19">
        <f t="shared" si="191"/>
        <v>414663.45</v>
      </c>
      <c r="R105" s="19">
        <f t="shared" si="192"/>
        <v>414663.45</v>
      </c>
      <c r="S105" s="19">
        <f t="shared" si="193"/>
        <v>414663.45</v>
      </c>
      <c r="T105" s="19">
        <f t="shared" si="194"/>
        <v>414663.45</v>
      </c>
      <c r="U105" s="19">
        <f t="shared" si="195"/>
        <v>414663.45</v>
      </c>
      <c r="V105" s="19">
        <f t="shared" si="196"/>
        <v>414663.45</v>
      </c>
      <c r="W105" s="19">
        <f t="shared" si="197"/>
        <v>414663.45</v>
      </c>
      <c r="X105" s="19">
        <f t="shared" si="198"/>
        <v>414663.45</v>
      </c>
      <c r="Y105" s="19">
        <f t="shared" si="199"/>
        <v>414663.45</v>
      </c>
      <c r="Z105" s="19">
        <f t="shared" si="200"/>
        <v>414663.45</v>
      </c>
      <c r="AA105" s="19">
        <f t="shared" si="201"/>
        <v>414663.45</v>
      </c>
      <c r="AB105" s="19">
        <f t="shared" si="202"/>
        <v>414663.45</v>
      </c>
      <c r="AC105" s="19">
        <f t="shared" si="203"/>
        <v>414663.45</v>
      </c>
      <c r="AD105" s="19">
        <f t="shared" si="204"/>
        <v>414663.45</v>
      </c>
      <c r="AE105" s="19">
        <f t="shared" si="205"/>
        <v>414663.45</v>
      </c>
      <c r="AF105" s="19">
        <f t="shared" si="206"/>
        <v>414663.45</v>
      </c>
      <c r="AH105" s="18">
        <f>'[20]Pivot Additions'!U54</f>
        <v>0</v>
      </c>
      <c r="AI105" s="18">
        <f>'[20]Pivot Additions'!V54</f>
        <v>0</v>
      </c>
      <c r="AJ105" s="18">
        <f>'[20]Pivot Additions'!W54</f>
        <v>0</v>
      </c>
      <c r="AK105" s="18">
        <f>'[20]Pivot Additions'!X54</f>
        <v>0</v>
      </c>
      <c r="AL105" s="18">
        <f>'[20]Pivot Additions'!Y54</f>
        <v>0</v>
      </c>
      <c r="AM105" s="18">
        <f>'[20]Pivot Additions'!Z54</f>
        <v>0</v>
      </c>
      <c r="AN105" s="60">
        <f t="shared" si="207"/>
        <v>0</v>
      </c>
      <c r="AO105" s="60">
        <f>SUM($AH105:$AM105)/SUM($AH$157:$AM$157)*'Capital Spending'!D$12*$AO$1</f>
        <v>0</v>
      </c>
      <c r="AP105" s="60">
        <f>SUM($AH105:$AM105)/SUM($AH$157:$AM$157)*'Capital Spending'!E$12*$AO$1</f>
        <v>0</v>
      </c>
      <c r="AQ105" s="60">
        <f>SUM($AH105:$AM105)/SUM($AH$157:$AM$157)*'Capital Spending'!F$12*$AO$1</f>
        <v>0</v>
      </c>
      <c r="AR105" s="60">
        <f>SUM($AH105:$AM105)/SUM($AH$157:$AM$157)*'Capital Spending'!G$12*$AO$1</f>
        <v>0</v>
      </c>
      <c r="AS105" s="60">
        <f>SUM($AH105:$AM105)/SUM($AH$157:$AM$157)*'Capital Spending'!H$12*$AO$1</f>
        <v>0</v>
      </c>
      <c r="AT105" s="60">
        <f>SUM($AH105:$AM105)/SUM($AH$157:$AM$157)*'Capital Spending'!I$12*$AO$1</f>
        <v>0</v>
      </c>
      <c r="AU105" s="60">
        <f>SUM($AH105:$AM105)/SUM($AH$157:$AM$157)*'Capital Spending'!J$12*$AO$1</f>
        <v>0</v>
      </c>
      <c r="AV105" s="60">
        <f>SUM($AH105:$AM105)/SUM($AH$157:$AM$157)*'Capital Spending'!K$12*$AO$1</f>
        <v>0</v>
      </c>
      <c r="AW105" s="60">
        <f>SUM($AH105:$AM105)/SUM($AH$157:$AM$157)*'Capital Spending'!L$12*$AO$1</f>
        <v>0</v>
      </c>
      <c r="AX105" s="60">
        <f>SUM($AH105:$AM105)/SUM($AH$157:$AM$157)*'Capital Spending'!M$12*$AO$1</f>
        <v>0</v>
      </c>
      <c r="AY105" s="60">
        <f>SUM($AH105:$AM105)/SUM($AH$157:$AM$157)*'Capital Spending'!N$12*$AO$1</f>
        <v>0</v>
      </c>
      <c r="AZ105" s="60">
        <f>SUM($AH105:$AM105)/SUM($AH$157:$AM$157)*'Capital Spending'!O$12*$AO$1</f>
        <v>0</v>
      </c>
      <c r="BA105" s="60">
        <f>SUM($AH105:$AM105)/SUM($AH$157:$AM$157)*'Capital Spending'!P$12*$AO$1</f>
        <v>0</v>
      </c>
      <c r="BB105" s="60">
        <f>SUM($AH105:$AM105)/SUM($AH$157:$AM$157)*'Capital Spending'!Q$12*$AO$1</f>
        <v>0</v>
      </c>
      <c r="BC105" s="60">
        <f>SUM($AH105:$AM105)/SUM($AH$157:$AM$157)*'Capital Spending'!R$12*$AO$1</f>
        <v>0</v>
      </c>
      <c r="BD105" s="60">
        <f>SUM($AH105:$AM105)/SUM($AH$157:$AM$157)*'Capital Spending'!S$12*$AO$1</f>
        <v>0</v>
      </c>
      <c r="BE105" s="60">
        <f>SUM($AH105:$AM105)/SUM($AH$157:$AM$157)*'Capital Spending'!T$12*$AO$1</f>
        <v>0</v>
      </c>
      <c r="BF105" s="60">
        <f>SUM($AH105:$AM105)/SUM($AH$157:$AM$157)*'Capital Spending'!U$12*$AO$1</f>
        <v>0</v>
      </c>
      <c r="BG105" s="60">
        <f>SUM($AH105:$AM105)/SUM($AH$157:$AM$157)*'Capital Spending'!V$12*$AO$1</f>
        <v>0</v>
      </c>
      <c r="BH105" s="60">
        <f>SUM($AH105:$AM105)/SUM($AH$157:$AM$157)*'Capital Spending'!W$12*$AO$1</f>
        <v>0</v>
      </c>
      <c r="BI105" s="19"/>
      <c r="BJ105" s="110">
        <f t="shared" si="208"/>
        <v>0</v>
      </c>
      <c r="BK105" s="31">
        <f>'[20]Pivot Retires'!U54</f>
        <v>0</v>
      </c>
      <c r="BL105" s="31">
        <f>'[20]Pivot Retires'!V54</f>
        <v>0</v>
      </c>
      <c r="BM105" s="31">
        <f>'[20]Pivot Retires'!W54</f>
        <v>0</v>
      </c>
      <c r="BN105" s="31">
        <f>'[20]Pivot Retires'!X54</f>
        <v>0</v>
      </c>
      <c r="BO105" s="31">
        <f>'[20]Pivot Retires'!Y54</f>
        <v>0</v>
      </c>
      <c r="BP105" s="31">
        <f>'[20]Pivot Retires'!Z54</f>
        <v>0</v>
      </c>
      <c r="BQ105" s="18">
        <f t="shared" si="209"/>
        <v>0</v>
      </c>
      <c r="BR105" s="19">
        <f t="shared" si="210"/>
        <v>0</v>
      </c>
      <c r="BS105" s="19">
        <f t="shared" si="211"/>
        <v>0</v>
      </c>
      <c r="BT105" s="19">
        <f t="shared" si="212"/>
        <v>0</v>
      </c>
      <c r="BU105" s="19">
        <f t="shared" si="213"/>
        <v>0</v>
      </c>
      <c r="BV105" s="19">
        <f t="shared" si="214"/>
        <v>0</v>
      </c>
      <c r="BW105" s="19">
        <f t="shared" si="215"/>
        <v>0</v>
      </c>
      <c r="BX105" s="19">
        <f t="shared" si="216"/>
        <v>0</v>
      </c>
      <c r="BY105" s="19">
        <f t="shared" si="217"/>
        <v>0</v>
      </c>
      <c r="BZ105" s="19">
        <f t="shared" si="218"/>
        <v>0</v>
      </c>
      <c r="CA105" s="19">
        <f t="shared" si="219"/>
        <v>0</v>
      </c>
      <c r="CB105" s="19">
        <f t="shared" si="220"/>
        <v>0</v>
      </c>
      <c r="CC105" s="19">
        <f t="shared" si="221"/>
        <v>0</v>
      </c>
      <c r="CD105" s="19">
        <f t="shared" si="222"/>
        <v>0</v>
      </c>
      <c r="CE105" s="19">
        <f t="shared" si="223"/>
        <v>0</v>
      </c>
      <c r="CF105" s="19">
        <f t="shared" si="224"/>
        <v>0</v>
      </c>
      <c r="CG105" s="19">
        <f t="shared" si="225"/>
        <v>0</v>
      </c>
      <c r="CH105" s="19">
        <f t="shared" si="226"/>
        <v>0</v>
      </c>
      <c r="CI105" s="19">
        <f t="shared" si="227"/>
        <v>0</v>
      </c>
      <c r="CJ105" s="19">
        <f t="shared" si="228"/>
        <v>0</v>
      </c>
      <c r="CK105" s="19">
        <f t="shared" si="229"/>
        <v>0</v>
      </c>
      <c r="CL105" s="19"/>
      <c r="CM105" s="18">
        <f>'[20]Pivot Transfers'!U54</f>
        <v>0</v>
      </c>
      <c r="CN105" s="18">
        <f>'[20]Pivot Transfers'!V54</f>
        <v>0</v>
      </c>
      <c r="CO105" s="18">
        <f>'[20]Pivot Transfers'!W54</f>
        <v>0</v>
      </c>
      <c r="CP105" s="18">
        <f>'[20]Pivot Transfers'!X54</f>
        <v>0</v>
      </c>
      <c r="CQ105" s="18">
        <f>'[20]Pivot Transfers'!Y54</f>
        <v>0</v>
      </c>
      <c r="CR105" s="18">
        <f>'[20]Pivot Transfers'!Z54</f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0</v>
      </c>
      <c r="DE105" s="19">
        <v>0</v>
      </c>
      <c r="DF105" s="19">
        <v>0</v>
      </c>
      <c r="DG105" s="19">
        <v>0</v>
      </c>
      <c r="DH105" s="19">
        <v>0</v>
      </c>
      <c r="DI105" s="19">
        <v>0</v>
      </c>
      <c r="DJ105" s="19">
        <v>0</v>
      </c>
      <c r="DK105" s="19">
        <v>0</v>
      </c>
      <c r="DL105" s="19">
        <v>0</v>
      </c>
      <c r="DM105" s="19">
        <v>0</v>
      </c>
      <c r="DN105" s="19"/>
    </row>
    <row r="106" spans="1:118">
      <c r="A106" s="50">
        <v>36510</v>
      </c>
      <c r="B106" t="s">
        <v>44</v>
      </c>
      <c r="C106" s="53">
        <f t="shared" si="178"/>
        <v>26970.37</v>
      </c>
      <c r="D106" s="53">
        <f t="shared" si="179"/>
        <v>26970.37</v>
      </c>
      <c r="E106" s="21">
        <f>'[20]Pivot End Balances'!T55</f>
        <v>26970.37</v>
      </c>
      <c r="F106" s="19">
        <f t="shared" si="180"/>
        <v>26970.37</v>
      </c>
      <c r="G106" s="19">
        <f t="shared" si="181"/>
        <v>26970.37</v>
      </c>
      <c r="H106" s="19">
        <f t="shared" si="182"/>
        <v>26970.37</v>
      </c>
      <c r="I106" s="19">
        <f t="shared" si="183"/>
        <v>26970.37</v>
      </c>
      <c r="J106" s="19">
        <f t="shared" si="184"/>
        <v>26970.37</v>
      </c>
      <c r="K106" s="19">
        <f t="shared" si="185"/>
        <v>26970.37</v>
      </c>
      <c r="L106" s="19">
        <f t="shared" si="186"/>
        <v>26970.37</v>
      </c>
      <c r="M106" s="19">
        <f t="shared" si="187"/>
        <v>26970.37</v>
      </c>
      <c r="N106" s="19">
        <f t="shared" si="188"/>
        <v>26970.37</v>
      </c>
      <c r="O106" s="19">
        <f t="shared" si="189"/>
        <v>26970.37</v>
      </c>
      <c r="P106" s="19">
        <f t="shared" si="190"/>
        <v>26970.37</v>
      </c>
      <c r="Q106" s="19">
        <f t="shared" si="191"/>
        <v>26970.37</v>
      </c>
      <c r="R106" s="19">
        <f t="shared" si="192"/>
        <v>26970.37</v>
      </c>
      <c r="S106" s="19">
        <f t="shared" si="193"/>
        <v>26970.37</v>
      </c>
      <c r="T106" s="19">
        <f t="shared" si="194"/>
        <v>26970.37</v>
      </c>
      <c r="U106" s="19">
        <f t="shared" si="195"/>
        <v>26970.37</v>
      </c>
      <c r="V106" s="19">
        <f t="shared" si="196"/>
        <v>26970.37</v>
      </c>
      <c r="W106" s="19">
        <f t="shared" si="197"/>
        <v>26970.37</v>
      </c>
      <c r="X106" s="19">
        <f t="shared" si="198"/>
        <v>26970.37</v>
      </c>
      <c r="Y106" s="19">
        <f t="shared" si="199"/>
        <v>26970.37</v>
      </c>
      <c r="Z106" s="19">
        <f t="shared" si="200"/>
        <v>26970.37</v>
      </c>
      <c r="AA106" s="19">
        <f t="shared" si="201"/>
        <v>26970.37</v>
      </c>
      <c r="AB106" s="19">
        <f t="shared" si="202"/>
        <v>26970.37</v>
      </c>
      <c r="AC106" s="19">
        <f t="shared" si="203"/>
        <v>26970.37</v>
      </c>
      <c r="AD106" s="19">
        <f t="shared" si="204"/>
        <v>26970.37</v>
      </c>
      <c r="AE106" s="19">
        <f t="shared" si="205"/>
        <v>26970.37</v>
      </c>
      <c r="AF106" s="19">
        <f t="shared" si="206"/>
        <v>26970.37</v>
      </c>
      <c r="AH106" s="18">
        <f>'[20]Pivot Additions'!U55</f>
        <v>0</v>
      </c>
      <c r="AI106" s="18">
        <f>'[20]Pivot Additions'!V55</f>
        <v>0</v>
      </c>
      <c r="AJ106" s="18">
        <f>'[20]Pivot Additions'!W55</f>
        <v>0</v>
      </c>
      <c r="AK106" s="18">
        <f>'[20]Pivot Additions'!X55</f>
        <v>0</v>
      </c>
      <c r="AL106" s="18">
        <f>'[20]Pivot Additions'!Y55</f>
        <v>0</v>
      </c>
      <c r="AM106" s="18">
        <f>'[20]Pivot Additions'!Z55</f>
        <v>0</v>
      </c>
      <c r="AN106" s="60">
        <f t="shared" si="207"/>
        <v>0</v>
      </c>
      <c r="AO106" s="60">
        <f>SUM($AH106:$AM106)/SUM($AH$157:$AM$157)*'Capital Spending'!D$12*$AO$1</f>
        <v>0</v>
      </c>
      <c r="AP106" s="60">
        <f>SUM($AH106:$AM106)/SUM($AH$157:$AM$157)*'Capital Spending'!E$12*$AO$1</f>
        <v>0</v>
      </c>
      <c r="AQ106" s="60">
        <f>SUM($AH106:$AM106)/SUM($AH$157:$AM$157)*'Capital Spending'!F$12*$AO$1</f>
        <v>0</v>
      </c>
      <c r="AR106" s="60">
        <f>SUM($AH106:$AM106)/SUM($AH$157:$AM$157)*'Capital Spending'!G$12*$AO$1</f>
        <v>0</v>
      </c>
      <c r="AS106" s="60">
        <f>SUM($AH106:$AM106)/SUM($AH$157:$AM$157)*'Capital Spending'!H$12*$AO$1</f>
        <v>0</v>
      </c>
      <c r="AT106" s="60">
        <f>SUM($AH106:$AM106)/SUM($AH$157:$AM$157)*'Capital Spending'!I$12*$AO$1</f>
        <v>0</v>
      </c>
      <c r="AU106" s="60">
        <f>SUM($AH106:$AM106)/SUM($AH$157:$AM$157)*'Capital Spending'!J$12*$AO$1</f>
        <v>0</v>
      </c>
      <c r="AV106" s="60">
        <f>SUM($AH106:$AM106)/SUM($AH$157:$AM$157)*'Capital Spending'!K$12*$AO$1</f>
        <v>0</v>
      </c>
      <c r="AW106" s="60">
        <f>SUM($AH106:$AM106)/SUM($AH$157:$AM$157)*'Capital Spending'!L$12*$AO$1</f>
        <v>0</v>
      </c>
      <c r="AX106" s="60">
        <f>SUM($AH106:$AM106)/SUM($AH$157:$AM$157)*'Capital Spending'!M$12*$AO$1</f>
        <v>0</v>
      </c>
      <c r="AY106" s="60">
        <f>SUM($AH106:$AM106)/SUM($AH$157:$AM$157)*'Capital Spending'!N$12*$AO$1</f>
        <v>0</v>
      </c>
      <c r="AZ106" s="60">
        <f>SUM($AH106:$AM106)/SUM($AH$157:$AM$157)*'Capital Spending'!O$12*$AO$1</f>
        <v>0</v>
      </c>
      <c r="BA106" s="60">
        <f>SUM($AH106:$AM106)/SUM($AH$157:$AM$157)*'Capital Spending'!P$12*$AO$1</f>
        <v>0</v>
      </c>
      <c r="BB106" s="60">
        <f>SUM($AH106:$AM106)/SUM($AH$157:$AM$157)*'Capital Spending'!Q$12*$AO$1</f>
        <v>0</v>
      </c>
      <c r="BC106" s="60">
        <f>SUM($AH106:$AM106)/SUM($AH$157:$AM$157)*'Capital Spending'!R$12*$AO$1</f>
        <v>0</v>
      </c>
      <c r="BD106" s="60">
        <f>SUM($AH106:$AM106)/SUM($AH$157:$AM$157)*'Capital Spending'!S$12*$AO$1</f>
        <v>0</v>
      </c>
      <c r="BE106" s="60">
        <f>SUM($AH106:$AM106)/SUM($AH$157:$AM$157)*'Capital Spending'!T$12*$AO$1</f>
        <v>0</v>
      </c>
      <c r="BF106" s="60">
        <f>SUM($AH106:$AM106)/SUM($AH$157:$AM$157)*'Capital Spending'!U$12*$AO$1</f>
        <v>0</v>
      </c>
      <c r="BG106" s="60">
        <f>SUM($AH106:$AM106)/SUM($AH$157:$AM$157)*'Capital Spending'!V$12*$AO$1</f>
        <v>0</v>
      </c>
      <c r="BH106" s="60">
        <f>SUM($AH106:$AM106)/SUM($AH$157:$AM$157)*'Capital Spending'!W$12*$AO$1</f>
        <v>0</v>
      </c>
      <c r="BI106" s="19"/>
      <c r="BJ106" s="110">
        <f t="shared" si="208"/>
        <v>0</v>
      </c>
      <c r="BK106" s="31">
        <f>'[20]Pivot Retires'!U55</f>
        <v>0</v>
      </c>
      <c r="BL106" s="31">
        <f>'[20]Pivot Retires'!V55</f>
        <v>0</v>
      </c>
      <c r="BM106" s="31">
        <f>'[20]Pivot Retires'!W55</f>
        <v>0</v>
      </c>
      <c r="BN106" s="31">
        <f>'[20]Pivot Retires'!X55</f>
        <v>0</v>
      </c>
      <c r="BO106" s="31">
        <f>'[20]Pivot Retires'!Y55</f>
        <v>0</v>
      </c>
      <c r="BP106" s="31">
        <f>'[20]Pivot Retires'!Z55</f>
        <v>0</v>
      </c>
      <c r="BQ106" s="18">
        <f t="shared" si="209"/>
        <v>0</v>
      </c>
      <c r="BR106" s="19">
        <f t="shared" si="210"/>
        <v>0</v>
      </c>
      <c r="BS106" s="19">
        <f t="shared" si="211"/>
        <v>0</v>
      </c>
      <c r="BT106" s="19">
        <f t="shared" si="212"/>
        <v>0</v>
      </c>
      <c r="BU106" s="19">
        <f t="shared" si="213"/>
        <v>0</v>
      </c>
      <c r="BV106" s="19">
        <f t="shared" si="214"/>
        <v>0</v>
      </c>
      <c r="BW106" s="19">
        <f t="shared" si="215"/>
        <v>0</v>
      </c>
      <c r="BX106" s="19">
        <f t="shared" si="216"/>
        <v>0</v>
      </c>
      <c r="BY106" s="19">
        <f t="shared" si="217"/>
        <v>0</v>
      </c>
      <c r="BZ106" s="19">
        <f t="shared" si="218"/>
        <v>0</v>
      </c>
      <c r="CA106" s="19">
        <f t="shared" si="219"/>
        <v>0</v>
      </c>
      <c r="CB106" s="19">
        <f t="shared" si="220"/>
        <v>0</v>
      </c>
      <c r="CC106" s="19">
        <f t="shared" si="221"/>
        <v>0</v>
      </c>
      <c r="CD106" s="19">
        <f t="shared" si="222"/>
        <v>0</v>
      </c>
      <c r="CE106" s="19">
        <f t="shared" si="223"/>
        <v>0</v>
      </c>
      <c r="CF106" s="19">
        <f t="shared" si="224"/>
        <v>0</v>
      </c>
      <c r="CG106" s="19">
        <f t="shared" si="225"/>
        <v>0</v>
      </c>
      <c r="CH106" s="19">
        <f t="shared" si="226"/>
        <v>0</v>
      </c>
      <c r="CI106" s="19">
        <f t="shared" si="227"/>
        <v>0</v>
      </c>
      <c r="CJ106" s="19">
        <f t="shared" si="228"/>
        <v>0</v>
      </c>
      <c r="CK106" s="19">
        <f t="shared" si="229"/>
        <v>0</v>
      </c>
      <c r="CL106" s="19"/>
      <c r="CM106" s="18">
        <f>'[20]Pivot Transfers'!U55</f>
        <v>0</v>
      </c>
      <c r="CN106" s="18">
        <f>'[20]Pivot Transfers'!V55</f>
        <v>0</v>
      </c>
      <c r="CO106" s="18">
        <f>'[20]Pivot Transfers'!W55</f>
        <v>0</v>
      </c>
      <c r="CP106" s="18">
        <f>'[20]Pivot Transfers'!X55</f>
        <v>0</v>
      </c>
      <c r="CQ106" s="18">
        <f>'[20]Pivot Transfers'!Y55</f>
        <v>0</v>
      </c>
      <c r="CR106" s="18">
        <f>'[20]Pivot Transfers'!Z55</f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9">
        <v>0</v>
      </c>
      <c r="CZ106" s="19">
        <v>0</v>
      </c>
      <c r="DA106" s="19">
        <v>0</v>
      </c>
      <c r="DB106" s="19">
        <v>0</v>
      </c>
      <c r="DC106" s="19">
        <v>0</v>
      </c>
      <c r="DD106" s="19">
        <v>0</v>
      </c>
      <c r="DE106" s="19">
        <v>0</v>
      </c>
      <c r="DF106" s="19">
        <v>0</v>
      </c>
      <c r="DG106" s="19">
        <v>0</v>
      </c>
      <c r="DH106" s="19">
        <v>0</v>
      </c>
      <c r="DI106" s="19">
        <v>0</v>
      </c>
      <c r="DJ106" s="19">
        <v>0</v>
      </c>
      <c r="DK106" s="19">
        <v>0</v>
      </c>
      <c r="DL106" s="19">
        <v>0</v>
      </c>
      <c r="DM106" s="19">
        <v>0</v>
      </c>
      <c r="DN106" s="19"/>
    </row>
    <row r="107" spans="1:118">
      <c r="A107" s="50">
        <v>36520</v>
      </c>
      <c r="B107" t="s">
        <v>45</v>
      </c>
      <c r="C107" s="53">
        <f t="shared" si="178"/>
        <v>867772</v>
      </c>
      <c r="D107" s="53">
        <f t="shared" si="179"/>
        <v>867772</v>
      </c>
      <c r="E107" s="21">
        <f>'[20]Pivot End Balances'!T56</f>
        <v>867772</v>
      </c>
      <c r="F107" s="19">
        <f t="shared" si="180"/>
        <v>867772</v>
      </c>
      <c r="G107" s="19">
        <f t="shared" si="181"/>
        <v>867772</v>
      </c>
      <c r="H107" s="19">
        <f t="shared" si="182"/>
        <v>867772</v>
      </c>
      <c r="I107" s="19">
        <f t="shared" si="183"/>
        <v>867772</v>
      </c>
      <c r="J107" s="19">
        <f t="shared" si="184"/>
        <v>867772</v>
      </c>
      <c r="K107" s="19">
        <f t="shared" si="185"/>
        <v>867772</v>
      </c>
      <c r="L107" s="19">
        <f t="shared" si="186"/>
        <v>867772</v>
      </c>
      <c r="M107" s="19">
        <f t="shared" si="187"/>
        <v>867772</v>
      </c>
      <c r="N107" s="19">
        <f t="shared" si="188"/>
        <v>867772</v>
      </c>
      <c r="O107" s="19">
        <f t="shared" si="189"/>
        <v>867772</v>
      </c>
      <c r="P107" s="19">
        <f t="shared" si="190"/>
        <v>867772</v>
      </c>
      <c r="Q107" s="19">
        <f t="shared" si="191"/>
        <v>867772</v>
      </c>
      <c r="R107" s="19">
        <f t="shared" si="192"/>
        <v>867772</v>
      </c>
      <c r="S107" s="19">
        <f t="shared" si="193"/>
        <v>867772</v>
      </c>
      <c r="T107" s="19">
        <f t="shared" si="194"/>
        <v>867772</v>
      </c>
      <c r="U107" s="19">
        <f t="shared" si="195"/>
        <v>867772</v>
      </c>
      <c r="V107" s="19">
        <f t="shared" si="196"/>
        <v>867772</v>
      </c>
      <c r="W107" s="19">
        <f t="shared" si="197"/>
        <v>867772</v>
      </c>
      <c r="X107" s="19">
        <f t="shared" si="198"/>
        <v>867772</v>
      </c>
      <c r="Y107" s="19">
        <f t="shared" si="199"/>
        <v>867772</v>
      </c>
      <c r="Z107" s="19">
        <f t="shared" si="200"/>
        <v>867772</v>
      </c>
      <c r="AA107" s="19">
        <f t="shared" si="201"/>
        <v>867772</v>
      </c>
      <c r="AB107" s="19">
        <f t="shared" si="202"/>
        <v>867772</v>
      </c>
      <c r="AC107" s="19">
        <f t="shared" si="203"/>
        <v>867772</v>
      </c>
      <c r="AD107" s="19">
        <f t="shared" si="204"/>
        <v>867772</v>
      </c>
      <c r="AE107" s="19">
        <f t="shared" si="205"/>
        <v>867772</v>
      </c>
      <c r="AF107" s="19">
        <f t="shared" si="206"/>
        <v>867772</v>
      </c>
      <c r="AH107" s="18">
        <f>'[20]Pivot Additions'!U56</f>
        <v>0</v>
      </c>
      <c r="AI107" s="18">
        <f>'[20]Pivot Additions'!V56</f>
        <v>0</v>
      </c>
      <c r="AJ107" s="18">
        <f>'[20]Pivot Additions'!W56</f>
        <v>0</v>
      </c>
      <c r="AK107" s="18">
        <f>'[20]Pivot Additions'!X56</f>
        <v>0</v>
      </c>
      <c r="AL107" s="18">
        <f>'[20]Pivot Additions'!Y56</f>
        <v>0</v>
      </c>
      <c r="AM107" s="18">
        <f>'[20]Pivot Additions'!Z56</f>
        <v>0</v>
      </c>
      <c r="AN107" s="60">
        <f t="shared" si="207"/>
        <v>0</v>
      </c>
      <c r="AO107" s="60">
        <f>SUM($AH107:$AM107)/SUM($AH$157:$AM$157)*'Capital Spending'!D$12*$AO$1</f>
        <v>0</v>
      </c>
      <c r="AP107" s="60">
        <f>SUM($AH107:$AM107)/SUM($AH$157:$AM$157)*'Capital Spending'!E$12*$AO$1</f>
        <v>0</v>
      </c>
      <c r="AQ107" s="60">
        <f>SUM($AH107:$AM107)/SUM($AH$157:$AM$157)*'Capital Spending'!F$12*$AO$1</f>
        <v>0</v>
      </c>
      <c r="AR107" s="60">
        <f>SUM($AH107:$AM107)/SUM($AH$157:$AM$157)*'Capital Spending'!G$12*$AO$1</f>
        <v>0</v>
      </c>
      <c r="AS107" s="60">
        <f>SUM($AH107:$AM107)/SUM($AH$157:$AM$157)*'Capital Spending'!H$12*$AO$1</f>
        <v>0</v>
      </c>
      <c r="AT107" s="60">
        <f>SUM($AH107:$AM107)/SUM($AH$157:$AM$157)*'Capital Spending'!I$12*$AO$1</f>
        <v>0</v>
      </c>
      <c r="AU107" s="60">
        <f>SUM($AH107:$AM107)/SUM($AH$157:$AM$157)*'Capital Spending'!J$12*$AO$1</f>
        <v>0</v>
      </c>
      <c r="AV107" s="60">
        <f>SUM($AH107:$AM107)/SUM($AH$157:$AM$157)*'Capital Spending'!K$12*$AO$1</f>
        <v>0</v>
      </c>
      <c r="AW107" s="60">
        <f>SUM($AH107:$AM107)/SUM($AH$157:$AM$157)*'Capital Spending'!L$12*$AO$1</f>
        <v>0</v>
      </c>
      <c r="AX107" s="60">
        <f>SUM($AH107:$AM107)/SUM($AH$157:$AM$157)*'Capital Spending'!M$12*$AO$1</f>
        <v>0</v>
      </c>
      <c r="AY107" s="60">
        <f>SUM($AH107:$AM107)/SUM($AH$157:$AM$157)*'Capital Spending'!N$12*$AO$1</f>
        <v>0</v>
      </c>
      <c r="AZ107" s="60">
        <f>SUM($AH107:$AM107)/SUM($AH$157:$AM$157)*'Capital Spending'!O$12*$AO$1</f>
        <v>0</v>
      </c>
      <c r="BA107" s="60">
        <f>SUM($AH107:$AM107)/SUM($AH$157:$AM$157)*'Capital Spending'!P$12*$AO$1</f>
        <v>0</v>
      </c>
      <c r="BB107" s="60">
        <f>SUM($AH107:$AM107)/SUM($AH$157:$AM$157)*'Capital Spending'!Q$12*$AO$1</f>
        <v>0</v>
      </c>
      <c r="BC107" s="60">
        <f>SUM($AH107:$AM107)/SUM($AH$157:$AM$157)*'Capital Spending'!R$12*$AO$1</f>
        <v>0</v>
      </c>
      <c r="BD107" s="60">
        <f>SUM($AH107:$AM107)/SUM($AH$157:$AM$157)*'Capital Spending'!S$12*$AO$1</f>
        <v>0</v>
      </c>
      <c r="BE107" s="60">
        <f>SUM($AH107:$AM107)/SUM($AH$157:$AM$157)*'Capital Spending'!T$12*$AO$1</f>
        <v>0</v>
      </c>
      <c r="BF107" s="60">
        <f>SUM($AH107:$AM107)/SUM($AH$157:$AM$157)*'Capital Spending'!U$12*$AO$1</f>
        <v>0</v>
      </c>
      <c r="BG107" s="60">
        <f>SUM($AH107:$AM107)/SUM($AH$157:$AM$157)*'Capital Spending'!V$12*$AO$1</f>
        <v>0</v>
      </c>
      <c r="BH107" s="60">
        <f>SUM($AH107:$AM107)/SUM($AH$157:$AM$157)*'Capital Spending'!W$12*$AO$1</f>
        <v>0</v>
      </c>
      <c r="BI107" s="19"/>
      <c r="BJ107" s="110">
        <f t="shared" si="208"/>
        <v>0</v>
      </c>
      <c r="BK107" s="31">
        <f>'[20]Pivot Retires'!U56</f>
        <v>0</v>
      </c>
      <c r="BL107" s="31">
        <f>'[20]Pivot Retires'!V56</f>
        <v>0</v>
      </c>
      <c r="BM107" s="31">
        <f>'[20]Pivot Retires'!W56</f>
        <v>0</v>
      </c>
      <c r="BN107" s="31">
        <f>'[20]Pivot Retires'!X56</f>
        <v>0</v>
      </c>
      <c r="BO107" s="31">
        <f>'[20]Pivot Retires'!Y56</f>
        <v>0</v>
      </c>
      <c r="BP107" s="31">
        <f>'[20]Pivot Retires'!Z56</f>
        <v>0</v>
      </c>
      <c r="BQ107" s="18">
        <f t="shared" si="209"/>
        <v>0</v>
      </c>
      <c r="BR107" s="19">
        <f t="shared" si="210"/>
        <v>0</v>
      </c>
      <c r="BS107" s="19">
        <f t="shared" si="211"/>
        <v>0</v>
      </c>
      <c r="BT107" s="19">
        <f t="shared" si="212"/>
        <v>0</v>
      </c>
      <c r="BU107" s="19">
        <f t="shared" si="213"/>
        <v>0</v>
      </c>
      <c r="BV107" s="19">
        <f t="shared" si="214"/>
        <v>0</v>
      </c>
      <c r="BW107" s="19">
        <f t="shared" si="215"/>
        <v>0</v>
      </c>
      <c r="BX107" s="19">
        <f t="shared" si="216"/>
        <v>0</v>
      </c>
      <c r="BY107" s="19">
        <f t="shared" si="217"/>
        <v>0</v>
      </c>
      <c r="BZ107" s="19">
        <f t="shared" si="218"/>
        <v>0</v>
      </c>
      <c r="CA107" s="19">
        <f t="shared" si="219"/>
        <v>0</v>
      </c>
      <c r="CB107" s="19">
        <f t="shared" si="220"/>
        <v>0</v>
      </c>
      <c r="CC107" s="19">
        <f t="shared" si="221"/>
        <v>0</v>
      </c>
      <c r="CD107" s="19">
        <f t="shared" si="222"/>
        <v>0</v>
      </c>
      <c r="CE107" s="19">
        <f t="shared" si="223"/>
        <v>0</v>
      </c>
      <c r="CF107" s="19">
        <f t="shared" si="224"/>
        <v>0</v>
      </c>
      <c r="CG107" s="19">
        <f t="shared" si="225"/>
        <v>0</v>
      </c>
      <c r="CH107" s="19">
        <f t="shared" si="226"/>
        <v>0</v>
      </c>
      <c r="CI107" s="19">
        <f t="shared" si="227"/>
        <v>0</v>
      </c>
      <c r="CJ107" s="19">
        <f t="shared" si="228"/>
        <v>0</v>
      </c>
      <c r="CK107" s="19">
        <f t="shared" si="229"/>
        <v>0</v>
      </c>
      <c r="CL107" s="19"/>
      <c r="CM107" s="18">
        <f>'[20]Pivot Transfers'!U56</f>
        <v>0</v>
      </c>
      <c r="CN107" s="18">
        <f>'[20]Pivot Transfers'!V56</f>
        <v>0</v>
      </c>
      <c r="CO107" s="18">
        <f>'[20]Pivot Transfers'!W56</f>
        <v>0</v>
      </c>
      <c r="CP107" s="18">
        <f>'[20]Pivot Transfers'!X56</f>
        <v>0</v>
      </c>
      <c r="CQ107" s="18">
        <f>'[20]Pivot Transfers'!Y56</f>
        <v>0</v>
      </c>
      <c r="CR107" s="18">
        <f>'[20]Pivot Transfers'!Z56</f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9">
        <v>0</v>
      </c>
      <c r="CZ107" s="19">
        <v>0</v>
      </c>
      <c r="DA107" s="19">
        <v>0</v>
      </c>
      <c r="DB107" s="19">
        <v>0</v>
      </c>
      <c r="DC107" s="19">
        <v>0</v>
      </c>
      <c r="DD107" s="19">
        <v>0</v>
      </c>
      <c r="DE107" s="19">
        <v>0</v>
      </c>
      <c r="DF107" s="19">
        <v>0</v>
      </c>
      <c r="DG107" s="19">
        <v>0</v>
      </c>
      <c r="DH107" s="19">
        <v>0</v>
      </c>
      <c r="DI107" s="19">
        <v>0</v>
      </c>
      <c r="DJ107" s="19">
        <v>0</v>
      </c>
      <c r="DK107" s="19">
        <v>0</v>
      </c>
      <c r="DL107" s="19">
        <v>0</v>
      </c>
      <c r="DM107" s="19">
        <v>0</v>
      </c>
      <c r="DN107" s="19"/>
    </row>
    <row r="108" spans="1:118">
      <c r="A108" s="50">
        <v>36602</v>
      </c>
      <c r="B108" s="34" t="s">
        <v>97</v>
      </c>
      <c r="C108" s="53">
        <f t="shared" si="178"/>
        <v>49001.719999999987</v>
      </c>
      <c r="D108" s="53">
        <f t="shared" si="179"/>
        <v>49001.719999999987</v>
      </c>
      <c r="E108" s="21">
        <f>'[20]Pivot End Balances'!T57</f>
        <v>49001.72</v>
      </c>
      <c r="F108" s="19">
        <f t="shared" si="180"/>
        <v>49001.72</v>
      </c>
      <c r="G108" s="19">
        <f t="shared" si="181"/>
        <v>49001.72</v>
      </c>
      <c r="H108" s="19">
        <f t="shared" si="182"/>
        <v>49001.72</v>
      </c>
      <c r="I108" s="19">
        <f t="shared" si="183"/>
        <v>49001.72</v>
      </c>
      <c r="J108" s="19">
        <f t="shared" si="184"/>
        <v>49001.72</v>
      </c>
      <c r="K108" s="19">
        <f t="shared" si="185"/>
        <v>49001.72</v>
      </c>
      <c r="L108" s="19">
        <f t="shared" si="186"/>
        <v>49001.72</v>
      </c>
      <c r="M108" s="19">
        <f t="shared" si="187"/>
        <v>49001.72</v>
      </c>
      <c r="N108" s="19">
        <f t="shared" si="188"/>
        <v>49001.72</v>
      </c>
      <c r="O108" s="19">
        <f t="shared" si="189"/>
        <v>49001.72</v>
      </c>
      <c r="P108" s="19">
        <f t="shared" si="190"/>
        <v>49001.72</v>
      </c>
      <c r="Q108" s="19">
        <f t="shared" si="191"/>
        <v>49001.72</v>
      </c>
      <c r="R108" s="19">
        <f t="shared" si="192"/>
        <v>49001.72</v>
      </c>
      <c r="S108" s="19">
        <f t="shared" si="193"/>
        <v>49001.72</v>
      </c>
      <c r="T108" s="19">
        <f t="shared" si="194"/>
        <v>49001.72</v>
      </c>
      <c r="U108" s="19">
        <f t="shared" si="195"/>
        <v>49001.72</v>
      </c>
      <c r="V108" s="19">
        <f t="shared" si="196"/>
        <v>49001.72</v>
      </c>
      <c r="W108" s="19">
        <f t="shared" si="197"/>
        <v>49001.72</v>
      </c>
      <c r="X108" s="19">
        <f t="shared" si="198"/>
        <v>49001.72</v>
      </c>
      <c r="Y108" s="19">
        <f t="shared" si="199"/>
        <v>49001.72</v>
      </c>
      <c r="Z108" s="19">
        <f t="shared" si="200"/>
        <v>49001.72</v>
      </c>
      <c r="AA108" s="19">
        <f t="shared" si="201"/>
        <v>49001.72</v>
      </c>
      <c r="AB108" s="19">
        <f t="shared" si="202"/>
        <v>49001.72</v>
      </c>
      <c r="AC108" s="19">
        <f t="shared" si="203"/>
        <v>49001.72</v>
      </c>
      <c r="AD108" s="19">
        <f t="shared" si="204"/>
        <v>49001.72</v>
      </c>
      <c r="AE108" s="19">
        <f t="shared" si="205"/>
        <v>49001.72</v>
      </c>
      <c r="AF108" s="19">
        <f t="shared" si="206"/>
        <v>49001.72</v>
      </c>
      <c r="AH108" s="18">
        <f>'[20]Pivot Additions'!U57</f>
        <v>0</v>
      </c>
      <c r="AI108" s="18">
        <f>'[20]Pivot Additions'!V57</f>
        <v>0</v>
      </c>
      <c r="AJ108" s="18">
        <f>'[20]Pivot Additions'!W57</f>
        <v>0</v>
      </c>
      <c r="AK108" s="18">
        <f>'[20]Pivot Additions'!X57</f>
        <v>0</v>
      </c>
      <c r="AL108" s="18">
        <f>'[20]Pivot Additions'!Y57</f>
        <v>0</v>
      </c>
      <c r="AM108" s="18">
        <f>'[20]Pivot Additions'!Z57</f>
        <v>0</v>
      </c>
      <c r="AN108" s="60">
        <f t="shared" si="207"/>
        <v>0</v>
      </c>
      <c r="AO108" s="60">
        <f>SUM($AH108:$AM108)/SUM($AH$157:$AM$157)*'Capital Spending'!D$12*$AO$1</f>
        <v>0</v>
      </c>
      <c r="AP108" s="60">
        <f>SUM($AH108:$AM108)/SUM($AH$157:$AM$157)*'Capital Spending'!E$12*$AO$1</f>
        <v>0</v>
      </c>
      <c r="AQ108" s="60">
        <f>SUM($AH108:$AM108)/SUM($AH$157:$AM$157)*'Capital Spending'!F$12*$AO$1</f>
        <v>0</v>
      </c>
      <c r="AR108" s="60">
        <f>SUM($AH108:$AM108)/SUM($AH$157:$AM$157)*'Capital Spending'!G$12*$AO$1</f>
        <v>0</v>
      </c>
      <c r="AS108" s="60">
        <f>SUM($AH108:$AM108)/SUM($AH$157:$AM$157)*'Capital Spending'!H$12*$AO$1</f>
        <v>0</v>
      </c>
      <c r="AT108" s="60">
        <f>SUM($AH108:$AM108)/SUM($AH$157:$AM$157)*'Capital Spending'!I$12*$AO$1</f>
        <v>0</v>
      </c>
      <c r="AU108" s="60">
        <f>SUM($AH108:$AM108)/SUM($AH$157:$AM$157)*'Capital Spending'!J$12*$AO$1</f>
        <v>0</v>
      </c>
      <c r="AV108" s="60">
        <f>SUM($AH108:$AM108)/SUM($AH$157:$AM$157)*'Capital Spending'!K$12*$AO$1</f>
        <v>0</v>
      </c>
      <c r="AW108" s="60">
        <f>SUM($AH108:$AM108)/SUM($AH$157:$AM$157)*'Capital Spending'!L$12*$AO$1</f>
        <v>0</v>
      </c>
      <c r="AX108" s="60">
        <f>SUM($AH108:$AM108)/SUM($AH$157:$AM$157)*'Capital Spending'!M$12*$AO$1</f>
        <v>0</v>
      </c>
      <c r="AY108" s="60">
        <f>SUM($AH108:$AM108)/SUM($AH$157:$AM$157)*'Capital Spending'!N$12*$AO$1</f>
        <v>0</v>
      </c>
      <c r="AZ108" s="60">
        <f>SUM($AH108:$AM108)/SUM($AH$157:$AM$157)*'Capital Spending'!O$12*$AO$1</f>
        <v>0</v>
      </c>
      <c r="BA108" s="60">
        <f>SUM($AH108:$AM108)/SUM($AH$157:$AM$157)*'Capital Spending'!P$12*$AO$1</f>
        <v>0</v>
      </c>
      <c r="BB108" s="60">
        <f>SUM($AH108:$AM108)/SUM($AH$157:$AM$157)*'Capital Spending'!Q$12*$AO$1</f>
        <v>0</v>
      </c>
      <c r="BC108" s="60">
        <f>SUM($AH108:$AM108)/SUM($AH$157:$AM$157)*'Capital Spending'!R$12*$AO$1</f>
        <v>0</v>
      </c>
      <c r="BD108" s="60">
        <f>SUM($AH108:$AM108)/SUM($AH$157:$AM$157)*'Capital Spending'!S$12*$AO$1</f>
        <v>0</v>
      </c>
      <c r="BE108" s="60">
        <f>SUM($AH108:$AM108)/SUM($AH$157:$AM$157)*'Capital Spending'!T$12*$AO$1</f>
        <v>0</v>
      </c>
      <c r="BF108" s="60">
        <f>SUM($AH108:$AM108)/SUM($AH$157:$AM$157)*'Capital Spending'!U$12*$AO$1</f>
        <v>0</v>
      </c>
      <c r="BG108" s="60">
        <f>SUM($AH108:$AM108)/SUM($AH$157:$AM$157)*'Capital Spending'!V$12*$AO$1</f>
        <v>0</v>
      </c>
      <c r="BH108" s="60">
        <f>SUM($AH108:$AM108)/SUM($AH$157:$AM$157)*'Capital Spending'!W$12*$AO$1</f>
        <v>0</v>
      </c>
      <c r="BI108" s="19"/>
      <c r="BJ108" s="110">
        <f t="shared" si="208"/>
        <v>0</v>
      </c>
      <c r="BK108" s="31">
        <f>'[20]Pivot Retires'!U57</f>
        <v>0</v>
      </c>
      <c r="BL108" s="31">
        <f>'[20]Pivot Retires'!V57</f>
        <v>0</v>
      </c>
      <c r="BM108" s="31">
        <f>'[20]Pivot Retires'!W57</f>
        <v>0</v>
      </c>
      <c r="BN108" s="31">
        <f>'[20]Pivot Retires'!X57</f>
        <v>0</v>
      </c>
      <c r="BO108" s="31">
        <f>'[20]Pivot Retires'!Y57</f>
        <v>0</v>
      </c>
      <c r="BP108" s="31">
        <f>'[20]Pivot Retires'!Z57</f>
        <v>0</v>
      </c>
      <c r="BQ108" s="18">
        <f t="shared" si="209"/>
        <v>0</v>
      </c>
      <c r="BR108" s="19">
        <f t="shared" si="210"/>
        <v>0</v>
      </c>
      <c r="BS108" s="19">
        <f t="shared" si="211"/>
        <v>0</v>
      </c>
      <c r="BT108" s="19">
        <f t="shared" si="212"/>
        <v>0</v>
      </c>
      <c r="BU108" s="19">
        <f t="shared" si="213"/>
        <v>0</v>
      </c>
      <c r="BV108" s="19">
        <f t="shared" si="214"/>
        <v>0</v>
      </c>
      <c r="BW108" s="19">
        <f t="shared" si="215"/>
        <v>0</v>
      </c>
      <c r="BX108" s="19">
        <f t="shared" si="216"/>
        <v>0</v>
      </c>
      <c r="BY108" s="19">
        <f t="shared" si="217"/>
        <v>0</v>
      </c>
      <c r="BZ108" s="19">
        <f t="shared" si="218"/>
        <v>0</v>
      </c>
      <c r="CA108" s="19">
        <f t="shared" si="219"/>
        <v>0</v>
      </c>
      <c r="CB108" s="19">
        <f t="shared" si="220"/>
        <v>0</v>
      </c>
      <c r="CC108" s="19">
        <f t="shared" si="221"/>
        <v>0</v>
      </c>
      <c r="CD108" s="19">
        <f t="shared" si="222"/>
        <v>0</v>
      </c>
      <c r="CE108" s="19">
        <f t="shared" si="223"/>
        <v>0</v>
      </c>
      <c r="CF108" s="19">
        <f t="shared" si="224"/>
        <v>0</v>
      </c>
      <c r="CG108" s="19">
        <f t="shared" si="225"/>
        <v>0</v>
      </c>
      <c r="CH108" s="19">
        <f t="shared" si="226"/>
        <v>0</v>
      </c>
      <c r="CI108" s="19">
        <f t="shared" si="227"/>
        <v>0</v>
      </c>
      <c r="CJ108" s="19">
        <f t="shared" si="228"/>
        <v>0</v>
      </c>
      <c r="CK108" s="19">
        <f t="shared" si="229"/>
        <v>0</v>
      </c>
      <c r="CL108" s="19"/>
      <c r="CM108" s="18">
        <f>'[20]Pivot Transfers'!U57</f>
        <v>0</v>
      </c>
      <c r="CN108" s="18">
        <f>'[20]Pivot Transfers'!V57</f>
        <v>0</v>
      </c>
      <c r="CO108" s="18">
        <f>'[20]Pivot Transfers'!W57</f>
        <v>0</v>
      </c>
      <c r="CP108" s="18">
        <f>'[20]Pivot Transfers'!X57</f>
        <v>0</v>
      </c>
      <c r="CQ108" s="18">
        <f>'[20]Pivot Transfers'!Y57</f>
        <v>0</v>
      </c>
      <c r="CR108" s="18">
        <f>'[20]Pivot Transfers'!Z57</f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9">
        <v>0</v>
      </c>
      <c r="CZ108" s="19">
        <v>0</v>
      </c>
      <c r="DA108" s="19">
        <v>0</v>
      </c>
      <c r="DB108" s="19">
        <v>0</v>
      </c>
      <c r="DC108" s="19">
        <v>0</v>
      </c>
      <c r="DD108" s="19">
        <v>0</v>
      </c>
      <c r="DE108" s="19">
        <v>0</v>
      </c>
      <c r="DF108" s="19">
        <v>0</v>
      </c>
      <c r="DG108" s="19">
        <v>0</v>
      </c>
      <c r="DH108" s="19">
        <v>0</v>
      </c>
      <c r="DI108" s="19">
        <v>0</v>
      </c>
      <c r="DJ108" s="19">
        <v>0</v>
      </c>
      <c r="DK108" s="19">
        <v>0</v>
      </c>
      <c r="DL108" s="19">
        <v>0</v>
      </c>
      <c r="DM108" s="19">
        <v>0</v>
      </c>
      <c r="DN108" s="19"/>
    </row>
    <row r="109" spans="1:118">
      <c r="A109" s="50">
        <v>36603</v>
      </c>
      <c r="B109" s="34" t="s">
        <v>98</v>
      </c>
      <c r="C109" s="53">
        <f t="shared" si="178"/>
        <v>60826.290000000008</v>
      </c>
      <c r="D109" s="53">
        <f t="shared" si="179"/>
        <v>60826.290000000008</v>
      </c>
      <c r="E109" s="21">
        <f>'[20]Pivot End Balances'!T58</f>
        <v>60826.29</v>
      </c>
      <c r="F109" s="19">
        <f t="shared" si="180"/>
        <v>60826.29</v>
      </c>
      <c r="G109" s="19">
        <f t="shared" si="181"/>
        <v>60826.29</v>
      </c>
      <c r="H109" s="19">
        <f t="shared" si="182"/>
        <v>60826.29</v>
      </c>
      <c r="I109" s="19">
        <f t="shared" si="183"/>
        <v>60826.29</v>
      </c>
      <c r="J109" s="19">
        <f t="shared" si="184"/>
        <v>60826.29</v>
      </c>
      <c r="K109" s="19">
        <f t="shared" si="185"/>
        <v>60826.29</v>
      </c>
      <c r="L109" s="19">
        <f t="shared" si="186"/>
        <v>60826.29</v>
      </c>
      <c r="M109" s="19">
        <f t="shared" si="187"/>
        <v>60826.29</v>
      </c>
      <c r="N109" s="19">
        <f t="shared" si="188"/>
        <v>60826.29</v>
      </c>
      <c r="O109" s="19">
        <f t="shared" si="189"/>
        <v>60826.29</v>
      </c>
      <c r="P109" s="19">
        <f t="shared" si="190"/>
        <v>60826.29</v>
      </c>
      <c r="Q109" s="19">
        <f t="shared" si="191"/>
        <v>60826.29</v>
      </c>
      <c r="R109" s="19">
        <f t="shared" si="192"/>
        <v>60826.29</v>
      </c>
      <c r="S109" s="19">
        <f t="shared" si="193"/>
        <v>60826.29</v>
      </c>
      <c r="T109" s="19">
        <f t="shared" si="194"/>
        <v>60826.29</v>
      </c>
      <c r="U109" s="19">
        <f t="shared" si="195"/>
        <v>60826.29</v>
      </c>
      <c r="V109" s="19">
        <f t="shared" si="196"/>
        <v>60826.29</v>
      </c>
      <c r="W109" s="19">
        <f t="shared" si="197"/>
        <v>60826.29</v>
      </c>
      <c r="X109" s="19">
        <f t="shared" si="198"/>
        <v>60826.29</v>
      </c>
      <c r="Y109" s="19">
        <f t="shared" si="199"/>
        <v>60826.29</v>
      </c>
      <c r="Z109" s="19">
        <f t="shared" si="200"/>
        <v>60826.29</v>
      </c>
      <c r="AA109" s="19">
        <f t="shared" si="201"/>
        <v>60826.29</v>
      </c>
      <c r="AB109" s="19">
        <f t="shared" si="202"/>
        <v>60826.29</v>
      </c>
      <c r="AC109" s="19">
        <f t="shared" si="203"/>
        <v>60826.29</v>
      </c>
      <c r="AD109" s="19">
        <f t="shared" si="204"/>
        <v>60826.29</v>
      </c>
      <c r="AE109" s="19">
        <f t="shared" si="205"/>
        <v>60826.29</v>
      </c>
      <c r="AF109" s="19">
        <f t="shared" si="206"/>
        <v>60826.29</v>
      </c>
      <c r="AH109" s="18">
        <f>'[20]Pivot Additions'!U58</f>
        <v>0</v>
      </c>
      <c r="AI109" s="18">
        <f>'[20]Pivot Additions'!V58</f>
        <v>0</v>
      </c>
      <c r="AJ109" s="18">
        <f>'[20]Pivot Additions'!W58</f>
        <v>0</v>
      </c>
      <c r="AK109" s="18">
        <f>'[20]Pivot Additions'!X58</f>
        <v>0</v>
      </c>
      <c r="AL109" s="18">
        <f>'[20]Pivot Additions'!Y58</f>
        <v>0</v>
      </c>
      <c r="AM109" s="18">
        <f>'[20]Pivot Additions'!Z58</f>
        <v>0</v>
      </c>
      <c r="AN109" s="60">
        <f t="shared" si="207"/>
        <v>0</v>
      </c>
      <c r="AO109" s="60">
        <f>SUM($AH109:$AM109)/SUM($AH$157:$AM$157)*'Capital Spending'!D$12*$AO$1</f>
        <v>0</v>
      </c>
      <c r="AP109" s="60">
        <f>SUM($AH109:$AM109)/SUM($AH$157:$AM$157)*'Capital Spending'!E$12*$AO$1</f>
        <v>0</v>
      </c>
      <c r="AQ109" s="60">
        <f>SUM($AH109:$AM109)/SUM($AH$157:$AM$157)*'Capital Spending'!F$12*$AO$1</f>
        <v>0</v>
      </c>
      <c r="AR109" s="60">
        <f>SUM($AH109:$AM109)/SUM($AH$157:$AM$157)*'Capital Spending'!G$12*$AO$1</f>
        <v>0</v>
      </c>
      <c r="AS109" s="60">
        <f>SUM($AH109:$AM109)/SUM($AH$157:$AM$157)*'Capital Spending'!H$12*$AO$1</f>
        <v>0</v>
      </c>
      <c r="AT109" s="60">
        <f>SUM($AH109:$AM109)/SUM($AH$157:$AM$157)*'Capital Spending'!I$12*$AO$1</f>
        <v>0</v>
      </c>
      <c r="AU109" s="60">
        <f>SUM($AH109:$AM109)/SUM($AH$157:$AM$157)*'Capital Spending'!J$12*$AO$1</f>
        <v>0</v>
      </c>
      <c r="AV109" s="60">
        <f>SUM($AH109:$AM109)/SUM($AH$157:$AM$157)*'Capital Spending'!K$12*$AO$1</f>
        <v>0</v>
      </c>
      <c r="AW109" s="60">
        <f>SUM($AH109:$AM109)/SUM($AH$157:$AM$157)*'Capital Spending'!L$12*$AO$1</f>
        <v>0</v>
      </c>
      <c r="AX109" s="60">
        <f>SUM($AH109:$AM109)/SUM($AH$157:$AM$157)*'Capital Spending'!M$12*$AO$1</f>
        <v>0</v>
      </c>
      <c r="AY109" s="60">
        <f>SUM($AH109:$AM109)/SUM($AH$157:$AM$157)*'Capital Spending'!N$12*$AO$1</f>
        <v>0</v>
      </c>
      <c r="AZ109" s="60">
        <f>SUM($AH109:$AM109)/SUM($AH$157:$AM$157)*'Capital Spending'!O$12*$AO$1</f>
        <v>0</v>
      </c>
      <c r="BA109" s="60">
        <f>SUM($AH109:$AM109)/SUM($AH$157:$AM$157)*'Capital Spending'!P$12*$AO$1</f>
        <v>0</v>
      </c>
      <c r="BB109" s="60">
        <f>SUM($AH109:$AM109)/SUM($AH$157:$AM$157)*'Capital Spending'!Q$12*$AO$1</f>
        <v>0</v>
      </c>
      <c r="BC109" s="60">
        <f>SUM($AH109:$AM109)/SUM($AH$157:$AM$157)*'Capital Spending'!R$12*$AO$1</f>
        <v>0</v>
      </c>
      <c r="BD109" s="60">
        <f>SUM($AH109:$AM109)/SUM($AH$157:$AM$157)*'Capital Spending'!S$12*$AO$1</f>
        <v>0</v>
      </c>
      <c r="BE109" s="60">
        <f>SUM($AH109:$AM109)/SUM($AH$157:$AM$157)*'Capital Spending'!T$12*$AO$1</f>
        <v>0</v>
      </c>
      <c r="BF109" s="60">
        <f>SUM($AH109:$AM109)/SUM($AH$157:$AM$157)*'Capital Spending'!U$12*$AO$1</f>
        <v>0</v>
      </c>
      <c r="BG109" s="60">
        <f>SUM($AH109:$AM109)/SUM($AH$157:$AM$157)*'Capital Spending'!V$12*$AO$1</f>
        <v>0</v>
      </c>
      <c r="BH109" s="60">
        <f>SUM($AH109:$AM109)/SUM($AH$157:$AM$157)*'Capital Spending'!W$12*$AO$1</f>
        <v>0</v>
      </c>
      <c r="BI109" s="19"/>
      <c r="BJ109" s="110">
        <f t="shared" si="208"/>
        <v>0</v>
      </c>
      <c r="BK109" s="31">
        <f>'[20]Pivot Retires'!U58</f>
        <v>0</v>
      </c>
      <c r="BL109" s="31">
        <f>'[20]Pivot Retires'!V58</f>
        <v>0</v>
      </c>
      <c r="BM109" s="31">
        <f>'[20]Pivot Retires'!W58</f>
        <v>0</v>
      </c>
      <c r="BN109" s="31">
        <f>'[20]Pivot Retires'!X58</f>
        <v>0</v>
      </c>
      <c r="BO109" s="31">
        <f>'[20]Pivot Retires'!Y58</f>
        <v>0</v>
      </c>
      <c r="BP109" s="31">
        <f>'[20]Pivot Retires'!Z58</f>
        <v>0</v>
      </c>
      <c r="BQ109" s="18">
        <f t="shared" si="209"/>
        <v>0</v>
      </c>
      <c r="BR109" s="19">
        <f t="shared" si="210"/>
        <v>0</v>
      </c>
      <c r="BS109" s="19">
        <f t="shared" si="211"/>
        <v>0</v>
      </c>
      <c r="BT109" s="19">
        <f t="shared" si="212"/>
        <v>0</v>
      </c>
      <c r="BU109" s="19">
        <f t="shared" si="213"/>
        <v>0</v>
      </c>
      <c r="BV109" s="19">
        <f t="shared" si="214"/>
        <v>0</v>
      </c>
      <c r="BW109" s="19">
        <f t="shared" si="215"/>
        <v>0</v>
      </c>
      <c r="BX109" s="19">
        <f t="shared" si="216"/>
        <v>0</v>
      </c>
      <c r="BY109" s="19">
        <f t="shared" si="217"/>
        <v>0</v>
      </c>
      <c r="BZ109" s="19">
        <f t="shared" si="218"/>
        <v>0</v>
      </c>
      <c r="CA109" s="19">
        <f t="shared" si="219"/>
        <v>0</v>
      </c>
      <c r="CB109" s="19">
        <f t="shared" si="220"/>
        <v>0</v>
      </c>
      <c r="CC109" s="19">
        <f t="shared" si="221"/>
        <v>0</v>
      </c>
      <c r="CD109" s="19">
        <f t="shared" si="222"/>
        <v>0</v>
      </c>
      <c r="CE109" s="19">
        <f t="shared" si="223"/>
        <v>0</v>
      </c>
      <c r="CF109" s="19">
        <f t="shared" si="224"/>
        <v>0</v>
      </c>
      <c r="CG109" s="19">
        <f t="shared" si="225"/>
        <v>0</v>
      </c>
      <c r="CH109" s="19">
        <f t="shared" si="226"/>
        <v>0</v>
      </c>
      <c r="CI109" s="19">
        <f t="shared" si="227"/>
        <v>0</v>
      </c>
      <c r="CJ109" s="19">
        <f t="shared" si="228"/>
        <v>0</v>
      </c>
      <c r="CK109" s="19">
        <f t="shared" si="229"/>
        <v>0</v>
      </c>
      <c r="CL109" s="19"/>
      <c r="CM109" s="18">
        <f>'[20]Pivot Transfers'!U58</f>
        <v>0</v>
      </c>
      <c r="CN109" s="18">
        <f>'[20]Pivot Transfers'!V58</f>
        <v>0</v>
      </c>
      <c r="CO109" s="18">
        <f>'[20]Pivot Transfers'!W58</f>
        <v>0</v>
      </c>
      <c r="CP109" s="18">
        <f>'[20]Pivot Transfers'!X58</f>
        <v>0</v>
      </c>
      <c r="CQ109" s="18">
        <f>'[20]Pivot Transfers'!Y58</f>
        <v>0</v>
      </c>
      <c r="CR109" s="18">
        <f>'[20]Pivot Transfers'!Z58</f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9">
        <v>0</v>
      </c>
      <c r="CZ109" s="19">
        <v>0</v>
      </c>
      <c r="DA109" s="19">
        <v>0</v>
      </c>
      <c r="DB109" s="19">
        <v>0</v>
      </c>
      <c r="DC109" s="19">
        <v>0</v>
      </c>
      <c r="DD109" s="19">
        <v>0</v>
      </c>
      <c r="DE109" s="19">
        <v>0</v>
      </c>
      <c r="DF109" s="19">
        <v>0</v>
      </c>
      <c r="DG109" s="19">
        <v>0</v>
      </c>
      <c r="DH109" s="19">
        <v>0</v>
      </c>
      <c r="DI109" s="19">
        <v>0</v>
      </c>
      <c r="DJ109" s="19">
        <v>0</v>
      </c>
      <c r="DK109" s="19">
        <v>0</v>
      </c>
      <c r="DL109" s="19">
        <v>0</v>
      </c>
      <c r="DM109" s="19">
        <v>0</v>
      </c>
      <c r="DN109" s="19"/>
    </row>
    <row r="110" spans="1:118">
      <c r="A110" s="50">
        <v>36700</v>
      </c>
      <c r="B110" s="34" t="s">
        <v>46</v>
      </c>
      <c r="C110" s="53">
        <f t="shared" si="178"/>
        <v>185508.8</v>
      </c>
      <c r="D110" s="53">
        <f t="shared" si="179"/>
        <v>185508.8</v>
      </c>
      <c r="E110" s="21">
        <f>'[20]Pivot End Balances'!T59</f>
        <v>185508.8</v>
      </c>
      <c r="F110" s="19">
        <f t="shared" si="180"/>
        <v>185508.8</v>
      </c>
      <c r="G110" s="19">
        <f t="shared" si="181"/>
        <v>185508.8</v>
      </c>
      <c r="H110" s="19">
        <f t="shared" si="182"/>
        <v>185508.8</v>
      </c>
      <c r="I110" s="19">
        <f t="shared" si="183"/>
        <v>185508.8</v>
      </c>
      <c r="J110" s="19">
        <f t="shared" si="184"/>
        <v>185508.8</v>
      </c>
      <c r="K110" s="19">
        <f t="shared" si="185"/>
        <v>185508.8</v>
      </c>
      <c r="L110" s="19">
        <f t="shared" si="186"/>
        <v>185508.8</v>
      </c>
      <c r="M110" s="19">
        <f t="shared" si="187"/>
        <v>185508.8</v>
      </c>
      <c r="N110" s="19">
        <f t="shared" si="188"/>
        <v>185508.8</v>
      </c>
      <c r="O110" s="19">
        <f t="shared" si="189"/>
        <v>185508.8</v>
      </c>
      <c r="P110" s="19">
        <f t="shared" si="190"/>
        <v>185508.8</v>
      </c>
      <c r="Q110" s="19">
        <f t="shared" si="191"/>
        <v>185508.8</v>
      </c>
      <c r="R110" s="19">
        <f t="shared" si="192"/>
        <v>185508.8</v>
      </c>
      <c r="S110" s="19">
        <f t="shared" si="193"/>
        <v>185508.8</v>
      </c>
      <c r="T110" s="19">
        <f t="shared" si="194"/>
        <v>185508.8</v>
      </c>
      <c r="U110" s="19">
        <f t="shared" si="195"/>
        <v>185508.8</v>
      </c>
      <c r="V110" s="19">
        <f t="shared" si="196"/>
        <v>185508.8</v>
      </c>
      <c r="W110" s="19">
        <f t="shared" si="197"/>
        <v>185508.8</v>
      </c>
      <c r="X110" s="19">
        <f t="shared" si="198"/>
        <v>185508.8</v>
      </c>
      <c r="Y110" s="19">
        <f t="shared" si="199"/>
        <v>185508.8</v>
      </c>
      <c r="Z110" s="19">
        <f t="shared" si="200"/>
        <v>185508.8</v>
      </c>
      <c r="AA110" s="19">
        <f t="shared" si="201"/>
        <v>185508.8</v>
      </c>
      <c r="AB110" s="19">
        <f t="shared" si="202"/>
        <v>185508.8</v>
      </c>
      <c r="AC110" s="19">
        <f t="shared" si="203"/>
        <v>185508.8</v>
      </c>
      <c r="AD110" s="19">
        <f t="shared" si="204"/>
        <v>185508.8</v>
      </c>
      <c r="AE110" s="19">
        <f t="shared" si="205"/>
        <v>185508.8</v>
      </c>
      <c r="AF110" s="19">
        <f t="shared" si="206"/>
        <v>185508.8</v>
      </c>
      <c r="AH110" s="18">
        <f>'[20]Pivot Additions'!U59</f>
        <v>0</v>
      </c>
      <c r="AI110" s="18">
        <f>'[20]Pivot Additions'!V59</f>
        <v>0</v>
      </c>
      <c r="AJ110" s="18">
        <f>'[20]Pivot Additions'!W59</f>
        <v>0</v>
      </c>
      <c r="AK110" s="18">
        <f>'[20]Pivot Additions'!X59</f>
        <v>0</v>
      </c>
      <c r="AL110" s="18">
        <f>'[20]Pivot Additions'!Y59</f>
        <v>0</v>
      </c>
      <c r="AM110" s="18">
        <f>'[20]Pivot Additions'!Z59</f>
        <v>0</v>
      </c>
      <c r="AN110" s="60">
        <f t="shared" si="207"/>
        <v>0</v>
      </c>
      <c r="AO110" s="60">
        <f>SUM($AH110:$AM110)/SUM($AH$157:$AM$157)*'Capital Spending'!D$12*$AO$1</f>
        <v>0</v>
      </c>
      <c r="AP110" s="60">
        <f>SUM($AH110:$AM110)/SUM($AH$157:$AM$157)*'Capital Spending'!E$12*$AO$1</f>
        <v>0</v>
      </c>
      <c r="AQ110" s="60">
        <f>SUM($AH110:$AM110)/SUM($AH$157:$AM$157)*'Capital Spending'!F$12*$AO$1</f>
        <v>0</v>
      </c>
      <c r="AR110" s="60">
        <f>SUM($AH110:$AM110)/SUM($AH$157:$AM$157)*'Capital Spending'!G$12*$AO$1</f>
        <v>0</v>
      </c>
      <c r="AS110" s="60">
        <f>SUM($AH110:$AM110)/SUM($AH$157:$AM$157)*'Capital Spending'!H$12*$AO$1</f>
        <v>0</v>
      </c>
      <c r="AT110" s="60">
        <f>SUM($AH110:$AM110)/SUM($AH$157:$AM$157)*'Capital Spending'!I$12*$AO$1</f>
        <v>0</v>
      </c>
      <c r="AU110" s="60">
        <f>SUM($AH110:$AM110)/SUM($AH$157:$AM$157)*'Capital Spending'!J$12*$AO$1</f>
        <v>0</v>
      </c>
      <c r="AV110" s="60">
        <f>SUM($AH110:$AM110)/SUM($AH$157:$AM$157)*'Capital Spending'!K$12*$AO$1</f>
        <v>0</v>
      </c>
      <c r="AW110" s="60">
        <f>SUM($AH110:$AM110)/SUM($AH$157:$AM$157)*'Capital Spending'!L$12*$AO$1</f>
        <v>0</v>
      </c>
      <c r="AX110" s="60">
        <f>SUM($AH110:$AM110)/SUM($AH$157:$AM$157)*'Capital Spending'!M$12*$AO$1</f>
        <v>0</v>
      </c>
      <c r="AY110" s="60">
        <f>SUM($AH110:$AM110)/SUM($AH$157:$AM$157)*'Capital Spending'!N$12*$AO$1</f>
        <v>0</v>
      </c>
      <c r="AZ110" s="60">
        <f>SUM($AH110:$AM110)/SUM($AH$157:$AM$157)*'Capital Spending'!O$12*$AO$1</f>
        <v>0</v>
      </c>
      <c r="BA110" s="60">
        <f>SUM($AH110:$AM110)/SUM($AH$157:$AM$157)*'Capital Spending'!P$12*$AO$1</f>
        <v>0</v>
      </c>
      <c r="BB110" s="60">
        <f>SUM($AH110:$AM110)/SUM($AH$157:$AM$157)*'Capital Spending'!Q$12*$AO$1</f>
        <v>0</v>
      </c>
      <c r="BC110" s="60">
        <f>SUM($AH110:$AM110)/SUM($AH$157:$AM$157)*'Capital Spending'!R$12*$AO$1</f>
        <v>0</v>
      </c>
      <c r="BD110" s="60">
        <f>SUM($AH110:$AM110)/SUM($AH$157:$AM$157)*'Capital Spending'!S$12*$AO$1</f>
        <v>0</v>
      </c>
      <c r="BE110" s="60">
        <f>SUM($AH110:$AM110)/SUM($AH$157:$AM$157)*'Capital Spending'!T$12*$AO$1</f>
        <v>0</v>
      </c>
      <c r="BF110" s="60">
        <f>SUM($AH110:$AM110)/SUM($AH$157:$AM$157)*'Capital Spending'!U$12*$AO$1</f>
        <v>0</v>
      </c>
      <c r="BG110" s="60">
        <f>SUM($AH110:$AM110)/SUM($AH$157:$AM$157)*'Capital Spending'!V$12*$AO$1</f>
        <v>0</v>
      </c>
      <c r="BH110" s="60">
        <f>SUM($AH110:$AM110)/SUM($AH$157:$AM$157)*'Capital Spending'!W$12*$AO$1</f>
        <v>0</v>
      </c>
      <c r="BI110" s="19"/>
      <c r="BJ110" s="110">
        <f t="shared" si="208"/>
        <v>0</v>
      </c>
      <c r="BK110" s="31">
        <f>'[20]Pivot Retires'!U59</f>
        <v>0</v>
      </c>
      <c r="BL110" s="31">
        <f>'[20]Pivot Retires'!V59</f>
        <v>0</v>
      </c>
      <c r="BM110" s="31">
        <f>'[20]Pivot Retires'!W59</f>
        <v>0</v>
      </c>
      <c r="BN110" s="31">
        <f>'[20]Pivot Retires'!X59</f>
        <v>0</v>
      </c>
      <c r="BO110" s="31">
        <f>'[20]Pivot Retires'!Y59</f>
        <v>0</v>
      </c>
      <c r="BP110" s="31">
        <f>'[20]Pivot Retires'!Z59</f>
        <v>0</v>
      </c>
      <c r="BQ110" s="18">
        <f t="shared" si="209"/>
        <v>0</v>
      </c>
      <c r="BR110" s="19">
        <f t="shared" si="210"/>
        <v>0</v>
      </c>
      <c r="BS110" s="19">
        <f t="shared" si="211"/>
        <v>0</v>
      </c>
      <c r="BT110" s="19">
        <f t="shared" si="212"/>
        <v>0</v>
      </c>
      <c r="BU110" s="19">
        <f t="shared" si="213"/>
        <v>0</v>
      </c>
      <c r="BV110" s="19">
        <f t="shared" si="214"/>
        <v>0</v>
      </c>
      <c r="BW110" s="19">
        <f t="shared" si="215"/>
        <v>0</v>
      </c>
      <c r="BX110" s="19">
        <f t="shared" si="216"/>
        <v>0</v>
      </c>
      <c r="BY110" s="19">
        <f t="shared" si="217"/>
        <v>0</v>
      </c>
      <c r="BZ110" s="19">
        <f t="shared" si="218"/>
        <v>0</v>
      </c>
      <c r="CA110" s="19">
        <f t="shared" si="219"/>
        <v>0</v>
      </c>
      <c r="CB110" s="19">
        <f t="shared" si="220"/>
        <v>0</v>
      </c>
      <c r="CC110" s="19">
        <f t="shared" si="221"/>
        <v>0</v>
      </c>
      <c r="CD110" s="19">
        <f t="shared" si="222"/>
        <v>0</v>
      </c>
      <c r="CE110" s="19">
        <f t="shared" si="223"/>
        <v>0</v>
      </c>
      <c r="CF110" s="19">
        <f t="shared" si="224"/>
        <v>0</v>
      </c>
      <c r="CG110" s="19">
        <f t="shared" si="225"/>
        <v>0</v>
      </c>
      <c r="CH110" s="19">
        <f t="shared" si="226"/>
        <v>0</v>
      </c>
      <c r="CI110" s="19">
        <f t="shared" si="227"/>
        <v>0</v>
      </c>
      <c r="CJ110" s="19">
        <f t="shared" si="228"/>
        <v>0</v>
      </c>
      <c r="CK110" s="19">
        <f t="shared" si="229"/>
        <v>0</v>
      </c>
      <c r="CL110" s="19"/>
      <c r="CM110" s="18">
        <f>'[20]Pivot Transfers'!U59</f>
        <v>0</v>
      </c>
      <c r="CN110" s="18">
        <f>'[20]Pivot Transfers'!V59</f>
        <v>0</v>
      </c>
      <c r="CO110" s="18">
        <f>'[20]Pivot Transfers'!W59</f>
        <v>0</v>
      </c>
      <c r="CP110" s="18">
        <f>'[20]Pivot Transfers'!X59</f>
        <v>0</v>
      </c>
      <c r="CQ110" s="18">
        <f>'[20]Pivot Transfers'!Y59</f>
        <v>0</v>
      </c>
      <c r="CR110" s="18">
        <f>'[20]Pivot Transfers'!Z59</f>
        <v>0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9">
        <v>0</v>
      </c>
      <c r="CZ110" s="19">
        <v>0</v>
      </c>
      <c r="DA110" s="19">
        <v>0</v>
      </c>
      <c r="DB110" s="19">
        <v>0</v>
      </c>
      <c r="DC110" s="19">
        <v>0</v>
      </c>
      <c r="DD110" s="19">
        <v>0</v>
      </c>
      <c r="DE110" s="19">
        <v>0</v>
      </c>
      <c r="DF110" s="19">
        <v>0</v>
      </c>
      <c r="DG110" s="19">
        <v>0</v>
      </c>
      <c r="DH110" s="19">
        <v>0</v>
      </c>
      <c r="DI110" s="19">
        <v>0</v>
      </c>
      <c r="DJ110" s="19">
        <v>0</v>
      </c>
      <c r="DK110" s="19">
        <v>0</v>
      </c>
      <c r="DL110" s="19">
        <v>0</v>
      </c>
      <c r="DM110" s="19">
        <v>0</v>
      </c>
      <c r="DN110" s="19"/>
    </row>
    <row r="111" spans="1:118">
      <c r="A111" s="50">
        <v>36701</v>
      </c>
      <c r="B111" s="34" t="s">
        <v>47</v>
      </c>
      <c r="C111" s="53">
        <f t="shared" si="178"/>
        <v>27762017.089999992</v>
      </c>
      <c r="D111" s="53">
        <f t="shared" si="179"/>
        <v>27762017.089999992</v>
      </c>
      <c r="E111" s="21">
        <f>'[20]Pivot End Balances'!T60</f>
        <v>27762017.09</v>
      </c>
      <c r="F111" s="19">
        <f t="shared" si="180"/>
        <v>27762017.09</v>
      </c>
      <c r="G111" s="19">
        <f t="shared" si="181"/>
        <v>27762017.09</v>
      </c>
      <c r="H111" s="19">
        <f t="shared" si="182"/>
        <v>27762017.09</v>
      </c>
      <c r="I111" s="19">
        <f t="shared" si="183"/>
        <v>27762017.09</v>
      </c>
      <c r="J111" s="19">
        <f t="shared" si="184"/>
        <v>27762017.09</v>
      </c>
      <c r="K111" s="19">
        <f t="shared" si="185"/>
        <v>27762017.09</v>
      </c>
      <c r="L111" s="19">
        <f t="shared" si="186"/>
        <v>27762017.09</v>
      </c>
      <c r="M111" s="19">
        <f t="shared" si="187"/>
        <v>27762017.09</v>
      </c>
      <c r="N111" s="19">
        <f t="shared" si="188"/>
        <v>27762017.09</v>
      </c>
      <c r="O111" s="19">
        <f t="shared" si="189"/>
        <v>27762017.09</v>
      </c>
      <c r="P111" s="19">
        <f t="shared" si="190"/>
        <v>27762017.09</v>
      </c>
      <c r="Q111" s="19">
        <f t="shared" si="191"/>
        <v>27762017.09</v>
      </c>
      <c r="R111" s="19">
        <f t="shared" si="192"/>
        <v>27762017.09</v>
      </c>
      <c r="S111" s="19">
        <f t="shared" si="193"/>
        <v>27762017.09</v>
      </c>
      <c r="T111" s="19">
        <f t="shared" si="194"/>
        <v>27762017.09</v>
      </c>
      <c r="U111" s="19">
        <f t="shared" si="195"/>
        <v>27762017.09</v>
      </c>
      <c r="V111" s="19">
        <f t="shared" si="196"/>
        <v>27762017.09</v>
      </c>
      <c r="W111" s="19">
        <f t="shared" si="197"/>
        <v>27762017.09</v>
      </c>
      <c r="X111" s="19">
        <f t="shared" si="198"/>
        <v>27762017.09</v>
      </c>
      <c r="Y111" s="19">
        <f t="shared" si="199"/>
        <v>27762017.09</v>
      </c>
      <c r="Z111" s="19">
        <f t="shared" si="200"/>
        <v>27762017.09</v>
      </c>
      <c r="AA111" s="19">
        <f t="shared" si="201"/>
        <v>27762017.09</v>
      </c>
      <c r="AB111" s="19">
        <f t="shared" si="202"/>
        <v>27762017.09</v>
      </c>
      <c r="AC111" s="19">
        <f t="shared" si="203"/>
        <v>27762017.09</v>
      </c>
      <c r="AD111" s="19">
        <f t="shared" si="204"/>
        <v>27762017.09</v>
      </c>
      <c r="AE111" s="19">
        <f t="shared" si="205"/>
        <v>27762017.09</v>
      </c>
      <c r="AF111" s="19">
        <f t="shared" si="206"/>
        <v>27762017.09</v>
      </c>
      <c r="AH111" s="18">
        <f>'[20]Pivot Additions'!U60</f>
        <v>0</v>
      </c>
      <c r="AI111" s="18">
        <f>'[20]Pivot Additions'!V60</f>
        <v>0</v>
      </c>
      <c r="AJ111" s="18">
        <f>'[20]Pivot Additions'!W60</f>
        <v>0</v>
      </c>
      <c r="AK111" s="18">
        <f>'[20]Pivot Additions'!X60</f>
        <v>0</v>
      </c>
      <c r="AL111" s="18">
        <f>'[20]Pivot Additions'!Y60</f>
        <v>0</v>
      </c>
      <c r="AM111" s="18">
        <f>'[20]Pivot Additions'!Z60</f>
        <v>0</v>
      </c>
      <c r="AN111" s="60">
        <f t="shared" si="207"/>
        <v>0</v>
      </c>
      <c r="AO111" s="60">
        <f>SUM($AH111:$AM111)/SUM($AH$157:$AM$157)*'Capital Spending'!D$12*$AO$1</f>
        <v>0</v>
      </c>
      <c r="AP111" s="60">
        <f>SUM($AH111:$AM111)/SUM($AH$157:$AM$157)*'Capital Spending'!E$12*$AO$1</f>
        <v>0</v>
      </c>
      <c r="AQ111" s="60">
        <f>SUM($AH111:$AM111)/SUM($AH$157:$AM$157)*'Capital Spending'!F$12*$AO$1</f>
        <v>0</v>
      </c>
      <c r="AR111" s="60">
        <f>SUM($AH111:$AM111)/SUM($AH$157:$AM$157)*'Capital Spending'!G$12*$AO$1</f>
        <v>0</v>
      </c>
      <c r="AS111" s="60">
        <f>SUM($AH111:$AM111)/SUM($AH$157:$AM$157)*'Capital Spending'!H$12*$AO$1</f>
        <v>0</v>
      </c>
      <c r="AT111" s="60">
        <f>SUM($AH111:$AM111)/SUM($AH$157:$AM$157)*'Capital Spending'!I$12*$AO$1</f>
        <v>0</v>
      </c>
      <c r="AU111" s="60">
        <f>SUM($AH111:$AM111)/SUM($AH$157:$AM$157)*'Capital Spending'!J$12*$AO$1</f>
        <v>0</v>
      </c>
      <c r="AV111" s="60">
        <f>SUM($AH111:$AM111)/SUM($AH$157:$AM$157)*'Capital Spending'!K$12*$AO$1</f>
        <v>0</v>
      </c>
      <c r="AW111" s="60">
        <f>SUM($AH111:$AM111)/SUM($AH$157:$AM$157)*'Capital Spending'!L$12*$AO$1</f>
        <v>0</v>
      </c>
      <c r="AX111" s="60">
        <f>SUM($AH111:$AM111)/SUM($AH$157:$AM$157)*'Capital Spending'!M$12*$AO$1</f>
        <v>0</v>
      </c>
      <c r="AY111" s="60">
        <f>SUM($AH111:$AM111)/SUM($AH$157:$AM$157)*'Capital Spending'!N$12*$AO$1</f>
        <v>0</v>
      </c>
      <c r="AZ111" s="60">
        <f>SUM($AH111:$AM111)/SUM($AH$157:$AM$157)*'Capital Spending'!O$12*$AO$1</f>
        <v>0</v>
      </c>
      <c r="BA111" s="60">
        <f>SUM($AH111:$AM111)/SUM($AH$157:$AM$157)*'Capital Spending'!P$12*$AO$1</f>
        <v>0</v>
      </c>
      <c r="BB111" s="60">
        <f>SUM($AH111:$AM111)/SUM($AH$157:$AM$157)*'Capital Spending'!Q$12*$AO$1</f>
        <v>0</v>
      </c>
      <c r="BC111" s="60">
        <f>SUM($AH111:$AM111)/SUM($AH$157:$AM$157)*'Capital Spending'!R$12*$AO$1</f>
        <v>0</v>
      </c>
      <c r="BD111" s="60">
        <f>SUM($AH111:$AM111)/SUM($AH$157:$AM$157)*'Capital Spending'!S$12*$AO$1</f>
        <v>0</v>
      </c>
      <c r="BE111" s="60">
        <f>SUM($AH111:$AM111)/SUM($AH$157:$AM$157)*'Capital Spending'!T$12*$AO$1</f>
        <v>0</v>
      </c>
      <c r="BF111" s="60">
        <f>SUM($AH111:$AM111)/SUM($AH$157:$AM$157)*'Capital Spending'!U$12*$AO$1</f>
        <v>0</v>
      </c>
      <c r="BG111" s="60">
        <f>SUM($AH111:$AM111)/SUM($AH$157:$AM$157)*'Capital Spending'!V$12*$AO$1</f>
        <v>0</v>
      </c>
      <c r="BH111" s="60">
        <f>SUM($AH111:$AM111)/SUM($AH$157:$AM$157)*'Capital Spending'!W$12*$AO$1</f>
        <v>0</v>
      </c>
      <c r="BI111" s="19"/>
      <c r="BJ111" s="110">
        <f t="shared" si="208"/>
        <v>0</v>
      </c>
      <c r="BK111" s="31">
        <f>'[20]Pivot Retires'!U60</f>
        <v>0</v>
      </c>
      <c r="BL111" s="31">
        <f>'[20]Pivot Retires'!V60</f>
        <v>0</v>
      </c>
      <c r="BM111" s="31">
        <f>'[20]Pivot Retires'!W60</f>
        <v>0</v>
      </c>
      <c r="BN111" s="31">
        <f>'[20]Pivot Retires'!X60</f>
        <v>0</v>
      </c>
      <c r="BO111" s="31">
        <f>'[20]Pivot Retires'!Y60</f>
        <v>0</v>
      </c>
      <c r="BP111" s="31">
        <f>'[20]Pivot Retires'!Z60</f>
        <v>0</v>
      </c>
      <c r="BQ111" s="18">
        <f t="shared" si="209"/>
        <v>0</v>
      </c>
      <c r="BR111" s="19">
        <f t="shared" si="210"/>
        <v>0</v>
      </c>
      <c r="BS111" s="19">
        <f t="shared" si="211"/>
        <v>0</v>
      </c>
      <c r="BT111" s="19">
        <f t="shared" si="212"/>
        <v>0</v>
      </c>
      <c r="BU111" s="19">
        <f t="shared" si="213"/>
        <v>0</v>
      </c>
      <c r="BV111" s="19">
        <f t="shared" si="214"/>
        <v>0</v>
      </c>
      <c r="BW111" s="19">
        <f t="shared" si="215"/>
        <v>0</v>
      </c>
      <c r="BX111" s="19">
        <f t="shared" si="216"/>
        <v>0</v>
      </c>
      <c r="BY111" s="19">
        <f t="shared" si="217"/>
        <v>0</v>
      </c>
      <c r="BZ111" s="19">
        <f t="shared" si="218"/>
        <v>0</v>
      </c>
      <c r="CA111" s="19">
        <f t="shared" si="219"/>
        <v>0</v>
      </c>
      <c r="CB111" s="19">
        <f t="shared" si="220"/>
        <v>0</v>
      </c>
      <c r="CC111" s="19">
        <f t="shared" si="221"/>
        <v>0</v>
      </c>
      <c r="CD111" s="19">
        <f t="shared" si="222"/>
        <v>0</v>
      </c>
      <c r="CE111" s="19">
        <f t="shared" si="223"/>
        <v>0</v>
      </c>
      <c r="CF111" s="19">
        <f t="shared" si="224"/>
        <v>0</v>
      </c>
      <c r="CG111" s="19">
        <f t="shared" si="225"/>
        <v>0</v>
      </c>
      <c r="CH111" s="19">
        <f t="shared" si="226"/>
        <v>0</v>
      </c>
      <c r="CI111" s="19">
        <f t="shared" si="227"/>
        <v>0</v>
      </c>
      <c r="CJ111" s="19">
        <f t="shared" si="228"/>
        <v>0</v>
      </c>
      <c r="CK111" s="19">
        <f t="shared" si="229"/>
        <v>0</v>
      </c>
      <c r="CL111" s="19"/>
      <c r="CM111" s="18">
        <f>'[20]Pivot Transfers'!U60</f>
        <v>0</v>
      </c>
      <c r="CN111" s="18">
        <f>'[20]Pivot Transfers'!V60</f>
        <v>0</v>
      </c>
      <c r="CO111" s="18">
        <f>'[20]Pivot Transfers'!W60</f>
        <v>0</v>
      </c>
      <c r="CP111" s="18">
        <f>'[20]Pivot Transfers'!X60</f>
        <v>0</v>
      </c>
      <c r="CQ111" s="18">
        <f>'[20]Pivot Transfers'!Y60</f>
        <v>0</v>
      </c>
      <c r="CR111" s="18">
        <f>'[20]Pivot Transfers'!Z60</f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0</v>
      </c>
      <c r="CY111" s="19">
        <v>0</v>
      </c>
      <c r="CZ111" s="19">
        <v>0</v>
      </c>
      <c r="DA111" s="19">
        <v>0</v>
      </c>
      <c r="DB111" s="19">
        <v>0</v>
      </c>
      <c r="DC111" s="19">
        <v>0</v>
      </c>
      <c r="DD111" s="19">
        <v>0</v>
      </c>
      <c r="DE111" s="19">
        <v>0</v>
      </c>
      <c r="DF111" s="19">
        <v>0</v>
      </c>
      <c r="DG111" s="19">
        <v>0</v>
      </c>
      <c r="DH111" s="19">
        <v>0</v>
      </c>
      <c r="DI111" s="19">
        <v>0</v>
      </c>
      <c r="DJ111" s="19">
        <v>0</v>
      </c>
      <c r="DK111" s="19">
        <v>0</v>
      </c>
      <c r="DL111" s="19">
        <v>0</v>
      </c>
      <c r="DM111" s="19">
        <v>0</v>
      </c>
      <c r="DN111" s="19"/>
    </row>
    <row r="112" spans="1:118">
      <c r="A112" s="50">
        <v>36900</v>
      </c>
      <c r="B112" s="34" t="s">
        <v>48</v>
      </c>
      <c r="C112" s="53">
        <f t="shared" si="178"/>
        <v>615021.88</v>
      </c>
      <c r="D112" s="53">
        <f t="shared" si="179"/>
        <v>615021.88</v>
      </c>
      <c r="E112" s="21">
        <f>'[20]Pivot End Balances'!T61</f>
        <v>615021.88</v>
      </c>
      <c r="F112" s="19">
        <f t="shared" si="180"/>
        <v>615021.88</v>
      </c>
      <c r="G112" s="19">
        <f t="shared" si="181"/>
        <v>615021.88</v>
      </c>
      <c r="H112" s="19">
        <f t="shared" si="182"/>
        <v>615021.88</v>
      </c>
      <c r="I112" s="19">
        <f t="shared" si="183"/>
        <v>615021.88</v>
      </c>
      <c r="J112" s="19">
        <f t="shared" si="184"/>
        <v>615021.88</v>
      </c>
      <c r="K112" s="19">
        <f t="shared" si="185"/>
        <v>615021.88</v>
      </c>
      <c r="L112" s="19">
        <f t="shared" si="186"/>
        <v>615021.88</v>
      </c>
      <c r="M112" s="19">
        <f t="shared" si="187"/>
        <v>615021.88</v>
      </c>
      <c r="N112" s="19">
        <f t="shared" si="188"/>
        <v>615021.88</v>
      </c>
      <c r="O112" s="19">
        <f t="shared" si="189"/>
        <v>615021.88</v>
      </c>
      <c r="P112" s="19">
        <f t="shared" si="190"/>
        <v>615021.88</v>
      </c>
      <c r="Q112" s="19">
        <f t="shared" si="191"/>
        <v>615021.88</v>
      </c>
      <c r="R112" s="19">
        <f t="shared" si="192"/>
        <v>615021.88</v>
      </c>
      <c r="S112" s="19">
        <f t="shared" si="193"/>
        <v>615021.88</v>
      </c>
      <c r="T112" s="19">
        <f t="shared" si="194"/>
        <v>615021.88</v>
      </c>
      <c r="U112" s="19">
        <f t="shared" si="195"/>
        <v>615021.88</v>
      </c>
      <c r="V112" s="19">
        <f t="shared" si="196"/>
        <v>615021.88</v>
      </c>
      <c r="W112" s="19">
        <f t="shared" si="197"/>
        <v>615021.88</v>
      </c>
      <c r="X112" s="19">
        <f t="shared" si="198"/>
        <v>615021.88</v>
      </c>
      <c r="Y112" s="19">
        <f t="shared" si="199"/>
        <v>615021.88</v>
      </c>
      <c r="Z112" s="19">
        <f t="shared" si="200"/>
        <v>615021.88</v>
      </c>
      <c r="AA112" s="19">
        <f t="shared" si="201"/>
        <v>615021.88</v>
      </c>
      <c r="AB112" s="19">
        <f t="shared" si="202"/>
        <v>615021.88</v>
      </c>
      <c r="AC112" s="19">
        <f t="shared" si="203"/>
        <v>615021.88</v>
      </c>
      <c r="AD112" s="19">
        <f t="shared" si="204"/>
        <v>615021.88</v>
      </c>
      <c r="AE112" s="19">
        <f t="shared" si="205"/>
        <v>615021.88</v>
      </c>
      <c r="AF112" s="19">
        <f t="shared" si="206"/>
        <v>615021.88</v>
      </c>
      <c r="AH112" s="18">
        <f>'[20]Pivot Additions'!U61</f>
        <v>0</v>
      </c>
      <c r="AI112" s="18">
        <f>'[20]Pivot Additions'!V61</f>
        <v>0</v>
      </c>
      <c r="AJ112" s="18">
        <f>'[20]Pivot Additions'!W61</f>
        <v>0</v>
      </c>
      <c r="AK112" s="18">
        <f>'[20]Pivot Additions'!X61</f>
        <v>0</v>
      </c>
      <c r="AL112" s="18">
        <f>'[20]Pivot Additions'!Y61</f>
        <v>0</v>
      </c>
      <c r="AM112" s="18">
        <f>'[20]Pivot Additions'!Z61</f>
        <v>0</v>
      </c>
      <c r="AN112" s="60">
        <f t="shared" si="207"/>
        <v>0</v>
      </c>
      <c r="AO112" s="60">
        <f>SUM($AH112:$AM112)/SUM($AH$157:$AM$157)*'Capital Spending'!D$12*$AO$1</f>
        <v>0</v>
      </c>
      <c r="AP112" s="60">
        <f>SUM($AH112:$AM112)/SUM($AH$157:$AM$157)*'Capital Spending'!E$12*$AO$1</f>
        <v>0</v>
      </c>
      <c r="AQ112" s="60">
        <f>SUM($AH112:$AM112)/SUM($AH$157:$AM$157)*'Capital Spending'!F$12*$AO$1</f>
        <v>0</v>
      </c>
      <c r="AR112" s="60">
        <f>SUM($AH112:$AM112)/SUM($AH$157:$AM$157)*'Capital Spending'!G$12*$AO$1</f>
        <v>0</v>
      </c>
      <c r="AS112" s="60">
        <f>SUM($AH112:$AM112)/SUM($AH$157:$AM$157)*'Capital Spending'!H$12*$AO$1</f>
        <v>0</v>
      </c>
      <c r="AT112" s="60">
        <f>SUM($AH112:$AM112)/SUM($AH$157:$AM$157)*'Capital Spending'!I$12*$AO$1</f>
        <v>0</v>
      </c>
      <c r="AU112" s="60">
        <f>SUM($AH112:$AM112)/SUM($AH$157:$AM$157)*'Capital Spending'!J$12*$AO$1</f>
        <v>0</v>
      </c>
      <c r="AV112" s="60">
        <f>SUM($AH112:$AM112)/SUM($AH$157:$AM$157)*'Capital Spending'!K$12*$AO$1</f>
        <v>0</v>
      </c>
      <c r="AW112" s="60">
        <f>SUM($AH112:$AM112)/SUM($AH$157:$AM$157)*'Capital Spending'!L$12*$AO$1</f>
        <v>0</v>
      </c>
      <c r="AX112" s="60">
        <f>SUM($AH112:$AM112)/SUM($AH$157:$AM$157)*'Capital Spending'!M$12*$AO$1</f>
        <v>0</v>
      </c>
      <c r="AY112" s="60">
        <f>SUM($AH112:$AM112)/SUM($AH$157:$AM$157)*'Capital Spending'!N$12*$AO$1</f>
        <v>0</v>
      </c>
      <c r="AZ112" s="60">
        <f>SUM($AH112:$AM112)/SUM($AH$157:$AM$157)*'Capital Spending'!O$12*$AO$1</f>
        <v>0</v>
      </c>
      <c r="BA112" s="60">
        <f>SUM($AH112:$AM112)/SUM($AH$157:$AM$157)*'Capital Spending'!P$12*$AO$1</f>
        <v>0</v>
      </c>
      <c r="BB112" s="60">
        <f>SUM($AH112:$AM112)/SUM($AH$157:$AM$157)*'Capital Spending'!Q$12*$AO$1</f>
        <v>0</v>
      </c>
      <c r="BC112" s="60">
        <f>SUM($AH112:$AM112)/SUM($AH$157:$AM$157)*'Capital Spending'!R$12*$AO$1</f>
        <v>0</v>
      </c>
      <c r="BD112" s="60">
        <f>SUM($AH112:$AM112)/SUM($AH$157:$AM$157)*'Capital Spending'!S$12*$AO$1</f>
        <v>0</v>
      </c>
      <c r="BE112" s="60">
        <f>SUM($AH112:$AM112)/SUM($AH$157:$AM$157)*'Capital Spending'!T$12*$AO$1</f>
        <v>0</v>
      </c>
      <c r="BF112" s="60">
        <f>SUM($AH112:$AM112)/SUM($AH$157:$AM$157)*'Capital Spending'!U$12*$AO$1</f>
        <v>0</v>
      </c>
      <c r="BG112" s="60">
        <f>SUM($AH112:$AM112)/SUM($AH$157:$AM$157)*'Capital Spending'!V$12*$AO$1</f>
        <v>0</v>
      </c>
      <c r="BH112" s="60">
        <f>SUM($AH112:$AM112)/SUM($AH$157:$AM$157)*'Capital Spending'!W$12*$AO$1</f>
        <v>0</v>
      </c>
      <c r="BI112" s="19"/>
      <c r="BJ112" s="110">
        <f t="shared" si="208"/>
        <v>0</v>
      </c>
      <c r="BK112" s="31">
        <f>'[20]Pivot Retires'!U61</f>
        <v>0</v>
      </c>
      <c r="BL112" s="31">
        <f>'[20]Pivot Retires'!V61</f>
        <v>0</v>
      </c>
      <c r="BM112" s="31">
        <f>'[20]Pivot Retires'!W61</f>
        <v>0</v>
      </c>
      <c r="BN112" s="31">
        <f>'[20]Pivot Retires'!X61</f>
        <v>0</v>
      </c>
      <c r="BO112" s="31">
        <f>'[20]Pivot Retires'!Y61</f>
        <v>0</v>
      </c>
      <c r="BP112" s="31">
        <f>'[20]Pivot Retires'!Z61</f>
        <v>0</v>
      </c>
      <c r="BQ112" s="18">
        <f t="shared" si="209"/>
        <v>0</v>
      </c>
      <c r="BR112" s="19">
        <f t="shared" si="210"/>
        <v>0</v>
      </c>
      <c r="BS112" s="19">
        <f t="shared" si="211"/>
        <v>0</v>
      </c>
      <c r="BT112" s="19">
        <f t="shared" si="212"/>
        <v>0</v>
      </c>
      <c r="BU112" s="19">
        <f t="shared" si="213"/>
        <v>0</v>
      </c>
      <c r="BV112" s="19">
        <f t="shared" si="214"/>
        <v>0</v>
      </c>
      <c r="BW112" s="19">
        <f t="shared" si="215"/>
        <v>0</v>
      </c>
      <c r="BX112" s="19">
        <f t="shared" si="216"/>
        <v>0</v>
      </c>
      <c r="BY112" s="19">
        <f t="shared" si="217"/>
        <v>0</v>
      </c>
      <c r="BZ112" s="19">
        <f t="shared" si="218"/>
        <v>0</v>
      </c>
      <c r="CA112" s="19">
        <f t="shared" si="219"/>
        <v>0</v>
      </c>
      <c r="CB112" s="19">
        <f t="shared" si="220"/>
        <v>0</v>
      </c>
      <c r="CC112" s="19">
        <f t="shared" si="221"/>
        <v>0</v>
      </c>
      <c r="CD112" s="19">
        <f t="shared" si="222"/>
        <v>0</v>
      </c>
      <c r="CE112" s="19">
        <f t="shared" si="223"/>
        <v>0</v>
      </c>
      <c r="CF112" s="19">
        <f t="shared" si="224"/>
        <v>0</v>
      </c>
      <c r="CG112" s="19">
        <f t="shared" si="225"/>
        <v>0</v>
      </c>
      <c r="CH112" s="19">
        <f t="shared" si="226"/>
        <v>0</v>
      </c>
      <c r="CI112" s="19">
        <f t="shared" si="227"/>
        <v>0</v>
      </c>
      <c r="CJ112" s="19">
        <f t="shared" si="228"/>
        <v>0</v>
      </c>
      <c r="CK112" s="19">
        <f t="shared" si="229"/>
        <v>0</v>
      </c>
      <c r="CL112" s="19"/>
      <c r="CM112" s="18">
        <f>'[20]Pivot Transfers'!U61</f>
        <v>0</v>
      </c>
      <c r="CN112" s="18">
        <f>'[20]Pivot Transfers'!V61</f>
        <v>0</v>
      </c>
      <c r="CO112" s="18">
        <f>'[20]Pivot Transfers'!W61</f>
        <v>0</v>
      </c>
      <c r="CP112" s="18">
        <f>'[20]Pivot Transfers'!X61</f>
        <v>0</v>
      </c>
      <c r="CQ112" s="18">
        <f>'[20]Pivot Transfers'!Y61</f>
        <v>0</v>
      </c>
      <c r="CR112" s="18">
        <f>'[20]Pivot Transfers'!Z61</f>
        <v>0</v>
      </c>
      <c r="CS112" s="18">
        <v>0</v>
      </c>
      <c r="CT112" s="18">
        <v>0</v>
      </c>
      <c r="CU112" s="18">
        <v>0</v>
      </c>
      <c r="CV112" s="18">
        <v>0</v>
      </c>
      <c r="CW112" s="18">
        <v>0</v>
      </c>
      <c r="CX112" s="18">
        <v>0</v>
      </c>
      <c r="CY112" s="19">
        <v>0</v>
      </c>
      <c r="CZ112" s="19">
        <v>0</v>
      </c>
      <c r="DA112" s="19">
        <v>0</v>
      </c>
      <c r="DB112" s="19">
        <v>0</v>
      </c>
      <c r="DC112" s="19">
        <v>0</v>
      </c>
      <c r="DD112" s="19">
        <v>0</v>
      </c>
      <c r="DE112" s="19">
        <v>0</v>
      </c>
      <c r="DF112" s="19">
        <v>0</v>
      </c>
      <c r="DG112" s="19">
        <v>0</v>
      </c>
      <c r="DH112" s="19">
        <v>0</v>
      </c>
      <c r="DI112" s="19">
        <v>0</v>
      </c>
      <c r="DJ112" s="19">
        <v>0</v>
      </c>
      <c r="DK112" s="19">
        <v>0</v>
      </c>
      <c r="DL112" s="19">
        <v>0</v>
      </c>
      <c r="DM112" s="19">
        <v>0</v>
      </c>
      <c r="DN112" s="19"/>
    </row>
    <row r="113" spans="1:118">
      <c r="A113" s="50">
        <v>36901</v>
      </c>
      <c r="B113" s="34" t="s">
        <v>99</v>
      </c>
      <c r="C113" s="53">
        <f t="shared" si="178"/>
        <v>2269871.41</v>
      </c>
      <c r="D113" s="53">
        <f t="shared" si="179"/>
        <v>2269871.41</v>
      </c>
      <c r="E113" s="21">
        <f>'[20]Pivot End Balances'!T62</f>
        <v>2269871.41</v>
      </c>
      <c r="F113" s="19">
        <f t="shared" si="180"/>
        <v>2269871.41</v>
      </c>
      <c r="G113" s="19">
        <f t="shared" si="181"/>
        <v>2269871.41</v>
      </c>
      <c r="H113" s="19">
        <f t="shared" si="182"/>
        <v>2269871.41</v>
      </c>
      <c r="I113" s="19">
        <f t="shared" si="183"/>
        <v>2269871.41</v>
      </c>
      <c r="J113" s="19">
        <f t="shared" si="184"/>
        <v>2269871.41</v>
      </c>
      <c r="K113" s="19">
        <f t="shared" si="185"/>
        <v>2269871.41</v>
      </c>
      <c r="L113" s="19">
        <f t="shared" si="186"/>
        <v>2269871.41</v>
      </c>
      <c r="M113" s="19">
        <f t="shared" si="187"/>
        <v>2269871.41</v>
      </c>
      <c r="N113" s="19">
        <f t="shared" si="188"/>
        <v>2269871.41</v>
      </c>
      <c r="O113" s="19">
        <f t="shared" si="189"/>
        <v>2269871.41</v>
      </c>
      <c r="P113" s="19">
        <f t="shared" si="190"/>
        <v>2269871.41</v>
      </c>
      <c r="Q113" s="19">
        <f t="shared" si="191"/>
        <v>2269871.41</v>
      </c>
      <c r="R113" s="19">
        <f t="shared" si="192"/>
        <v>2269871.41</v>
      </c>
      <c r="S113" s="19">
        <f t="shared" si="193"/>
        <v>2269871.41</v>
      </c>
      <c r="T113" s="19">
        <f t="shared" si="194"/>
        <v>2269871.41</v>
      </c>
      <c r="U113" s="19">
        <f t="shared" si="195"/>
        <v>2269871.41</v>
      </c>
      <c r="V113" s="19">
        <f t="shared" si="196"/>
        <v>2269871.41</v>
      </c>
      <c r="W113" s="19">
        <f t="shared" si="197"/>
        <v>2269871.41</v>
      </c>
      <c r="X113" s="19">
        <f t="shared" si="198"/>
        <v>2269871.41</v>
      </c>
      <c r="Y113" s="19">
        <f t="shared" si="199"/>
        <v>2269871.41</v>
      </c>
      <c r="Z113" s="19">
        <f t="shared" si="200"/>
        <v>2269871.41</v>
      </c>
      <c r="AA113" s="19">
        <f t="shared" si="201"/>
        <v>2269871.41</v>
      </c>
      <c r="AB113" s="19">
        <f t="shared" si="202"/>
        <v>2269871.41</v>
      </c>
      <c r="AC113" s="19">
        <f t="shared" si="203"/>
        <v>2269871.41</v>
      </c>
      <c r="AD113" s="19">
        <f t="shared" si="204"/>
        <v>2269871.41</v>
      </c>
      <c r="AE113" s="19">
        <f t="shared" si="205"/>
        <v>2269871.41</v>
      </c>
      <c r="AF113" s="19">
        <f t="shared" si="206"/>
        <v>2269871.41</v>
      </c>
      <c r="AH113" s="18">
        <f>'[20]Pivot Additions'!U62</f>
        <v>0</v>
      </c>
      <c r="AI113" s="18">
        <f>'[20]Pivot Additions'!V62</f>
        <v>0</v>
      </c>
      <c r="AJ113" s="18">
        <f>'[20]Pivot Additions'!W62</f>
        <v>0</v>
      </c>
      <c r="AK113" s="18">
        <f>'[20]Pivot Additions'!X62</f>
        <v>0</v>
      </c>
      <c r="AL113" s="18">
        <f>'[20]Pivot Additions'!Y62</f>
        <v>0</v>
      </c>
      <c r="AM113" s="18">
        <f>'[20]Pivot Additions'!Z62</f>
        <v>0</v>
      </c>
      <c r="AN113" s="60">
        <f t="shared" si="207"/>
        <v>0</v>
      </c>
      <c r="AO113" s="60">
        <f>SUM($AH113:$AM113)/SUM($AH$157:$AM$157)*'Capital Spending'!D$12*$AO$1</f>
        <v>0</v>
      </c>
      <c r="AP113" s="60">
        <f>SUM($AH113:$AM113)/SUM($AH$157:$AM$157)*'Capital Spending'!E$12*$AO$1</f>
        <v>0</v>
      </c>
      <c r="AQ113" s="60">
        <f>SUM($AH113:$AM113)/SUM($AH$157:$AM$157)*'Capital Spending'!F$12*$AO$1</f>
        <v>0</v>
      </c>
      <c r="AR113" s="60">
        <f>SUM($AH113:$AM113)/SUM($AH$157:$AM$157)*'Capital Spending'!G$12*$AO$1</f>
        <v>0</v>
      </c>
      <c r="AS113" s="60">
        <f>SUM($AH113:$AM113)/SUM($AH$157:$AM$157)*'Capital Spending'!H$12*$AO$1</f>
        <v>0</v>
      </c>
      <c r="AT113" s="60">
        <f>SUM($AH113:$AM113)/SUM($AH$157:$AM$157)*'Capital Spending'!I$12*$AO$1</f>
        <v>0</v>
      </c>
      <c r="AU113" s="60">
        <f>SUM($AH113:$AM113)/SUM($AH$157:$AM$157)*'Capital Spending'!J$12*$AO$1</f>
        <v>0</v>
      </c>
      <c r="AV113" s="60">
        <f>SUM($AH113:$AM113)/SUM($AH$157:$AM$157)*'Capital Spending'!K$12*$AO$1</f>
        <v>0</v>
      </c>
      <c r="AW113" s="60">
        <f>SUM($AH113:$AM113)/SUM($AH$157:$AM$157)*'Capital Spending'!L$12*$AO$1</f>
        <v>0</v>
      </c>
      <c r="AX113" s="60">
        <f>SUM($AH113:$AM113)/SUM($AH$157:$AM$157)*'Capital Spending'!M$12*$AO$1</f>
        <v>0</v>
      </c>
      <c r="AY113" s="60">
        <f>SUM($AH113:$AM113)/SUM($AH$157:$AM$157)*'Capital Spending'!N$12*$AO$1</f>
        <v>0</v>
      </c>
      <c r="AZ113" s="60">
        <f>SUM($AH113:$AM113)/SUM($AH$157:$AM$157)*'Capital Spending'!O$12*$AO$1</f>
        <v>0</v>
      </c>
      <c r="BA113" s="60">
        <f>SUM($AH113:$AM113)/SUM($AH$157:$AM$157)*'Capital Spending'!P$12*$AO$1</f>
        <v>0</v>
      </c>
      <c r="BB113" s="60">
        <f>SUM($AH113:$AM113)/SUM($AH$157:$AM$157)*'Capital Spending'!Q$12*$AO$1</f>
        <v>0</v>
      </c>
      <c r="BC113" s="60">
        <f>SUM($AH113:$AM113)/SUM($AH$157:$AM$157)*'Capital Spending'!R$12*$AO$1</f>
        <v>0</v>
      </c>
      <c r="BD113" s="60">
        <f>SUM($AH113:$AM113)/SUM($AH$157:$AM$157)*'Capital Spending'!S$12*$AO$1</f>
        <v>0</v>
      </c>
      <c r="BE113" s="60">
        <f>SUM($AH113:$AM113)/SUM($AH$157:$AM$157)*'Capital Spending'!T$12*$AO$1</f>
        <v>0</v>
      </c>
      <c r="BF113" s="60">
        <f>SUM($AH113:$AM113)/SUM($AH$157:$AM$157)*'Capital Spending'!U$12*$AO$1</f>
        <v>0</v>
      </c>
      <c r="BG113" s="60">
        <f>SUM($AH113:$AM113)/SUM($AH$157:$AM$157)*'Capital Spending'!V$12*$AO$1</f>
        <v>0</v>
      </c>
      <c r="BH113" s="60">
        <f>SUM($AH113:$AM113)/SUM($AH$157:$AM$157)*'Capital Spending'!W$12*$AO$1</f>
        <v>0</v>
      </c>
      <c r="BI113" s="19"/>
      <c r="BJ113" s="110">
        <f t="shared" si="208"/>
        <v>0</v>
      </c>
      <c r="BK113" s="31">
        <f>'[20]Pivot Retires'!U62</f>
        <v>0</v>
      </c>
      <c r="BL113" s="31">
        <f>'[20]Pivot Retires'!V62</f>
        <v>0</v>
      </c>
      <c r="BM113" s="31">
        <f>'[20]Pivot Retires'!W62</f>
        <v>0</v>
      </c>
      <c r="BN113" s="31">
        <f>'[20]Pivot Retires'!X62</f>
        <v>0</v>
      </c>
      <c r="BO113" s="31">
        <f>'[20]Pivot Retires'!Y62</f>
        <v>0</v>
      </c>
      <c r="BP113" s="31">
        <f>'[20]Pivot Retires'!Z62</f>
        <v>0</v>
      </c>
      <c r="BQ113" s="18">
        <f t="shared" si="209"/>
        <v>0</v>
      </c>
      <c r="BR113" s="19">
        <f t="shared" si="210"/>
        <v>0</v>
      </c>
      <c r="BS113" s="19">
        <f t="shared" si="211"/>
        <v>0</v>
      </c>
      <c r="BT113" s="19">
        <f t="shared" si="212"/>
        <v>0</v>
      </c>
      <c r="BU113" s="19">
        <f t="shared" si="213"/>
        <v>0</v>
      </c>
      <c r="BV113" s="19">
        <f t="shared" si="214"/>
        <v>0</v>
      </c>
      <c r="BW113" s="19">
        <f t="shared" si="215"/>
        <v>0</v>
      </c>
      <c r="BX113" s="19">
        <f t="shared" si="216"/>
        <v>0</v>
      </c>
      <c r="BY113" s="19">
        <f t="shared" si="217"/>
        <v>0</v>
      </c>
      <c r="BZ113" s="19">
        <f t="shared" si="218"/>
        <v>0</v>
      </c>
      <c r="CA113" s="19">
        <f t="shared" si="219"/>
        <v>0</v>
      </c>
      <c r="CB113" s="19">
        <f t="shared" si="220"/>
        <v>0</v>
      </c>
      <c r="CC113" s="19">
        <f t="shared" si="221"/>
        <v>0</v>
      </c>
      <c r="CD113" s="19">
        <f t="shared" si="222"/>
        <v>0</v>
      </c>
      <c r="CE113" s="19">
        <f t="shared" si="223"/>
        <v>0</v>
      </c>
      <c r="CF113" s="19">
        <f t="shared" si="224"/>
        <v>0</v>
      </c>
      <c r="CG113" s="19">
        <f t="shared" si="225"/>
        <v>0</v>
      </c>
      <c r="CH113" s="19">
        <f t="shared" si="226"/>
        <v>0</v>
      </c>
      <c r="CI113" s="19">
        <f t="shared" si="227"/>
        <v>0</v>
      </c>
      <c r="CJ113" s="19">
        <f t="shared" si="228"/>
        <v>0</v>
      </c>
      <c r="CK113" s="19">
        <f t="shared" si="229"/>
        <v>0</v>
      </c>
      <c r="CL113" s="19"/>
      <c r="CM113" s="18">
        <f>'[20]Pivot Transfers'!U62</f>
        <v>0</v>
      </c>
      <c r="CN113" s="18">
        <f>'[20]Pivot Transfers'!V62</f>
        <v>0</v>
      </c>
      <c r="CO113" s="18">
        <f>'[20]Pivot Transfers'!W62</f>
        <v>0</v>
      </c>
      <c r="CP113" s="18">
        <f>'[20]Pivot Transfers'!X62</f>
        <v>0</v>
      </c>
      <c r="CQ113" s="18">
        <f>'[20]Pivot Transfers'!Y62</f>
        <v>0</v>
      </c>
      <c r="CR113" s="18">
        <f>'[20]Pivot Transfers'!Z62</f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9">
        <v>0</v>
      </c>
      <c r="CZ113" s="19">
        <v>0</v>
      </c>
      <c r="DA113" s="19">
        <v>0</v>
      </c>
      <c r="DB113" s="19">
        <v>0</v>
      </c>
      <c r="DC113" s="19">
        <v>0</v>
      </c>
      <c r="DD113" s="19">
        <v>0</v>
      </c>
      <c r="DE113" s="19">
        <v>0</v>
      </c>
      <c r="DF113" s="19">
        <v>0</v>
      </c>
      <c r="DG113" s="19">
        <v>0</v>
      </c>
      <c r="DH113" s="19">
        <v>0</v>
      </c>
      <c r="DI113" s="19">
        <v>0</v>
      </c>
      <c r="DJ113" s="19">
        <v>0</v>
      </c>
      <c r="DK113" s="19">
        <v>0</v>
      </c>
      <c r="DL113" s="19">
        <v>0</v>
      </c>
      <c r="DM113" s="19">
        <v>0</v>
      </c>
      <c r="DN113" s="19"/>
    </row>
    <row r="114" spans="1:118">
      <c r="A114" s="50">
        <v>37400</v>
      </c>
      <c r="B114" s="34" t="s">
        <v>49</v>
      </c>
      <c r="C114" s="53">
        <f t="shared" si="178"/>
        <v>531166.79</v>
      </c>
      <c r="D114" s="53">
        <f t="shared" si="179"/>
        <v>531166.79</v>
      </c>
      <c r="E114" s="21">
        <f>'[20]Pivot End Balances'!T63</f>
        <v>531166.79</v>
      </c>
      <c r="F114" s="19">
        <f t="shared" ref="F114:F145" si="230">E114+AH114+BK114+CM114</f>
        <v>531166.79</v>
      </c>
      <c r="G114" s="19">
        <f t="shared" ref="G114:G145" si="231">F114+AI114+BL114+CN114</f>
        <v>531166.79</v>
      </c>
      <c r="H114" s="19">
        <f t="shared" ref="H114:H145" si="232">G114+AJ114+BM114+CO114</f>
        <v>531166.79</v>
      </c>
      <c r="I114" s="19">
        <f t="shared" ref="I114:I145" si="233">H114+AK114+BN114+CP114</f>
        <v>531166.79</v>
      </c>
      <c r="J114" s="19">
        <f t="shared" ref="J114:J145" si="234">I114+AL114+BO114+CQ114</f>
        <v>531166.79</v>
      </c>
      <c r="K114" s="19">
        <f t="shared" ref="K114:K145" si="235">J114+AM114+BP114+CR114</f>
        <v>531166.79</v>
      </c>
      <c r="L114" s="19">
        <f t="shared" ref="L114:L145" si="236">K114+AN114+BQ114+CS114</f>
        <v>531166.79</v>
      </c>
      <c r="M114" s="19">
        <f t="shared" ref="M114:M145" si="237">L114+AO114+BR114+CT114</f>
        <v>531166.79</v>
      </c>
      <c r="N114" s="19">
        <f t="shared" ref="N114:N145" si="238">M114+AP114+BS114+CU114</f>
        <v>531166.79</v>
      </c>
      <c r="O114" s="19">
        <f t="shared" ref="O114:O145" si="239">N114+AQ114+BT114+CV114</f>
        <v>531166.79</v>
      </c>
      <c r="P114" s="19">
        <f t="shared" ref="P114:P145" si="240">O114+AR114+BU114+CW114</f>
        <v>531166.79</v>
      </c>
      <c r="Q114" s="19">
        <f t="shared" ref="Q114:Q145" si="241">P114+AS114+BV114+CX114</f>
        <v>531166.79</v>
      </c>
      <c r="R114" s="19">
        <f t="shared" ref="R114:R145" si="242">Q114+AT114+BW114+CY114</f>
        <v>531166.79</v>
      </c>
      <c r="S114" s="19">
        <f t="shared" ref="S114:S145" si="243">R114+AU114+BX114+CZ114</f>
        <v>531166.79</v>
      </c>
      <c r="T114" s="19">
        <f t="shared" ref="T114:T145" si="244">S114+AV114+BY114+DA114</f>
        <v>531166.79</v>
      </c>
      <c r="U114" s="19">
        <f t="shared" ref="U114:U145" si="245">T114+AW114+BZ114+DB114</f>
        <v>531166.79</v>
      </c>
      <c r="V114" s="19">
        <f t="shared" ref="V114:V145" si="246">U114+AX114+CA114+DC114</f>
        <v>531166.79</v>
      </c>
      <c r="W114" s="19">
        <f t="shared" ref="W114:W145" si="247">V114+AY114+CB114+DD114</f>
        <v>531166.79</v>
      </c>
      <c r="X114" s="19">
        <f t="shared" ref="X114:X145" si="248">W114+AZ114+CC114+DE114</f>
        <v>531166.79</v>
      </c>
      <c r="Y114" s="19">
        <f t="shared" ref="Y114:Y145" si="249">X114+BA114+CD114+DF114</f>
        <v>531166.79</v>
      </c>
      <c r="Z114" s="19">
        <f t="shared" ref="Z114:Z145" si="250">Y114+BB114+CE114+DG114</f>
        <v>531166.79</v>
      </c>
      <c r="AA114" s="19">
        <f t="shared" ref="AA114:AA145" si="251">Z114+BC114+CF114+DH114</f>
        <v>531166.79</v>
      </c>
      <c r="AB114" s="19">
        <f t="shared" ref="AB114:AB145" si="252">AA114+BD114+CG114+DI114</f>
        <v>531166.79</v>
      </c>
      <c r="AC114" s="19">
        <f t="shared" ref="AC114:AC145" si="253">AB114+BE114+CH114+DJ114</f>
        <v>531166.79</v>
      </c>
      <c r="AD114" s="19">
        <f t="shared" ref="AD114:AD145" si="254">AC114+BF114+CI114+DK114</f>
        <v>531166.79</v>
      </c>
      <c r="AE114" s="19">
        <f t="shared" ref="AE114:AE145" si="255">AD114+BG114+CJ114+DL114</f>
        <v>531166.79</v>
      </c>
      <c r="AF114" s="19">
        <f t="shared" ref="AF114:AF145" si="256">AE114+BH114+CK114+DM114</f>
        <v>531166.79</v>
      </c>
      <c r="AH114" s="18">
        <f>'[20]Pivot Additions'!U63</f>
        <v>0</v>
      </c>
      <c r="AI114" s="18">
        <f>'[20]Pivot Additions'!V63</f>
        <v>0</v>
      </c>
      <c r="AJ114" s="18">
        <f>'[20]Pivot Additions'!W63</f>
        <v>0</v>
      </c>
      <c r="AK114" s="18">
        <f>'[20]Pivot Additions'!X63</f>
        <v>0</v>
      </c>
      <c r="AL114" s="18">
        <f>'[20]Pivot Additions'!Y63</f>
        <v>0</v>
      </c>
      <c r="AM114" s="18">
        <f>'[20]Pivot Additions'!Z63</f>
        <v>0</v>
      </c>
      <c r="AN114" s="60">
        <f t="shared" si="207"/>
        <v>0</v>
      </c>
      <c r="AO114" s="60">
        <f>SUM($AH114:$AM114)/SUM($AH$157:$AM$157)*'Capital Spending'!D$12*$AO$1</f>
        <v>0</v>
      </c>
      <c r="AP114" s="60">
        <f>SUM($AH114:$AM114)/SUM($AH$157:$AM$157)*'Capital Spending'!E$12*$AO$1</f>
        <v>0</v>
      </c>
      <c r="AQ114" s="60">
        <f>SUM($AH114:$AM114)/SUM($AH$157:$AM$157)*'Capital Spending'!F$12*$AO$1</f>
        <v>0</v>
      </c>
      <c r="AR114" s="60">
        <f>SUM($AH114:$AM114)/SUM($AH$157:$AM$157)*'Capital Spending'!G$12*$AO$1</f>
        <v>0</v>
      </c>
      <c r="AS114" s="60">
        <f>SUM($AH114:$AM114)/SUM($AH$157:$AM$157)*'Capital Spending'!H$12*$AO$1</f>
        <v>0</v>
      </c>
      <c r="AT114" s="60">
        <f>SUM($AH114:$AM114)/SUM($AH$157:$AM$157)*'Capital Spending'!I$12*$AO$1</f>
        <v>0</v>
      </c>
      <c r="AU114" s="60">
        <f>SUM($AH114:$AM114)/SUM($AH$157:$AM$157)*'Capital Spending'!J$12*$AO$1</f>
        <v>0</v>
      </c>
      <c r="AV114" s="60">
        <f>SUM($AH114:$AM114)/SUM($AH$157:$AM$157)*'Capital Spending'!K$12*$AO$1</f>
        <v>0</v>
      </c>
      <c r="AW114" s="60">
        <f>SUM($AH114:$AM114)/SUM($AH$157:$AM$157)*'Capital Spending'!L$12*$AO$1</f>
        <v>0</v>
      </c>
      <c r="AX114" s="60">
        <f>SUM($AH114:$AM114)/SUM($AH$157:$AM$157)*'Capital Spending'!M$12*$AO$1</f>
        <v>0</v>
      </c>
      <c r="AY114" s="60">
        <f>SUM($AH114:$AM114)/SUM($AH$157:$AM$157)*'Capital Spending'!N$12*$AO$1</f>
        <v>0</v>
      </c>
      <c r="AZ114" s="60">
        <f>SUM($AH114:$AM114)/SUM($AH$157:$AM$157)*'Capital Spending'!O$12*$AO$1</f>
        <v>0</v>
      </c>
      <c r="BA114" s="60">
        <f>SUM($AH114:$AM114)/SUM($AH$157:$AM$157)*'Capital Spending'!P$12*$AO$1</f>
        <v>0</v>
      </c>
      <c r="BB114" s="60">
        <f>SUM($AH114:$AM114)/SUM($AH$157:$AM$157)*'Capital Spending'!Q$12*$AO$1</f>
        <v>0</v>
      </c>
      <c r="BC114" s="60">
        <f>SUM($AH114:$AM114)/SUM($AH$157:$AM$157)*'Capital Spending'!R$12*$AO$1</f>
        <v>0</v>
      </c>
      <c r="BD114" s="60">
        <f>SUM($AH114:$AM114)/SUM($AH$157:$AM$157)*'Capital Spending'!S$12*$AO$1</f>
        <v>0</v>
      </c>
      <c r="BE114" s="60">
        <f>SUM($AH114:$AM114)/SUM($AH$157:$AM$157)*'Capital Spending'!T$12*$AO$1</f>
        <v>0</v>
      </c>
      <c r="BF114" s="60">
        <f>SUM($AH114:$AM114)/SUM($AH$157:$AM$157)*'Capital Spending'!U$12*$AO$1</f>
        <v>0</v>
      </c>
      <c r="BG114" s="60">
        <f>SUM($AH114:$AM114)/SUM($AH$157:$AM$157)*'Capital Spending'!V$12*$AO$1</f>
        <v>0</v>
      </c>
      <c r="BH114" s="60">
        <f>SUM($AH114:$AM114)/SUM($AH$157:$AM$157)*'Capital Spending'!W$12*$AO$1</f>
        <v>0</v>
      </c>
      <c r="BI114" s="19"/>
      <c r="BJ114" s="110">
        <f t="shared" si="208"/>
        <v>0</v>
      </c>
      <c r="BK114" s="31">
        <f>'[20]Pivot Retires'!U63</f>
        <v>0</v>
      </c>
      <c r="BL114" s="31">
        <f>'[20]Pivot Retires'!V63</f>
        <v>0</v>
      </c>
      <c r="BM114" s="31">
        <f>'[20]Pivot Retires'!W63</f>
        <v>0</v>
      </c>
      <c r="BN114" s="31">
        <f>'[20]Pivot Retires'!X63</f>
        <v>0</v>
      </c>
      <c r="BO114" s="31">
        <f>'[20]Pivot Retires'!Y63</f>
        <v>0</v>
      </c>
      <c r="BP114" s="31">
        <f>'[20]Pivot Retires'!Z63</f>
        <v>0</v>
      </c>
      <c r="BQ114" s="18">
        <f t="shared" si="209"/>
        <v>0</v>
      </c>
      <c r="BR114" s="19">
        <f t="shared" ref="BR114:BR145" si="257">$BJ114*AO114</f>
        <v>0</v>
      </c>
      <c r="BS114" s="19">
        <f t="shared" ref="BS114:BS145" si="258">$BJ114*AP114</f>
        <v>0</v>
      </c>
      <c r="BT114" s="19">
        <f t="shared" ref="BT114:BT145" si="259">$BJ114*AQ114</f>
        <v>0</v>
      </c>
      <c r="BU114" s="19">
        <f t="shared" ref="BU114:BU145" si="260">$BJ114*AR114</f>
        <v>0</v>
      </c>
      <c r="BV114" s="19">
        <f t="shared" ref="BV114:BV145" si="261">$BJ114*AS114</f>
        <v>0</v>
      </c>
      <c r="BW114" s="19">
        <f t="shared" ref="BW114:BW145" si="262">$BJ114*AT114</f>
        <v>0</v>
      </c>
      <c r="BX114" s="19">
        <f t="shared" ref="BX114:BX145" si="263">$BJ114*AU114</f>
        <v>0</v>
      </c>
      <c r="BY114" s="19">
        <f t="shared" ref="BY114:BY145" si="264">$BJ114*AV114</f>
        <v>0</v>
      </c>
      <c r="BZ114" s="19">
        <f t="shared" ref="BZ114:BZ145" si="265">$BJ114*AW114</f>
        <v>0</v>
      </c>
      <c r="CA114" s="19">
        <f t="shared" ref="CA114:CA145" si="266">$BJ114*AX114</f>
        <v>0</v>
      </c>
      <c r="CB114" s="19">
        <f t="shared" ref="CB114:CB145" si="267">$BJ114*AY114</f>
        <v>0</v>
      </c>
      <c r="CC114" s="19">
        <f t="shared" ref="CC114:CC145" si="268">$BJ114*AZ114</f>
        <v>0</v>
      </c>
      <c r="CD114" s="19">
        <f t="shared" ref="CD114:CD145" si="269">$BJ114*BA114</f>
        <v>0</v>
      </c>
      <c r="CE114" s="19">
        <f t="shared" ref="CE114:CE145" si="270">$BJ114*BB114</f>
        <v>0</v>
      </c>
      <c r="CF114" s="19">
        <f t="shared" ref="CF114:CF145" si="271">$BJ114*BC114</f>
        <v>0</v>
      </c>
      <c r="CG114" s="19">
        <f t="shared" ref="CG114:CG145" si="272">$BJ114*BD114</f>
        <v>0</v>
      </c>
      <c r="CH114" s="19">
        <f t="shared" ref="CH114:CH145" si="273">$BJ114*BE114</f>
        <v>0</v>
      </c>
      <c r="CI114" s="19">
        <f t="shared" ref="CI114:CI145" si="274">$BJ114*BF114</f>
        <v>0</v>
      </c>
      <c r="CJ114" s="19">
        <f t="shared" ref="CJ114:CJ145" si="275">$BJ114*BG114</f>
        <v>0</v>
      </c>
      <c r="CK114" s="19">
        <f t="shared" ref="CK114:CK145" si="276">$BJ114*BH114</f>
        <v>0</v>
      </c>
      <c r="CL114" s="19"/>
      <c r="CM114" s="18">
        <f>'[20]Pivot Transfers'!U63</f>
        <v>0</v>
      </c>
      <c r="CN114" s="18">
        <f>'[20]Pivot Transfers'!V63</f>
        <v>0</v>
      </c>
      <c r="CO114" s="18">
        <f>'[20]Pivot Transfers'!W63</f>
        <v>0</v>
      </c>
      <c r="CP114" s="18">
        <f>'[20]Pivot Transfers'!X63</f>
        <v>0</v>
      </c>
      <c r="CQ114" s="18">
        <f>'[20]Pivot Transfers'!Y63</f>
        <v>0</v>
      </c>
      <c r="CR114" s="18">
        <f>'[20]Pivot Transfers'!Z63</f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9">
        <v>0</v>
      </c>
      <c r="CZ114" s="19">
        <v>0</v>
      </c>
      <c r="DA114" s="19">
        <v>0</v>
      </c>
      <c r="DB114" s="19">
        <v>0</v>
      </c>
      <c r="DC114" s="19">
        <v>0</v>
      </c>
      <c r="DD114" s="19">
        <v>0</v>
      </c>
      <c r="DE114" s="19">
        <v>0</v>
      </c>
      <c r="DF114" s="19">
        <v>0</v>
      </c>
      <c r="DG114" s="19">
        <v>0</v>
      </c>
      <c r="DH114" s="19">
        <v>0</v>
      </c>
      <c r="DI114" s="19">
        <v>0</v>
      </c>
      <c r="DJ114" s="19">
        <v>0</v>
      </c>
      <c r="DK114" s="19">
        <v>0</v>
      </c>
      <c r="DL114" s="19">
        <v>0</v>
      </c>
      <c r="DM114" s="19">
        <v>0</v>
      </c>
      <c r="DN114" s="19"/>
    </row>
    <row r="115" spans="1:118">
      <c r="A115" s="50">
        <v>37401</v>
      </c>
      <c r="B115" s="34" t="s">
        <v>100</v>
      </c>
      <c r="C115" s="53">
        <f t="shared" si="178"/>
        <v>37326.419999999991</v>
      </c>
      <c r="D115" s="53">
        <f t="shared" si="179"/>
        <v>37326.419999999991</v>
      </c>
      <c r="E115" s="21">
        <f>'[20]Pivot End Balances'!T64</f>
        <v>37326.42</v>
      </c>
      <c r="F115" s="19">
        <f t="shared" si="230"/>
        <v>37326.42</v>
      </c>
      <c r="G115" s="19">
        <f t="shared" si="231"/>
        <v>37326.42</v>
      </c>
      <c r="H115" s="19">
        <f t="shared" si="232"/>
        <v>37326.42</v>
      </c>
      <c r="I115" s="19">
        <f t="shared" si="233"/>
        <v>37326.42</v>
      </c>
      <c r="J115" s="19">
        <f t="shared" si="234"/>
        <v>37326.42</v>
      </c>
      <c r="K115" s="19">
        <f t="shared" si="235"/>
        <v>37326.42</v>
      </c>
      <c r="L115" s="19">
        <f t="shared" si="236"/>
        <v>37326.42</v>
      </c>
      <c r="M115" s="19">
        <f t="shared" si="237"/>
        <v>37326.42</v>
      </c>
      <c r="N115" s="19">
        <f t="shared" si="238"/>
        <v>37326.42</v>
      </c>
      <c r="O115" s="19">
        <f t="shared" si="239"/>
        <v>37326.42</v>
      </c>
      <c r="P115" s="19">
        <f t="shared" si="240"/>
        <v>37326.42</v>
      </c>
      <c r="Q115" s="19">
        <f t="shared" si="241"/>
        <v>37326.42</v>
      </c>
      <c r="R115" s="19">
        <f t="shared" si="242"/>
        <v>37326.42</v>
      </c>
      <c r="S115" s="19">
        <f t="shared" si="243"/>
        <v>37326.42</v>
      </c>
      <c r="T115" s="19">
        <f t="shared" si="244"/>
        <v>37326.42</v>
      </c>
      <c r="U115" s="19">
        <f t="shared" si="245"/>
        <v>37326.42</v>
      </c>
      <c r="V115" s="19">
        <f t="shared" si="246"/>
        <v>37326.42</v>
      </c>
      <c r="W115" s="19">
        <f t="shared" si="247"/>
        <v>37326.42</v>
      </c>
      <c r="X115" s="19">
        <f t="shared" si="248"/>
        <v>37326.42</v>
      </c>
      <c r="Y115" s="19">
        <f t="shared" si="249"/>
        <v>37326.42</v>
      </c>
      <c r="Z115" s="19">
        <f t="shared" si="250"/>
        <v>37326.42</v>
      </c>
      <c r="AA115" s="19">
        <f t="shared" si="251"/>
        <v>37326.42</v>
      </c>
      <c r="AB115" s="19">
        <f t="shared" si="252"/>
        <v>37326.42</v>
      </c>
      <c r="AC115" s="19">
        <f t="shared" si="253"/>
        <v>37326.42</v>
      </c>
      <c r="AD115" s="19">
        <f t="shared" si="254"/>
        <v>37326.42</v>
      </c>
      <c r="AE115" s="19">
        <f t="shared" si="255"/>
        <v>37326.42</v>
      </c>
      <c r="AF115" s="19">
        <f t="shared" si="256"/>
        <v>37326.42</v>
      </c>
      <c r="AH115" s="18">
        <f>'[20]Pivot Additions'!U64</f>
        <v>0</v>
      </c>
      <c r="AI115" s="18">
        <f>'[20]Pivot Additions'!V64</f>
        <v>0</v>
      </c>
      <c r="AJ115" s="18">
        <f>'[20]Pivot Additions'!W64</f>
        <v>0</v>
      </c>
      <c r="AK115" s="18">
        <f>'[20]Pivot Additions'!X64</f>
        <v>0</v>
      </c>
      <c r="AL115" s="18">
        <f>'[20]Pivot Additions'!Y64</f>
        <v>0</v>
      </c>
      <c r="AM115" s="18">
        <f>'[20]Pivot Additions'!Z64</f>
        <v>0</v>
      </c>
      <c r="AN115" s="60">
        <f t="shared" si="207"/>
        <v>0</v>
      </c>
      <c r="AO115" s="60">
        <f>SUM($AH115:$AM115)/SUM($AH$157:$AM$157)*'Capital Spending'!D$12*$AO$1</f>
        <v>0</v>
      </c>
      <c r="AP115" s="60">
        <f>SUM($AH115:$AM115)/SUM($AH$157:$AM$157)*'Capital Spending'!E$12*$AO$1</f>
        <v>0</v>
      </c>
      <c r="AQ115" s="60">
        <f>SUM($AH115:$AM115)/SUM($AH$157:$AM$157)*'Capital Spending'!F$12*$AO$1</f>
        <v>0</v>
      </c>
      <c r="AR115" s="60">
        <f>SUM($AH115:$AM115)/SUM($AH$157:$AM$157)*'Capital Spending'!G$12*$AO$1</f>
        <v>0</v>
      </c>
      <c r="AS115" s="60">
        <f>SUM($AH115:$AM115)/SUM($AH$157:$AM$157)*'Capital Spending'!H$12*$AO$1</f>
        <v>0</v>
      </c>
      <c r="AT115" s="60">
        <f>SUM($AH115:$AM115)/SUM($AH$157:$AM$157)*'Capital Spending'!I$12*$AO$1</f>
        <v>0</v>
      </c>
      <c r="AU115" s="60">
        <f>SUM($AH115:$AM115)/SUM($AH$157:$AM$157)*'Capital Spending'!J$12*$AO$1</f>
        <v>0</v>
      </c>
      <c r="AV115" s="60">
        <f>SUM($AH115:$AM115)/SUM($AH$157:$AM$157)*'Capital Spending'!K$12*$AO$1</f>
        <v>0</v>
      </c>
      <c r="AW115" s="60">
        <f>SUM($AH115:$AM115)/SUM($AH$157:$AM$157)*'Capital Spending'!L$12*$AO$1</f>
        <v>0</v>
      </c>
      <c r="AX115" s="60">
        <f>SUM($AH115:$AM115)/SUM($AH$157:$AM$157)*'Capital Spending'!M$12*$AO$1</f>
        <v>0</v>
      </c>
      <c r="AY115" s="60">
        <f>SUM($AH115:$AM115)/SUM($AH$157:$AM$157)*'Capital Spending'!N$12*$AO$1</f>
        <v>0</v>
      </c>
      <c r="AZ115" s="60">
        <f>SUM($AH115:$AM115)/SUM($AH$157:$AM$157)*'Capital Spending'!O$12*$AO$1</f>
        <v>0</v>
      </c>
      <c r="BA115" s="60">
        <f>SUM($AH115:$AM115)/SUM($AH$157:$AM$157)*'Capital Spending'!P$12*$AO$1</f>
        <v>0</v>
      </c>
      <c r="BB115" s="60">
        <f>SUM($AH115:$AM115)/SUM($AH$157:$AM$157)*'Capital Spending'!Q$12*$AO$1</f>
        <v>0</v>
      </c>
      <c r="BC115" s="60">
        <f>SUM($AH115:$AM115)/SUM($AH$157:$AM$157)*'Capital Spending'!R$12*$AO$1</f>
        <v>0</v>
      </c>
      <c r="BD115" s="60">
        <f>SUM($AH115:$AM115)/SUM($AH$157:$AM$157)*'Capital Spending'!S$12*$AO$1</f>
        <v>0</v>
      </c>
      <c r="BE115" s="60">
        <f>SUM($AH115:$AM115)/SUM($AH$157:$AM$157)*'Capital Spending'!T$12*$AO$1</f>
        <v>0</v>
      </c>
      <c r="BF115" s="60">
        <f>SUM($AH115:$AM115)/SUM($AH$157:$AM$157)*'Capital Spending'!U$12*$AO$1</f>
        <v>0</v>
      </c>
      <c r="BG115" s="60">
        <f>SUM($AH115:$AM115)/SUM($AH$157:$AM$157)*'Capital Spending'!V$12*$AO$1</f>
        <v>0</v>
      </c>
      <c r="BH115" s="60">
        <f>SUM($AH115:$AM115)/SUM($AH$157:$AM$157)*'Capital Spending'!W$12*$AO$1</f>
        <v>0</v>
      </c>
      <c r="BI115" s="19"/>
      <c r="BJ115" s="110">
        <f t="shared" si="208"/>
        <v>0</v>
      </c>
      <c r="BK115" s="31">
        <f>'[20]Pivot Retires'!U64</f>
        <v>0</v>
      </c>
      <c r="BL115" s="31">
        <f>'[20]Pivot Retires'!V64</f>
        <v>0</v>
      </c>
      <c r="BM115" s="31">
        <f>'[20]Pivot Retires'!W64</f>
        <v>0</v>
      </c>
      <c r="BN115" s="31">
        <f>'[20]Pivot Retires'!X64</f>
        <v>0</v>
      </c>
      <c r="BO115" s="31">
        <f>'[20]Pivot Retires'!Y64</f>
        <v>0</v>
      </c>
      <c r="BP115" s="31">
        <f>'[20]Pivot Retires'!Z64</f>
        <v>0</v>
      </c>
      <c r="BQ115" s="18">
        <f t="shared" si="209"/>
        <v>0</v>
      </c>
      <c r="BR115" s="19">
        <f t="shared" si="257"/>
        <v>0</v>
      </c>
      <c r="BS115" s="19">
        <f t="shared" si="258"/>
        <v>0</v>
      </c>
      <c r="BT115" s="19">
        <f t="shared" si="259"/>
        <v>0</v>
      </c>
      <c r="BU115" s="19">
        <f t="shared" si="260"/>
        <v>0</v>
      </c>
      <c r="BV115" s="19">
        <f t="shared" si="261"/>
        <v>0</v>
      </c>
      <c r="BW115" s="19">
        <f t="shared" si="262"/>
        <v>0</v>
      </c>
      <c r="BX115" s="19">
        <f t="shared" si="263"/>
        <v>0</v>
      </c>
      <c r="BY115" s="19">
        <f t="shared" si="264"/>
        <v>0</v>
      </c>
      <c r="BZ115" s="19">
        <f t="shared" si="265"/>
        <v>0</v>
      </c>
      <c r="CA115" s="19">
        <f t="shared" si="266"/>
        <v>0</v>
      </c>
      <c r="CB115" s="19">
        <f t="shared" si="267"/>
        <v>0</v>
      </c>
      <c r="CC115" s="19">
        <f t="shared" si="268"/>
        <v>0</v>
      </c>
      <c r="CD115" s="19">
        <f t="shared" si="269"/>
        <v>0</v>
      </c>
      <c r="CE115" s="19">
        <f t="shared" si="270"/>
        <v>0</v>
      </c>
      <c r="CF115" s="19">
        <f t="shared" si="271"/>
        <v>0</v>
      </c>
      <c r="CG115" s="19">
        <f t="shared" si="272"/>
        <v>0</v>
      </c>
      <c r="CH115" s="19">
        <f t="shared" si="273"/>
        <v>0</v>
      </c>
      <c r="CI115" s="19">
        <f t="shared" si="274"/>
        <v>0</v>
      </c>
      <c r="CJ115" s="19">
        <f t="shared" si="275"/>
        <v>0</v>
      </c>
      <c r="CK115" s="19">
        <f t="shared" si="276"/>
        <v>0</v>
      </c>
      <c r="CL115" s="19"/>
      <c r="CM115" s="18">
        <f>'[20]Pivot Transfers'!U64</f>
        <v>0</v>
      </c>
      <c r="CN115" s="18">
        <f>'[20]Pivot Transfers'!V64</f>
        <v>0</v>
      </c>
      <c r="CO115" s="18">
        <f>'[20]Pivot Transfers'!W64</f>
        <v>0</v>
      </c>
      <c r="CP115" s="18">
        <f>'[20]Pivot Transfers'!X64</f>
        <v>0</v>
      </c>
      <c r="CQ115" s="18">
        <f>'[20]Pivot Transfers'!Y64</f>
        <v>0</v>
      </c>
      <c r="CR115" s="18">
        <f>'[20]Pivot Transfers'!Z64</f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9">
        <v>0</v>
      </c>
      <c r="CZ115" s="19">
        <v>0</v>
      </c>
      <c r="DA115" s="19">
        <v>0</v>
      </c>
      <c r="DB115" s="19">
        <v>0</v>
      </c>
      <c r="DC115" s="19">
        <v>0</v>
      </c>
      <c r="DD115" s="19">
        <v>0</v>
      </c>
      <c r="DE115" s="19">
        <v>0</v>
      </c>
      <c r="DF115" s="19">
        <v>0</v>
      </c>
      <c r="DG115" s="19">
        <v>0</v>
      </c>
      <c r="DH115" s="19">
        <v>0</v>
      </c>
      <c r="DI115" s="19">
        <v>0</v>
      </c>
      <c r="DJ115" s="19">
        <v>0</v>
      </c>
      <c r="DK115" s="19">
        <v>0</v>
      </c>
      <c r="DL115" s="19">
        <v>0</v>
      </c>
      <c r="DM115" s="19">
        <v>0</v>
      </c>
      <c r="DN115" s="19"/>
    </row>
    <row r="116" spans="1:118">
      <c r="A116" s="50">
        <v>37402</v>
      </c>
      <c r="B116" s="34" t="s">
        <v>50</v>
      </c>
      <c r="C116" s="53">
        <f t="shared" si="178"/>
        <v>1491896.4989431852</v>
      </c>
      <c r="D116" s="53">
        <f t="shared" si="179"/>
        <v>1508932.1306592142</v>
      </c>
      <c r="E116" s="21">
        <f>'[20]Pivot End Balances'!T65</f>
        <v>1486119.25</v>
      </c>
      <c r="F116" s="19">
        <f t="shared" si="230"/>
        <v>1488743.88</v>
      </c>
      <c r="G116" s="19">
        <f t="shared" si="231"/>
        <v>1486774.5099999998</v>
      </c>
      <c r="H116" s="19">
        <f t="shared" si="232"/>
        <v>1486559.5899999999</v>
      </c>
      <c r="I116" s="19">
        <f t="shared" si="233"/>
        <v>1486693.7599999998</v>
      </c>
      <c r="J116" s="19">
        <f t="shared" si="234"/>
        <v>1487092.0099999998</v>
      </c>
      <c r="K116" s="19">
        <f t="shared" si="235"/>
        <v>1491639.2999999998</v>
      </c>
      <c r="L116" s="19">
        <f t="shared" si="236"/>
        <v>1494109.4217744274</v>
      </c>
      <c r="M116" s="19">
        <f t="shared" si="237"/>
        <v>1495050.4778561387</v>
      </c>
      <c r="N116" s="19">
        <f t="shared" si="238"/>
        <v>1496147.486705326</v>
      </c>
      <c r="O116" s="19">
        <f t="shared" si="239"/>
        <v>1497596.2773689651</v>
      </c>
      <c r="P116" s="19">
        <f t="shared" si="240"/>
        <v>1498537.2226125614</v>
      </c>
      <c r="Q116" s="19">
        <f t="shared" si="241"/>
        <v>1499591.2999439908</v>
      </c>
      <c r="R116" s="19">
        <f t="shared" si="242"/>
        <v>1500740.8469445999</v>
      </c>
      <c r="S116" s="19">
        <f t="shared" si="243"/>
        <v>1501983.8408740994</v>
      </c>
      <c r="T116" s="19">
        <f t="shared" si="244"/>
        <v>1503505.550185818</v>
      </c>
      <c r="U116" s="19">
        <f t="shared" si="245"/>
        <v>1504768.6693082135</v>
      </c>
      <c r="V116" s="19">
        <f t="shared" si="246"/>
        <v>1506056.3168390775</v>
      </c>
      <c r="W116" s="19">
        <f t="shared" si="247"/>
        <v>1506991.909553027</v>
      </c>
      <c r="X116" s="19">
        <f t="shared" si="248"/>
        <v>1508274.163625998</v>
      </c>
      <c r="Y116" s="19">
        <f t="shared" si="249"/>
        <v>1508473.2632083502</v>
      </c>
      <c r="Z116" s="19">
        <f t="shared" si="250"/>
        <v>1508961.3692592916</v>
      </c>
      <c r="AA116" s="19">
        <f t="shared" si="251"/>
        <v>1509788.2909961261</v>
      </c>
      <c r="AB116" s="19">
        <f t="shared" si="252"/>
        <v>1510422.8207353046</v>
      </c>
      <c r="AC116" s="19">
        <f t="shared" si="253"/>
        <v>1511089.1865072404</v>
      </c>
      <c r="AD116" s="19">
        <f t="shared" si="254"/>
        <v>1511895.906158821</v>
      </c>
      <c r="AE116" s="19">
        <f t="shared" si="255"/>
        <v>1512502.2282179932</v>
      </c>
      <c r="AF116" s="19">
        <f t="shared" si="256"/>
        <v>1513388.0239745222</v>
      </c>
      <c r="AH116" s="18">
        <f>'[20]Pivot Additions'!U65</f>
        <v>2624.63</v>
      </c>
      <c r="AI116" s="18">
        <f>'[20]Pivot Additions'!V65</f>
        <v>-1969.37</v>
      </c>
      <c r="AJ116" s="18">
        <f>'[20]Pivot Additions'!W65</f>
        <v>-214.92</v>
      </c>
      <c r="AK116" s="18">
        <f>'[20]Pivot Additions'!X65</f>
        <v>134.16999999999999</v>
      </c>
      <c r="AL116" s="18">
        <f>'[20]Pivot Additions'!Y65</f>
        <v>398.25</v>
      </c>
      <c r="AM116" s="18">
        <f>'[20]Pivot Additions'!Z65</f>
        <v>4547.29</v>
      </c>
      <c r="AN116" s="60">
        <f t="shared" ref="AN116:AN147" si="277">SUM($AH116:$AM116)/SUM($AH$157:$AM$157)*$AN$157</f>
        <v>2470.1217744276246</v>
      </c>
      <c r="AO116" s="60">
        <f>SUM($AH116:$AM116)/SUM($AH$157:$AM$157)*'Capital Spending'!D$12*$AO$1</f>
        <v>941.05608171131826</v>
      </c>
      <c r="AP116" s="60">
        <f>SUM($AH116:$AM116)/SUM($AH$157:$AM$157)*'Capital Spending'!E$12*$AO$1</f>
        <v>1097.0088491873767</v>
      </c>
      <c r="AQ116" s="60">
        <f>SUM($AH116:$AM116)/SUM($AH$157:$AM$157)*'Capital Spending'!F$12*$AO$1</f>
        <v>1448.7906636391297</v>
      </c>
      <c r="AR116" s="60">
        <f>SUM($AH116:$AM116)/SUM($AH$157:$AM$157)*'Capital Spending'!G$12*$AO$1</f>
        <v>940.94524359636739</v>
      </c>
      <c r="AS116" s="60">
        <f>SUM($AH116:$AM116)/SUM($AH$157:$AM$157)*'Capital Spending'!H$12*$AO$1</f>
        <v>1054.0773314293144</v>
      </c>
      <c r="AT116" s="60">
        <f>SUM($AH116:$AM116)/SUM($AH$157:$AM$157)*'Capital Spending'!I$12*$AO$1</f>
        <v>1149.5470006091339</v>
      </c>
      <c r="AU116" s="60">
        <f>SUM($AH116:$AM116)/SUM($AH$157:$AM$157)*'Capital Spending'!J$12*$AO$1</f>
        <v>1242.9939294995406</v>
      </c>
      <c r="AV116" s="60">
        <f>SUM($AH116:$AM116)/SUM($AH$157:$AM$157)*'Capital Spending'!K$12*$AO$1</f>
        <v>1521.7093117185777</v>
      </c>
      <c r="AW116" s="60">
        <f>SUM($AH116:$AM116)/SUM($AH$157:$AM$157)*'Capital Spending'!L$12*$AO$1</f>
        <v>1263.1191223954486</v>
      </c>
      <c r="AX116" s="60">
        <f>SUM($AH116:$AM116)/SUM($AH$157:$AM$157)*'Capital Spending'!M$12*$AO$1</f>
        <v>1287.6475308639453</v>
      </c>
      <c r="AY116" s="60">
        <f>SUM($AH116:$AM116)/SUM($AH$157:$AM$157)*'Capital Spending'!N$12*$AO$1</f>
        <v>935.59271394941902</v>
      </c>
      <c r="AZ116" s="60">
        <f>SUM($AH116:$AM116)/SUM($AH$157:$AM$157)*'Capital Spending'!O$12*$AO$1</f>
        <v>1282.2540729709572</v>
      </c>
      <c r="BA116" s="60">
        <f>SUM($AH116:$AM116)/SUM($AH$157:$AM$157)*'Capital Spending'!P$12*$AO$1</f>
        <v>199.09958235219733</v>
      </c>
      <c r="BB116" s="60">
        <f>SUM($AH116:$AM116)/SUM($AH$157:$AM$157)*'Capital Spending'!Q$12*$AO$1</f>
        <v>488.1060509414562</v>
      </c>
      <c r="BC116" s="60">
        <f>SUM($AH116:$AM116)/SUM($AH$157:$AM$157)*'Capital Spending'!R$12*$AO$1</f>
        <v>826.92173683462715</v>
      </c>
      <c r="BD116" s="60">
        <f>SUM($AH116:$AM116)/SUM($AH$157:$AM$157)*'Capital Spending'!S$12*$AO$1</f>
        <v>634.52973917840256</v>
      </c>
      <c r="BE116" s="60">
        <f>SUM($AH116:$AM116)/SUM($AH$157:$AM$157)*'Capital Spending'!T$12*$AO$1</f>
        <v>666.36577193571486</v>
      </c>
      <c r="BF116" s="60">
        <f>SUM($AH116:$AM116)/SUM($AH$157:$AM$157)*'Capital Spending'!U$12*$AO$1</f>
        <v>806.71965158050557</v>
      </c>
      <c r="BG116" s="60">
        <f>SUM($AH116:$AM116)/SUM($AH$157:$AM$157)*'Capital Spending'!V$12*$AO$1</f>
        <v>606.32205917217254</v>
      </c>
      <c r="BH116" s="60">
        <f>SUM($AH116:$AM116)/SUM($AH$157:$AM$157)*'Capital Spending'!W$12*$AO$1</f>
        <v>885.79575652904634</v>
      </c>
      <c r="BI116" s="19"/>
      <c r="BJ116" s="110">
        <f t="shared" si="208"/>
        <v>0</v>
      </c>
      <c r="BK116" s="31">
        <f>'[20]Pivot Retires'!U65</f>
        <v>0</v>
      </c>
      <c r="BL116" s="31">
        <f>'[20]Pivot Retires'!V65</f>
        <v>0</v>
      </c>
      <c r="BM116" s="31">
        <f>'[20]Pivot Retires'!W65</f>
        <v>0</v>
      </c>
      <c r="BN116" s="31">
        <f>'[20]Pivot Retires'!X65</f>
        <v>0</v>
      </c>
      <c r="BO116" s="31">
        <f>'[20]Pivot Retires'!Y65</f>
        <v>0</v>
      </c>
      <c r="BP116" s="31">
        <f>'[20]Pivot Retires'!Z65</f>
        <v>0</v>
      </c>
      <c r="BQ116" s="18">
        <f t="shared" si="209"/>
        <v>0</v>
      </c>
      <c r="BR116" s="19">
        <f t="shared" si="257"/>
        <v>0</v>
      </c>
      <c r="BS116" s="19">
        <f t="shared" si="258"/>
        <v>0</v>
      </c>
      <c r="BT116" s="19">
        <f t="shared" si="259"/>
        <v>0</v>
      </c>
      <c r="BU116" s="19">
        <f t="shared" si="260"/>
        <v>0</v>
      </c>
      <c r="BV116" s="19">
        <f t="shared" si="261"/>
        <v>0</v>
      </c>
      <c r="BW116" s="19">
        <f t="shared" si="262"/>
        <v>0</v>
      </c>
      <c r="BX116" s="19">
        <f t="shared" si="263"/>
        <v>0</v>
      </c>
      <c r="BY116" s="19">
        <f t="shared" si="264"/>
        <v>0</v>
      </c>
      <c r="BZ116" s="19">
        <f t="shared" si="265"/>
        <v>0</v>
      </c>
      <c r="CA116" s="19">
        <f t="shared" si="266"/>
        <v>0</v>
      </c>
      <c r="CB116" s="19">
        <f t="shared" si="267"/>
        <v>0</v>
      </c>
      <c r="CC116" s="19">
        <f t="shared" si="268"/>
        <v>0</v>
      </c>
      <c r="CD116" s="19">
        <f t="shared" si="269"/>
        <v>0</v>
      </c>
      <c r="CE116" s="19">
        <f t="shared" si="270"/>
        <v>0</v>
      </c>
      <c r="CF116" s="19">
        <f t="shared" si="271"/>
        <v>0</v>
      </c>
      <c r="CG116" s="19">
        <f t="shared" si="272"/>
        <v>0</v>
      </c>
      <c r="CH116" s="19">
        <f t="shared" si="273"/>
        <v>0</v>
      </c>
      <c r="CI116" s="19">
        <f t="shared" si="274"/>
        <v>0</v>
      </c>
      <c r="CJ116" s="19">
        <f t="shared" si="275"/>
        <v>0</v>
      </c>
      <c r="CK116" s="19">
        <f t="shared" si="276"/>
        <v>0</v>
      </c>
      <c r="CL116" s="19"/>
      <c r="CM116" s="18">
        <f>'[20]Pivot Transfers'!U65</f>
        <v>0</v>
      </c>
      <c r="CN116" s="18">
        <f>'[20]Pivot Transfers'!V65</f>
        <v>0</v>
      </c>
      <c r="CO116" s="18">
        <f>'[20]Pivot Transfers'!W65</f>
        <v>0</v>
      </c>
      <c r="CP116" s="18">
        <f>'[20]Pivot Transfers'!X65</f>
        <v>0</v>
      </c>
      <c r="CQ116" s="18">
        <f>'[20]Pivot Transfers'!Y65</f>
        <v>0</v>
      </c>
      <c r="CR116" s="18">
        <f>'[20]Pivot Transfers'!Z65</f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9">
        <v>0</v>
      </c>
      <c r="CZ116" s="19">
        <v>0</v>
      </c>
      <c r="DA116" s="19">
        <v>0</v>
      </c>
      <c r="DB116" s="19">
        <v>0</v>
      </c>
      <c r="DC116" s="19">
        <v>0</v>
      </c>
      <c r="DD116" s="19">
        <v>0</v>
      </c>
      <c r="DE116" s="19">
        <v>0</v>
      </c>
      <c r="DF116" s="19">
        <v>0</v>
      </c>
      <c r="DG116" s="19">
        <v>0</v>
      </c>
      <c r="DH116" s="19">
        <v>0</v>
      </c>
      <c r="DI116" s="19">
        <v>0</v>
      </c>
      <c r="DJ116" s="19">
        <v>0</v>
      </c>
      <c r="DK116" s="19">
        <v>0</v>
      </c>
      <c r="DL116" s="19">
        <v>0</v>
      </c>
      <c r="DM116" s="19">
        <v>0</v>
      </c>
      <c r="DN116" s="19"/>
    </row>
    <row r="117" spans="1:118">
      <c r="A117" s="50">
        <v>37403</v>
      </c>
      <c r="B117" s="34" t="s">
        <v>101</v>
      </c>
      <c r="C117" s="53">
        <f t="shared" si="178"/>
        <v>2783.89</v>
      </c>
      <c r="D117" s="53">
        <f t="shared" si="179"/>
        <v>2783.89</v>
      </c>
      <c r="E117" s="21">
        <f>'[20]Pivot End Balances'!T66</f>
        <v>2783.89</v>
      </c>
      <c r="F117" s="19">
        <f t="shared" si="230"/>
        <v>2783.89</v>
      </c>
      <c r="G117" s="19">
        <f t="shared" si="231"/>
        <v>2783.89</v>
      </c>
      <c r="H117" s="19">
        <f t="shared" si="232"/>
        <v>2783.89</v>
      </c>
      <c r="I117" s="19">
        <f t="shared" si="233"/>
        <v>2783.89</v>
      </c>
      <c r="J117" s="19">
        <f t="shared" si="234"/>
        <v>2783.89</v>
      </c>
      <c r="K117" s="19">
        <f t="shared" si="235"/>
        <v>2783.89</v>
      </c>
      <c r="L117" s="19">
        <f t="shared" si="236"/>
        <v>2783.89</v>
      </c>
      <c r="M117" s="19">
        <f t="shared" si="237"/>
        <v>2783.89</v>
      </c>
      <c r="N117" s="19">
        <f t="shared" si="238"/>
        <v>2783.89</v>
      </c>
      <c r="O117" s="19">
        <f t="shared" si="239"/>
        <v>2783.89</v>
      </c>
      <c r="P117" s="19">
        <f t="shared" si="240"/>
        <v>2783.89</v>
      </c>
      <c r="Q117" s="19">
        <f t="shared" si="241"/>
        <v>2783.89</v>
      </c>
      <c r="R117" s="19">
        <f t="shared" si="242"/>
        <v>2783.89</v>
      </c>
      <c r="S117" s="19">
        <f t="shared" si="243"/>
        <v>2783.89</v>
      </c>
      <c r="T117" s="19">
        <f t="shared" si="244"/>
        <v>2783.89</v>
      </c>
      <c r="U117" s="19">
        <f t="shared" si="245"/>
        <v>2783.89</v>
      </c>
      <c r="V117" s="19">
        <f t="shared" si="246"/>
        <v>2783.89</v>
      </c>
      <c r="W117" s="19">
        <f t="shared" si="247"/>
        <v>2783.89</v>
      </c>
      <c r="X117" s="19">
        <f t="shared" si="248"/>
        <v>2783.89</v>
      </c>
      <c r="Y117" s="19">
        <f t="shared" si="249"/>
        <v>2783.89</v>
      </c>
      <c r="Z117" s="19">
        <f t="shared" si="250"/>
        <v>2783.89</v>
      </c>
      <c r="AA117" s="19">
        <f t="shared" si="251"/>
        <v>2783.89</v>
      </c>
      <c r="AB117" s="19">
        <f t="shared" si="252"/>
        <v>2783.89</v>
      </c>
      <c r="AC117" s="19">
        <f t="shared" si="253"/>
        <v>2783.89</v>
      </c>
      <c r="AD117" s="19">
        <f t="shared" si="254"/>
        <v>2783.89</v>
      </c>
      <c r="AE117" s="19">
        <f t="shared" si="255"/>
        <v>2783.89</v>
      </c>
      <c r="AF117" s="19">
        <f t="shared" si="256"/>
        <v>2783.89</v>
      </c>
      <c r="AH117" s="18">
        <f>'[20]Pivot Additions'!U66</f>
        <v>0</v>
      </c>
      <c r="AI117" s="18">
        <f>'[20]Pivot Additions'!V66</f>
        <v>0</v>
      </c>
      <c r="AJ117" s="18">
        <f>'[20]Pivot Additions'!W66</f>
        <v>0</v>
      </c>
      <c r="AK117" s="18">
        <f>'[20]Pivot Additions'!X66</f>
        <v>0</v>
      </c>
      <c r="AL117" s="18">
        <f>'[20]Pivot Additions'!Y66</f>
        <v>0</v>
      </c>
      <c r="AM117" s="18">
        <f>'[20]Pivot Additions'!Z66</f>
        <v>0</v>
      </c>
      <c r="AN117" s="60">
        <f t="shared" si="277"/>
        <v>0</v>
      </c>
      <c r="AO117" s="60">
        <f>SUM($AH117:$AM117)/SUM($AH$157:$AM$157)*'Capital Spending'!D$12*$AO$1</f>
        <v>0</v>
      </c>
      <c r="AP117" s="60">
        <f>SUM($AH117:$AM117)/SUM($AH$157:$AM$157)*'Capital Spending'!E$12*$AO$1</f>
        <v>0</v>
      </c>
      <c r="AQ117" s="60">
        <f>SUM($AH117:$AM117)/SUM($AH$157:$AM$157)*'Capital Spending'!F$12*$AO$1</f>
        <v>0</v>
      </c>
      <c r="AR117" s="60">
        <f>SUM($AH117:$AM117)/SUM($AH$157:$AM$157)*'Capital Spending'!G$12*$AO$1</f>
        <v>0</v>
      </c>
      <c r="AS117" s="60">
        <f>SUM($AH117:$AM117)/SUM($AH$157:$AM$157)*'Capital Spending'!H$12*$AO$1</f>
        <v>0</v>
      </c>
      <c r="AT117" s="60">
        <f>SUM($AH117:$AM117)/SUM($AH$157:$AM$157)*'Capital Spending'!I$12*$AO$1</f>
        <v>0</v>
      </c>
      <c r="AU117" s="60">
        <f>SUM($AH117:$AM117)/SUM($AH$157:$AM$157)*'Capital Spending'!J$12*$AO$1</f>
        <v>0</v>
      </c>
      <c r="AV117" s="60">
        <f>SUM($AH117:$AM117)/SUM($AH$157:$AM$157)*'Capital Spending'!K$12*$AO$1</f>
        <v>0</v>
      </c>
      <c r="AW117" s="60">
        <f>SUM($AH117:$AM117)/SUM($AH$157:$AM$157)*'Capital Spending'!L$12*$AO$1</f>
        <v>0</v>
      </c>
      <c r="AX117" s="60">
        <f>SUM($AH117:$AM117)/SUM($AH$157:$AM$157)*'Capital Spending'!M$12*$AO$1</f>
        <v>0</v>
      </c>
      <c r="AY117" s="60">
        <f>SUM($AH117:$AM117)/SUM($AH$157:$AM$157)*'Capital Spending'!N$12*$AO$1</f>
        <v>0</v>
      </c>
      <c r="AZ117" s="60">
        <f>SUM($AH117:$AM117)/SUM($AH$157:$AM$157)*'Capital Spending'!O$12*$AO$1</f>
        <v>0</v>
      </c>
      <c r="BA117" s="60">
        <f>SUM($AH117:$AM117)/SUM($AH$157:$AM$157)*'Capital Spending'!P$12*$AO$1</f>
        <v>0</v>
      </c>
      <c r="BB117" s="60">
        <f>SUM($AH117:$AM117)/SUM($AH$157:$AM$157)*'Capital Spending'!Q$12*$AO$1</f>
        <v>0</v>
      </c>
      <c r="BC117" s="60">
        <f>SUM($AH117:$AM117)/SUM($AH$157:$AM$157)*'Capital Spending'!R$12*$AO$1</f>
        <v>0</v>
      </c>
      <c r="BD117" s="60">
        <f>SUM($AH117:$AM117)/SUM($AH$157:$AM$157)*'Capital Spending'!S$12*$AO$1</f>
        <v>0</v>
      </c>
      <c r="BE117" s="60">
        <f>SUM($AH117:$AM117)/SUM($AH$157:$AM$157)*'Capital Spending'!T$12*$AO$1</f>
        <v>0</v>
      </c>
      <c r="BF117" s="60">
        <f>SUM($AH117:$AM117)/SUM($AH$157:$AM$157)*'Capital Spending'!U$12*$AO$1</f>
        <v>0</v>
      </c>
      <c r="BG117" s="60">
        <f>SUM($AH117:$AM117)/SUM($AH$157:$AM$157)*'Capital Spending'!V$12*$AO$1</f>
        <v>0</v>
      </c>
      <c r="BH117" s="60">
        <f>SUM($AH117:$AM117)/SUM($AH$157:$AM$157)*'Capital Spending'!W$12*$AO$1</f>
        <v>0</v>
      </c>
      <c r="BI117" s="19"/>
      <c r="BJ117" s="110">
        <f t="shared" si="208"/>
        <v>0</v>
      </c>
      <c r="BK117" s="31">
        <f>'[20]Pivot Retires'!U66</f>
        <v>0</v>
      </c>
      <c r="BL117" s="31">
        <f>'[20]Pivot Retires'!V66</f>
        <v>0</v>
      </c>
      <c r="BM117" s="31">
        <f>'[20]Pivot Retires'!W66</f>
        <v>0</v>
      </c>
      <c r="BN117" s="31">
        <f>'[20]Pivot Retires'!X66</f>
        <v>0</v>
      </c>
      <c r="BO117" s="31">
        <f>'[20]Pivot Retires'!Y66</f>
        <v>0</v>
      </c>
      <c r="BP117" s="31">
        <f>'[20]Pivot Retires'!Z66</f>
        <v>0</v>
      </c>
      <c r="BQ117" s="18">
        <f t="shared" si="209"/>
        <v>0</v>
      </c>
      <c r="BR117" s="19">
        <f t="shared" si="257"/>
        <v>0</v>
      </c>
      <c r="BS117" s="19">
        <f t="shared" si="258"/>
        <v>0</v>
      </c>
      <c r="BT117" s="19">
        <f t="shared" si="259"/>
        <v>0</v>
      </c>
      <c r="BU117" s="19">
        <f t="shared" si="260"/>
        <v>0</v>
      </c>
      <c r="BV117" s="19">
        <f t="shared" si="261"/>
        <v>0</v>
      </c>
      <c r="BW117" s="19">
        <f t="shared" si="262"/>
        <v>0</v>
      </c>
      <c r="BX117" s="19">
        <f t="shared" si="263"/>
        <v>0</v>
      </c>
      <c r="BY117" s="19">
        <f t="shared" si="264"/>
        <v>0</v>
      </c>
      <c r="BZ117" s="19">
        <f t="shared" si="265"/>
        <v>0</v>
      </c>
      <c r="CA117" s="19">
        <f t="shared" si="266"/>
        <v>0</v>
      </c>
      <c r="CB117" s="19">
        <f t="shared" si="267"/>
        <v>0</v>
      </c>
      <c r="CC117" s="19">
        <f t="shared" si="268"/>
        <v>0</v>
      </c>
      <c r="CD117" s="19">
        <f t="shared" si="269"/>
        <v>0</v>
      </c>
      <c r="CE117" s="19">
        <f t="shared" si="270"/>
        <v>0</v>
      </c>
      <c r="CF117" s="19">
        <f t="shared" si="271"/>
        <v>0</v>
      </c>
      <c r="CG117" s="19">
        <f t="shared" si="272"/>
        <v>0</v>
      </c>
      <c r="CH117" s="19">
        <f t="shared" si="273"/>
        <v>0</v>
      </c>
      <c r="CI117" s="19">
        <f t="shared" si="274"/>
        <v>0</v>
      </c>
      <c r="CJ117" s="19">
        <f t="shared" si="275"/>
        <v>0</v>
      </c>
      <c r="CK117" s="19">
        <f t="shared" si="276"/>
        <v>0</v>
      </c>
      <c r="CL117" s="19"/>
      <c r="CM117" s="18">
        <f>'[20]Pivot Transfers'!U66</f>
        <v>0</v>
      </c>
      <c r="CN117" s="18">
        <f>'[20]Pivot Transfers'!V66</f>
        <v>0</v>
      </c>
      <c r="CO117" s="18">
        <f>'[20]Pivot Transfers'!W66</f>
        <v>0</v>
      </c>
      <c r="CP117" s="18">
        <f>'[20]Pivot Transfers'!X66</f>
        <v>0</v>
      </c>
      <c r="CQ117" s="18">
        <f>'[20]Pivot Transfers'!Y66</f>
        <v>0</v>
      </c>
      <c r="CR117" s="18">
        <f>'[20]Pivot Transfers'!Z66</f>
        <v>0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9">
        <v>0</v>
      </c>
      <c r="CZ117" s="19">
        <v>0</v>
      </c>
      <c r="DA117" s="19">
        <v>0</v>
      </c>
      <c r="DB117" s="19">
        <v>0</v>
      </c>
      <c r="DC117" s="19">
        <v>0</v>
      </c>
      <c r="DD117" s="19">
        <v>0</v>
      </c>
      <c r="DE117" s="19">
        <v>0</v>
      </c>
      <c r="DF117" s="19">
        <v>0</v>
      </c>
      <c r="DG117" s="19">
        <v>0</v>
      </c>
      <c r="DH117" s="19">
        <v>0</v>
      </c>
      <c r="DI117" s="19">
        <v>0</v>
      </c>
      <c r="DJ117" s="19">
        <v>0</v>
      </c>
      <c r="DK117" s="19">
        <v>0</v>
      </c>
      <c r="DL117" s="19">
        <v>0</v>
      </c>
      <c r="DM117" s="19">
        <v>0</v>
      </c>
      <c r="DN117" s="19"/>
    </row>
    <row r="118" spans="1:118">
      <c r="A118" s="50">
        <v>37500</v>
      </c>
      <c r="B118" s="34" t="s">
        <v>51</v>
      </c>
      <c r="C118" s="53">
        <f t="shared" si="178"/>
        <v>336167.54</v>
      </c>
      <c r="D118" s="53">
        <f t="shared" si="179"/>
        <v>336167.54</v>
      </c>
      <c r="E118" s="21">
        <f>'[20]Pivot End Balances'!T67</f>
        <v>336167.54</v>
      </c>
      <c r="F118" s="19">
        <f t="shared" si="230"/>
        <v>336167.54</v>
      </c>
      <c r="G118" s="19">
        <f t="shared" si="231"/>
        <v>336167.54</v>
      </c>
      <c r="H118" s="19">
        <f t="shared" si="232"/>
        <v>336167.54</v>
      </c>
      <c r="I118" s="19">
        <f t="shared" si="233"/>
        <v>336167.54</v>
      </c>
      <c r="J118" s="19">
        <f t="shared" si="234"/>
        <v>336167.54</v>
      </c>
      <c r="K118" s="19">
        <f t="shared" si="235"/>
        <v>336167.54</v>
      </c>
      <c r="L118" s="19">
        <f t="shared" si="236"/>
        <v>336167.54</v>
      </c>
      <c r="M118" s="19">
        <f t="shared" si="237"/>
        <v>336167.54</v>
      </c>
      <c r="N118" s="19">
        <f t="shared" si="238"/>
        <v>336167.54</v>
      </c>
      <c r="O118" s="19">
        <f t="shared" si="239"/>
        <v>336167.54</v>
      </c>
      <c r="P118" s="19">
        <f t="shared" si="240"/>
        <v>336167.54</v>
      </c>
      <c r="Q118" s="19">
        <f t="shared" si="241"/>
        <v>336167.54</v>
      </c>
      <c r="R118" s="19">
        <f t="shared" si="242"/>
        <v>336167.54</v>
      </c>
      <c r="S118" s="19">
        <f t="shared" si="243"/>
        <v>336167.54</v>
      </c>
      <c r="T118" s="19">
        <f t="shared" si="244"/>
        <v>336167.54</v>
      </c>
      <c r="U118" s="19">
        <f t="shared" si="245"/>
        <v>336167.54</v>
      </c>
      <c r="V118" s="19">
        <f t="shared" si="246"/>
        <v>336167.54</v>
      </c>
      <c r="W118" s="19">
        <f t="shared" si="247"/>
        <v>336167.54</v>
      </c>
      <c r="X118" s="19">
        <f t="shared" si="248"/>
        <v>336167.54</v>
      </c>
      <c r="Y118" s="19">
        <f t="shared" si="249"/>
        <v>336167.54</v>
      </c>
      <c r="Z118" s="19">
        <f t="shared" si="250"/>
        <v>336167.54</v>
      </c>
      <c r="AA118" s="19">
        <f t="shared" si="251"/>
        <v>336167.54</v>
      </c>
      <c r="AB118" s="19">
        <f t="shared" si="252"/>
        <v>336167.54</v>
      </c>
      <c r="AC118" s="19">
        <f t="shared" si="253"/>
        <v>336167.54</v>
      </c>
      <c r="AD118" s="19">
        <f t="shared" si="254"/>
        <v>336167.54</v>
      </c>
      <c r="AE118" s="19">
        <f t="shared" si="255"/>
        <v>336167.54</v>
      </c>
      <c r="AF118" s="19">
        <f t="shared" si="256"/>
        <v>336167.54</v>
      </c>
      <c r="AH118" s="18">
        <f>'[20]Pivot Additions'!U67</f>
        <v>0</v>
      </c>
      <c r="AI118" s="18">
        <f>'[20]Pivot Additions'!V67</f>
        <v>0</v>
      </c>
      <c r="AJ118" s="18">
        <f>'[20]Pivot Additions'!W67</f>
        <v>0</v>
      </c>
      <c r="AK118" s="18">
        <f>'[20]Pivot Additions'!X67</f>
        <v>0</v>
      </c>
      <c r="AL118" s="18">
        <f>'[20]Pivot Additions'!Y67</f>
        <v>0</v>
      </c>
      <c r="AM118" s="18">
        <f>'[20]Pivot Additions'!Z67</f>
        <v>0</v>
      </c>
      <c r="AN118" s="60">
        <f t="shared" si="277"/>
        <v>0</v>
      </c>
      <c r="AO118" s="60">
        <f>SUM($AH118:$AM118)/SUM($AH$157:$AM$157)*'Capital Spending'!D$12*$AO$1</f>
        <v>0</v>
      </c>
      <c r="AP118" s="60">
        <f>SUM($AH118:$AM118)/SUM($AH$157:$AM$157)*'Capital Spending'!E$12*$AO$1</f>
        <v>0</v>
      </c>
      <c r="AQ118" s="60">
        <f>SUM($AH118:$AM118)/SUM($AH$157:$AM$157)*'Capital Spending'!F$12*$AO$1</f>
        <v>0</v>
      </c>
      <c r="AR118" s="60">
        <f>SUM($AH118:$AM118)/SUM($AH$157:$AM$157)*'Capital Spending'!G$12*$AO$1</f>
        <v>0</v>
      </c>
      <c r="AS118" s="60">
        <f>SUM($AH118:$AM118)/SUM($AH$157:$AM$157)*'Capital Spending'!H$12*$AO$1</f>
        <v>0</v>
      </c>
      <c r="AT118" s="60">
        <f>SUM($AH118:$AM118)/SUM($AH$157:$AM$157)*'Capital Spending'!I$12*$AO$1</f>
        <v>0</v>
      </c>
      <c r="AU118" s="60">
        <f>SUM($AH118:$AM118)/SUM($AH$157:$AM$157)*'Capital Spending'!J$12*$AO$1</f>
        <v>0</v>
      </c>
      <c r="AV118" s="60">
        <f>SUM($AH118:$AM118)/SUM($AH$157:$AM$157)*'Capital Spending'!K$12*$AO$1</f>
        <v>0</v>
      </c>
      <c r="AW118" s="60">
        <f>SUM($AH118:$AM118)/SUM($AH$157:$AM$157)*'Capital Spending'!L$12*$AO$1</f>
        <v>0</v>
      </c>
      <c r="AX118" s="60">
        <f>SUM($AH118:$AM118)/SUM($AH$157:$AM$157)*'Capital Spending'!M$12*$AO$1</f>
        <v>0</v>
      </c>
      <c r="AY118" s="60">
        <f>SUM($AH118:$AM118)/SUM($AH$157:$AM$157)*'Capital Spending'!N$12*$AO$1</f>
        <v>0</v>
      </c>
      <c r="AZ118" s="60">
        <f>SUM($AH118:$AM118)/SUM($AH$157:$AM$157)*'Capital Spending'!O$12*$AO$1</f>
        <v>0</v>
      </c>
      <c r="BA118" s="60">
        <f>SUM($AH118:$AM118)/SUM($AH$157:$AM$157)*'Capital Spending'!P$12*$AO$1</f>
        <v>0</v>
      </c>
      <c r="BB118" s="60">
        <f>SUM($AH118:$AM118)/SUM($AH$157:$AM$157)*'Capital Spending'!Q$12*$AO$1</f>
        <v>0</v>
      </c>
      <c r="BC118" s="60">
        <f>SUM($AH118:$AM118)/SUM($AH$157:$AM$157)*'Capital Spending'!R$12*$AO$1</f>
        <v>0</v>
      </c>
      <c r="BD118" s="60">
        <f>SUM($AH118:$AM118)/SUM($AH$157:$AM$157)*'Capital Spending'!S$12*$AO$1</f>
        <v>0</v>
      </c>
      <c r="BE118" s="60">
        <f>SUM($AH118:$AM118)/SUM($AH$157:$AM$157)*'Capital Spending'!T$12*$AO$1</f>
        <v>0</v>
      </c>
      <c r="BF118" s="60">
        <f>SUM($AH118:$AM118)/SUM($AH$157:$AM$157)*'Capital Spending'!U$12*$AO$1</f>
        <v>0</v>
      </c>
      <c r="BG118" s="60">
        <f>SUM($AH118:$AM118)/SUM($AH$157:$AM$157)*'Capital Spending'!V$12*$AO$1</f>
        <v>0</v>
      </c>
      <c r="BH118" s="60">
        <f>SUM($AH118:$AM118)/SUM($AH$157:$AM$157)*'Capital Spending'!W$12*$AO$1</f>
        <v>0</v>
      </c>
      <c r="BI118" s="19"/>
      <c r="BJ118" s="110">
        <f t="shared" si="208"/>
        <v>0</v>
      </c>
      <c r="BK118" s="31">
        <f>'[20]Pivot Retires'!U67</f>
        <v>0</v>
      </c>
      <c r="BL118" s="31">
        <f>'[20]Pivot Retires'!V67</f>
        <v>0</v>
      </c>
      <c r="BM118" s="31">
        <f>'[20]Pivot Retires'!W67</f>
        <v>0</v>
      </c>
      <c r="BN118" s="31">
        <f>'[20]Pivot Retires'!X67</f>
        <v>0</v>
      </c>
      <c r="BO118" s="31">
        <f>'[20]Pivot Retires'!Y67</f>
        <v>0</v>
      </c>
      <c r="BP118" s="31">
        <f>'[20]Pivot Retires'!Z67</f>
        <v>0</v>
      </c>
      <c r="BQ118" s="18">
        <f t="shared" si="209"/>
        <v>0</v>
      </c>
      <c r="BR118" s="19">
        <f t="shared" si="257"/>
        <v>0</v>
      </c>
      <c r="BS118" s="19">
        <f t="shared" si="258"/>
        <v>0</v>
      </c>
      <c r="BT118" s="19">
        <f t="shared" si="259"/>
        <v>0</v>
      </c>
      <c r="BU118" s="19">
        <f t="shared" si="260"/>
        <v>0</v>
      </c>
      <c r="BV118" s="19">
        <f t="shared" si="261"/>
        <v>0</v>
      </c>
      <c r="BW118" s="19">
        <f t="shared" si="262"/>
        <v>0</v>
      </c>
      <c r="BX118" s="19">
        <f t="shared" si="263"/>
        <v>0</v>
      </c>
      <c r="BY118" s="19">
        <f t="shared" si="264"/>
        <v>0</v>
      </c>
      <c r="BZ118" s="19">
        <f t="shared" si="265"/>
        <v>0</v>
      </c>
      <c r="CA118" s="19">
        <f t="shared" si="266"/>
        <v>0</v>
      </c>
      <c r="CB118" s="19">
        <f t="shared" si="267"/>
        <v>0</v>
      </c>
      <c r="CC118" s="19">
        <f t="shared" si="268"/>
        <v>0</v>
      </c>
      <c r="CD118" s="19">
        <f t="shared" si="269"/>
        <v>0</v>
      </c>
      <c r="CE118" s="19">
        <f t="shared" si="270"/>
        <v>0</v>
      </c>
      <c r="CF118" s="19">
        <f t="shared" si="271"/>
        <v>0</v>
      </c>
      <c r="CG118" s="19">
        <f t="shared" si="272"/>
        <v>0</v>
      </c>
      <c r="CH118" s="19">
        <f t="shared" si="273"/>
        <v>0</v>
      </c>
      <c r="CI118" s="19">
        <f t="shared" si="274"/>
        <v>0</v>
      </c>
      <c r="CJ118" s="19">
        <f t="shared" si="275"/>
        <v>0</v>
      </c>
      <c r="CK118" s="19">
        <f t="shared" si="276"/>
        <v>0</v>
      </c>
      <c r="CL118" s="19"/>
      <c r="CM118" s="18">
        <f>'[20]Pivot Transfers'!U67</f>
        <v>0</v>
      </c>
      <c r="CN118" s="18">
        <f>'[20]Pivot Transfers'!V67</f>
        <v>0</v>
      </c>
      <c r="CO118" s="18">
        <f>'[20]Pivot Transfers'!W67</f>
        <v>0</v>
      </c>
      <c r="CP118" s="18">
        <f>'[20]Pivot Transfers'!X67</f>
        <v>0</v>
      </c>
      <c r="CQ118" s="18">
        <f>'[20]Pivot Transfers'!Y67</f>
        <v>0</v>
      </c>
      <c r="CR118" s="18">
        <f>'[20]Pivot Transfers'!Z67</f>
        <v>0</v>
      </c>
      <c r="CS118" s="18">
        <v>0</v>
      </c>
      <c r="CT118" s="18">
        <v>0</v>
      </c>
      <c r="CU118" s="18">
        <v>0</v>
      </c>
      <c r="CV118" s="18">
        <v>0</v>
      </c>
      <c r="CW118" s="18">
        <v>0</v>
      </c>
      <c r="CX118" s="18">
        <v>0</v>
      </c>
      <c r="CY118" s="19">
        <v>0</v>
      </c>
      <c r="CZ118" s="19">
        <v>0</v>
      </c>
      <c r="DA118" s="19">
        <v>0</v>
      </c>
      <c r="DB118" s="19">
        <v>0</v>
      </c>
      <c r="DC118" s="19">
        <v>0</v>
      </c>
      <c r="DD118" s="19">
        <v>0</v>
      </c>
      <c r="DE118" s="19">
        <v>0</v>
      </c>
      <c r="DF118" s="19">
        <v>0</v>
      </c>
      <c r="DG118" s="19">
        <v>0</v>
      </c>
      <c r="DH118" s="19">
        <v>0</v>
      </c>
      <c r="DI118" s="19">
        <v>0</v>
      </c>
      <c r="DJ118" s="19">
        <v>0</v>
      </c>
      <c r="DK118" s="19">
        <v>0</v>
      </c>
      <c r="DL118" s="19">
        <v>0</v>
      </c>
      <c r="DM118" s="19">
        <v>0</v>
      </c>
      <c r="DN118" s="19"/>
    </row>
    <row r="119" spans="1:118">
      <c r="A119" s="50">
        <v>37501</v>
      </c>
      <c r="B119" s="34" t="s">
        <v>102</v>
      </c>
      <c r="C119" s="53">
        <f t="shared" si="178"/>
        <v>99818.12999999999</v>
      </c>
      <c r="D119" s="53">
        <f t="shared" si="179"/>
        <v>99818.12999999999</v>
      </c>
      <c r="E119" s="21">
        <f>'[20]Pivot End Balances'!T68</f>
        <v>99818.13</v>
      </c>
      <c r="F119" s="19">
        <f t="shared" si="230"/>
        <v>99818.13</v>
      </c>
      <c r="G119" s="19">
        <f t="shared" si="231"/>
        <v>99818.13</v>
      </c>
      <c r="H119" s="19">
        <f t="shared" si="232"/>
        <v>99818.13</v>
      </c>
      <c r="I119" s="19">
        <f t="shared" si="233"/>
        <v>99818.13</v>
      </c>
      <c r="J119" s="19">
        <f t="shared" si="234"/>
        <v>99818.13</v>
      </c>
      <c r="K119" s="19">
        <f t="shared" si="235"/>
        <v>99818.13</v>
      </c>
      <c r="L119" s="19">
        <f t="shared" si="236"/>
        <v>99818.13</v>
      </c>
      <c r="M119" s="19">
        <f t="shared" si="237"/>
        <v>99818.13</v>
      </c>
      <c r="N119" s="19">
        <f t="shared" si="238"/>
        <v>99818.13</v>
      </c>
      <c r="O119" s="19">
        <f t="shared" si="239"/>
        <v>99818.13</v>
      </c>
      <c r="P119" s="19">
        <f t="shared" si="240"/>
        <v>99818.13</v>
      </c>
      <c r="Q119" s="19">
        <f t="shared" si="241"/>
        <v>99818.13</v>
      </c>
      <c r="R119" s="19">
        <f t="shared" si="242"/>
        <v>99818.13</v>
      </c>
      <c r="S119" s="19">
        <f t="shared" si="243"/>
        <v>99818.13</v>
      </c>
      <c r="T119" s="19">
        <f t="shared" si="244"/>
        <v>99818.13</v>
      </c>
      <c r="U119" s="19">
        <f t="shared" si="245"/>
        <v>99818.13</v>
      </c>
      <c r="V119" s="19">
        <f t="shared" si="246"/>
        <v>99818.13</v>
      </c>
      <c r="W119" s="19">
        <f t="shared" si="247"/>
        <v>99818.13</v>
      </c>
      <c r="X119" s="19">
        <f t="shared" si="248"/>
        <v>99818.13</v>
      </c>
      <c r="Y119" s="19">
        <f t="shared" si="249"/>
        <v>99818.13</v>
      </c>
      <c r="Z119" s="19">
        <f t="shared" si="250"/>
        <v>99818.13</v>
      </c>
      <c r="AA119" s="19">
        <f t="shared" si="251"/>
        <v>99818.13</v>
      </c>
      <c r="AB119" s="19">
        <f t="shared" si="252"/>
        <v>99818.13</v>
      </c>
      <c r="AC119" s="19">
        <f t="shared" si="253"/>
        <v>99818.13</v>
      </c>
      <c r="AD119" s="19">
        <f t="shared" si="254"/>
        <v>99818.13</v>
      </c>
      <c r="AE119" s="19">
        <f t="shared" si="255"/>
        <v>99818.13</v>
      </c>
      <c r="AF119" s="19">
        <f t="shared" si="256"/>
        <v>99818.13</v>
      </c>
      <c r="AH119" s="18">
        <f>'[20]Pivot Additions'!U68</f>
        <v>0</v>
      </c>
      <c r="AI119" s="18">
        <f>'[20]Pivot Additions'!V68</f>
        <v>0</v>
      </c>
      <c r="AJ119" s="18">
        <f>'[20]Pivot Additions'!W68</f>
        <v>0</v>
      </c>
      <c r="AK119" s="18">
        <f>'[20]Pivot Additions'!X68</f>
        <v>0</v>
      </c>
      <c r="AL119" s="18">
        <f>'[20]Pivot Additions'!Y68</f>
        <v>0</v>
      </c>
      <c r="AM119" s="18">
        <f>'[20]Pivot Additions'!Z68</f>
        <v>0</v>
      </c>
      <c r="AN119" s="60">
        <f t="shared" si="277"/>
        <v>0</v>
      </c>
      <c r="AO119" s="60">
        <f>SUM($AH119:$AM119)/SUM($AH$157:$AM$157)*'Capital Spending'!D$12*$AO$1</f>
        <v>0</v>
      </c>
      <c r="AP119" s="60">
        <f>SUM($AH119:$AM119)/SUM($AH$157:$AM$157)*'Capital Spending'!E$12*$AO$1</f>
        <v>0</v>
      </c>
      <c r="AQ119" s="60">
        <f>SUM($AH119:$AM119)/SUM($AH$157:$AM$157)*'Capital Spending'!F$12*$AO$1</f>
        <v>0</v>
      </c>
      <c r="AR119" s="60">
        <f>SUM($AH119:$AM119)/SUM($AH$157:$AM$157)*'Capital Spending'!G$12*$AO$1</f>
        <v>0</v>
      </c>
      <c r="AS119" s="60">
        <f>SUM($AH119:$AM119)/SUM($AH$157:$AM$157)*'Capital Spending'!H$12*$AO$1</f>
        <v>0</v>
      </c>
      <c r="AT119" s="60">
        <f>SUM($AH119:$AM119)/SUM($AH$157:$AM$157)*'Capital Spending'!I$12*$AO$1</f>
        <v>0</v>
      </c>
      <c r="AU119" s="60">
        <f>SUM($AH119:$AM119)/SUM($AH$157:$AM$157)*'Capital Spending'!J$12*$AO$1</f>
        <v>0</v>
      </c>
      <c r="AV119" s="60">
        <f>SUM($AH119:$AM119)/SUM($AH$157:$AM$157)*'Capital Spending'!K$12*$AO$1</f>
        <v>0</v>
      </c>
      <c r="AW119" s="60">
        <f>SUM($AH119:$AM119)/SUM($AH$157:$AM$157)*'Capital Spending'!L$12*$AO$1</f>
        <v>0</v>
      </c>
      <c r="AX119" s="60">
        <f>SUM($AH119:$AM119)/SUM($AH$157:$AM$157)*'Capital Spending'!M$12*$AO$1</f>
        <v>0</v>
      </c>
      <c r="AY119" s="60">
        <f>SUM($AH119:$AM119)/SUM($AH$157:$AM$157)*'Capital Spending'!N$12*$AO$1</f>
        <v>0</v>
      </c>
      <c r="AZ119" s="60">
        <f>SUM($AH119:$AM119)/SUM($AH$157:$AM$157)*'Capital Spending'!O$12*$AO$1</f>
        <v>0</v>
      </c>
      <c r="BA119" s="60">
        <f>SUM($AH119:$AM119)/SUM($AH$157:$AM$157)*'Capital Spending'!P$12*$AO$1</f>
        <v>0</v>
      </c>
      <c r="BB119" s="60">
        <f>SUM($AH119:$AM119)/SUM($AH$157:$AM$157)*'Capital Spending'!Q$12*$AO$1</f>
        <v>0</v>
      </c>
      <c r="BC119" s="60">
        <f>SUM($AH119:$AM119)/SUM($AH$157:$AM$157)*'Capital Spending'!R$12*$AO$1</f>
        <v>0</v>
      </c>
      <c r="BD119" s="60">
        <f>SUM($AH119:$AM119)/SUM($AH$157:$AM$157)*'Capital Spending'!S$12*$AO$1</f>
        <v>0</v>
      </c>
      <c r="BE119" s="60">
        <f>SUM($AH119:$AM119)/SUM($AH$157:$AM$157)*'Capital Spending'!T$12*$AO$1</f>
        <v>0</v>
      </c>
      <c r="BF119" s="60">
        <f>SUM($AH119:$AM119)/SUM($AH$157:$AM$157)*'Capital Spending'!U$12*$AO$1</f>
        <v>0</v>
      </c>
      <c r="BG119" s="60">
        <f>SUM($AH119:$AM119)/SUM($AH$157:$AM$157)*'Capital Spending'!V$12*$AO$1</f>
        <v>0</v>
      </c>
      <c r="BH119" s="60">
        <f>SUM($AH119:$AM119)/SUM($AH$157:$AM$157)*'Capital Spending'!W$12*$AO$1</f>
        <v>0</v>
      </c>
      <c r="BI119" s="19"/>
      <c r="BJ119" s="110">
        <f t="shared" si="208"/>
        <v>0</v>
      </c>
      <c r="BK119" s="31">
        <f>'[20]Pivot Retires'!U68</f>
        <v>0</v>
      </c>
      <c r="BL119" s="31">
        <f>'[20]Pivot Retires'!V68</f>
        <v>0</v>
      </c>
      <c r="BM119" s="31">
        <f>'[20]Pivot Retires'!W68</f>
        <v>0</v>
      </c>
      <c r="BN119" s="31">
        <f>'[20]Pivot Retires'!X68</f>
        <v>0</v>
      </c>
      <c r="BO119" s="31">
        <f>'[20]Pivot Retires'!Y68</f>
        <v>0</v>
      </c>
      <c r="BP119" s="31">
        <f>'[20]Pivot Retires'!Z68</f>
        <v>0</v>
      </c>
      <c r="BQ119" s="18">
        <f t="shared" si="209"/>
        <v>0</v>
      </c>
      <c r="BR119" s="19">
        <f t="shared" si="257"/>
        <v>0</v>
      </c>
      <c r="BS119" s="19">
        <f t="shared" si="258"/>
        <v>0</v>
      </c>
      <c r="BT119" s="19">
        <f t="shared" si="259"/>
        <v>0</v>
      </c>
      <c r="BU119" s="19">
        <f t="shared" si="260"/>
        <v>0</v>
      </c>
      <c r="BV119" s="19">
        <f t="shared" si="261"/>
        <v>0</v>
      </c>
      <c r="BW119" s="19">
        <f t="shared" si="262"/>
        <v>0</v>
      </c>
      <c r="BX119" s="19">
        <f t="shared" si="263"/>
        <v>0</v>
      </c>
      <c r="BY119" s="19">
        <f t="shared" si="264"/>
        <v>0</v>
      </c>
      <c r="BZ119" s="19">
        <f t="shared" si="265"/>
        <v>0</v>
      </c>
      <c r="CA119" s="19">
        <f t="shared" si="266"/>
        <v>0</v>
      </c>
      <c r="CB119" s="19">
        <f t="shared" si="267"/>
        <v>0</v>
      </c>
      <c r="CC119" s="19">
        <f t="shared" si="268"/>
        <v>0</v>
      </c>
      <c r="CD119" s="19">
        <f t="shared" si="269"/>
        <v>0</v>
      </c>
      <c r="CE119" s="19">
        <f t="shared" si="270"/>
        <v>0</v>
      </c>
      <c r="CF119" s="19">
        <f t="shared" si="271"/>
        <v>0</v>
      </c>
      <c r="CG119" s="19">
        <f t="shared" si="272"/>
        <v>0</v>
      </c>
      <c r="CH119" s="19">
        <f t="shared" si="273"/>
        <v>0</v>
      </c>
      <c r="CI119" s="19">
        <f t="shared" si="274"/>
        <v>0</v>
      </c>
      <c r="CJ119" s="19">
        <f t="shared" si="275"/>
        <v>0</v>
      </c>
      <c r="CK119" s="19">
        <f t="shared" si="276"/>
        <v>0</v>
      </c>
      <c r="CL119" s="19"/>
      <c r="CM119" s="18">
        <f>'[20]Pivot Transfers'!U68</f>
        <v>0</v>
      </c>
      <c r="CN119" s="18">
        <f>'[20]Pivot Transfers'!V68</f>
        <v>0</v>
      </c>
      <c r="CO119" s="18">
        <f>'[20]Pivot Transfers'!W68</f>
        <v>0</v>
      </c>
      <c r="CP119" s="18">
        <f>'[20]Pivot Transfers'!X68</f>
        <v>0</v>
      </c>
      <c r="CQ119" s="18">
        <f>'[20]Pivot Transfers'!Y68</f>
        <v>0</v>
      </c>
      <c r="CR119" s="18">
        <f>'[20]Pivot Transfers'!Z68</f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9">
        <v>0</v>
      </c>
      <c r="CZ119" s="19">
        <v>0</v>
      </c>
      <c r="DA119" s="19">
        <v>0</v>
      </c>
      <c r="DB119" s="19">
        <v>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  <c r="DH119" s="19">
        <v>0</v>
      </c>
      <c r="DI119" s="19">
        <v>0</v>
      </c>
      <c r="DJ119" s="19">
        <v>0</v>
      </c>
      <c r="DK119" s="19">
        <v>0</v>
      </c>
      <c r="DL119" s="19">
        <v>0</v>
      </c>
      <c r="DM119" s="19">
        <v>0</v>
      </c>
      <c r="DN119" s="19"/>
    </row>
    <row r="120" spans="1:118">
      <c r="A120" s="50">
        <v>37502</v>
      </c>
      <c r="B120" s="34" t="s">
        <v>103</v>
      </c>
      <c r="C120" s="53">
        <f t="shared" si="178"/>
        <v>46264.189999999995</v>
      </c>
      <c r="D120" s="53">
        <f t="shared" si="179"/>
        <v>46264.189999999995</v>
      </c>
      <c r="E120" s="21">
        <f>'[20]Pivot End Balances'!T69</f>
        <v>46264.19</v>
      </c>
      <c r="F120" s="19">
        <f t="shared" si="230"/>
        <v>46264.19</v>
      </c>
      <c r="G120" s="19">
        <f t="shared" si="231"/>
        <v>46264.19</v>
      </c>
      <c r="H120" s="19">
        <f t="shared" si="232"/>
        <v>46264.19</v>
      </c>
      <c r="I120" s="19">
        <f t="shared" si="233"/>
        <v>46264.19</v>
      </c>
      <c r="J120" s="19">
        <f t="shared" si="234"/>
        <v>46264.19</v>
      </c>
      <c r="K120" s="19">
        <f t="shared" si="235"/>
        <v>46264.19</v>
      </c>
      <c r="L120" s="19">
        <f t="shared" si="236"/>
        <v>46264.19</v>
      </c>
      <c r="M120" s="19">
        <f t="shared" si="237"/>
        <v>46264.19</v>
      </c>
      <c r="N120" s="19">
        <f t="shared" si="238"/>
        <v>46264.19</v>
      </c>
      <c r="O120" s="19">
        <f t="shared" si="239"/>
        <v>46264.19</v>
      </c>
      <c r="P120" s="19">
        <f t="shared" si="240"/>
        <v>46264.19</v>
      </c>
      <c r="Q120" s="19">
        <f t="shared" si="241"/>
        <v>46264.19</v>
      </c>
      <c r="R120" s="19">
        <f t="shared" si="242"/>
        <v>46264.19</v>
      </c>
      <c r="S120" s="19">
        <f t="shared" si="243"/>
        <v>46264.19</v>
      </c>
      <c r="T120" s="19">
        <f t="shared" si="244"/>
        <v>46264.19</v>
      </c>
      <c r="U120" s="19">
        <f t="shared" si="245"/>
        <v>46264.19</v>
      </c>
      <c r="V120" s="19">
        <f t="shared" si="246"/>
        <v>46264.19</v>
      </c>
      <c r="W120" s="19">
        <f t="shared" si="247"/>
        <v>46264.19</v>
      </c>
      <c r="X120" s="19">
        <f t="shared" si="248"/>
        <v>46264.19</v>
      </c>
      <c r="Y120" s="19">
        <f t="shared" si="249"/>
        <v>46264.19</v>
      </c>
      <c r="Z120" s="19">
        <f t="shared" si="250"/>
        <v>46264.19</v>
      </c>
      <c r="AA120" s="19">
        <f t="shared" si="251"/>
        <v>46264.19</v>
      </c>
      <c r="AB120" s="19">
        <f t="shared" si="252"/>
        <v>46264.19</v>
      </c>
      <c r="AC120" s="19">
        <f t="shared" si="253"/>
        <v>46264.19</v>
      </c>
      <c r="AD120" s="19">
        <f t="shared" si="254"/>
        <v>46264.19</v>
      </c>
      <c r="AE120" s="19">
        <f t="shared" si="255"/>
        <v>46264.19</v>
      </c>
      <c r="AF120" s="19">
        <f t="shared" si="256"/>
        <v>46264.19</v>
      </c>
      <c r="AH120" s="18">
        <f>'[20]Pivot Additions'!U69</f>
        <v>0</v>
      </c>
      <c r="AI120" s="18">
        <f>'[20]Pivot Additions'!V69</f>
        <v>0</v>
      </c>
      <c r="AJ120" s="18">
        <f>'[20]Pivot Additions'!W69</f>
        <v>0</v>
      </c>
      <c r="AK120" s="18">
        <f>'[20]Pivot Additions'!X69</f>
        <v>0</v>
      </c>
      <c r="AL120" s="18">
        <f>'[20]Pivot Additions'!Y69</f>
        <v>0</v>
      </c>
      <c r="AM120" s="18">
        <f>'[20]Pivot Additions'!Z69</f>
        <v>0</v>
      </c>
      <c r="AN120" s="60">
        <f t="shared" si="277"/>
        <v>0</v>
      </c>
      <c r="AO120" s="60">
        <f>SUM($AH120:$AM120)/SUM($AH$157:$AM$157)*'Capital Spending'!D$12*$AO$1</f>
        <v>0</v>
      </c>
      <c r="AP120" s="60">
        <f>SUM($AH120:$AM120)/SUM($AH$157:$AM$157)*'Capital Spending'!E$12*$AO$1</f>
        <v>0</v>
      </c>
      <c r="AQ120" s="60">
        <f>SUM($AH120:$AM120)/SUM($AH$157:$AM$157)*'Capital Spending'!F$12*$AO$1</f>
        <v>0</v>
      </c>
      <c r="AR120" s="60">
        <f>SUM($AH120:$AM120)/SUM($AH$157:$AM$157)*'Capital Spending'!G$12*$AO$1</f>
        <v>0</v>
      </c>
      <c r="AS120" s="60">
        <f>SUM($AH120:$AM120)/SUM($AH$157:$AM$157)*'Capital Spending'!H$12*$AO$1</f>
        <v>0</v>
      </c>
      <c r="AT120" s="60">
        <f>SUM($AH120:$AM120)/SUM($AH$157:$AM$157)*'Capital Spending'!I$12*$AO$1</f>
        <v>0</v>
      </c>
      <c r="AU120" s="60">
        <f>SUM($AH120:$AM120)/SUM($AH$157:$AM$157)*'Capital Spending'!J$12*$AO$1</f>
        <v>0</v>
      </c>
      <c r="AV120" s="60">
        <f>SUM($AH120:$AM120)/SUM($AH$157:$AM$157)*'Capital Spending'!K$12*$AO$1</f>
        <v>0</v>
      </c>
      <c r="AW120" s="60">
        <f>SUM($AH120:$AM120)/SUM($AH$157:$AM$157)*'Capital Spending'!L$12*$AO$1</f>
        <v>0</v>
      </c>
      <c r="AX120" s="60">
        <f>SUM($AH120:$AM120)/SUM($AH$157:$AM$157)*'Capital Spending'!M$12*$AO$1</f>
        <v>0</v>
      </c>
      <c r="AY120" s="60">
        <f>SUM($AH120:$AM120)/SUM($AH$157:$AM$157)*'Capital Spending'!N$12*$AO$1</f>
        <v>0</v>
      </c>
      <c r="AZ120" s="60">
        <f>SUM($AH120:$AM120)/SUM($AH$157:$AM$157)*'Capital Spending'!O$12*$AO$1</f>
        <v>0</v>
      </c>
      <c r="BA120" s="60">
        <f>SUM($AH120:$AM120)/SUM($AH$157:$AM$157)*'Capital Spending'!P$12*$AO$1</f>
        <v>0</v>
      </c>
      <c r="BB120" s="60">
        <f>SUM($AH120:$AM120)/SUM($AH$157:$AM$157)*'Capital Spending'!Q$12*$AO$1</f>
        <v>0</v>
      </c>
      <c r="BC120" s="60">
        <f>SUM($AH120:$AM120)/SUM($AH$157:$AM$157)*'Capital Spending'!R$12*$AO$1</f>
        <v>0</v>
      </c>
      <c r="BD120" s="60">
        <f>SUM($AH120:$AM120)/SUM($AH$157:$AM$157)*'Capital Spending'!S$12*$AO$1</f>
        <v>0</v>
      </c>
      <c r="BE120" s="60">
        <f>SUM($AH120:$AM120)/SUM($AH$157:$AM$157)*'Capital Spending'!T$12*$AO$1</f>
        <v>0</v>
      </c>
      <c r="BF120" s="60">
        <f>SUM($AH120:$AM120)/SUM($AH$157:$AM$157)*'Capital Spending'!U$12*$AO$1</f>
        <v>0</v>
      </c>
      <c r="BG120" s="60">
        <f>SUM($AH120:$AM120)/SUM($AH$157:$AM$157)*'Capital Spending'!V$12*$AO$1</f>
        <v>0</v>
      </c>
      <c r="BH120" s="60">
        <f>SUM($AH120:$AM120)/SUM($AH$157:$AM$157)*'Capital Spending'!W$12*$AO$1</f>
        <v>0</v>
      </c>
      <c r="BI120" s="19"/>
      <c r="BJ120" s="110">
        <f t="shared" si="208"/>
        <v>0</v>
      </c>
      <c r="BK120" s="31">
        <f>'[20]Pivot Retires'!U69</f>
        <v>0</v>
      </c>
      <c r="BL120" s="31">
        <f>'[20]Pivot Retires'!V69</f>
        <v>0</v>
      </c>
      <c r="BM120" s="31">
        <f>'[20]Pivot Retires'!W69</f>
        <v>0</v>
      </c>
      <c r="BN120" s="31">
        <f>'[20]Pivot Retires'!X69</f>
        <v>0</v>
      </c>
      <c r="BO120" s="31">
        <f>'[20]Pivot Retires'!Y69</f>
        <v>0</v>
      </c>
      <c r="BP120" s="31">
        <f>'[20]Pivot Retires'!Z69</f>
        <v>0</v>
      </c>
      <c r="BQ120" s="18">
        <f t="shared" si="209"/>
        <v>0</v>
      </c>
      <c r="BR120" s="19">
        <f t="shared" si="257"/>
        <v>0</v>
      </c>
      <c r="BS120" s="19">
        <f t="shared" si="258"/>
        <v>0</v>
      </c>
      <c r="BT120" s="19">
        <f t="shared" si="259"/>
        <v>0</v>
      </c>
      <c r="BU120" s="19">
        <f t="shared" si="260"/>
        <v>0</v>
      </c>
      <c r="BV120" s="19">
        <f t="shared" si="261"/>
        <v>0</v>
      </c>
      <c r="BW120" s="19">
        <f t="shared" si="262"/>
        <v>0</v>
      </c>
      <c r="BX120" s="19">
        <f t="shared" si="263"/>
        <v>0</v>
      </c>
      <c r="BY120" s="19">
        <f t="shared" si="264"/>
        <v>0</v>
      </c>
      <c r="BZ120" s="19">
        <f t="shared" si="265"/>
        <v>0</v>
      </c>
      <c r="CA120" s="19">
        <f t="shared" si="266"/>
        <v>0</v>
      </c>
      <c r="CB120" s="19">
        <f t="shared" si="267"/>
        <v>0</v>
      </c>
      <c r="CC120" s="19">
        <f t="shared" si="268"/>
        <v>0</v>
      </c>
      <c r="CD120" s="19">
        <f t="shared" si="269"/>
        <v>0</v>
      </c>
      <c r="CE120" s="19">
        <f t="shared" si="270"/>
        <v>0</v>
      </c>
      <c r="CF120" s="19">
        <f t="shared" si="271"/>
        <v>0</v>
      </c>
      <c r="CG120" s="19">
        <f t="shared" si="272"/>
        <v>0</v>
      </c>
      <c r="CH120" s="19">
        <f t="shared" si="273"/>
        <v>0</v>
      </c>
      <c r="CI120" s="19">
        <f t="shared" si="274"/>
        <v>0</v>
      </c>
      <c r="CJ120" s="19">
        <f t="shared" si="275"/>
        <v>0</v>
      </c>
      <c r="CK120" s="19">
        <f t="shared" si="276"/>
        <v>0</v>
      </c>
      <c r="CL120" s="19"/>
      <c r="CM120" s="18">
        <f>'[20]Pivot Transfers'!U69</f>
        <v>0</v>
      </c>
      <c r="CN120" s="18">
        <f>'[20]Pivot Transfers'!V69</f>
        <v>0</v>
      </c>
      <c r="CO120" s="18">
        <f>'[20]Pivot Transfers'!W69</f>
        <v>0</v>
      </c>
      <c r="CP120" s="18">
        <f>'[20]Pivot Transfers'!X69</f>
        <v>0</v>
      </c>
      <c r="CQ120" s="18">
        <f>'[20]Pivot Transfers'!Y69</f>
        <v>0</v>
      </c>
      <c r="CR120" s="18">
        <f>'[20]Pivot Transfers'!Z69</f>
        <v>0</v>
      </c>
      <c r="CS120" s="18">
        <v>0</v>
      </c>
      <c r="CT120" s="18">
        <v>0</v>
      </c>
      <c r="CU120" s="18">
        <v>0</v>
      </c>
      <c r="CV120" s="18">
        <v>0</v>
      </c>
      <c r="CW120" s="18">
        <v>0</v>
      </c>
      <c r="CX120" s="18">
        <v>0</v>
      </c>
      <c r="CY120" s="19">
        <v>0</v>
      </c>
      <c r="CZ120" s="19">
        <v>0</v>
      </c>
      <c r="DA120" s="19">
        <v>0</v>
      </c>
      <c r="DB120" s="19">
        <v>0</v>
      </c>
      <c r="DC120" s="19">
        <v>0</v>
      </c>
      <c r="DD120" s="19">
        <v>0</v>
      </c>
      <c r="DE120" s="19">
        <v>0</v>
      </c>
      <c r="DF120" s="19">
        <v>0</v>
      </c>
      <c r="DG120" s="19">
        <v>0</v>
      </c>
      <c r="DH120" s="19">
        <v>0</v>
      </c>
      <c r="DI120" s="19">
        <v>0</v>
      </c>
      <c r="DJ120" s="19">
        <v>0</v>
      </c>
      <c r="DK120" s="19">
        <v>0</v>
      </c>
      <c r="DL120" s="19">
        <v>0</v>
      </c>
      <c r="DM120" s="19">
        <v>0</v>
      </c>
      <c r="DN120" s="19"/>
    </row>
    <row r="121" spans="1:118">
      <c r="A121" s="50">
        <v>37503</v>
      </c>
      <c r="B121" s="34" t="s">
        <v>104</v>
      </c>
      <c r="C121" s="53">
        <f t="shared" si="178"/>
        <v>4005.0800000000013</v>
      </c>
      <c r="D121" s="53">
        <f t="shared" si="179"/>
        <v>4005.0800000000013</v>
      </c>
      <c r="E121" s="21">
        <f>'[20]Pivot End Balances'!T70</f>
        <v>4005.08</v>
      </c>
      <c r="F121" s="19">
        <f t="shared" si="230"/>
        <v>4005.08</v>
      </c>
      <c r="G121" s="19">
        <f t="shared" si="231"/>
        <v>4005.08</v>
      </c>
      <c r="H121" s="19">
        <f t="shared" si="232"/>
        <v>4005.08</v>
      </c>
      <c r="I121" s="19">
        <f t="shared" si="233"/>
        <v>4005.08</v>
      </c>
      <c r="J121" s="19">
        <f t="shared" si="234"/>
        <v>4005.08</v>
      </c>
      <c r="K121" s="19">
        <f t="shared" si="235"/>
        <v>4005.08</v>
      </c>
      <c r="L121" s="19">
        <f t="shared" si="236"/>
        <v>4005.08</v>
      </c>
      <c r="M121" s="19">
        <f t="shared" si="237"/>
        <v>4005.08</v>
      </c>
      <c r="N121" s="19">
        <f t="shared" si="238"/>
        <v>4005.08</v>
      </c>
      <c r="O121" s="19">
        <f t="shared" si="239"/>
        <v>4005.08</v>
      </c>
      <c r="P121" s="19">
        <f t="shared" si="240"/>
        <v>4005.08</v>
      </c>
      <c r="Q121" s="19">
        <f t="shared" si="241"/>
        <v>4005.08</v>
      </c>
      <c r="R121" s="19">
        <f t="shared" si="242"/>
        <v>4005.08</v>
      </c>
      <c r="S121" s="19">
        <f t="shared" si="243"/>
        <v>4005.08</v>
      </c>
      <c r="T121" s="19">
        <f t="shared" si="244"/>
        <v>4005.08</v>
      </c>
      <c r="U121" s="19">
        <f t="shared" si="245"/>
        <v>4005.08</v>
      </c>
      <c r="V121" s="19">
        <f t="shared" si="246"/>
        <v>4005.08</v>
      </c>
      <c r="W121" s="19">
        <f t="shared" si="247"/>
        <v>4005.08</v>
      </c>
      <c r="X121" s="19">
        <f t="shared" si="248"/>
        <v>4005.08</v>
      </c>
      <c r="Y121" s="19">
        <f t="shared" si="249"/>
        <v>4005.08</v>
      </c>
      <c r="Z121" s="19">
        <f t="shared" si="250"/>
        <v>4005.08</v>
      </c>
      <c r="AA121" s="19">
        <f t="shared" si="251"/>
        <v>4005.08</v>
      </c>
      <c r="AB121" s="19">
        <f t="shared" si="252"/>
        <v>4005.08</v>
      </c>
      <c r="AC121" s="19">
        <f t="shared" si="253"/>
        <v>4005.08</v>
      </c>
      <c r="AD121" s="19">
        <f t="shared" si="254"/>
        <v>4005.08</v>
      </c>
      <c r="AE121" s="19">
        <f t="shared" si="255"/>
        <v>4005.08</v>
      </c>
      <c r="AF121" s="19">
        <f t="shared" si="256"/>
        <v>4005.08</v>
      </c>
      <c r="AH121" s="18">
        <f>'[20]Pivot Additions'!U70</f>
        <v>0</v>
      </c>
      <c r="AI121" s="18">
        <f>'[20]Pivot Additions'!V70</f>
        <v>0</v>
      </c>
      <c r="AJ121" s="18">
        <f>'[20]Pivot Additions'!W70</f>
        <v>0</v>
      </c>
      <c r="AK121" s="18">
        <f>'[20]Pivot Additions'!X70</f>
        <v>0</v>
      </c>
      <c r="AL121" s="18">
        <f>'[20]Pivot Additions'!Y70</f>
        <v>0</v>
      </c>
      <c r="AM121" s="18">
        <f>'[20]Pivot Additions'!Z70</f>
        <v>0</v>
      </c>
      <c r="AN121" s="60">
        <f t="shared" si="277"/>
        <v>0</v>
      </c>
      <c r="AO121" s="60">
        <f>SUM($AH121:$AM121)/SUM($AH$157:$AM$157)*'Capital Spending'!D$12*$AO$1</f>
        <v>0</v>
      </c>
      <c r="AP121" s="60">
        <f>SUM($AH121:$AM121)/SUM($AH$157:$AM$157)*'Capital Spending'!E$12*$AO$1</f>
        <v>0</v>
      </c>
      <c r="AQ121" s="60">
        <f>SUM($AH121:$AM121)/SUM($AH$157:$AM$157)*'Capital Spending'!F$12*$AO$1</f>
        <v>0</v>
      </c>
      <c r="AR121" s="60">
        <f>SUM($AH121:$AM121)/SUM($AH$157:$AM$157)*'Capital Spending'!G$12*$AO$1</f>
        <v>0</v>
      </c>
      <c r="AS121" s="60">
        <f>SUM($AH121:$AM121)/SUM($AH$157:$AM$157)*'Capital Spending'!H$12*$AO$1</f>
        <v>0</v>
      </c>
      <c r="AT121" s="60">
        <f>SUM($AH121:$AM121)/SUM($AH$157:$AM$157)*'Capital Spending'!I$12*$AO$1</f>
        <v>0</v>
      </c>
      <c r="AU121" s="60">
        <f>SUM($AH121:$AM121)/SUM($AH$157:$AM$157)*'Capital Spending'!J$12*$AO$1</f>
        <v>0</v>
      </c>
      <c r="AV121" s="60">
        <f>SUM($AH121:$AM121)/SUM($AH$157:$AM$157)*'Capital Spending'!K$12*$AO$1</f>
        <v>0</v>
      </c>
      <c r="AW121" s="60">
        <f>SUM($AH121:$AM121)/SUM($AH$157:$AM$157)*'Capital Spending'!L$12*$AO$1</f>
        <v>0</v>
      </c>
      <c r="AX121" s="60">
        <f>SUM($AH121:$AM121)/SUM($AH$157:$AM$157)*'Capital Spending'!M$12*$AO$1</f>
        <v>0</v>
      </c>
      <c r="AY121" s="60">
        <f>SUM($AH121:$AM121)/SUM($AH$157:$AM$157)*'Capital Spending'!N$12*$AO$1</f>
        <v>0</v>
      </c>
      <c r="AZ121" s="60">
        <f>SUM($AH121:$AM121)/SUM($AH$157:$AM$157)*'Capital Spending'!O$12*$AO$1</f>
        <v>0</v>
      </c>
      <c r="BA121" s="60">
        <f>SUM($AH121:$AM121)/SUM($AH$157:$AM$157)*'Capital Spending'!P$12*$AO$1</f>
        <v>0</v>
      </c>
      <c r="BB121" s="60">
        <f>SUM($AH121:$AM121)/SUM($AH$157:$AM$157)*'Capital Spending'!Q$12*$AO$1</f>
        <v>0</v>
      </c>
      <c r="BC121" s="60">
        <f>SUM($AH121:$AM121)/SUM($AH$157:$AM$157)*'Capital Spending'!R$12*$AO$1</f>
        <v>0</v>
      </c>
      <c r="BD121" s="60">
        <f>SUM($AH121:$AM121)/SUM($AH$157:$AM$157)*'Capital Spending'!S$12*$AO$1</f>
        <v>0</v>
      </c>
      <c r="BE121" s="60">
        <f>SUM($AH121:$AM121)/SUM($AH$157:$AM$157)*'Capital Spending'!T$12*$AO$1</f>
        <v>0</v>
      </c>
      <c r="BF121" s="60">
        <f>SUM($AH121:$AM121)/SUM($AH$157:$AM$157)*'Capital Spending'!U$12*$AO$1</f>
        <v>0</v>
      </c>
      <c r="BG121" s="60">
        <f>SUM($AH121:$AM121)/SUM($AH$157:$AM$157)*'Capital Spending'!V$12*$AO$1</f>
        <v>0</v>
      </c>
      <c r="BH121" s="60">
        <f>SUM($AH121:$AM121)/SUM($AH$157:$AM$157)*'Capital Spending'!W$12*$AO$1</f>
        <v>0</v>
      </c>
      <c r="BI121" s="19"/>
      <c r="BJ121" s="110">
        <f t="shared" si="208"/>
        <v>0</v>
      </c>
      <c r="BK121" s="31">
        <f>'[20]Pivot Retires'!U70</f>
        <v>0</v>
      </c>
      <c r="BL121" s="31">
        <f>'[20]Pivot Retires'!V70</f>
        <v>0</v>
      </c>
      <c r="BM121" s="31">
        <f>'[20]Pivot Retires'!W70</f>
        <v>0</v>
      </c>
      <c r="BN121" s="31">
        <f>'[20]Pivot Retires'!X70</f>
        <v>0</v>
      </c>
      <c r="BO121" s="31">
        <f>'[20]Pivot Retires'!Y70</f>
        <v>0</v>
      </c>
      <c r="BP121" s="31">
        <f>'[20]Pivot Retires'!Z70</f>
        <v>0</v>
      </c>
      <c r="BQ121" s="18">
        <f t="shared" si="209"/>
        <v>0</v>
      </c>
      <c r="BR121" s="19">
        <f t="shared" si="257"/>
        <v>0</v>
      </c>
      <c r="BS121" s="19">
        <f t="shared" si="258"/>
        <v>0</v>
      </c>
      <c r="BT121" s="19">
        <f t="shared" si="259"/>
        <v>0</v>
      </c>
      <c r="BU121" s="19">
        <f t="shared" si="260"/>
        <v>0</v>
      </c>
      <c r="BV121" s="19">
        <f t="shared" si="261"/>
        <v>0</v>
      </c>
      <c r="BW121" s="19">
        <f t="shared" si="262"/>
        <v>0</v>
      </c>
      <c r="BX121" s="19">
        <f t="shared" si="263"/>
        <v>0</v>
      </c>
      <c r="BY121" s="19">
        <f t="shared" si="264"/>
        <v>0</v>
      </c>
      <c r="BZ121" s="19">
        <f t="shared" si="265"/>
        <v>0</v>
      </c>
      <c r="CA121" s="19">
        <f t="shared" si="266"/>
        <v>0</v>
      </c>
      <c r="CB121" s="19">
        <f t="shared" si="267"/>
        <v>0</v>
      </c>
      <c r="CC121" s="19">
        <f t="shared" si="268"/>
        <v>0</v>
      </c>
      <c r="CD121" s="19">
        <f t="shared" si="269"/>
        <v>0</v>
      </c>
      <c r="CE121" s="19">
        <f t="shared" si="270"/>
        <v>0</v>
      </c>
      <c r="CF121" s="19">
        <f t="shared" si="271"/>
        <v>0</v>
      </c>
      <c r="CG121" s="19">
        <f t="shared" si="272"/>
        <v>0</v>
      </c>
      <c r="CH121" s="19">
        <f t="shared" si="273"/>
        <v>0</v>
      </c>
      <c r="CI121" s="19">
        <f t="shared" si="274"/>
        <v>0</v>
      </c>
      <c r="CJ121" s="19">
        <f t="shared" si="275"/>
        <v>0</v>
      </c>
      <c r="CK121" s="19">
        <f t="shared" si="276"/>
        <v>0</v>
      </c>
      <c r="CL121" s="19"/>
      <c r="CM121" s="18">
        <f>'[20]Pivot Transfers'!U70</f>
        <v>0</v>
      </c>
      <c r="CN121" s="18">
        <f>'[20]Pivot Transfers'!V70</f>
        <v>0</v>
      </c>
      <c r="CO121" s="18">
        <f>'[20]Pivot Transfers'!W70</f>
        <v>0</v>
      </c>
      <c r="CP121" s="18">
        <f>'[20]Pivot Transfers'!X70</f>
        <v>0</v>
      </c>
      <c r="CQ121" s="18">
        <f>'[20]Pivot Transfers'!Y70</f>
        <v>0</v>
      </c>
      <c r="CR121" s="18">
        <f>'[20]Pivot Transfers'!Z70</f>
        <v>0</v>
      </c>
      <c r="CS121" s="18">
        <v>0</v>
      </c>
      <c r="CT121" s="18">
        <v>0</v>
      </c>
      <c r="CU121" s="18">
        <v>0</v>
      </c>
      <c r="CV121" s="18">
        <v>0</v>
      </c>
      <c r="CW121" s="18">
        <v>0</v>
      </c>
      <c r="CX121" s="18">
        <v>0</v>
      </c>
      <c r="CY121" s="19">
        <v>0</v>
      </c>
      <c r="CZ121" s="19">
        <v>0</v>
      </c>
      <c r="DA121" s="19">
        <v>0</v>
      </c>
      <c r="DB121" s="19">
        <v>0</v>
      </c>
      <c r="DC121" s="19">
        <v>0</v>
      </c>
      <c r="DD121" s="19">
        <v>0</v>
      </c>
      <c r="DE121" s="19">
        <v>0</v>
      </c>
      <c r="DF121" s="19">
        <v>0</v>
      </c>
      <c r="DG121" s="19">
        <v>0</v>
      </c>
      <c r="DH121" s="19">
        <v>0</v>
      </c>
      <c r="DI121" s="19">
        <v>0</v>
      </c>
      <c r="DJ121" s="19">
        <v>0</v>
      </c>
      <c r="DK121" s="19">
        <v>0</v>
      </c>
      <c r="DL121" s="19">
        <v>0</v>
      </c>
      <c r="DM121" s="19">
        <v>0</v>
      </c>
      <c r="DN121" s="19"/>
    </row>
    <row r="122" spans="1:118">
      <c r="A122" s="50">
        <v>37600</v>
      </c>
      <c r="B122" s="34" t="s">
        <v>52</v>
      </c>
      <c r="C122" s="53">
        <f t="shared" si="178"/>
        <v>20688258.829302907</v>
      </c>
      <c r="D122" s="53">
        <f t="shared" si="179"/>
        <v>20008047.633832872</v>
      </c>
      <c r="E122" s="21">
        <f>'[20]Pivot End Balances'!T71</f>
        <v>20900394.390000001</v>
      </c>
      <c r="F122" s="19">
        <f t="shared" si="230"/>
        <v>20979599.539999999</v>
      </c>
      <c r="G122" s="19">
        <f t="shared" si="231"/>
        <v>21037180.379999999</v>
      </c>
      <c r="H122" s="19">
        <f t="shared" si="232"/>
        <v>21072971.879999999</v>
      </c>
      <c r="I122" s="19">
        <f t="shared" si="233"/>
        <v>20725421</v>
      </c>
      <c r="J122" s="19">
        <f t="shared" si="234"/>
        <v>20660764.870000001</v>
      </c>
      <c r="K122" s="19">
        <f t="shared" si="235"/>
        <v>20684472.57</v>
      </c>
      <c r="L122" s="19">
        <f t="shared" si="236"/>
        <v>20587851.490633681</v>
      </c>
      <c r="M122" s="19">
        <f t="shared" si="237"/>
        <v>20551041.218646076</v>
      </c>
      <c r="N122" s="19">
        <f t="shared" si="238"/>
        <v>20508130.711083166</v>
      </c>
      <c r="O122" s="19">
        <f t="shared" si="239"/>
        <v>20451459.935113389</v>
      </c>
      <c r="P122" s="19">
        <f t="shared" si="240"/>
        <v>20414653.998660337</v>
      </c>
      <c r="Q122" s="19">
        <f t="shared" si="241"/>
        <v>20373422.796801124</v>
      </c>
      <c r="R122" s="19">
        <f t="shared" si="242"/>
        <v>20328457.211245365</v>
      </c>
      <c r="S122" s="19">
        <f t="shared" si="243"/>
        <v>20279836.363335203</v>
      </c>
      <c r="T122" s="19">
        <f t="shared" si="244"/>
        <v>20220313.307548165</v>
      </c>
      <c r="U122" s="19">
        <f t="shared" si="245"/>
        <v>20170905.244254459</v>
      </c>
      <c r="V122" s="19">
        <f t="shared" si="246"/>
        <v>20120537.729760453</v>
      </c>
      <c r="W122" s="19">
        <f t="shared" si="247"/>
        <v>20083941.162415102</v>
      </c>
      <c r="X122" s="19">
        <f t="shared" si="248"/>
        <v>20033784.617974687</v>
      </c>
      <c r="Y122" s="19">
        <f t="shared" si="249"/>
        <v>20025996.655151393</v>
      </c>
      <c r="Z122" s="19">
        <f t="shared" si="250"/>
        <v>20006903.939166524</v>
      </c>
      <c r="AA122" s="19">
        <f t="shared" si="251"/>
        <v>19974558.136788845</v>
      </c>
      <c r="AB122" s="19">
        <f t="shared" si="252"/>
        <v>19949737.92390535</v>
      </c>
      <c r="AC122" s="19">
        <f t="shared" si="253"/>
        <v>19923672.415393278</v>
      </c>
      <c r="AD122" s="19">
        <f t="shared" si="254"/>
        <v>19892116.83611428</v>
      </c>
      <c r="AE122" s="19">
        <f t="shared" si="255"/>
        <v>19868399.992512755</v>
      </c>
      <c r="AF122" s="19">
        <f t="shared" si="256"/>
        <v>19833751.278842039</v>
      </c>
      <c r="AH122" s="18">
        <f>'[20]Pivot Additions'!U71</f>
        <v>79205.149999999994</v>
      </c>
      <c r="AI122" s="18">
        <f>'[20]Pivot Additions'!V71</f>
        <v>58883.5</v>
      </c>
      <c r="AJ122" s="18">
        <f>'[20]Pivot Additions'!W71</f>
        <v>35791.5</v>
      </c>
      <c r="AK122" s="18">
        <f>'[20]Pivot Additions'!X71</f>
        <v>110893.89</v>
      </c>
      <c r="AL122" s="18">
        <f>'[20]Pivot Additions'!Y71</f>
        <v>31048.34</v>
      </c>
      <c r="AM122" s="18">
        <f>'[20]Pivot Additions'!Z71</f>
        <v>23884.43</v>
      </c>
      <c r="AN122" s="60">
        <f t="shared" si="277"/>
        <v>152012.60646232334</v>
      </c>
      <c r="AO122" s="60">
        <f>SUM($AH122:$AM122)/SUM($AH$157:$AM$157)*'Capital Spending'!D$12*$AO$1</f>
        <v>57913.09128526938</v>
      </c>
      <c r="AP122" s="60">
        <f>SUM($AH122:$AM122)/SUM($AH$157:$AM$157)*'Capital Spending'!E$12*$AO$1</f>
        <v>67510.507459029322</v>
      </c>
      <c r="AQ122" s="60">
        <f>SUM($AH122:$AM122)/SUM($AH$157:$AM$157)*'Capital Spending'!F$12*$AO$1</f>
        <v>89159.347234650355</v>
      </c>
      <c r="AR122" s="60">
        <f>SUM($AH122:$AM122)/SUM($AH$157:$AM$157)*'Capital Spending'!G$12*$AO$1</f>
        <v>57906.270248783047</v>
      </c>
      <c r="AS122" s="60">
        <f>SUM($AH122:$AM122)/SUM($AH$157:$AM$157)*'Capital Spending'!H$12*$AO$1</f>
        <v>64868.479045147258</v>
      </c>
      <c r="AT122" s="60">
        <f>SUM($AH122:$AM122)/SUM($AH$157:$AM$157)*'Capital Spending'!I$12*$AO$1</f>
        <v>70743.733212923238</v>
      </c>
      <c r="AU122" s="60">
        <f>SUM($AH122:$AM122)/SUM($AH$157:$AM$157)*'Capital Spending'!J$12*$AO$1</f>
        <v>76494.506868534503</v>
      </c>
      <c r="AV122" s="60">
        <f>SUM($AH122:$AM122)/SUM($AH$157:$AM$157)*'Capital Spending'!K$12*$AO$1</f>
        <v>93646.799581745392</v>
      </c>
      <c r="AW122" s="60">
        <f>SUM($AH122:$AM122)/SUM($AH$157:$AM$157)*'Capital Spending'!L$12*$AO$1</f>
        <v>77733.021932583477</v>
      </c>
      <c r="AX122" s="60">
        <f>SUM($AH122:$AM122)/SUM($AH$157:$AM$157)*'Capital Spending'!M$12*$AO$1</f>
        <v>79242.513222555484</v>
      </c>
      <c r="AY122" s="60">
        <f>SUM($AH122:$AM122)/SUM($AH$157:$AM$157)*'Capital Spending'!N$12*$AO$1</f>
        <v>57576.872730319403</v>
      </c>
      <c r="AZ122" s="60">
        <f>SUM($AH122:$AM122)/SUM($AH$157:$AM$157)*'Capital Spending'!O$12*$AO$1</f>
        <v>78910.596958083901</v>
      </c>
      <c r="BA122" s="60">
        <f>SUM($AH122:$AM122)/SUM($AH$157:$AM$157)*'Capital Spending'!P$12*$AO$1</f>
        <v>12252.694086683499</v>
      </c>
      <c r="BB122" s="60">
        <f>SUM($AH122:$AM122)/SUM($AH$157:$AM$157)*'Capital Spending'!Q$12*$AO$1</f>
        <v>30038.305723140111</v>
      </c>
      <c r="BC122" s="60">
        <f>SUM($AH122:$AM122)/SUM($AH$157:$AM$157)*'Capital Spending'!R$12*$AO$1</f>
        <v>50889.203057898143</v>
      </c>
      <c r="BD122" s="60">
        <f>SUM($AH122:$AM122)/SUM($AH$157:$AM$157)*'Capital Spending'!S$12*$AO$1</f>
        <v>39049.297297384473</v>
      </c>
      <c r="BE122" s="60">
        <f>SUM($AH122:$AM122)/SUM($AH$157:$AM$157)*'Capital Spending'!T$12*$AO$1</f>
        <v>41008.50366889235</v>
      </c>
      <c r="BF122" s="60">
        <f>SUM($AH122:$AM122)/SUM($AH$157:$AM$157)*'Capital Spending'!U$12*$AO$1</f>
        <v>49645.955997269048</v>
      </c>
      <c r="BG122" s="60">
        <f>SUM($AH122:$AM122)/SUM($AH$157:$AM$157)*'Capital Spending'!V$12*$AO$1</f>
        <v>37313.38168205179</v>
      </c>
      <c r="BH122" s="60">
        <f>SUM($AH122:$AM122)/SUM($AH$157:$AM$157)*'Capital Spending'!W$12*$AO$1</f>
        <v>54512.341511765109</v>
      </c>
      <c r="BI122" s="19"/>
      <c r="BJ122" s="110">
        <f t="shared" si="208"/>
        <v>-1.6356122798951249</v>
      </c>
      <c r="BK122" s="31">
        <f>'[20]Pivot Retires'!U71</f>
        <v>0</v>
      </c>
      <c r="BL122" s="31">
        <f>'[20]Pivot Retires'!V71</f>
        <v>-1302.6600000000001</v>
      </c>
      <c r="BM122" s="31">
        <f>'[20]Pivot Retires'!W71</f>
        <v>0</v>
      </c>
      <c r="BN122" s="31">
        <f>'[20]Pivot Retires'!X71</f>
        <v>-458444.77</v>
      </c>
      <c r="BO122" s="31">
        <f>'[20]Pivot Retires'!Y71</f>
        <v>-95704.47</v>
      </c>
      <c r="BP122" s="31">
        <f>'[20]Pivot Retires'!Z71</f>
        <v>-176.73</v>
      </c>
      <c r="BQ122" s="18">
        <f t="shared" si="209"/>
        <v>-248633.68582864109</v>
      </c>
      <c r="BR122" s="19">
        <f t="shared" si="257"/>
        <v>-94723.363272873947</v>
      </c>
      <c r="BS122" s="19">
        <f t="shared" si="258"/>
        <v>-110421.01502193979</v>
      </c>
      <c r="BT122" s="19">
        <f t="shared" si="259"/>
        <v>-145830.12320442757</v>
      </c>
      <c r="BU122" s="19">
        <f t="shared" si="260"/>
        <v>-94712.206701835283</v>
      </c>
      <c r="BV122" s="19">
        <f t="shared" si="261"/>
        <v>-106099.68090436244</v>
      </c>
      <c r="BW122" s="19">
        <f t="shared" si="262"/>
        <v>-115709.31876868184</v>
      </c>
      <c r="BX122" s="19">
        <f t="shared" si="263"/>
        <v>-125115.35477869702</v>
      </c>
      <c r="BY122" s="19">
        <f t="shared" si="264"/>
        <v>-153169.85536878041</v>
      </c>
      <c r="BZ122" s="19">
        <f t="shared" si="265"/>
        <v>-127141.08522629061</v>
      </c>
      <c r="CA122" s="19">
        <f t="shared" si="266"/>
        <v>-129610.02771656356</v>
      </c>
      <c r="CB122" s="19">
        <f t="shared" si="267"/>
        <v>-94173.440075669161</v>
      </c>
      <c r="CC122" s="19">
        <f t="shared" si="268"/>
        <v>-129067.14139849693</v>
      </c>
      <c r="CD122" s="19">
        <f t="shared" si="269"/>
        <v>-20040.656909977915</v>
      </c>
      <c r="CE122" s="19">
        <f t="shared" si="270"/>
        <v>-49131.021708011976</v>
      </c>
      <c r="CF122" s="19">
        <f t="shared" si="271"/>
        <v>-83235.005435574742</v>
      </c>
      <c r="CG122" s="19">
        <f t="shared" si="272"/>
        <v>-63869.510180877558</v>
      </c>
      <c r="CH122" s="19">
        <f t="shared" si="273"/>
        <v>-67074.012180964608</v>
      </c>
      <c r="CI122" s="19">
        <f t="shared" si="274"/>
        <v>-81201.535276266281</v>
      </c>
      <c r="CJ122" s="19">
        <f t="shared" si="275"/>
        <v>-61030.225283577718</v>
      </c>
      <c r="CK122" s="19">
        <f t="shared" si="276"/>
        <v>-89161.055182479788</v>
      </c>
      <c r="CL122" s="19"/>
      <c r="CM122" s="18">
        <f>'[20]Pivot Transfers'!U71</f>
        <v>0</v>
      </c>
      <c r="CN122" s="18">
        <f>'[20]Pivot Transfers'!V71</f>
        <v>0</v>
      </c>
      <c r="CO122" s="18">
        <f>'[20]Pivot Transfers'!W71</f>
        <v>0</v>
      </c>
      <c r="CP122" s="18">
        <f>'[20]Pivot Transfers'!X71</f>
        <v>0</v>
      </c>
      <c r="CQ122" s="18">
        <f>'[20]Pivot Transfers'!Y71</f>
        <v>0</v>
      </c>
      <c r="CR122" s="18">
        <f>'[20]Pivot Transfers'!Z71</f>
        <v>0</v>
      </c>
      <c r="CS122" s="18">
        <v>0</v>
      </c>
      <c r="CT122" s="18">
        <v>0</v>
      </c>
      <c r="CU122" s="18">
        <v>0</v>
      </c>
      <c r="CV122" s="18">
        <v>0</v>
      </c>
      <c r="CW122" s="18">
        <v>0</v>
      </c>
      <c r="CX122" s="18">
        <v>0</v>
      </c>
      <c r="CY122" s="19">
        <v>0</v>
      </c>
      <c r="CZ122" s="19">
        <v>0</v>
      </c>
      <c r="DA122" s="19">
        <v>0</v>
      </c>
      <c r="DB122" s="19">
        <v>0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  <c r="DH122" s="19">
        <v>0</v>
      </c>
      <c r="DI122" s="19">
        <v>0</v>
      </c>
      <c r="DJ122" s="19">
        <v>0</v>
      </c>
      <c r="DK122" s="19">
        <v>0</v>
      </c>
      <c r="DL122" s="19">
        <v>0</v>
      </c>
      <c r="DM122" s="19">
        <v>0</v>
      </c>
      <c r="DN122" s="19"/>
    </row>
    <row r="123" spans="1:118">
      <c r="A123" s="50">
        <v>37601</v>
      </c>
      <c r="B123" s="34" t="s">
        <v>37</v>
      </c>
      <c r="C123" s="53">
        <f t="shared" si="178"/>
        <v>99902993.879357651</v>
      </c>
      <c r="D123" s="53">
        <f t="shared" si="179"/>
        <v>112357720.54772933</v>
      </c>
      <c r="E123" s="21">
        <f>'[20]Pivot End Balances'!T72</f>
        <v>95861463.969999999</v>
      </c>
      <c r="F123" s="19">
        <f t="shared" si="230"/>
        <v>95638535.829999998</v>
      </c>
      <c r="G123" s="19">
        <f t="shared" si="231"/>
        <v>95261212.349999994</v>
      </c>
      <c r="H123" s="19">
        <f t="shared" si="232"/>
        <v>95295990.169999987</v>
      </c>
      <c r="I123" s="19">
        <f t="shared" si="233"/>
        <v>95240784.289999977</v>
      </c>
      <c r="J123" s="19">
        <f t="shared" si="234"/>
        <v>99910938.229999974</v>
      </c>
      <c r="K123" s="19">
        <f t="shared" si="235"/>
        <v>99853075.659999982</v>
      </c>
      <c r="L123" s="19">
        <f t="shared" si="236"/>
        <v>101639249.14584319</v>
      </c>
      <c r="M123" s="19">
        <f t="shared" si="237"/>
        <v>102319737.62995195</v>
      </c>
      <c r="N123" s="19">
        <f t="shared" si="238"/>
        <v>103112997.35521708</v>
      </c>
      <c r="O123" s="19">
        <f t="shared" si="239"/>
        <v>104160634.55947155</v>
      </c>
      <c r="P123" s="19">
        <f t="shared" si="240"/>
        <v>104841042.89526364</v>
      </c>
      <c r="Q123" s="19">
        <f t="shared" si="241"/>
        <v>105603258.34590217</v>
      </c>
      <c r="R123" s="19">
        <f t="shared" si="242"/>
        <v>106434509.01316711</v>
      </c>
      <c r="S123" s="19">
        <f t="shared" si="243"/>
        <v>107333332.23027374</v>
      </c>
      <c r="T123" s="19">
        <f t="shared" si="244"/>
        <v>108433697.74823785</v>
      </c>
      <c r="U123" s="19">
        <f t="shared" si="245"/>
        <v>109347073.72396563</v>
      </c>
      <c r="V123" s="19">
        <f t="shared" si="246"/>
        <v>110278186.47417553</v>
      </c>
      <c r="W123" s="19">
        <f t="shared" si="247"/>
        <v>110954724.33417305</v>
      </c>
      <c r="X123" s="19">
        <f t="shared" si="248"/>
        <v>111881937.0129026</v>
      </c>
      <c r="Y123" s="19">
        <f t="shared" si="249"/>
        <v>112025908.21250969</v>
      </c>
      <c r="Z123" s="19">
        <f t="shared" si="250"/>
        <v>112378863.31597754</v>
      </c>
      <c r="AA123" s="19">
        <f t="shared" si="251"/>
        <v>112976819.94163568</v>
      </c>
      <c r="AB123" s="19">
        <f t="shared" si="252"/>
        <v>113435655.69938374</v>
      </c>
      <c r="AC123" s="19">
        <f t="shared" si="253"/>
        <v>113917512.45884687</v>
      </c>
      <c r="AD123" s="19">
        <f t="shared" si="254"/>
        <v>114500860.72413458</v>
      </c>
      <c r="AE123" s="19">
        <f t="shared" si="255"/>
        <v>114939299.18380371</v>
      </c>
      <c r="AF123" s="19">
        <f t="shared" si="256"/>
        <v>115579828.29073457</v>
      </c>
      <c r="AH123" s="18">
        <f>'[20]Pivot Additions'!U72</f>
        <v>-161577.44</v>
      </c>
      <c r="AI123" s="18">
        <f>'[20]Pivot Additions'!V72</f>
        <v>-71259.59</v>
      </c>
      <c r="AJ123" s="18">
        <f>'[20]Pivot Additions'!W72</f>
        <v>55114.240000000005</v>
      </c>
      <c r="AK123" s="18">
        <f>'[20]Pivot Additions'!X72</f>
        <v>3359.5999999999985</v>
      </c>
      <c r="AL123" s="18">
        <f>'[20]Pivot Additions'!Y72</f>
        <v>5001799.3500000006</v>
      </c>
      <c r="AM123" s="18">
        <f>'[20]Pivot Additions'!Z72</f>
        <v>2237.8899999996647</v>
      </c>
      <c r="AN123" s="60">
        <f t="shared" si="277"/>
        <v>2161191.1186117972</v>
      </c>
      <c r="AO123" s="60">
        <f>SUM($AH123:$AM123)/SUM($AH$157:$AM$157)*'Capital Spending'!D$12*$AO$1</f>
        <v>823361.0451781837</v>
      </c>
      <c r="AP123" s="60">
        <f>SUM($AH123:$AM123)/SUM($AH$157:$AM$157)*'Capital Spending'!E$12*$AO$1</f>
        <v>959809.2719342463</v>
      </c>
      <c r="AQ123" s="60">
        <f>SUM($AH123:$AM123)/SUM($AH$157:$AM$157)*'Capital Spending'!F$12*$AO$1</f>
        <v>1267594.7993333724</v>
      </c>
      <c r="AR123" s="60">
        <f>SUM($AH123:$AM123)/SUM($AH$157:$AM$157)*'Capital Spending'!G$12*$AO$1</f>
        <v>823264.06925087702</v>
      </c>
      <c r="AS123" s="60">
        <f>SUM($AH123:$AM123)/SUM($AH$157:$AM$157)*'Capital Spending'!H$12*$AO$1</f>
        <v>922247.06919274444</v>
      </c>
      <c r="AT123" s="60">
        <f>SUM($AH123:$AM123)/SUM($AH$157:$AM$157)*'Capital Spending'!I$12*$AO$1</f>
        <v>1005776.6357365001</v>
      </c>
      <c r="AU123" s="60">
        <f>SUM($AH123:$AM123)/SUM($AH$157:$AM$157)*'Capital Spending'!J$12*$AO$1</f>
        <v>1087536.4399980907</v>
      </c>
      <c r="AV123" s="60">
        <f>SUM($AH123:$AM123)/SUM($AH$157:$AM$157)*'Capital Spending'!K$12*$AO$1</f>
        <v>1331393.7327470903</v>
      </c>
      <c r="AW123" s="60">
        <f>SUM($AH123:$AM123)/SUM($AH$157:$AM$157)*'Capital Spending'!L$12*$AO$1</f>
        <v>1105144.6359167167</v>
      </c>
      <c r="AX123" s="60">
        <f>SUM($AH123:$AM123)/SUM($AH$157:$AM$157)*'Capital Spending'!M$12*$AO$1</f>
        <v>1126605.3505602612</v>
      </c>
      <c r="AY123" s="60">
        <f>SUM($AH123:$AM123)/SUM($AH$157:$AM$157)*'Capital Spending'!N$12*$AO$1</f>
        <v>818580.96429028397</v>
      </c>
      <c r="AZ123" s="60">
        <f>SUM($AH123:$AM123)/SUM($AH$157:$AM$157)*'Capital Spending'!O$12*$AO$1</f>
        <v>1121886.4361255129</v>
      </c>
      <c r="BA123" s="60">
        <f>SUM($AH123:$AM123)/SUM($AH$157:$AM$157)*'Capital Spending'!P$12*$AO$1</f>
        <v>174198.80005656567</v>
      </c>
      <c r="BB123" s="60">
        <f>SUM($AH123:$AM123)/SUM($AH$157:$AM$157)*'Capital Spending'!Q$12*$AO$1</f>
        <v>427060.10414397129</v>
      </c>
      <c r="BC123" s="60">
        <f>SUM($AH123:$AM123)/SUM($AH$157:$AM$157)*'Capital Spending'!R$12*$AO$1</f>
        <v>723501.1374482346</v>
      </c>
      <c r="BD123" s="60">
        <f>SUM($AH123:$AM123)/SUM($AH$157:$AM$157)*'Capital Spending'!S$12*$AO$1</f>
        <v>555171.0247666596</v>
      </c>
      <c r="BE123" s="60">
        <f>SUM($AH123:$AM123)/SUM($AH$157:$AM$157)*'Capital Spending'!T$12*$AO$1</f>
        <v>583025.421241862</v>
      </c>
      <c r="BF123" s="60">
        <f>SUM($AH123:$AM123)/SUM($AH$157:$AM$157)*'Capital Spending'!U$12*$AO$1</f>
        <v>705825.66586596298</v>
      </c>
      <c r="BG123" s="60">
        <f>SUM($AH123:$AM123)/SUM($AH$157:$AM$157)*'Capital Spending'!V$12*$AO$1</f>
        <v>530491.19394324441</v>
      </c>
      <c r="BH123" s="60">
        <f>SUM($AH123:$AM123)/SUM($AH$157:$AM$157)*'Capital Spending'!W$12*$AO$1</f>
        <v>775011.96165042941</v>
      </c>
      <c r="BI123" s="19"/>
      <c r="BJ123" s="110">
        <f t="shared" si="208"/>
        <v>-0.17352358592398173</v>
      </c>
      <c r="BK123" s="31">
        <f>'[20]Pivot Retires'!U72</f>
        <v>-61350.7</v>
      </c>
      <c r="BL123" s="31">
        <f>'[20]Pivot Retires'!V72</f>
        <v>-306063.89</v>
      </c>
      <c r="BM123" s="31">
        <f>'[20]Pivot Retires'!W72</f>
        <v>-20336.419999999998</v>
      </c>
      <c r="BN123" s="31">
        <f>'[20]Pivot Retires'!X72</f>
        <v>-58565.48</v>
      </c>
      <c r="BO123" s="31">
        <f>'[20]Pivot Retires'!Y72</f>
        <v>-331645.40999999997</v>
      </c>
      <c r="BP123" s="31">
        <f>'[20]Pivot Retires'!Z72</f>
        <v>-60100.46</v>
      </c>
      <c r="BQ123" s="18">
        <f t="shared" si="209"/>
        <v>-375017.6327685804</v>
      </c>
      <c r="BR123" s="19">
        <f t="shared" si="257"/>
        <v>-142872.56106943596</v>
      </c>
      <c r="BS123" s="19">
        <f t="shared" si="258"/>
        <v>-166549.54666911653</v>
      </c>
      <c r="BT123" s="19">
        <f t="shared" si="259"/>
        <v>-219957.59507891681</v>
      </c>
      <c r="BU123" s="19">
        <f t="shared" si="260"/>
        <v>-142855.73345878141</v>
      </c>
      <c r="BV123" s="19">
        <f t="shared" si="261"/>
        <v>-160031.61855420753</v>
      </c>
      <c r="BW123" s="19">
        <f t="shared" si="262"/>
        <v>-174525.96847155585</v>
      </c>
      <c r="BX123" s="19">
        <f t="shared" si="263"/>
        <v>-188713.22289146989</v>
      </c>
      <c r="BY123" s="19">
        <f t="shared" si="264"/>
        <v>-231028.21478299049</v>
      </c>
      <c r="BZ123" s="19">
        <f t="shared" si="265"/>
        <v>-191768.6601889219</v>
      </c>
      <c r="CA123" s="19">
        <f t="shared" si="266"/>
        <v>-195492.60035036103</v>
      </c>
      <c r="CB123" s="19">
        <f t="shared" si="267"/>
        <v>-142043.10429276092</v>
      </c>
      <c r="CC123" s="19">
        <f t="shared" si="268"/>
        <v>-194673.75739597509</v>
      </c>
      <c r="CD123" s="19">
        <f t="shared" si="269"/>
        <v>-30227.600449469988</v>
      </c>
      <c r="CE123" s="19">
        <f t="shared" si="270"/>
        <v>-74105.000676130992</v>
      </c>
      <c r="CF123" s="19">
        <f t="shared" si="271"/>
        <v>-125544.51179009725</v>
      </c>
      <c r="CG123" s="19">
        <f t="shared" si="272"/>
        <v>-96335.267018602448</v>
      </c>
      <c r="CH123" s="19">
        <f t="shared" si="273"/>
        <v>-101168.66177872788</v>
      </c>
      <c r="CI123" s="19">
        <f t="shared" si="274"/>
        <v>-122477.40057824405</v>
      </c>
      <c r="CJ123" s="19">
        <f t="shared" si="275"/>
        <v>-92052.734274126226</v>
      </c>
      <c r="CK123" s="19">
        <f t="shared" si="276"/>
        <v>-134482.85471956193</v>
      </c>
      <c r="CL123" s="19"/>
      <c r="CM123" s="18">
        <f>'[20]Pivot Transfers'!U72</f>
        <v>0</v>
      </c>
      <c r="CN123" s="18">
        <f>'[20]Pivot Transfers'!V72</f>
        <v>0</v>
      </c>
      <c r="CO123" s="18">
        <f>'[20]Pivot Transfers'!W72</f>
        <v>0</v>
      </c>
      <c r="CP123" s="18">
        <f>'[20]Pivot Transfers'!X72</f>
        <v>0</v>
      </c>
      <c r="CQ123" s="18">
        <f>'[20]Pivot Transfers'!Y72</f>
        <v>0</v>
      </c>
      <c r="CR123" s="18">
        <f>'[20]Pivot Transfers'!Z72</f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9">
        <v>0</v>
      </c>
      <c r="CZ123" s="19">
        <v>0</v>
      </c>
      <c r="DA123" s="19">
        <v>0</v>
      </c>
      <c r="DB123" s="19">
        <v>0</v>
      </c>
      <c r="DC123" s="19">
        <v>0</v>
      </c>
      <c r="DD123" s="19">
        <v>0</v>
      </c>
      <c r="DE123" s="19">
        <v>0</v>
      </c>
      <c r="DF123" s="19">
        <v>0</v>
      </c>
      <c r="DG123" s="19">
        <v>0</v>
      </c>
      <c r="DH123" s="19">
        <v>0</v>
      </c>
      <c r="DI123" s="19">
        <v>0</v>
      </c>
      <c r="DJ123" s="19">
        <v>0</v>
      </c>
      <c r="DK123" s="19">
        <v>0</v>
      </c>
      <c r="DL123" s="19">
        <v>0</v>
      </c>
      <c r="DM123" s="19">
        <v>0</v>
      </c>
      <c r="DN123" s="19"/>
    </row>
    <row r="124" spans="1:118">
      <c r="A124" s="50">
        <v>37602</v>
      </c>
      <c r="B124" s="34" t="s">
        <v>53</v>
      </c>
      <c r="C124" s="53">
        <f t="shared" si="178"/>
        <v>73282774.581818685</v>
      </c>
      <c r="D124" s="53">
        <f t="shared" si="179"/>
        <v>97163196.540185437</v>
      </c>
      <c r="E124" s="21">
        <f>'[20]Pivot End Balances'!T73</f>
        <v>64132671.560000002</v>
      </c>
      <c r="F124" s="19">
        <f t="shared" si="230"/>
        <v>64980044.759999998</v>
      </c>
      <c r="G124" s="19">
        <f t="shared" si="231"/>
        <v>67032645.299999997</v>
      </c>
      <c r="H124" s="19">
        <f t="shared" si="232"/>
        <v>67497990.109999999</v>
      </c>
      <c r="I124" s="19">
        <f t="shared" si="233"/>
        <v>68390059.810000002</v>
      </c>
      <c r="J124" s="19">
        <f t="shared" si="234"/>
        <v>70598096.459999993</v>
      </c>
      <c r="K124" s="19">
        <f t="shared" si="235"/>
        <v>72125092.689999998</v>
      </c>
      <c r="L124" s="19">
        <f t="shared" si="236"/>
        <v>75701555.487186342</v>
      </c>
      <c r="M124" s="19">
        <f t="shared" si="237"/>
        <v>77064100.484420881</v>
      </c>
      <c r="N124" s="19">
        <f t="shared" si="238"/>
        <v>78652447.819325849</v>
      </c>
      <c r="O124" s="19">
        <f t="shared" si="239"/>
        <v>80750136.266534865</v>
      </c>
      <c r="P124" s="19">
        <f t="shared" si="240"/>
        <v>82112520.782452762</v>
      </c>
      <c r="Q124" s="19">
        <f t="shared" si="241"/>
        <v>83638708.033722177</v>
      </c>
      <c r="R124" s="19">
        <f t="shared" si="242"/>
        <v>85303124.794004515</v>
      </c>
      <c r="S124" s="19">
        <f t="shared" si="243"/>
        <v>87102842.359351546</v>
      </c>
      <c r="T124" s="19">
        <f t="shared" si="244"/>
        <v>89306108.934237152</v>
      </c>
      <c r="U124" s="19">
        <f t="shared" si="245"/>
        <v>91134965.550307736</v>
      </c>
      <c r="V124" s="19">
        <f t="shared" si="246"/>
        <v>92999336.585655123</v>
      </c>
      <c r="W124" s="19">
        <f t="shared" si="247"/>
        <v>94353971.231363654</v>
      </c>
      <c r="X124" s="19">
        <f t="shared" si="248"/>
        <v>96210533.13693364</v>
      </c>
      <c r="Y124" s="19">
        <f t="shared" si="249"/>
        <v>96498807.284625396</v>
      </c>
      <c r="Z124" s="19">
        <f t="shared" si="250"/>
        <v>97205530.795322821</v>
      </c>
      <c r="AA124" s="19">
        <f t="shared" si="251"/>
        <v>98402821.899992779</v>
      </c>
      <c r="AB124" s="19">
        <f t="shared" si="252"/>
        <v>99321550.69683753</v>
      </c>
      <c r="AC124" s="19">
        <f t="shared" si="253"/>
        <v>100286374.54370989</v>
      </c>
      <c r="AD124" s="19">
        <f t="shared" si="254"/>
        <v>101454415.26603636</v>
      </c>
      <c r="AE124" s="19">
        <f t="shared" si="255"/>
        <v>102332302.46584664</v>
      </c>
      <c r="AF124" s="19">
        <f t="shared" si="256"/>
        <v>103614836.63154207</v>
      </c>
      <c r="AH124" s="18">
        <f>'[20]Pivot Additions'!U73</f>
        <v>850846.08000000007</v>
      </c>
      <c r="AI124" s="18">
        <f>'[20]Pivot Additions'!V73</f>
        <v>2053501.99</v>
      </c>
      <c r="AJ124" s="18">
        <f>'[20]Pivot Additions'!W73</f>
        <v>468950.3</v>
      </c>
      <c r="AK124" s="18">
        <f>'[20]Pivot Additions'!X73</f>
        <v>894427.84000000008</v>
      </c>
      <c r="AL124" s="18">
        <f>'[20]Pivot Additions'!Y73</f>
        <v>2211787.46</v>
      </c>
      <c r="AM124" s="18">
        <f>'[20]Pivot Additions'!Z73</f>
        <v>1540471.2900000003</v>
      </c>
      <c r="AN124" s="60">
        <f t="shared" si="277"/>
        <v>3588797.1087722145</v>
      </c>
      <c r="AO124" s="60">
        <f>SUM($AH124:$AM124)/SUM($AH$157:$AM$157)*'Capital Spending'!D$12*$AO$1</f>
        <v>1367244.0687749756</v>
      </c>
      <c r="AP124" s="60">
        <f>SUM($AH124:$AM124)/SUM($AH$157:$AM$157)*'Capital Spending'!E$12*$AO$1</f>
        <v>1593825.1413428625</v>
      </c>
      <c r="AQ124" s="60">
        <f>SUM($AH124:$AM124)/SUM($AH$157:$AM$157)*'Capital Spending'!F$12*$AO$1</f>
        <v>2104922.8417449552</v>
      </c>
      <c r="AR124" s="60">
        <f>SUM($AH124:$AM124)/SUM($AH$157:$AM$157)*'Capital Spending'!G$12*$AO$1</f>
        <v>1367083.0339990403</v>
      </c>
      <c r="AS124" s="60">
        <f>SUM($AH124:$AM124)/SUM($AH$157:$AM$157)*'Capital Spending'!H$12*$AO$1</f>
        <v>1531450.6833706282</v>
      </c>
      <c r="AT124" s="60">
        <f>SUM($AH124:$AM124)/SUM($AH$157:$AM$157)*'Capital Spending'!I$12*$AO$1</f>
        <v>1670156.9108429025</v>
      </c>
      <c r="AU124" s="60">
        <f>SUM($AH124:$AM124)/SUM($AH$157:$AM$157)*'Capital Spending'!J$12*$AO$1</f>
        <v>1805924.3340110355</v>
      </c>
      <c r="AV124" s="60">
        <f>SUM($AH124:$AM124)/SUM($AH$157:$AM$157)*'Capital Spending'!K$12*$AO$1</f>
        <v>2210865.0815617512</v>
      </c>
      <c r="AW124" s="60">
        <f>SUM($AH124:$AM124)/SUM($AH$157:$AM$157)*'Capital Spending'!L$12*$AO$1</f>
        <v>1835163.8779177538</v>
      </c>
      <c r="AX124" s="60">
        <f>SUM($AH124:$AM124)/SUM($AH$157:$AM$157)*'Capital Spending'!M$12*$AO$1</f>
        <v>1870800.7774041861</v>
      </c>
      <c r="AY124" s="60">
        <f>SUM($AH124:$AM124)/SUM($AH$157:$AM$157)*'Capital Spending'!N$12*$AO$1</f>
        <v>1359306.4364561776</v>
      </c>
      <c r="AZ124" s="60">
        <f>SUM($AH124:$AM124)/SUM($AH$157:$AM$157)*'Capital Spending'!O$12*$AO$1</f>
        <v>1862964.7159221056</v>
      </c>
      <c r="BA124" s="60">
        <f>SUM($AH124:$AM124)/SUM($AH$157:$AM$157)*'Capital Spending'!P$12*$AO$1</f>
        <v>289268.33199099719</v>
      </c>
      <c r="BB124" s="60">
        <f>SUM($AH124:$AM124)/SUM($AH$157:$AM$157)*'Capital Spending'!Q$12*$AO$1</f>
        <v>709160.82054247195</v>
      </c>
      <c r="BC124" s="60">
        <f>SUM($AH124:$AM124)/SUM($AH$157:$AM$157)*'Capital Spending'!R$12*$AO$1</f>
        <v>1201420.2575177376</v>
      </c>
      <c r="BD124" s="60">
        <f>SUM($AH124:$AM124)/SUM($AH$157:$AM$157)*'Capital Spending'!S$12*$AO$1</f>
        <v>921897.25906169543</v>
      </c>
      <c r="BE124" s="60">
        <f>SUM($AH124:$AM124)/SUM($AH$157:$AM$157)*'Capital Spending'!T$12*$AO$1</f>
        <v>968151.27920638828</v>
      </c>
      <c r="BF124" s="60">
        <f>SUM($AH124:$AM124)/SUM($AH$157:$AM$157)*'Capital Spending'!U$12*$AO$1</f>
        <v>1172068.9980366293</v>
      </c>
      <c r="BG124" s="60">
        <f>SUM($AH124:$AM124)/SUM($AH$157:$AM$157)*'Capital Spending'!V$12*$AO$1</f>
        <v>880914.80973488535</v>
      </c>
      <c r="BH124" s="60">
        <f>SUM($AH124:$AM124)/SUM($AH$157:$AM$157)*'Capital Spending'!W$12*$AO$1</f>
        <v>1286957.3002046673</v>
      </c>
      <c r="BI124" s="19"/>
      <c r="BJ124" s="110">
        <f t="shared" si="208"/>
        <v>-3.4368929789115213E-3</v>
      </c>
      <c r="BK124" s="31">
        <f>'[20]Pivot Retires'!U73</f>
        <v>-3472.88</v>
      </c>
      <c r="BL124" s="31">
        <f>'[20]Pivot Retires'!V73</f>
        <v>-901.45</v>
      </c>
      <c r="BM124" s="31">
        <f>'[20]Pivot Retires'!W73</f>
        <v>-3605.49</v>
      </c>
      <c r="BN124" s="31">
        <f>'[20]Pivot Retires'!X73</f>
        <v>-2358.14</v>
      </c>
      <c r="BO124" s="31">
        <f>'[20]Pivot Retires'!Y73</f>
        <v>-3750.81</v>
      </c>
      <c r="BP124" s="31">
        <f>'[20]Pivot Retires'!Z73</f>
        <v>-13475.06</v>
      </c>
      <c r="BQ124" s="18">
        <f t="shared" si="209"/>
        <v>-12334.311585877191</v>
      </c>
      <c r="BR124" s="19">
        <f t="shared" si="257"/>
        <v>-4699.071540431135</v>
      </c>
      <c r="BS124" s="19">
        <f t="shared" si="258"/>
        <v>-5477.8064378939471</v>
      </c>
      <c r="BT124" s="19">
        <f t="shared" si="259"/>
        <v>-7234.3945359437239</v>
      </c>
      <c r="BU124" s="19">
        <f t="shared" si="260"/>
        <v>-4698.5180811403616</v>
      </c>
      <c r="BV124" s="19">
        <f t="shared" si="261"/>
        <v>-5263.4321012257633</v>
      </c>
      <c r="BW124" s="19">
        <f t="shared" si="262"/>
        <v>-5740.1505605565271</v>
      </c>
      <c r="BX124" s="19">
        <f t="shared" si="263"/>
        <v>-6206.7686640079928</v>
      </c>
      <c r="BY124" s="19">
        <f t="shared" si="264"/>
        <v>-7598.5066761402304</v>
      </c>
      <c r="BZ124" s="19">
        <f t="shared" si="265"/>
        <v>-6307.2618471675678</v>
      </c>
      <c r="CA124" s="19">
        <f t="shared" si="266"/>
        <v>-6429.7420568026628</v>
      </c>
      <c r="CB124" s="19">
        <f t="shared" si="267"/>
        <v>-4671.7907476454766</v>
      </c>
      <c r="CC124" s="19">
        <f t="shared" si="268"/>
        <v>-6402.8103521125813</v>
      </c>
      <c r="CD124" s="19">
        <f t="shared" si="269"/>
        <v>-994.18429924130521</v>
      </c>
      <c r="CE124" s="19">
        <f t="shared" si="270"/>
        <v>-2437.309845041555</v>
      </c>
      <c r="CF124" s="19">
        <f t="shared" si="271"/>
        <v>-4129.1528477847842</v>
      </c>
      <c r="CG124" s="19">
        <f t="shared" si="272"/>
        <v>-3168.4622169469167</v>
      </c>
      <c r="CH124" s="19">
        <f t="shared" si="273"/>
        <v>-3327.4323340286437</v>
      </c>
      <c r="CI124" s="19">
        <f t="shared" si="274"/>
        <v>-4028.2757101519528</v>
      </c>
      <c r="CJ124" s="19">
        <f t="shared" si="275"/>
        <v>-3027.6099245970063</v>
      </c>
      <c r="CK124" s="19">
        <f t="shared" si="276"/>
        <v>-4423.1345092323481</v>
      </c>
      <c r="CL124" s="19"/>
      <c r="CM124" s="18">
        <f>'[20]Pivot Transfers'!U73</f>
        <v>0</v>
      </c>
      <c r="CN124" s="18">
        <f>'[20]Pivot Transfers'!V73</f>
        <v>0</v>
      </c>
      <c r="CO124" s="18">
        <f>'[20]Pivot Transfers'!W73</f>
        <v>0</v>
      </c>
      <c r="CP124" s="18">
        <f>'[20]Pivot Transfers'!X73</f>
        <v>0</v>
      </c>
      <c r="CQ124" s="18">
        <f>'[20]Pivot Transfers'!Y73</f>
        <v>0</v>
      </c>
      <c r="CR124" s="18">
        <f>'[20]Pivot Transfers'!Z73</f>
        <v>0</v>
      </c>
      <c r="CS124" s="18">
        <v>0</v>
      </c>
      <c r="CT124" s="18">
        <v>0</v>
      </c>
      <c r="CU124" s="18">
        <v>0</v>
      </c>
      <c r="CV124" s="18">
        <v>0</v>
      </c>
      <c r="CW124" s="18">
        <v>0</v>
      </c>
      <c r="CX124" s="18">
        <v>0</v>
      </c>
      <c r="CY124" s="19">
        <v>0</v>
      </c>
      <c r="CZ124" s="19">
        <v>0</v>
      </c>
      <c r="DA124" s="19">
        <v>0</v>
      </c>
      <c r="DB124" s="19">
        <v>0</v>
      </c>
      <c r="DC124" s="19">
        <v>0</v>
      </c>
      <c r="DD124" s="19">
        <v>0</v>
      </c>
      <c r="DE124" s="19">
        <v>0</v>
      </c>
      <c r="DF124" s="19">
        <v>0</v>
      </c>
      <c r="DG124" s="19">
        <v>0</v>
      </c>
      <c r="DH124" s="19">
        <v>0</v>
      </c>
      <c r="DI124" s="19">
        <v>0</v>
      </c>
      <c r="DJ124" s="19">
        <v>0</v>
      </c>
      <c r="DK124" s="19">
        <v>0</v>
      </c>
      <c r="DL124" s="19">
        <v>0</v>
      </c>
      <c r="DM124" s="19">
        <v>0</v>
      </c>
      <c r="DN124" s="19"/>
    </row>
    <row r="125" spans="1:118">
      <c r="A125" s="50">
        <v>37800</v>
      </c>
      <c r="B125" s="34" t="s">
        <v>54</v>
      </c>
      <c r="C125" s="53">
        <f t="shared" si="178"/>
        <v>6546839.3733374476</v>
      </c>
      <c r="D125" s="53">
        <f t="shared" si="179"/>
        <v>7462836.8265099321</v>
      </c>
      <c r="E125" s="21">
        <f>'[20]Pivot End Balances'!T74</f>
        <v>6240179.6600000001</v>
      </c>
      <c r="F125" s="19">
        <f t="shared" si="230"/>
        <v>6239800.3900000006</v>
      </c>
      <c r="G125" s="19">
        <f t="shared" si="231"/>
        <v>6234159.080000001</v>
      </c>
      <c r="H125" s="19">
        <f t="shared" si="232"/>
        <v>6253596.6700000009</v>
      </c>
      <c r="I125" s="19">
        <f t="shared" si="233"/>
        <v>6280163.7000000011</v>
      </c>
      <c r="J125" s="19">
        <f t="shared" si="234"/>
        <v>6436852.3200000012</v>
      </c>
      <c r="K125" s="19">
        <f t="shared" si="235"/>
        <v>6536026.9400000013</v>
      </c>
      <c r="L125" s="19">
        <f t="shared" si="236"/>
        <v>6668413.2061086753</v>
      </c>
      <c r="M125" s="19">
        <f t="shared" si="237"/>
        <v>6718849.1409465401</v>
      </c>
      <c r="N125" s="19">
        <f t="shared" si="238"/>
        <v>6777643.3700147578</v>
      </c>
      <c r="O125" s="19">
        <f t="shared" si="239"/>
        <v>6855291.3581900513</v>
      </c>
      <c r="P125" s="19">
        <f t="shared" si="240"/>
        <v>6905721.352655123</v>
      </c>
      <c r="Q125" s="19">
        <f t="shared" si="241"/>
        <v>6962214.6654716767</v>
      </c>
      <c r="R125" s="19">
        <f t="shared" si="242"/>
        <v>7023824.6786712613</v>
      </c>
      <c r="S125" s="19">
        <f t="shared" si="243"/>
        <v>7090442.9834146872</v>
      </c>
      <c r="T125" s="19">
        <f t="shared" si="244"/>
        <v>7171999.0491790585</v>
      </c>
      <c r="U125" s="19">
        <f t="shared" si="245"/>
        <v>7239695.9643658195</v>
      </c>
      <c r="V125" s="19">
        <f t="shared" si="246"/>
        <v>7308707.4804942627</v>
      </c>
      <c r="W125" s="19">
        <f t="shared" si="247"/>
        <v>7358850.6059387336</v>
      </c>
      <c r="X125" s="19">
        <f t="shared" si="248"/>
        <v>7427573.0594957452</v>
      </c>
      <c r="Y125" s="19">
        <f t="shared" si="249"/>
        <v>7438243.8088346152</v>
      </c>
      <c r="Z125" s="19">
        <f t="shared" si="250"/>
        <v>7464403.8703417704</v>
      </c>
      <c r="AA125" s="19">
        <f t="shared" si="251"/>
        <v>7508722.7708255341</v>
      </c>
      <c r="AB125" s="19">
        <f t="shared" si="252"/>
        <v>7542730.4152155379</v>
      </c>
      <c r="AC125" s="19">
        <f t="shared" si="253"/>
        <v>7578444.3129360806</v>
      </c>
      <c r="AD125" s="19">
        <f t="shared" si="254"/>
        <v>7621680.4819277823</v>
      </c>
      <c r="AE125" s="19">
        <f t="shared" si="255"/>
        <v>7654176.3346845666</v>
      </c>
      <c r="AF125" s="19">
        <f t="shared" si="256"/>
        <v>7701650.5903896168</v>
      </c>
      <c r="AH125" s="18">
        <f>'[20]Pivot Additions'!U74</f>
        <v>881.65999999999985</v>
      </c>
      <c r="AI125" s="18">
        <f>'[20]Pivot Additions'!V74</f>
        <v>-7.6000000000001364</v>
      </c>
      <c r="AJ125" s="18">
        <f>'[20]Pivot Additions'!W74</f>
        <v>19437.59</v>
      </c>
      <c r="AK125" s="18">
        <f>'[20]Pivot Additions'!X74</f>
        <v>26567.03</v>
      </c>
      <c r="AL125" s="18">
        <f>'[20]Pivot Additions'!Y74</f>
        <v>156845.62</v>
      </c>
      <c r="AM125" s="18">
        <f>'[20]Pivot Additions'!Z74</f>
        <v>99174.62</v>
      </c>
      <c r="AN125" s="60">
        <f t="shared" si="277"/>
        <v>135541.74649552288</v>
      </c>
      <c r="AO125" s="60">
        <f>SUM($AH125:$AM125)/SUM($AH$157:$AM$157)*'Capital Spending'!D$12*$AO$1</f>
        <v>51638.095816123045</v>
      </c>
      <c r="AP125" s="60">
        <f>SUM($AH125:$AM125)/SUM($AH$157:$AM$157)*'Capital Spending'!E$12*$AO$1</f>
        <v>60195.613381998206</v>
      </c>
      <c r="AQ125" s="60">
        <f>SUM($AH125:$AM125)/SUM($AH$157:$AM$157)*'Capital Spending'!F$12*$AO$1</f>
        <v>79498.759489927732</v>
      </c>
      <c r="AR125" s="60">
        <f>SUM($AH125:$AM125)/SUM($AH$157:$AM$157)*'Capital Spending'!G$12*$AO$1</f>
        <v>51632.013852134776</v>
      </c>
      <c r="AS125" s="60">
        <f>SUM($AH125:$AM125)/SUM($AH$157:$AM$157)*'Capital Spending'!H$12*$AO$1</f>
        <v>57839.853857559501</v>
      </c>
      <c r="AT125" s="60">
        <f>SUM($AH125:$AM125)/SUM($AH$157:$AM$157)*'Capital Spending'!I$12*$AO$1</f>
        <v>63078.512871033039</v>
      </c>
      <c r="AU125" s="60">
        <f>SUM($AH125:$AM125)/SUM($AH$157:$AM$157)*'Capital Spending'!J$12*$AO$1</f>
        <v>68206.179076632819</v>
      </c>
      <c r="AV125" s="60">
        <f>SUM($AH125:$AM125)/SUM($AH$157:$AM$157)*'Capital Spending'!K$12*$AO$1</f>
        <v>83499.987694586191</v>
      </c>
      <c r="AW125" s="60">
        <f>SUM($AH125:$AM125)/SUM($AH$157:$AM$157)*'Capital Spending'!L$12*$AO$1</f>
        <v>69310.498637680663</v>
      </c>
      <c r="AX125" s="60">
        <f>SUM($AH125:$AM125)/SUM($AH$157:$AM$157)*'Capital Spending'!M$12*$AO$1</f>
        <v>70656.433626390281</v>
      </c>
      <c r="AY125" s="60">
        <f>SUM($AH125:$AM125)/SUM($AH$157:$AM$157)*'Capital Spending'!N$12*$AO$1</f>
        <v>51338.307191990636</v>
      </c>
      <c r="AZ125" s="60">
        <f>SUM($AH125:$AM125)/SUM($AH$157:$AM$157)*'Capital Spending'!O$12*$AO$1</f>
        <v>70360.481131240493</v>
      </c>
      <c r="BA125" s="60">
        <f>SUM($AH125:$AM125)/SUM($AH$157:$AM$157)*'Capital Spending'!P$12*$AO$1</f>
        <v>10925.090980504094</v>
      </c>
      <c r="BB125" s="60">
        <f>SUM($AH125:$AM125)/SUM($AH$157:$AM$157)*'Capital Spending'!Q$12*$AO$1</f>
        <v>26783.597191263128</v>
      </c>
      <c r="BC125" s="60">
        <f>SUM($AH125:$AM125)/SUM($AH$157:$AM$157)*'Capital Spending'!R$12*$AO$1</f>
        <v>45375.259465354975</v>
      </c>
      <c r="BD125" s="60">
        <f>SUM($AH125:$AM125)/SUM($AH$157:$AM$157)*'Capital Spending'!S$12*$AO$1</f>
        <v>34818.230397373176</v>
      </c>
      <c r="BE125" s="60">
        <f>SUM($AH125:$AM125)/SUM($AH$157:$AM$157)*'Capital Spending'!T$12*$AO$1</f>
        <v>36565.15296859527</v>
      </c>
      <c r="BF125" s="60">
        <f>SUM($AH125:$AM125)/SUM($AH$157:$AM$157)*'Capital Spending'!U$12*$AO$1</f>
        <v>44266.720628710136</v>
      </c>
      <c r="BG125" s="60">
        <f>SUM($AH125:$AM125)/SUM($AH$157:$AM$157)*'Capital Spending'!V$12*$AO$1</f>
        <v>33270.404596956032</v>
      </c>
      <c r="BH125" s="60">
        <f>SUM($AH125:$AM125)/SUM($AH$157:$AM$157)*'Capital Spending'!W$12*$AO$1</f>
        <v>48605.823859064876</v>
      </c>
      <c r="BI125" s="19"/>
      <c r="BJ125" s="110">
        <f t="shared" si="208"/>
        <v>-2.3280505589125245E-2</v>
      </c>
      <c r="BK125" s="31">
        <f>'[20]Pivot Retires'!U74</f>
        <v>-1260.93</v>
      </c>
      <c r="BL125" s="31">
        <f>'[20]Pivot Retires'!V74</f>
        <v>-5633.71</v>
      </c>
      <c r="BM125" s="31">
        <f>'[20]Pivot Retires'!W74</f>
        <v>0</v>
      </c>
      <c r="BN125" s="31">
        <f>'[20]Pivot Retires'!X74</f>
        <v>0</v>
      </c>
      <c r="BO125" s="31">
        <f>'[20]Pivot Retires'!Y74</f>
        <v>-157</v>
      </c>
      <c r="BP125" s="31">
        <f>'[20]Pivot Retires'!Z74</f>
        <v>0</v>
      </c>
      <c r="BQ125" s="18">
        <f t="shared" si="209"/>
        <v>-3155.4803868488175</v>
      </c>
      <c r="BR125" s="19">
        <f t="shared" si="257"/>
        <v>-1202.1609782590374</v>
      </c>
      <c r="BS125" s="19">
        <f t="shared" si="258"/>
        <v>-1401.3843137804317</v>
      </c>
      <c r="BT125" s="19">
        <f t="shared" si="259"/>
        <v>-1850.7713146337862</v>
      </c>
      <c r="BU125" s="19">
        <f t="shared" si="260"/>
        <v>-1202.0193870624157</v>
      </c>
      <c r="BV125" s="19">
        <f t="shared" si="261"/>
        <v>-1346.5410410051013</v>
      </c>
      <c r="BW125" s="19">
        <f t="shared" si="262"/>
        <v>-1468.4996714477934</v>
      </c>
      <c r="BX125" s="19">
        <f t="shared" si="263"/>
        <v>-1587.8743332064278</v>
      </c>
      <c r="BY125" s="19">
        <f t="shared" si="264"/>
        <v>-1943.921930215703</v>
      </c>
      <c r="BZ125" s="19">
        <f t="shared" si="265"/>
        <v>-1613.5834509195824</v>
      </c>
      <c r="CA125" s="19">
        <f t="shared" si="266"/>
        <v>-1644.9174979468357</v>
      </c>
      <c r="CB125" s="19">
        <f t="shared" si="267"/>
        <v>-1195.1817475193668</v>
      </c>
      <c r="CC125" s="19">
        <f t="shared" si="268"/>
        <v>-1638.0275742293857</v>
      </c>
      <c r="CD125" s="19">
        <f t="shared" si="269"/>
        <v>-254.34164163332736</v>
      </c>
      <c r="CE125" s="19">
        <f t="shared" si="270"/>
        <v>-623.53568410808043</v>
      </c>
      <c r="CF125" s="19">
        <f t="shared" si="271"/>
        <v>-1056.3589815912046</v>
      </c>
      <c r="CG125" s="19">
        <f t="shared" si="272"/>
        <v>-810.58600736949677</v>
      </c>
      <c r="CH125" s="19">
        <f t="shared" si="273"/>
        <v>-851.2552480526017</v>
      </c>
      <c r="CI125" s="19">
        <f t="shared" si="274"/>
        <v>-1030.5516370089322</v>
      </c>
      <c r="CJ125" s="19">
        <f t="shared" si="275"/>
        <v>-774.5518401718931</v>
      </c>
      <c r="CK125" s="19">
        <f t="shared" si="276"/>
        <v>-1131.5681540149969</v>
      </c>
      <c r="CL125" s="19"/>
      <c r="CM125" s="18">
        <f>'[20]Pivot Transfers'!U74</f>
        <v>0</v>
      </c>
      <c r="CN125" s="18">
        <f>'[20]Pivot Transfers'!V74</f>
        <v>0</v>
      </c>
      <c r="CO125" s="18">
        <f>'[20]Pivot Transfers'!W74</f>
        <v>0</v>
      </c>
      <c r="CP125" s="18">
        <f>'[20]Pivot Transfers'!X74</f>
        <v>0</v>
      </c>
      <c r="CQ125" s="18">
        <f>'[20]Pivot Transfers'!Y74</f>
        <v>0</v>
      </c>
      <c r="CR125" s="18">
        <f>'[20]Pivot Transfers'!Z74</f>
        <v>0</v>
      </c>
      <c r="CS125" s="18">
        <v>0</v>
      </c>
      <c r="CT125" s="18">
        <v>0</v>
      </c>
      <c r="CU125" s="18">
        <v>0</v>
      </c>
      <c r="CV125" s="18">
        <v>0</v>
      </c>
      <c r="CW125" s="18">
        <v>0</v>
      </c>
      <c r="CX125" s="18">
        <v>0</v>
      </c>
      <c r="CY125" s="19">
        <v>0</v>
      </c>
      <c r="CZ125" s="19">
        <v>0</v>
      </c>
      <c r="DA125" s="19">
        <v>0</v>
      </c>
      <c r="DB125" s="19">
        <v>0</v>
      </c>
      <c r="DC125" s="19">
        <v>0</v>
      </c>
      <c r="DD125" s="19">
        <v>0</v>
      </c>
      <c r="DE125" s="19">
        <v>0</v>
      </c>
      <c r="DF125" s="19">
        <v>0</v>
      </c>
      <c r="DG125" s="19">
        <v>0</v>
      </c>
      <c r="DH125" s="19">
        <v>0</v>
      </c>
      <c r="DI125" s="19">
        <v>0</v>
      </c>
      <c r="DJ125" s="19">
        <v>0</v>
      </c>
      <c r="DK125" s="19">
        <v>0</v>
      </c>
      <c r="DL125" s="19">
        <v>0</v>
      </c>
      <c r="DM125" s="19">
        <v>0</v>
      </c>
      <c r="DN125" s="19"/>
    </row>
    <row r="126" spans="1:118">
      <c r="A126" s="50">
        <v>37900</v>
      </c>
      <c r="B126" s="34" t="s">
        <v>55</v>
      </c>
      <c r="C126" s="53">
        <f t="shared" si="178"/>
        <v>2836568.7210598411</v>
      </c>
      <c r="D126" s="53">
        <f t="shared" si="179"/>
        <v>3151874.9211629597</v>
      </c>
      <c r="E126" s="21">
        <f>'[20]Pivot End Balances'!T75</f>
        <v>2725115.1700000004</v>
      </c>
      <c r="F126" s="19">
        <f t="shared" si="230"/>
        <v>2725119.0900000003</v>
      </c>
      <c r="G126" s="19">
        <f t="shared" si="231"/>
        <v>2725118.62</v>
      </c>
      <c r="H126" s="19">
        <f t="shared" si="232"/>
        <v>2740053.73</v>
      </c>
      <c r="I126" s="19">
        <f t="shared" si="233"/>
        <v>2739860.34</v>
      </c>
      <c r="J126" s="19">
        <f t="shared" si="234"/>
        <v>2837886.88</v>
      </c>
      <c r="K126" s="19">
        <f t="shared" si="235"/>
        <v>2828378.55</v>
      </c>
      <c r="L126" s="19">
        <f t="shared" si="236"/>
        <v>2874587.0306186522</v>
      </c>
      <c r="M126" s="19">
        <f t="shared" si="237"/>
        <v>2892191.3334360304</v>
      </c>
      <c r="N126" s="19">
        <f t="shared" si="238"/>
        <v>2912713.0391555433</v>
      </c>
      <c r="O126" s="19">
        <f t="shared" si="239"/>
        <v>2939815.5148287378</v>
      </c>
      <c r="P126" s="19">
        <f t="shared" si="240"/>
        <v>2957417.7442014222</v>
      </c>
      <c r="Q126" s="19">
        <f t="shared" si="241"/>
        <v>2977136.3315375461</v>
      </c>
      <c r="R126" s="19">
        <f t="shared" si="242"/>
        <v>2998640.8665964245</v>
      </c>
      <c r="S126" s="19">
        <f t="shared" si="243"/>
        <v>3021893.510047046</v>
      </c>
      <c r="T126" s="19">
        <f t="shared" si="244"/>
        <v>3050360.0722893323</v>
      </c>
      <c r="U126" s="19">
        <f t="shared" si="245"/>
        <v>3073989.197011244</v>
      </c>
      <c r="V126" s="19">
        <f t="shared" si="246"/>
        <v>3098077.1738023357</v>
      </c>
      <c r="W126" s="19">
        <f t="shared" si="247"/>
        <v>3115579.2735923361</v>
      </c>
      <c r="X126" s="19">
        <f t="shared" si="248"/>
        <v>3139566.3551574936</v>
      </c>
      <c r="Y126" s="19">
        <f t="shared" si="249"/>
        <v>3143290.9039985863</v>
      </c>
      <c r="Z126" s="19">
        <f t="shared" si="250"/>
        <v>3152421.8866198789</v>
      </c>
      <c r="AA126" s="19">
        <f t="shared" si="251"/>
        <v>3167891.0822867686</v>
      </c>
      <c r="AB126" s="19">
        <f t="shared" si="252"/>
        <v>3179761.2076620967</v>
      </c>
      <c r="AC126" s="19">
        <f t="shared" si="253"/>
        <v>3192226.8885755651</v>
      </c>
      <c r="AD126" s="19">
        <f t="shared" si="254"/>
        <v>3207318.164548541</v>
      </c>
      <c r="AE126" s="19">
        <f t="shared" si="255"/>
        <v>3218660.609852239</v>
      </c>
      <c r="AF126" s="19">
        <f t="shared" si="256"/>
        <v>3235231.1597220493</v>
      </c>
      <c r="AH126" s="18">
        <f>'[20]Pivot Additions'!U75</f>
        <v>3.9200000000000728</v>
      </c>
      <c r="AI126" s="18">
        <f>'[20]Pivot Additions'!V75</f>
        <v>-0.47000000000116415</v>
      </c>
      <c r="AJ126" s="18">
        <f>'[20]Pivot Additions'!W75</f>
        <v>14935.11</v>
      </c>
      <c r="AK126" s="18">
        <f>'[20]Pivot Additions'!X75</f>
        <v>-193.39</v>
      </c>
      <c r="AL126" s="18">
        <f>'[20]Pivot Additions'!Y75</f>
        <v>98026.540000000008</v>
      </c>
      <c r="AM126" s="18">
        <f>'[20]Pivot Additions'!Z75</f>
        <v>-5768.16</v>
      </c>
      <c r="AN126" s="60">
        <f t="shared" si="277"/>
        <v>47882.138530639219</v>
      </c>
      <c r="AO126" s="60">
        <f>SUM($AH126:$AM126)/SUM($AH$157:$AM$157)*'Capital Spending'!D$12*$AO$1</f>
        <v>18241.925615202963</v>
      </c>
      <c r="AP126" s="60">
        <f>SUM($AH126:$AM126)/SUM($AH$157:$AM$157)*'Capital Spending'!E$12*$AO$1</f>
        <v>21264.996013525946</v>
      </c>
      <c r="AQ126" s="60">
        <f>SUM($AH126:$AM126)/SUM($AH$157:$AM$157)*'Capital Spending'!F$12*$AO$1</f>
        <v>28084.11956707689</v>
      </c>
      <c r="AR126" s="60">
        <f>SUM($AH126:$AM126)/SUM($AH$157:$AM$157)*'Capital Spending'!G$12*$AO$1</f>
        <v>18239.777070937052</v>
      </c>
      <c r="AS126" s="60">
        <f>SUM($AH126:$AM126)/SUM($AH$157:$AM$157)*'Capital Spending'!H$12*$AO$1</f>
        <v>20432.78891268434</v>
      </c>
      <c r="AT126" s="60">
        <f>SUM($AH126:$AM126)/SUM($AH$157:$AM$157)*'Capital Spending'!I$12*$AO$1</f>
        <v>22283.423149614493</v>
      </c>
      <c r="AU126" s="60">
        <f>SUM($AH126:$AM126)/SUM($AH$157:$AM$157)*'Capital Spending'!J$12*$AO$1</f>
        <v>24094.847525819616</v>
      </c>
      <c r="AV126" s="60">
        <f>SUM($AH126:$AM126)/SUM($AH$157:$AM$157)*'Capital Spending'!K$12*$AO$1</f>
        <v>29497.612960379782</v>
      </c>
      <c r="AW126" s="60">
        <f>SUM($AH126:$AM126)/SUM($AH$157:$AM$157)*'Capital Spending'!L$12*$AO$1</f>
        <v>24484.9648407528</v>
      </c>
      <c r="AX126" s="60">
        <f>SUM($AH126:$AM126)/SUM($AH$157:$AM$157)*'Capital Spending'!M$12*$AO$1</f>
        <v>24960.436400245777</v>
      </c>
      <c r="AY126" s="60">
        <f>SUM($AH126:$AM126)/SUM($AH$157:$AM$157)*'Capital Spending'!N$12*$AO$1</f>
        <v>18136.020823492967</v>
      </c>
      <c r="AZ126" s="60">
        <f>SUM($AH126:$AM126)/SUM($AH$157:$AM$157)*'Capital Spending'!O$12*$AO$1</f>
        <v>24855.886778172564</v>
      </c>
      <c r="BA126" s="60">
        <f>SUM($AH126:$AM126)/SUM($AH$157:$AM$157)*'Capital Spending'!P$12*$AO$1</f>
        <v>3859.4509316405583</v>
      </c>
      <c r="BB126" s="60">
        <f>SUM($AH126:$AM126)/SUM($AH$157:$AM$157)*'Capital Spending'!Q$12*$AO$1</f>
        <v>9461.7041923925772</v>
      </c>
      <c r="BC126" s="60">
        <f>SUM($AH126:$AM126)/SUM($AH$157:$AM$157)*'Capital Spending'!R$12*$AO$1</f>
        <v>16029.485496231167</v>
      </c>
      <c r="BD126" s="60">
        <f>SUM($AH126:$AM126)/SUM($AH$157:$AM$157)*'Capital Spending'!S$12*$AO$1</f>
        <v>12300.057911189782</v>
      </c>
      <c r="BE126" s="60">
        <f>SUM($AH126:$AM126)/SUM($AH$157:$AM$157)*'Capital Spending'!T$12*$AO$1</f>
        <v>12917.184300071895</v>
      </c>
      <c r="BF126" s="60">
        <f>SUM($AH126:$AM126)/SUM($AH$157:$AM$157)*'Capital Spending'!U$12*$AO$1</f>
        <v>15637.877659419244</v>
      </c>
      <c r="BG126" s="60">
        <f>SUM($AH126:$AM126)/SUM($AH$157:$AM$157)*'Capital Spending'!V$12*$AO$1</f>
        <v>11753.26541874304</v>
      </c>
      <c r="BH126" s="60">
        <f>SUM($AH126:$AM126)/SUM($AH$157:$AM$157)*'Capital Spending'!W$12*$AO$1</f>
        <v>17170.730432431523</v>
      </c>
      <c r="BI126" s="19"/>
      <c r="BJ126" s="110">
        <f t="shared" si="208"/>
        <v>-3.4953700134247881E-2</v>
      </c>
      <c r="BK126" s="31">
        <f>'[20]Pivot Retires'!U75</f>
        <v>0</v>
      </c>
      <c r="BL126" s="31">
        <f>'[20]Pivot Retires'!V75</f>
        <v>0</v>
      </c>
      <c r="BM126" s="31">
        <f>'[20]Pivot Retires'!W75</f>
        <v>0</v>
      </c>
      <c r="BN126" s="31">
        <f>'[20]Pivot Retires'!X75</f>
        <v>0</v>
      </c>
      <c r="BO126" s="31">
        <f>'[20]Pivot Retires'!Y75</f>
        <v>0</v>
      </c>
      <c r="BP126" s="31">
        <f>'[20]Pivot Retires'!Z75</f>
        <v>-3740.17</v>
      </c>
      <c r="BQ126" s="18">
        <f t="shared" si="209"/>
        <v>-1673.6579119864796</v>
      </c>
      <c r="BR126" s="19">
        <f t="shared" si="257"/>
        <v>-637.62279782505971</v>
      </c>
      <c r="BS126" s="19">
        <f t="shared" si="258"/>
        <v>-743.2902940127625</v>
      </c>
      <c r="BT126" s="19">
        <f t="shared" si="259"/>
        <v>-981.64389388196901</v>
      </c>
      <c r="BU126" s="19">
        <f t="shared" si="260"/>
        <v>-637.54769825306391</v>
      </c>
      <c r="BV126" s="19">
        <f t="shared" si="261"/>
        <v>-714.20157656035326</v>
      </c>
      <c r="BW126" s="19">
        <f t="shared" si="262"/>
        <v>-778.88809073618245</v>
      </c>
      <c r="BX126" s="19">
        <f t="shared" si="263"/>
        <v>-842.20407519792332</v>
      </c>
      <c r="BY126" s="19">
        <f t="shared" si="264"/>
        <v>-1031.0507180932188</v>
      </c>
      <c r="BZ126" s="19">
        <f t="shared" si="265"/>
        <v>-855.84011884127585</v>
      </c>
      <c r="CA126" s="19">
        <f t="shared" si="266"/>
        <v>-872.45960915415651</v>
      </c>
      <c r="CB126" s="19">
        <f t="shared" si="267"/>
        <v>-633.92103349284844</v>
      </c>
      <c r="CC126" s="19">
        <f t="shared" si="268"/>
        <v>-868.80521301506053</v>
      </c>
      <c r="CD126" s="19">
        <f t="shared" si="269"/>
        <v>-134.90209054740768</v>
      </c>
      <c r="CE126" s="19">
        <f t="shared" si="270"/>
        <v>-330.72157109984619</v>
      </c>
      <c r="CF126" s="19">
        <f t="shared" si="271"/>
        <v>-560.28982934153987</v>
      </c>
      <c r="CG126" s="19">
        <f t="shared" si="272"/>
        <v>-429.93253586161103</v>
      </c>
      <c r="CH126" s="19">
        <f t="shared" si="273"/>
        <v>-451.50338660352759</v>
      </c>
      <c r="CI126" s="19">
        <f t="shared" si="274"/>
        <v>-546.60168644339433</v>
      </c>
      <c r="CJ126" s="19">
        <f t="shared" si="275"/>
        <v>-410.82011504496955</v>
      </c>
      <c r="CK126" s="19">
        <f t="shared" si="276"/>
        <v>-600.18056262121593</v>
      </c>
      <c r="CL126" s="19"/>
      <c r="CM126" s="18">
        <f>'[20]Pivot Transfers'!U75</f>
        <v>0</v>
      </c>
      <c r="CN126" s="18">
        <f>'[20]Pivot Transfers'!V75</f>
        <v>0</v>
      </c>
      <c r="CO126" s="18">
        <f>'[20]Pivot Transfers'!W75</f>
        <v>0</v>
      </c>
      <c r="CP126" s="18">
        <f>'[20]Pivot Transfers'!X75</f>
        <v>0</v>
      </c>
      <c r="CQ126" s="18">
        <f>'[20]Pivot Transfers'!Y75</f>
        <v>0</v>
      </c>
      <c r="CR126" s="18">
        <f>'[20]Pivot Transfers'!Z75</f>
        <v>0</v>
      </c>
      <c r="CS126" s="18">
        <v>0</v>
      </c>
      <c r="CT126" s="18">
        <v>0</v>
      </c>
      <c r="CU126" s="18">
        <v>0</v>
      </c>
      <c r="CV126" s="18">
        <v>0</v>
      </c>
      <c r="CW126" s="18">
        <v>0</v>
      </c>
      <c r="CX126" s="18">
        <v>0</v>
      </c>
      <c r="CY126" s="19">
        <v>0</v>
      </c>
      <c r="CZ126" s="19">
        <v>0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  <c r="DH126" s="19">
        <v>0</v>
      </c>
      <c r="DI126" s="19">
        <v>0</v>
      </c>
      <c r="DJ126" s="19">
        <v>0</v>
      </c>
      <c r="DK126" s="19">
        <v>0</v>
      </c>
      <c r="DL126" s="19">
        <v>0</v>
      </c>
      <c r="DM126" s="19">
        <v>0</v>
      </c>
      <c r="DN126" s="19"/>
    </row>
    <row r="127" spans="1:118">
      <c r="A127" s="50">
        <v>37905</v>
      </c>
      <c r="B127" s="34" t="s">
        <v>105</v>
      </c>
      <c r="C127" s="53">
        <f t="shared" si="178"/>
        <v>1393820.6099999999</v>
      </c>
      <c r="D127" s="53">
        <f>SUM(T127:AF127)/13</f>
        <v>1393820.6099999999</v>
      </c>
      <c r="E127" s="21">
        <f>'[20]Pivot End Balances'!T76</f>
        <v>1393820.61</v>
      </c>
      <c r="F127" s="19">
        <f t="shared" si="230"/>
        <v>1393820.61</v>
      </c>
      <c r="G127" s="19">
        <f t="shared" si="231"/>
        <v>1393820.61</v>
      </c>
      <c r="H127" s="19">
        <f t="shared" si="232"/>
        <v>1393820.61</v>
      </c>
      <c r="I127" s="19">
        <f t="shared" si="233"/>
        <v>1393820.61</v>
      </c>
      <c r="J127" s="19">
        <f t="shared" si="234"/>
        <v>1393820.61</v>
      </c>
      <c r="K127" s="19">
        <f t="shared" si="235"/>
        <v>1393820.61</v>
      </c>
      <c r="L127" s="19">
        <f t="shared" si="236"/>
        <v>1393820.61</v>
      </c>
      <c r="M127" s="19">
        <f t="shared" si="237"/>
        <v>1393820.61</v>
      </c>
      <c r="N127" s="19">
        <f t="shared" si="238"/>
        <v>1393820.61</v>
      </c>
      <c r="O127" s="19">
        <f t="shared" si="239"/>
        <v>1393820.61</v>
      </c>
      <c r="P127" s="19">
        <f t="shared" si="240"/>
        <v>1393820.61</v>
      </c>
      <c r="Q127" s="19">
        <f t="shared" si="241"/>
        <v>1393820.61</v>
      </c>
      <c r="R127" s="19">
        <f t="shared" si="242"/>
        <v>1393820.61</v>
      </c>
      <c r="S127" s="19">
        <f t="shared" si="243"/>
        <v>1393820.61</v>
      </c>
      <c r="T127" s="19">
        <f t="shared" si="244"/>
        <v>1393820.61</v>
      </c>
      <c r="U127" s="19">
        <f t="shared" si="245"/>
        <v>1393820.61</v>
      </c>
      <c r="V127" s="19">
        <f t="shared" si="246"/>
        <v>1393820.61</v>
      </c>
      <c r="W127" s="19">
        <f t="shared" si="247"/>
        <v>1393820.61</v>
      </c>
      <c r="X127" s="19">
        <f t="shared" si="248"/>
        <v>1393820.61</v>
      </c>
      <c r="Y127" s="19">
        <f t="shared" si="249"/>
        <v>1393820.61</v>
      </c>
      <c r="Z127" s="19">
        <f t="shared" si="250"/>
        <v>1393820.61</v>
      </c>
      <c r="AA127" s="19">
        <f t="shared" si="251"/>
        <v>1393820.61</v>
      </c>
      <c r="AB127" s="19">
        <f t="shared" si="252"/>
        <v>1393820.61</v>
      </c>
      <c r="AC127" s="19">
        <f t="shared" si="253"/>
        <v>1393820.61</v>
      </c>
      <c r="AD127" s="19">
        <f t="shared" si="254"/>
        <v>1393820.61</v>
      </c>
      <c r="AE127" s="19">
        <f t="shared" si="255"/>
        <v>1393820.61</v>
      </c>
      <c r="AF127" s="19">
        <f t="shared" si="256"/>
        <v>1393820.61</v>
      </c>
      <c r="AH127" s="18">
        <f>'[20]Pivot Additions'!U76</f>
        <v>0</v>
      </c>
      <c r="AI127" s="18">
        <f>'[20]Pivot Additions'!V76</f>
        <v>0</v>
      </c>
      <c r="AJ127" s="18">
        <f>'[20]Pivot Additions'!W76</f>
        <v>0</v>
      </c>
      <c r="AK127" s="18">
        <f>'[20]Pivot Additions'!X76</f>
        <v>0</v>
      </c>
      <c r="AL127" s="18">
        <f>'[20]Pivot Additions'!Y76</f>
        <v>0</v>
      </c>
      <c r="AM127" s="18">
        <f>'[20]Pivot Additions'!Z76</f>
        <v>0</v>
      </c>
      <c r="AN127" s="60">
        <f t="shared" si="277"/>
        <v>0</v>
      </c>
      <c r="AO127" s="60">
        <f>SUM($AH127:$AM127)/SUM($AH$157:$AM$157)*'Capital Spending'!D$12*$AO$1</f>
        <v>0</v>
      </c>
      <c r="AP127" s="60">
        <f>SUM($AH127:$AM127)/SUM($AH$157:$AM$157)*'Capital Spending'!E$12*$AO$1</f>
        <v>0</v>
      </c>
      <c r="AQ127" s="60">
        <f>SUM($AH127:$AM127)/SUM($AH$157:$AM$157)*'Capital Spending'!F$12*$AO$1</f>
        <v>0</v>
      </c>
      <c r="AR127" s="60">
        <f>SUM($AH127:$AM127)/SUM($AH$157:$AM$157)*'Capital Spending'!G$12*$AO$1</f>
        <v>0</v>
      </c>
      <c r="AS127" s="60">
        <f>SUM($AH127:$AM127)/SUM($AH$157:$AM$157)*'Capital Spending'!H$12*$AO$1</f>
        <v>0</v>
      </c>
      <c r="AT127" s="60">
        <f>SUM($AH127:$AM127)/SUM($AH$157:$AM$157)*'Capital Spending'!I$12*$AO$1</f>
        <v>0</v>
      </c>
      <c r="AU127" s="60">
        <f>SUM($AH127:$AM127)/SUM($AH$157:$AM$157)*'Capital Spending'!J$12*$AO$1</f>
        <v>0</v>
      </c>
      <c r="AV127" s="60">
        <f>SUM($AH127:$AM127)/SUM($AH$157:$AM$157)*'Capital Spending'!K$12*$AO$1</f>
        <v>0</v>
      </c>
      <c r="AW127" s="60">
        <f>SUM($AH127:$AM127)/SUM($AH$157:$AM$157)*'Capital Spending'!L$12*$AO$1</f>
        <v>0</v>
      </c>
      <c r="AX127" s="60">
        <f>SUM($AH127:$AM127)/SUM($AH$157:$AM$157)*'Capital Spending'!M$12*$AO$1</f>
        <v>0</v>
      </c>
      <c r="AY127" s="60">
        <f>SUM($AH127:$AM127)/SUM($AH$157:$AM$157)*'Capital Spending'!N$12*$AO$1</f>
        <v>0</v>
      </c>
      <c r="AZ127" s="60">
        <f>SUM($AH127:$AM127)/SUM($AH$157:$AM$157)*'Capital Spending'!O$12*$AO$1</f>
        <v>0</v>
      </c>
      <c r="BA127" s="60">
        <f>SUM($AH127:$AM127)/SUM($AH$157:$AM$157)*'Capital Spending'!P$12*$AO$1</f>
        <v>0</v>
      </c>
      <c r="BB127" s="60">
        <f>SUM($AH127:$AM127)/SUM($AH$157:$AM$157)*'Capital Spending'!Q$12*$AO$1</f>
        <v>0</v>
      </c>
      <c r="BC127" s="60">
        <f>SUM($AH127:$AM127)/SUM($AH$157:$AM$157)*'Capital Spending'!R$12*$AO$1</f>
        <v>0</v>
      </c>
      <c r="BD127" s="60">
        <f>SUM($AH127:$AM127)/SUM($AH$157:$AM$157)*'Capital Spending'!S$12*$AO$1</f>
        <v>0</v>
      </c>
      <c r="BE127" s="60">
        <f>SUM($AH127:$AM127)/SUM($AH$157:$AM$157)*'Capital Spending'!T$12*$AO$1</f>
        <v>0</v>
      </c>
      <c r="BF127" s="60">
        <f>SUM($AH127:$AM127)/SUM($AH$157:$AM$157)*'Capital Spending'!U$12*$AO$1</f>
        <v>0</v>
      </c>
      <c r="BG127" s="60">
        <f>SUM($AH127:$AM127)/SUM($AH$157:$AM$157)*'Capital Spending'!V$12*$AO$1</f>
        <v>0</v>
      </c>
      <c r="BH127" s="60">
        <f>SUM($AH127:$AM127)/SUM($AH$157:$AM$157)*'Capital Spending'!W$12*$AO$1</f>
        <v>0</v>
      </c>
      <c r="BI127" s="19"/>
      <c r="BJ127" s="110">
        <f t="shared" si="208"/>
        <v>0</v>
      </c>
      <c r="BK127" s="31">
        <f>'[20]Pivot Retires'!U76</f>
        <v>0</v>
      </c>
      <c r="BL127" s="31">
        <f>'[20]Pivot Retires'!V76</f>
        <v>0</v>
      </c>
      <c r="BM127" s="31">
        <f>'[20]Pivot Retires'!W76</f>
        <v>0</v>
      </c>
      <c r="BN127" s="31">
        <f>'[20]Pivot Retires'!X76</f>
        <v>0</v>
      </c>
      <c r="BO127" s="31">
        <f>'[20]Pivot Retires'!Y76</f>
        <v>0</v>
      </c>
      <c r="BP127" s="31">
        <f>'[20]Pivot Retires'!Z76</f>
        <v>0</v>
      </c>
      <c r="BQ127" s="18">
        <f t="shared" si="209"/>
        <v>0</v>
      </c>
      <c r="BR127" s="19">
        <f t="shared" si="257"/>
        <v>0</v>
      </c>
      <c r="BS127" s="19">
        <f t="shared" si="258"/>
        <v>0</v>
      </c>
      <c r="BT127" s="19">
        <f t="shared" si="259"/>
        <v>0</v>
      </c>
      <c r="BU127" s="19">
        <f t="shared" si="260"/>
        <v>0</v>
      </c>
      <c r="BV127" s="19">
        <f t="shared" si="261"/>
        <v>0</v>
      </c>
      <c r="BW127" s="19">
        <f t="shared" si="262"/>
        <v>0</v>
      </c>
      <c r="BX127" s="19">
        <f t="shared" si="263"/>
        <v>0</v>
      </c>
      <c r="BY127" s="19">
        <f t="shared" si="264"/>
        <v>0</v>
      </c>
      <c r="BZ127" s="19">
        <f t="shared" si="265"/>
        <v>0</v>
      </c>
      <c r="CA127" s="19">
        <f t="shared" si="266"/>
        <v>0</v>
      </c>
      <c r="CB127" s="19">
        <f t="shared" si="267"/>
        <v>0</v>
      </c>
      <c r="CC127" s="19">
        <f t="shared" si="268"/>
        <v>0</v>
      </c>
      <c r="CD127" s="19">
        <f t="shared" si="269"/>
        <v>0</v>
      </c>
      <c r="CE127" s="19">
        <f t="shared" si="270"/>
        <v>0</v>
      </c>
      <c r="CF127" s="19">
        <f t="shared" si="271"/>
        <v>0</v>
      </c>
      <c r="CG127" s="19">
        <f t="shared" si="272"/>
        <v>0</v>
      </c>
      <c r="CH127" s="19">
        <f t="shared" si="273"/>
        <v>0</v>
      </c>
      <c r="CI127" s="19">
        <f t="shared" si="274"/>
        <v>0</v>
      </c>
      <c r="CJ127" s="19">
        <f t="shared" si="275"/>
        <v>0</v>
      </c>
      <c r="CK127" s="19">
        <f t="shared" si="276"/>
        <v>0</v>
      </c>
      <c r="CL127" s="19"/>
      <c r="CM127" s="18">
        <f>'[20]Pivot Transfers'!U76</f>
        <v>0</v>
      </c>
      <c r="CN127" s="18">
        <f>'[20]Pivot Transfers'!V76</f>
        <v>0</v>
      </c>
      <c r="CO127" s="18">
        <f>'[20]Pivot Transfers'!W76</f>
        <v>0</v>
      </c>
      <c r="CP127" s="18">
        <f>'[20]Pivot Transfers'!X76</f>
        <v>0</v>
      </c>
      <c r="CQ127" s="18">
        <f>'[20]Pivot Transfers'!Y76</f>
        <v>0</v>
      </c>
      <c r="CR127" s="18">
        <f>'[20]Pivot Transfers'!Z76</f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9">
        <v>0</v>
      </c>
      <c r="CZ127" s="19">
        <v>0</v>
      </c>
      <c r="DA127" s="19">
        <v>0</v>
      </c>
      <c r="DB127" s="19">
        <v>0</v>
      </c>
      <c r="DC127" s="19">
        <v>0</v>
      </c>
      <c r="DD127" s="19">
        <v>0</v>
      </c>
      <c r="DE127" s="19">
        <v>0</v>
      </c>
      <c r="DF127" s="19">
        <v>0</v>
      </c>
      <c r="DG127" s="19">
        <v>0</v>
      </c>
      <c r="DH127" s="19">
        <v>0</v>
      </c>
      <c r="DI127" s="19">
        <v>0</v>
      </c>
      <c r="DJ127" s="19">
        <v>0</v>
      </c>
      <c r="DK127" s="19">
        <v>0</v>
      </c>
      <c r="DL127" s="19">
        <v>0</v>
      </c>
      <c r="DM127" s="19">
        <v>0</v>
      </c>
      <c r="DN127" s="19"/>
    </row>
    <row r="128" spans="1:118">
      <c r="A128" s="50">
        <v>38000</v>
      </c>
      <c r="B128" s="34" t="s">
        <v>56</v>
      </c>
      <c r="C128" s="53">
        <f t="shared" si="178"/>
        <v>107137690.04601805</v>
      </c>
      <c r="D128" s="53">
        <f t="shared" si="179"/>
        <v>118202045.19986632</v>
      </c>
      <c r="E128" s="21">
        <f>'[20]Pivot End Balances'!T77</f>
        <v>102853728.95</v>
      </c>
      <c r="F128" s="19">
        <f t="shared" si="230"/>
        <v>103492093.23</v>
      </c>
      <c r="G128" s="19">
        <f t="shared" si="231"/>
        <v>104047254.10000001</v>
      </c>
      <c r="H128" s="19">
        <f t="shared" si="232"/>
        <v>104757775.99000001</v>
      </c>
      <c r="I128" s="19">
        <f t="shared" si="233"/>
        <v>104894961.73</v>
      </c>
      <c r="J128" s="19">
        <f t="shared" si="234"/>
        <v>105782479</v>
      </c>
      <c r="K128" s="19">
        <f t="shared" si="235"/>
        <v>106567572.64999999</v>
      </c>
      <c r="L128" s="19">
        <f t="shared" si="236"/>
        <v>108229450.02252212</v>
      </c>
      <c r="M128" s="19">
        <f t="shared" si="237"/>
        <v>108862584.72246329</v>
      </c>
      <c r="N128" s="19">
        <f t="shared" si="238"/>
        <v>109600643.14646286</v>
      </c>
      <c r="O128" s="19">
        <f t="shared" si="239"/>
        <v>110575377.44756067</v>
      </c>
      <c r="P128" s="19">
        <f t="shared" si="240"/>
        <v>111208437.57654053</v>
      </c>
      <c r="Q128" s="19">
        <f t="shared" si="241"/>
        <v>111917612.03268524</v>
      </c>
      <c r="R128" s="19">
        <f t="shared" si="242"/>
        <v>112691017.68771845</v>
      </c>
      <c r="S128" s="19">
        <f t="shared" si="243"/>
        <v>113527293.6588075</v>
      </c>
      <c r="T128" s="19">
        <f t="shared" si="244"/>
        <v>114551087.01947586</v>
      </c>
      <c r="U128" s="19">
        <f t="shared" si="245"/>
        <v>115400903.05285561</v>
      </c>
      <c r="V128" s="19">
        <f t="shared" si="246"/>
        <v>116267221.59531802</v>
      </c>
      <c r="W128" s="19">
        <f t="shared" si="247"/>
        <v>116896680.58689725</v>
      </c>
      <c r="X128" s="19">
        <f t="shared" si="248"/>
        <v>117759370.45577571</v>
      </c>
      <c r="Y128" s="19">
        <f t="shared" si="249"/>
        <v>117893322.99779822</v>
      </c>
      <c r="Z128" s="19">
        <f t="shared" si="250"/>
        <v>118221716.68666349</v>
      </c>
      <c r="AA128" s="19">
        <f t="shared" si="251"/>
        <v>118778062.74924198</v>
      </c>
      <c r="AB128" s="19">
        <f t="shared" si="252"/>
        <v>119204969.07695828</v>
      </c>
      <c r="AC128" s="19">
        <f t="shared" si="253"/>
        <v>119653294.42256187</v>
      </c>
      <c r="AD128" s="19">
        <f t="shared" si="254"/>
        <v>120196048.69031097</v>
      </c>
      <c r="AE128" s="19">
        <f t="shared" si="255"/>
        <v>120603977.12567435</v>
      </c>
      <c r="AF128" s="19">
        <f t="shared" si="256"/>
        <v>121199933.13873078</v>
      </c>
      <c r="AH128" s="18">
        <f>'[20]Pivot Additions'!U77</f>
        <v>691694.40999999968</v>
      </c>
      <c r="AI128" s="18">
        <f>'[20]Pivot Additions'!V77</f>
        <v>714203.97</v>
      </c>
      <c r="AJ128" s="18">
        <f>'[20]Pivot Additions'!W77</f>
        <v>1336059.97</v>
      </c>
      <c r="AK128" s="18">
        <f>'[20]Pivot Additions'!X77</f>
        <v>866278.77</v>
      </c>
      <c r="AL128" s="18">
        <f>'[20]Pivot Additions'!Y77</f>
        <v>1099778.83</v>
      </c>
      <c r="AM128" s="18">
        <f>'[20]Pivot Additions'!Z77</f>
        <v>1257575.21</v>
      </c>
      <c r="AN128" s="60">
        <f t="shared" si="277"/>
        <v>2669493.3237287612</v>
      </c>
      <c r="AO128" s="60">
        <f>SUM($AH128:$AM128)/SUM($AH$157:$AM$157)*'Capital Spending'!D$12*$AO$1</f>
        <v>1017011.7738283669</v>
      </c>
      <c r="AP128" s="60">
        <f>SUM($AH128:$AM128)/SUM($AH$157:$AM$157)*'Capital Spending'!E$12*$AO$1</f>
        <v>1185551.9955714142</v>
      </c>
      <c r="AQ128" s="60">
        <f>SUM($AH128:$AM128)/SUM($AH$157:$AM$157)*'Capital Spending'!F$12*$AO$1</f>
        <v>1565727.2625603252</v>
      </c>
      <c r="AR128" s="60">
        <f>SUM($AH128:$AM128)/SUM($AH$157:$AM$157)*'Capital Spending'!G$12*$AO$1</f>
        <v>1016891.9896092489</v>
      </c>
      <c r="AS128" s="60">
        <f>SUM($AH128:$AM128)/SUM($AH$157:$AM$157)*'Capital Spending'!H$12*$AO$1</f>
        <v>1139155.3356094793</v>
      </c>
      <c r="AT128" s="60">
        <f>SUM($AH128:$AM128)/SUM($AH$157:$AM$157)*'Capital Spending'!I$12*$AO$1</f>
        <v>1242330.6717943428</v>
      </c>
      <c r="AU128" s="60">
        <f>SUM($AH128:$AM128)/SUM($AH$157:$AM$157)*'Capital Spending'!J$12*$AO$1</f>
        <v>1343320.0057528685</v>
      </c>
      <c r="AV128" s="60">
        <f>SUM($AH128:$AM128)/SUM($AH$157:$AM$157)*'Capital Spending'!K$12*$AO$1</f>
        <v>1644531.4115049737</v>
      </c>
      <c r="AW128" s="60">
        <f>SUM($AH128:$AM128)/SUM($AH$157:$AM$157)*'Capital Spending'!L$12*$AO$1</f>
        <v>1365069.5683171791</v>
      </c>
      <c r="AX128" s="60">
        <f>SUM($AH128:$AM128)/SUM($AH$157:$AM$157)*'Capital Spending'!M$12*$AO$1</f>
        <v>1391577.7442808992</v>
      </c>
      <c r="AY128" s="60">
        <f>SUM($AH128:$AM128)/SUM($AH$157:$AM$157)*'Capital Spending'!N$12*$AO$1</f>
        <v>1011107.4399139612</v>
      </c>
      <c r="AZ128" s="60">
        <f>SUM($AH128:$AM128)/SUM($AH$157:$AM$157)*'Capital Spending'!O$12*$AO$1</f>
        <v>1385748.9628879332</v>
      </c>
      <c r="BA128" s="60">
        <f>SUM($AH128:$AM128)/SUM($AH$157:$AM$157)*'Capital Spending'!P$12*$AO$1</f>
        <v>215169.55615256386</v>
      </c>
      <c r="BB128" s="60">
        <f>SUM($AH128:$AM128)/SUM($AH$157:$AM$157)*'Capital Spending'!Q$12*$AO$1</f>
        <v>527502.67527266243</v>
      </c>
      <c r="BC128" s="60">
        <f>SUM($AH128:$AM128)/SUM($AH$157:$AM$157)*'Capital Spending'!R$12*$AO$1</f>
        <v>893665.27536390012</v>
      </c>
      <c r="BD128" s="60">
        <f>SUM($AH128:$AM128)/SUM($AH$157:$AM$157)*'Capital Spending'!S$12*$AO$1</f>
        <v>685744.69484873931</v>
      </c>
      <c r="BE128" s="60">
        <f>SUM($AH128:$AM128)/SUM($AH$157:$AM$157)*'Capital Spending'!T$12*$AO$1</f>
        <v>720150.31718666968</v>
      </c>
      <c r="BF128" s="60">
        <f>SUM($AH128:$AM128)/SUM($AH$157:$AM$157)*'Capital Spending'!U$12*$AO$1</f>
        <v>871832.61420946242</v>
      </c>
      <c r="BG128" s="60">
        <f>SUM($AH128:$AM128)/SUM($AH$157:$AM$157)*'Capital Spending'!V$12*$AO$1</f>
        <v>655260.28139428247</v>
      </c>
      <c r="BH128" s="60">
        <f>SUM($AH128:$AM128)/SUM($AH$157:$AM$157)*'Capital Spending'!W$12*$AO$1</f>
        <v>957291.20836137177</v>
      </c>
      <c r="BI128" s="19"/>
      <c r="BJ128" s="110">
        <f t="shared" si="208"/>
        <v>-0.37745587982935125</v>
      </c>
      <c r="BK128" s="31">
        <f>'[20]Pivot Retires'!U77</f>
        <v>-53330.13</v>
      </c>
      <c r="BL128" s="31">
        <f>'[20]Pivot Retires'!V77</f>
        <v>-159043.1</v>
      </c>
      <c r="BM128" s="31">
        <f>'[20]Pivot Retires'!W77</f>
        <v>-625538.07999999996</v>
      </c>
      <c r="BN128" s="31">
        <f>'[20]Pivot Retires'!X77</f>
        <v>-729093.03</v>
      </c>
      <c r="BO128" s="31">
        <f>'[20]Pivot Retires'!Y77</f>
        <v>-212261.56</v>
      </c>
      <c r="BP128" s="31">
        <f>'[20]Pivot Retires'!Z77</f>
        <v>-472481.56</v>
      </c>
      <c r="BQ128" s="18">
        <f t="shared" si="209"/>
        <v>-1007615.9512066187</v>
      </c>
      <c r="BR128" s="19">
        <f t="shared" si="257"/>
        <v>-383877.07388719538</v>
      </c>
      <c r="BS128" s="19">
        <f t="shared" si="258"/>
        <v>-447493.57157185132</v>
      </c>
      <c r="BT128" s="19">
        <f t="shared" si="259"/>
        <v>-590992.96146250924</v>
      </c>
      <c r="BU128" s="19">
        <f t="shared" si="260"/>
        <v>-383831.86062937859</v>
      </c>
      <c r="BV128" s="19">
        <f t="shared" si="261"/>
        <v>-429980.87946477591</v>
      </c>
      <c r="BW128" s="19">
        <f t="shared" si="262"/>
        <v>-468925.01676112268</v>
      </c>
      <c r="BX128" s="19">
        <f t="shared" si="263"/>
        <v>-507044.03466381814</v>
      </c>
      <c r="BY128" s="19">
        <f t="shared" si="264"/>
        <v>-620738.05083661468</v>
      </c>
      <c r="BZ128" s="19">
        <f t="shared" si="265"/>
        <v>-515253.53493743355</v>
      </c>
      <c r="CA128" s="19">
        <f t="shared" si="266"/>
        <v>-525259.20181849075</v>
      </c>
      <c r="CB128" s="19">
        <f t="shared" si="267"/>
        <v>-381648.44833472715</v>
      </c>
      <c r="CC128" s="19">
        <f t="shared" si="268"/>
        <v>-523059.09400947584</v>
      </c>
      <c r="CD128" s="19">
        <f t="shared" si="269"/>
        <v>-81217.014130056996</v>
      </c>
      <c r="CE128" s="19">
        <f t="shared" si="270"/>
        <v>-199108.98640737936</v>
      </c>
      <c r="CF128" s="19">
        <f t="shared" si="271"/>
        <v>-337319.21278542036</v>
      </c>
      <c r="CG128" s="19">
        <f t="shared" si="272"/>
        <v>-258838.36713244088</v>
      </c>
      <c r="CH128" s="19">
        <f t="shared" si="273"/>
        <v>-271824.97158308077</v>
      </c>
      <c r="CI128" s="19">
        <f t="shared" si="274"/>
        <v>-329078.34646035597</v>
      </c>
      <c r="CJ128" s="19">
        <f t="shared" si="275"/>
        <v>-247331.84603090718</v>
      </c>
      <c r="CK128" s="19">
        <f t="shared" si="276"/>
        <v>-361335.19530494441</v>
      </c>
      <c r="CL128" s="19"/>
      <c r="CM128" s="18">
        <f>'[20]Pivot Transfers'!U77</f>
        <v>0</v>
      </c>
      <c r="CN128" s="18">
        <f>'[20]Pivot Transfers'!V77</f>
        <v>0</v>
      </c>
      <c r="CO128" s="18">
        <f>'[20]Pivot Transfers'!W77</f>
        <v>0</v>
      </c>
      <c r="CP128" s="18">
        <f>'[20]Pivot Transfers'!X77</f>
        <v>0</v>
      </c>
      <c r="CQ128" s="18">
        <f>'[20]Pivot Transfers'!Y77</f>
        <v>0</v>
      </c>
      <c r="CR128" s="18">
        <f>'[20]Pivot Transfers'!Z77</f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9">
        <v>0</v>
      </c>
      <c r="CZ128" s="19">
        <v>0</v>
      </c>
      <c r="DA128" s="19">
        <v>0</v>
      </c>
      <c r="DB128" s="19">
        <v>0</v>
      </c>
      <c r="DC128" s="19">
        <v>0</v>
      </c>
      <c r="DD128" s="19">
        <v>0</v>
      </c>
      <c r="DE128" s="19">
        <v>0</v>
      </c>
      <c r="DF128" s="19">
        <v>0</v>
      </c>
      <c r="DG128" s="19">
        <v>0</v>
      </c>
      <c r="DH128" s="19">
        <v>0</v>
      </c>
      <c r="DI128" s="19">
        <v>0</v>
      </c>
      <c r="DJ128" s="19">
        <v>0</v>
      </c>
      <c r="DK128" s="19">
        <v>0</v>
      </c>
      <c r="DL128" s="19">
        <v>0</v>
      </c>
      <c r="DM128" s="19">
        <v>0</v>
      </c>
      <c r="DN128" s="19"/>
    </row>
    <row r="129" spans="1:118">
      <c r="A129" s="50">
        <v>38100</v>
      </c>
      <c r="B129" s="34" t="s">
        <v>57</v>
      </c>
      <c r="C129" s="53">
        <f t="shared" si="178"/>
        <v>27090307.961784128</v>
      </c>
      <c r="D129" s="53">
        <f t="shared" si="179"/>
        <v>34690273.057552174</v>
      </c>
      <c r="E129" s="21">
        <f>'[20]Pivot End Balances'!T78</f>
        <v>23763491.640000001</v>
      </c>
      <c r="F129" s="19">
        <f t="shared" si="230"/>
        <v>25381437.989999998</v>
      </c>
      <c r="G129" s="19">
        <f t="shared" si="231"/>
        <v>25483957.629999999</v>
      </c>
      <c r="H129" s="19">
        <f t="shared" si="232"/>
        <v>25652765.43</v>
      </c>
      <c r="I129" s="19">
        <f t="shared" si="233"/>
        <v>25930077</v>
      </c>
      <c r="J129" s="19">
        <f t="shared" si="234"/>
        <v>26167836.98</v>
      </c>
      <c r="K129" s="19">
        <f t="shared" si="235"/>
        <v>26407453.210000001</v>
      </c>
      <c r="L129" s="19">
        <f t="shared" si="236"/>
        <v>27590577.827495649</v>
      </c>
      <c r="M129" s="19">
        <f t="shared" si="237"/>
        <v>28041319.417745646</v>
      </c>
      <c r="N129" s="19">
        <f t="shared" si="238"/>
        <v>28566758.361088797</v>
      </c>
      <c r="O129" s="19">
        <f t="shared" si="239"/>
        <v>29260691.719959941</v>
      </c>
      <c r="P129" s="19">
        <f t="shared" si="240"/>
        <v>29711380.221611753</v>
      </c>
      <c r="Q129" s="19">
        <f t="shared" si="241"/>
        <v>30216256.075291932</v>
      </c>
      <c r="R129" s="19">
        <f t="shared" si="242"/>
        <v>30766859.438036714</v>
      </c>
      <c r="S129" s="19">
        <f t="shared" si="243"/>
        <v>31362221.4694205</v>
      </c>
      <c r="T129" s="19">
        <f t="shared" si="244"/>
        <v>32091080.979913171</v>
      </c>
      <c r="U129" s="19">
        <f t="shared" si="245"/>
        <v>32696082.459600076</v>
      </c>
      <c r="V129" s="19">
        <f t="shared" si="246"/>
        <v>33312832.414276149</v>
      </c>
      <c r="W129" s="19">
        <f t="shared" si="247"/>
        <v>33760957.192286178</v>
      </c>
      <c r="X129" s="19">
        <f t="shared" si="248"/>
        <v>34375123.819746286</v>
      </c>
      <c r="Y129" s="19">
        <f t="shared" si="249"/>
        <v>34470487.384268753</v>
      </c>
      <c r="Z129" s="19">
        <f t="shared" si="250"/>
        <v>34704277.592830941</v>
      </c>
      <c r="AA129" s="19">
        <f t="shared" si="251"/>
        <v>35100351.775780082</v>
      </c>
      <c r="AB129" s="19">
        <f t="shared" si="252"/>
        <v>35404275.154265754</v>
      </c>
      <c r="AC129" s="19">
        <f t="shared" si="253"/>
        <v>35723447.171287596</v>
      </c>
      <c r="AD129" s="19">
        <f t="shared" si="254"/>
        <v>36109845.076477334</v>
      </c>
      <c r="AE129" s="19">
        <f t="shared" si="255"/>
        <v>36400257.703807607</v>
      </c>
      <c r="AF129" s="19">
        <f t="shared" si="256"/>
        <v>36824531.023638383</v>
      </c>
      <c r="AH129" s="18">
        <f>'[20]Pivot Additions'!U78</f>
        <v>1632893.47</v>
      </c>
      <c r="AI129" s="18">
        <f>'[20]Pivot Additions'!V78</f>
        <v>116153.22</v>
      </c>
      <c r="AJ129" s="18">
        <f>'[20]Pivot Additions'!W78</f>
        <v>197587.82</v>
      </c>
      <c r="AK129" s="18">
        <f>'[20]Pivot Additions'!X78</f>
        <v>306171.02</v>
      </c>
      <c r="AL129" s="18">
        <f>'[20]Pivot Additions'!Y78</f>
        <v>272472.71000000002</v>
      </c>
      <c r="AM129" s="18">
        <f>'[20]Pivot Additions'!Z78</f>
        <v>329171.03999999998</v>
      </c>
      <c r="AN129" s="60">
        <f t="shared" si="277"/>
        <v>1277314.0316713175</v>
      </c>
      <c r="AO129" s="60">
        <f>SUM($AH129:$AM129)/SUM($AH$157:$AM$157)*'Capital Spending'!D$12*$AO$1</f>
        <v>486625.45717529615</v>
      </c>
      <c r="AP129" s="60">
        <f>SUM($AH129:$AM129)/SUM($AH$157:$AM$157)*'Capital Spending'!E$12*$AO$1</f>
        <v>567269.52105805848</v>
      </c>
      <c r="AQ129" s="60">
        <f>SUM($AH129:$AM129)/SUM($AH$157:$AM$157)*'Capital Spending'!F$12*$AO$1</f>
        <v>749177.89996384736</v>
      </c>
      <c r="AR129" s="60">
        <f>SUM($AH129:$AM129)/SUM($AH$157:$AM$157)*'Capital Spending'!G$12*$AO$1</f>
        <v>486568.14215506666</v>
      </c>
      <c r="AS129" s="60">
        <f>SUM($AH129:$AM129)/SUM($AH$157:$AM$157)*'Capital Spending'!H$12*$AO$1</f>
        <v>545069.38882124762</v>
      </c>
      <c r="AT129" s="60">
        <f>SUM($AH129:$AM129)/SUM($AH$157:$AM$157)*'Capital Spending'!I$12*$AO$1</f>
        <v>594437.29825180967</v>
      </c>
      <c r="AU129" s="60">
        <f>SUM($AH129:$AM129)/SUM($AH$157:$AM$157)*'Capital Spending'!J$12*$AO$1</f>
        <v>642759.23716349213</v>
      </c>
      <c r="AV129" s="60">
        <f>SUM($AH129:$AM129)/SUM($AH$157:$AM$157)*'Capital Spending'!K$12*$AO$1</f>
        <v>786884.54800307786</v>
      </c>
      <c r="AW129" s="60">
        <f>SUM($AH129:$AM129)/SUM($AH$157:$AM$157)*'Capital Spending'!L$12*$AO$1</f>
        <v>653166.088980339</v>
      </c>
      <c r="AX129" s="60">
        <f>SUM($AH129:$AM129)/SUM($AH$157:$AM$157)*'Capital Spending'!M$12*$AO$1</f>
        <v>665849.86863676354</v>
      </c>
      <c r="AY129" s="60">
        <f>SUM($AH129:$AM129)/SUM($AH$157:$AM$157)*'Capital Spending'!N$12*$AO$1</f>
        <v>483800.31860330346</v>
      </c>
      <c r="AZ129" s="60">
        <f>SUM($AH129:$AM129)/SUM($AH$157:$AM$157)*'Capital Spending'!O$12*$AO$1</f>
        <v>663060.88085597346</v>
      </c>
      <c r="BA129" s="60">
        <f>SUM($AH129:$AM129)/SUM($AH$157:$AM$157)*'Capital Spending'!P$12*$AO$1</f>
        <v>102955.52748499205</v>
      </c>
      <c r="BB129" s="60">
        <f>SUM($AH129:$AM129)/SUM($AH$157:$AM$157)*'Capital Spending'!Q$12*$AO$1</f>
        <v>252402.41767257234</v>
      </c>
      <c r="BC129" s="60">
        <f>SUM($AH129:$AM129)/SUM($AH$157:$AM$157)*'Capital Spending'!R$12*$AO$1</f>
        <v>427605.93768606283</v>
      </c>
      <c r="BD129" s="60">
        <f>SUM($AH129:$AM129)/SUM($AH$157:$AM$157)*'Capital Spending'!S$12*$AO$1</f>
        <v>328118.94043285464</v>
      </c>
      <c r="BE129" s="60">
        <f>SUM($AH129:$AM129)/SUM($AH$157:$AM$157)*'Capital Spending'!T$12*$AO$1</f>
        <v>344581.53421047737</v>
      </c>
      <c r="BF129" s="60">
        <f>SUM($AH129:$AM129)/SUM($AH$157:$AM$157)*'Capital Spending'!U$12*$AO$1</f>
        <v>417159.32439304446</v>
      </c>
      <c r="BG129" s="60">
        <f>SUM($AH129:$AM129)/SUM($AH$157:$AM$157)*'Capital Spending'!V$12*$AO$1</f>
        <v>313532.58851860499</v>
      </c>
      <c r="BH129" s="60">
        <f>SUM($AH129:$AM129)/SUM($AH$157:$AM$157)*'Capital Spending'!W$12*$AO$1</f>
        <v>458050.02843296563</v>
      </c>
      <c r="BI129" s="19"/>
      <c r="BJ129" s="110">
        <f t="shared" si="208"/>
        <v>-7.3740217237280872E-2</v>
      </c>
      <c r="BK129" s="31">
        <f>'[20]Pivot Retires'!U78</f>
        <v>-14947.12</v>
      </c>
      <c r="BL129" s="31">
        <f>'[20]Pivot Retires'!V78</f>
        <v>-13633.58</v>
      </c>
      <c r="BM129" s="31">
        <f>'[20]Pivot Retires'!W78</f>
        <v>-28780.02</v>
      </c>
      <c r="BN129" s="31">
        <f>'[20]Pivot Retires'!X78</f>
        <v>-28859.45</v>
      </c>
      <c r="BO129" s="31">
        <f>'[20]Pivot Retires'!Y78</f>
        <v>-34712.730000000003</v>
      </c>
      <c r="BP129" s="31">
        <f>'[20]Pivot Retires'!Z78</f>
        <v>-89554.81</v>
      </c>
      <c r="BQ129" s="18">
        <f t="shared" si="209"/>
        <v>-94189.414175670012</v>
      </c>
      <c r="BR129" s="19">
        <f t="shared" si="257"/>
        <v>-35883.866925297458</v>
      </c>
      <c r="BS129" s="19">
        <f t="shared" si="258"/>
        <v>-41830.577714909508</v>
      </c>
      <c r="BT129" s="19">
        <f t="shared" si="259"/>
        <v>-55244.541092703985</v>
      </c>
      <c r="BU129" s="19">
        <f t="shared" si="260"/>
        <v>-35879.640503254777</v>
      </c>
      <c r="BV129" s="19">
        <f t="shared" si="261"/>
        <v>-40193.535141070715</v>
      </c>
      <c r="BW129" s="19">
        <f t="shared" si="262"/>
        <v>-43833.935507030765</v>
      </c>
      <c r="BX129" s="19">
        <f t="shared" si="263"/>
        <v>-47397.205779704847</v>
      </c>
      <c r="BY129" s="19">
        <f t="shared" si="264"/>
        <v>-58025.037510406532</v>
      </c>
      <c r="BZ129" s="19">
        <f t="shared" si="265"/>
        <v>-48164.609293435329</v>
      </c>
      <c r="CA129" s="19">
        <f t="shared" si="266"/>
        <v>-49099.913960689875</v>
      </c>
      <c r="CB129" s="19">
        <f t="shared" si="267"/>
        <v>-35675.540593273297</v>
      </c>
      <c r="CC129" s="19">
        <f t="shared" si="268"/>
        <v>-48894.253395862295</v>
      </c>
      <c r="CD129" s="19">
        <f t="shared" si="269"/>
        <v>-7591.962962522156</v>
      </c>
      <c r="CE129" s="19">
        <f t="shared" si="270"/>
        <v>-18612.209110390384</v>
      </c>
      <c r="CF129" s="19">
        <f t="shared" si="271"/>
        <v>-31531.754736921459</v>
      </c>
      <c r="CG129" s="19">
        <f t="shared" si="272"/>
        <v>-24195.561947185124</v>
      </c>
      <c r="CH129" s="19">
        <f t="shared" si="273"/>
        <v>-25409.517188636131</v>
      </c>
      <c r="CI129" s="19">
        <f t="shared" si="274"/>
        <v>-30761.419203300418</v>
      </c>
      <c r="CJ129" s="19">
        <f t="shared" si="275"/>
        <v>-23119.961188328925</v>
      </c>
      <c r="CK129" s="19">
        <f t="shared" si="276"/>
        <v>-33776.708602189567</v>
      </c>
      <c r="CL129" s="19"/>
      <c r="CM129" s="18">
        <f>'[20]Pivot Transfers'!U78</f>
        <v>0</v>
      </c>
      <c r="CN129" s="18">
        <f>'[20]Pivot Transfers'!V78</f>
        <v>0</v>
      </c>
      <c r="CO129" s="18">
        <f>'[20]Pivot Transfers'!W78</f>
        <v>0</v>
      </c>
      <c r="CP129" s="18">
        <f>'[20]Pivot Transfers'!X78</f>
        <v>0</v>
      </c>
      <c r="CQ129" s="18">
        <f>'[20]Pivot Transfers'!Y78</f>
        <v>0</v>
      </c>
      <c r="CR129" s="18">
        <f>'[20]Pivot Transfers'!Z78</f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  <c r="DH129" s="19">
        <v>0</v>
      </c>
      <c r="DI129" s="19">
        <v>0</v>
      </c>
      <c r="DJ129" s="19">
        <v>0</v>
      </c>
      <c r="DK129" s="19">
        <v>0</v>
      </c>
      <c r="DL129" s="19">
        <v>0</v>
      </c>
      <c r="DM129" s="19">
        <v>0</v>
      </c>
      <c r="DN129" s="19"/>
    </row>
    <row r="130" spans="1:118">
      <c r="A130" s="50">
        <v>38200</v>
      </c>
      <c r="B130" s="34" t="s">
        <v>58</v>
      </c>
      <c r="C130" s="53">
        <f t="shared" si="178"/>
        <v>50542420.409947395</v>
      </c>
      <c r="D130" s="53">
        <f t="shared" si="179"/>
        <v>51632550.034519844</v>
      </c>
      <c r="E130" s="21">
        <f>'[20]Pivot End Balances'!T79</f>
        <v>50089150.68</v>
      </c>
      <c r="F130" s="19">
        <f t="shared" si="230"/>
        <v>50097254.359999999</v>
      </c>
      <c r="G130" s="19">
        <f t="shared" si="231"/>
        <v>50360781.869999997</v>
      </c>
      <c r="H130" s="19">
        <f t="shared" si="232"/>
        <v>50392019.229999997</v>
      </c>
      <c r="I130" s="19">
        <f t="shared" si="233"/>
        <v>50366004.239999995</v>
      </c>
      <c r="J130" s="19">
        <f t="shared" si="234"/>
        <v>50397414.429999992</v>
      </c>
      <c r="K130" s="19">
        <f t="shared" si="235"/>
        <v>50462608.189999998</v>
      </c>
      <c r="L130" s="19">
        <f t="shared" si="236"/>
        <v>50629723.619620115</v>
      </c>
      <c r="M130" s="19">
        <f t="shared" si="237"/>
        <v>50693390.517754413</v>
      </c>
      <c r="N130" s="19">
        <f t="shared" si="238"/>
        <v>50767608.35876409</v>
      </c>
      <c r="O130" s="19">
        <f t="shared" si="239"/>
        <v>50865625.904575072</v>
      </c>
      <c r="P130" s="19">
        <f t="shared" si="240"/>
        <v>50929285.303986281</v>
      </c>
      <c r="Q130" s="19">
        <f t="shared" si="241"/>
        <v>51000598.624616176</v>
      </c>
      <c r="R130" s="19">
        <f t="shared" si="242"/>
        <v>51078370.920243114</v>
      </c>
      <c r="S130" s="19">
        <f t="shared" si="243"/>
        <v>51162465.342912473</v>
      </c>
      <c r="T130" s="19">
        <f t="shared" si="244"/>
        <v>51265416.180404566</v>
      </c>
      <c r="U130" s="19">
        <f t="shared" si="245"/>
        <v>51350872.167629898</v>
      </c>
      <c r="V130" s="19">
        <f t="shared" si="246"/>
        <v>51437987.617785983</v>
      </c>
      <c r="W130" s="19">
        <f t="shared" si="247"/>
        <v>51501284.893231981</v>
      </c>
      <c r="X130" s="19">
        <f t="shared" si="248"/>
        <v>51588035.450433291</v>
      </c>
      <c r="Y130" s="19">
        <f t="shared" si="249"/>
        <v>51601505.479557537</v>
      </c>
      <c r="Z130" s="19">
        <f t="shared" si="250"/>
        <v>51634528.164207228</v>
      </c>
      <c r="AA130" s="19">
        <f t="shared" si="251"/>
        <v>51690473.33368995</v>
      </c>
      <c r="AB130" s="19">
        <f t="shared" si="252"/>
        <v>51733402.273901455</v>
      </c>
      <c r="AC130" s="19">
        <f t="shared" si="253"/>
        <v>51778485.0724153</v>
      </c>
      <c r="AD130" s="19">
        <f t="shared" si="254"/>
        <v>51833063.475210078</v>
      </c>
      <c r="AE130" s="19">
        <f t="shared" si="255"/>
        <v>51874084.032356568</v>
      </c>
      <c r="AF130" s="19">
        <f t="shared" si="256"/>
        <v>51934012.307934128</v>
      </c>
      <c r="AH130" s="18">
        <f>'[20]Pivot Additions'!U79</f>
        <v>23561.98</v>
      </c>
      <c r="AI130" s="18">
        <f>'[20]Pivot Additions'!V79</f>
        <v>276659.89</v>
      </c>
      <c r="AJ130" s="18">
        <f>'[20]Pivot Additions'!W79</f>
        <v>80004.160000000003</v>
      </c>
      <c r="AK130" s="18">
        <f>'[20]Pivot Additions'!X79</f>
        <v>23575.71</v>
      </c>
      <c r="AL130" s="18">
        <f>'[20]Pivot Additions'!Y79</f>
        <v>87344.07</v>
      </c>
      <c r="AM130" s="18">
        <f>'[20]Pivot Additions'!Z79</f>
        <v>200238.13</v>
      </c>
      <c r="AN130" s="60">
        <f t="shared" si="277"/>
        <v>309381.71297063655</v>
      </c>
      <c r="AO130" s="60">
        <f>SUM($AH130:$AM130)/SUM($AH$157:$AM$157)*'Capital Spending'!D$12*$AO$1</f>
        <v>117866.87829540188</v>
      </c>
      <c r="AP130" s="60">
        <f>SUM($AH130:$AM130)/SUM($AH$157:$AM$157)*'Capital Spending'!E$12*$AO$1</f>
        <v>137399.89680637571</v>
      </c>
      <c r="AQ130" s="60">
        <f>SUM($AH130:$AM130)/SUM($AH$157:$AM$157)*'Capital Spending'!F$12*$AO$1</f>
        <v>181460.42105814914</v>
      </c>
      <c r="AR130" s="60">
        <f>SUM($AH130:$AM130)/SUM($AH$157:$AM$157)*'Capital Spending'!G$12*$AO$1</f>
        <v>117852.9958681382</v>
      </c>
      <c r="AS130" s="60">
        <f>SUM($AH130:$AM130)/SUM($AH$157:$AM$157)*'Capital Spending'!H$12*$AO$1</f>
        <v>132022.7422701398</v>
      </c>
      <c r="AT130" s="60">
        <f>SUM($AH130:$AM130)/SUM($AH$157:$AM$157)*'Capital Spending'!I$12*$AO$1</f>
        <v>143980.27816710452</v>
      </c>
      <c r="AU130" s="60">
        <f>SUM($AH130:$AM130)/SUM($AH$157:$AM$157)*'Capital Spending'!J$12*$AO$1</f>
        <v>155684.46669386595</v>
      </c>
      <c r="AV130" s="60">
        <f>SUM($AH130:$AM130)/SUM($AH$157:$AM$157)*'Capital Spending'!K$12*$AO$1</f>
        <v>190593.45105038513</v>
      </c>
      <c r="AW130" s="60">
        <f>SUM($AH130:$AM130)/SUM($AH$157:$AM$157)*'Capital Spending'!L$12*$AO$1</f>
        <v>158205.13863662601</v>
      </c>
      <c r="AX130" s="60">
        <f>SUM($AH130:$AM130)/SUM($AH$157:$AM$157)*'Capital Spending'!M$12*$AO$1</f>
        <v>161277.31147724859</v>
      </c>
      <c r="AY130" s="60">
        <f>SUM($AH130:$AM130)/SUM($AH$157:$AM$157)*'Capital Spending'!N$12*$AO$1</f>
        <v>117182.59378187558</v>
      </c>
      <c r="AZ130" s="60">
        <f>SUM($AH130:$AM130)/SUM($AH$157:$AM$157)*'Capital Spending'!O$12*$AO$1</f>
        <v>160601.78314538961</v>
      </c>
      <c r="BA130" s="60">
        <f>SUM($AH130:$AM130)/SUM($AH$157:$AM$157)*'Capital Spending'!P$12*$AO$1</f>
        <v>24937.138920664969</v>
      </c>
      <c r="BB130" s="60">
        <f>SUM($AH130:$AM130)/SUM($AH$157:$AM$157)*'Capital Spending'!Q$12*$AO$1</f>
        <v>61135.077515193647</v>
      </c>
      <c r="BC130" s="60">
        <f>SUM($AH130:$AM130)/SUM($AH$157:$AM$157)*'Capital Spending'!R$12*$AO$1</f>
        <v>103571.59962035989</v>
      </c>
      <c r="BD130" s="60">
        <f>SUM($AH130:$AM130)/SUM($AH$157:$AM$157)*'Capital Spending'!S$12*$AO$1</f>
        <v>79474.582860723429</v>
      </c>
      <c r="BE130" s="60">
        <f>SUM($AH130:$AM130)/SUM($AH$157:$AM$157)*'Capital Spending'!T$12*$AO$1</f>
        <v>83462.032568918032</v>
      </c>
      <c r="BF130" s="60">
        <f>SUM($AH130:$AM130)/SUM($AH$157:$AM$157)*'Capital Spending'!U$12*$AO$1</f>
        <v>101041.29694208516</v>
      </c>
      <c r="BG130" s="60">
        <f>SUM($AH130:$AM130)/SUM($AH$157:$AM$157)*'Capital Spending'!V$12*$AO$1</f>
        <v>75941.582808012565</v>
      </c>
      <c r="BH130" s="60">
        <f>SUM($AH130:$AM130)/SUM($AH$157:$AM$157)*'Capital Spending'!W$12*$AO$1</f>
        <v>110945.54581649312</v>
      </c>
      <c r="BI130" s="19"/>
      <c r="BJ130" s="110">
        <f t="shared" si="208"/>
        <v>-0.45984063500231143</v>
      </c>
      <c r="BK130" s="31">
        <f>'[20]Pivot Retires'!U79</f>
        <v>-15458.3</v>
      </c>
      <c r="BL130" s="31">
        <f>'[20]Pivot Retires'!V79</f>
        <v>-13132.38</v>
      </c>
      <c r="BM130" s="31">
        <f>'[20]Pivot Retires'!W79</f>
        <v>-48766.8</v>
      </c>
      <c r="BN130" s="31">
        <f>'[20]Pivot Retires'!X79</f>
        <v>-49590.7</v>
      </c>
      <c r="BO130" s="31">
        <f>'[20]Pivot Retires'!Y79</f>
        <v>-55933.88</v>
      </c>
      <c r="BP130" s="31">
        <f>'[20]Pivot Retires'!Z79</f>
        <v>-135044.37</v>
      </c>
      <c r="BQ130" s="18">
        <f t="shared" si="209"/>
        <v>-142266.28335052036</v>
      </c>
      <c r="BR130" s="19">
        <f t="shared" si="257"/>
        <v>-54199.980161097759</v>
      </c>
      <c r="BS130" s="19">
        <f t="shared" si="258"/>
        <v>-63182.055796695866</v>
      </c>
      <c r="BT130" s="19">
        <f t="shared" si="259"/>
        <v>-83442.875247166099</v>
      </c>
      <c r="BU130" s="19">
        <f t="shared" si="260"/>
        <v>-54193.596456929452</v>
      </c>
      <c r="BV130" s="19">
        <f t="shared" si="261"/>
        <v>-60709.421640247587</v>
      </c>
      <c r="BW130" s="19">
        <f t="shared" si="262"/>
        <v>-66207.982540170779</v>
      </c>
      <c r="BX130" s="19">
        <f t="shared" si="263"/>
        <v>-71590.044024503528</v>
      </c>
      <c r="BY130" s="19">
        <f t="shared" si="264"/>
        <v>-87642.613558291065</v>
      </c>
      <c r="BZ130" s="19">
        <f t="shared" si="265"/>
        <v>-72749.151411294821</v>
      </c>
      <c r="CA130" s="19">
        <f t="shared" si="266"/>
        <v>-74161.861321163553</v>
      </c>
      <c r="CB130" s="19">
        <f t="shared" si="267"/>
        <v>-53885.318335875578</v>
      </c>
      <c r="CC130" s="19">
        <f t="shared" si="268"/>
        <v>-73851.225944079473</v>
      </c>
      <c r="CD130" s="19">
        <f t="shared" si="269"/>
        <v>-11467.109796419434</v>
      </c>
      <c r="CE130" s="19">
        <f t="shared" si="270"/>
        <v>-28112.392865502177</v>
      </c>
      <c r="CF130" s="19">
        <f t="shared" si="271"/>
        <v>-47626.430137631447</v>
      </c>
      <c r="CG130" s="19">
        <f t="shared" si="272"/>
        <v>-36545.642649218877</v>
      </c>
      <c r="CH130" s="19">
        <f t="shared" si="273"/>
        <v>-38379.234055074863</v>
      </c>
      <c r="CI130" s="19">
        <f t="shared" si="274"/>
        <v>-46462.894147305546</v>
      </c>
      <c r="CJ130" s="19">
        <f t="shared" si="275"/>
        <v>-34921.025661517117</v>
      </c>
      <c r="CK130" s="19">
        <f t="shared" si="276"/>
        <v>-51017.27023893423</v>
      </c>
      <c r="CL130" s="19"/>
      <c r="CM130" s="18">
        <f>'[20]Pivot Transfers'!U79</f>
        <v>0</v>
      </c>
      <c r="CN130" s="18">
        <f>'[20]Pivot Transfers'!V79</f>
        <v>0</v>
      </c>
      <c r="CO130" s="18">
        <f>'[20]Pivot Transfers'!W79</f>
        <v>0</v>
      </c>
      <c r="CP130" s="18">
        <f>'[20]Pivot Transfers'!X79</f>
        <v>0</v>
      </c>
      <c r="CQ130" s="18">
        <f>'[20]Pivot Transfers'!Y79</f>
        <v>0</v>
      </c>
      <c r="CR130" s="18">
        <f>'[20]Pivot Transfers'!Z79</f>
        <v>0</v>
      </c>
      <c r="CS130" s="18">
        <v>0</v>
      </c>
      <c r="CT130" s="18">
        <v>0</v>
      </c>
      <c r="CU130" s="18">
        <v>0</v>
      </c>
      <c r="CV130" s="18">
        <v>0</v>
      </c>
      <c r="CW130" s="18">
        <v>0</v>
      </c>
      <c r="CX130" s="18">
        <v>0</v>
      </c>
      <c r="CY130" s="19">
        <v>0</v>
      </c>
      <c r="CZ130" s="19">
        <v>0</v>
      </c>
      <c r="DA130" s="19">
        <v>0</v>
      </c>
      <c r="DB130" s="19">
        <v>0</v>
      </c>
      <c r="DC130" s="19">
        <v>0</v>
      </c>
      <c r="DD130" s="19">
        <v>0</v>
      </c>
      <c r="DE130" s="19">
        <v>0</v>
      </c>
      <c r="DF130" s="19">
        <v>0</v>
      </c>
      <c r="DG130" s="19">
        <v>0</v>
      </c>
      <c r="DH130" s="19">
        <v>0</v>
      </c>
      <c r="DI130" s="19">
        <v>0</v>
      </c>
      <c r="DJ130" s="19">
        <v>0</v>
      </c>
      <c r="DK130" s="19">
        <v>0</v>
      </c>
      <c r="DL130" s="19">
        <v>0</v>
      </c>
      <c r="DM130" s="19">
        <v>0</v>
      </c>
      <c r="DN130" s="19"/>
    </row>
    <row r="131" spans="1:118">
      <c r="A131" s="50">
        <v>38300</v>
      </c>
      <c r="B131" s="34" t="s">
        <v>59</v>
      </c>
      <c r="C131" s="53">
        <f t="shared" si="178"/>
        <v>8096146.0317877959</v>
      </c>
      <c r="D131" s="53">
        <f t="shared" si="179"/>
        <v>8425356.3026922084</v>
      </c>
      <c r="E131" s="21">
        <f>'[20]Pivot End Balances'!T80</f>
        <v>7999041.4400000004</v>
      </c>
      <c r="F131" s="19">
        <f t="shared" si="230"/>
        <v>8001064.6000000006</v>
      </c>
      <c r="G131" s="19">
        <f t="shared" si="231"/>
        <v>7962070.0499999998</v>
      </c>
      <c r="H131" s="19">
        <f t="shared" si="232"/>
        <v>7970450.7800000003</v>
      </c>
      <c r="I131" s="19">
        <f t="shared" si="233"/>
        <v>7989039.29</v>
      </c>
      <c r="J131" s="19">
        <f t="shared" si="234"/>
        <v>8029870.75</v>
      </c>
      <c r="K131" s="19">
        <f t="shared" si="235"/>
        <v>8102197.1699999999</v>
      </c>
      <c r="L131" s="19">
        <f t="shared" si="236"/>
        <v>8148357.4792055283</v>
      </c>
      <c r="M131" s="19">
        <f t="shared" si="237"/>
        <v>8165943.4298907341</v>
      </c>
      <c r="N131" s="19">
        <f t="shared" si="238"/>
        <v>8186443.7421441339</v>
      </c>
      <c r="O131" s="19">
        <f t="shared" si="239"/>
        <v>8213517.9640306896</v>
      </c>
      <c r="P131" s="19">
        <f t="shared" si="240"/>
        <v>8231101.8434327254</v>
      </c>
      <c r="Q131" s="19">
        <f t="shared" si="241"/>
        <v>8250799.8745375238</v>
      </c>
      <c r="R131" s="19">
        <f t="shared" si="242"/>
        <v>8272281.99155044</v>
      </c>
      <c r="S131" s="19">
        <f t="shared" si="243"/>
        <v>8295510.3945872048</v>
      </c>
      <c r="T131" s="19">
        <f t="shared" si="244"/>
        <v>8323947.2810099963</v>
      </c>
      <c r="U131" s="19">
        <f t="shared" si="245"/>
        <v>8347551.7728438862</v>
      </c>
      <c r="V131" s="19">
        <f t="shared" si="246"/>
        <v>8371614.6384028886</v>
      </c>
      <c r="W131" s="19">
        <f t="shared" si="247"/>
        <v>8389098.4926053211</v>
      </c>
      <c r="X131" s="19">
        <f t="shared" si="248"/>
        <v>8413060.5681196358</v>
      </c>
      <c r="Y131" s="19">
        <f t="shared" si="249"/>
        <v>8416781.2341933548</v>
      </c>
      <c r="Z131" s="19">
        <f t="shared" si="250"/>
        <v>8425902.6979486253</v>
      </c>
      <c r="AA131" s="19">
        <f t="shared" si="251"/>
        <v>8441355.7672896702</v>
      </c>
      <c r="AB131" s="19">
        <f t="shared" si="252"/>
        <v>8453213.5182976611</v>
      </c>
      <c r="AC131" s="19">
        <f t="shared" si="253"/>
        <v>8465666.2039891034</v>
      </c>
      <c r="AD131" s="19">
        <f t="shared" si="254"/>
        <v>8480741.7476099264</v>
      </c>
      <c r="AE131" s="19">
        <f t="shared" si="255"/>
        <v>8492072.3686421644</v>
      </c>
      <c r="AF131" s="19">
        <f t="shared" si="256"/>
        <v>8508625.644046491</v>
      </c>
      <c r="AH131" s="18">
        <f>'[20]Pivot Additions'!U80</f>
        <v>2023.1599999999962</v>
      </c>
      <c r="AI131" s="18">
        <f>'[20]Pivot Additions'!V80</f>
        <v>-38982.730000000003</v>
      </c>
      <c r="AJ131" s="18">
        <f>'[20]Pivot Additions'!W80</f>
        <v>8380.73</v>
      </c>
      <c r="AK131" s="18">
        <f>'[20]Pivot Additions'!X80</f>
        <v>18588.510000000002</v>
      </c>
      <c r="AL131" s="18">
        <f>'[20]Pivot Additions'!Y80</f>
        <v>40831.46</v>
      </c>
      <c r="AM131" s="18">
        <f>'[20]Pivot Additions'!Z80</f>
        <v>72326.42</v>
      </c>
      <c r="AN131" s="60">
        <f t="shared" si="277"/>
        <v>46165.598440113885</v>
      </c>
      <c r="AO131" s="60">
        <f>SUM($AH131:$AM131)/SUM($AH$157:$AM$157)*'Capital Spending'!D$12*$AO$1</f>
        <v>17587.965754432749</v>
      </c>
      <c r="AP131" s="60">
        <f>SUM($AH131:$AM131)/SUM($AH$157:$AM$157)*'Capital Spending'!E$12*$AO$1</f>
        <v>20502.66126194167</v>
      </c>
      <c r="AQ131" s="60">
        <f>SUM($AH131:$AM131)/SUM($AH$157:$AM$157)*'Capital Spending'!F$12*$AO$1</f>
        <v>27077.324160202003</v>
      </c>
      <c r="AR131" s="60">
        <f>SUM($AH131:$AM131)/SUM($AH$157:$AM$157)*'Capital Spending'!G$12*$AO$1</f>
        <v>17585.894233927302</v>
      </c>
      <c r="AS131" s="60">
        <f>SUM($AH131:$AM131)/SUM($AH$157:$AM$157)*'Capital Spending'!H$12*$AO$1</f>
        <v>19700.288184726651</v>
      </c>
      <c r="AT131" s="60">
        <f>SUM($AH131:$AM131)/SUM($AH$157:$AM$157)*'Capital Spending'!I$12*$AO$1</f>
        <v>21484.578520609928</v>
      </c>
      <c r="AU131" s="60">
        <f>SUM($AH131:$AM131)/SUM($AH$157:$AM$157)*'Capital Spending'!J$12*$AO$1</f>
        <v>23231.064640961642</v>
      </c>
      <c r="AV131" s="60">
        <f>SUM($AH131:$AM131)/SUM($AH$157:$AM$157)*'Capital Spending'!K$12*$AO$1</f>
        <v>28440.144836041691</v>
      </c>
      <c r="AW131" s="60">
        <f>SUM($AH131:$AM131)/SUM($AH$157:$AM$157)*'Capital Spending'!L$12*$AO$1</f>
        <v>23607.196531859048</v>
      </c>
      <c r="AX131" s="60">
        <f>SUM($AH131:$AM131)/SUM($AH$157:$AM$157)*'Capital Spending'!M$12*$AO$1</f>
        <v>24065.622779283265</v>
      </c>
      <c r="AY131" s="60">
        <f>SUM($AH131:$AM131)/SUM($AH$157:$AM$157)*'Capital Spending'!N$12*$AO$1</f>
        <v>17485.85757303147</v>
      </c>
      <c r="AZ131" s="60">
        <f>SUM($AH131:$AM131)/SUM($AH$157:$AM$157)*'Capital Spending'!O$12*$AO$1</f>
        <v>23964.821185665864</v>
      </c>
      <c r="BA131" s="60">
        <f>SUM($AH131:$AM131)/SUM($AH$157:$AM$157)*'Capital Spending'!P$12*$AO$1</f>
        <v>3721.0924026592934</v>
      </c>
      <c r="BB131" s="60">
        <f>SUM($AH131:$AM131)/SUM($AH$157:$AM$157)*'Capital Spending'!Q$12*$AO$1</f>
        <v>9122.5089294128175</v>
      </c>
      <c r="BC131" s="60">
        <f>SUM($AH131:$AM131)/SUM($AH$157:$AM$157)*'Capital Spending'!R$12*$AO$1</f>
        <v>15454.840016118191</v>
      </c>
      <c r="BD131" s="60">
        <f>SUM($AH131:$AM131)/SUM($AH$157:$AM$157)*'Capital Spending'!S$12*$AO$1</f>
        <v>11859.109716972636</v>
      </c>
      <c r="BE131" s="60">
        <f>SUM($AH131:$AM131)/SUM($AH$157:$AM$157)*'Capital Spending'!T$12*$AO$1</f>
        <v>12454.112570441654</v>
      </c>
      <c r="BF131" s="60">
        <f>SUM($AH131:$AM131)/SUM($AH$157:$AM$157)*'Capital Spending'!U$12*$AO$1</f>
        <v>15077.271037475091</v>
      </c>
      <c r="BG131" s="60">
        <f>SUM($AH131:$AM131)/SUM($AH$157:$AM$157)*'Capital Spending'!V$12*$AO$1</f>
        <v>11331.919340540042</v>
      </c>
      <c r="BH131" s="60">
        <f>SUM($AH131:$AM131)/SUM($AH$157:$AM$157)*'Capital Spending'!W$12*$AO$1</f>
        <v>16555.172145451255</v>
      </c>
      <c r="BI131" s="19"/>
      <c r="BJ131" s="110">
        <f t="shared" si="208"/>
        <v>-1.1457090916669051E-4</v>
      </c>
      <c r="BK131" s="31">
        <f>'[20]Pivot Retires'!U80</f>
        <v>0</v>
      </c>
      <c r="BL131" s="31">
        <f>'[20]Pivot Retires'!V80</f>
        <v>-11.82</v>
      </c>
      <c r="BM131" s="31">
        <f>'[20]Pivot Retires'!W80</f>
        <v>0</v>
      </c>
      <c r="BN131" s="31">
        <f>'[20]Pivot Retires'!X80</f>
        <v>0</v>
      </c>
      <c r="BO131" s="31">
        <f>'[20]Pivot Retires'!Y80</f>
        <v>0</v>
      </c>
      <c r="BP131" s="31">
        <f>'[20]Pivot Retires'!Z80</f>
        <v>0</v>
      </c>
      <c r="BQ131" s="18">
        <f t="shared" si="209"/>
        <v>-5.289234585508197</v>
      </c>
      <c r="BR131" s="19">
        <f t="shared" si="257"/>
        <v>-2.0150692268779777</v>
      </c>
      <c r="BS131" s="19">
        <f t="shared" si="258"/>
        <v>-2.3490085411173434</v>
      </c>
      <c r="BT131" s="19">
        <f t="shared" si="259"/>
        <v>-3.1022736468355379</v>
      </c>
      <c r="BU131" s="19">
        <f t="shared" si="260"/>
        <v>-2.0148318908903113</v>
      </c>
      <c r="BV131" s="19">
        <f t="shared" si="261"/>
        <v>-2.2570799281699432</v>
      </c>
      <c r="BW131" s="19">
        <f t="shared" si="262"/>
        <v>-2.46150769416943</v>
      </c>
      <c r="BX131" s="19">
        <f t="shared" si="263"/>
        <v>-2.6616041968251318</v>
      </c>
      <c r="BY131" s="19">
        <f t="shared" si="264"/>
        <v>-3.2584132506976546</v>
      </c>
      <c r="BZ131" s="19">
        <f t="shared" si="265"/>
        <v>-2.7046979695318343</v>
      </c>
      <c r="CA131" s="19">
        <f t="shared" si="266"/>
        <v>-2.7572202814851008</v>
      </c>
      <c r="CB131" s="19">
        <f t="shared" si="267"/>
        <v>-2.0033705997014759</v>
      </c>
      <c r="CC131" s="19">
        <f t="shared" si="268"/>
        <v>-2.7456713512589039</v>
      </c>
      <c r="CD131" s="19">
        <f t="shared" si="269"/>
        <v>-0.42632893966594004</v>
      </c>
      <c r="CE131" s="19">
        <f t="shared" si="270"/>
        <v>-1.045174141924079</v>
      </c>
      <c r="CF131" s="19">
        <f t="shared" si="271"/>
        <v>-1.7706750716724109</v>
      </c>
      <c r="CG131" s="19">
        <f t="shared" si="272"/>
        <v>-1.3587089821810887</v>
      </c>
      <c r="CH131" s="19">
        <f t="shared" si="273"/>
        <v>-1.4268790000598091</v>
      </c>
      <c r="CI131" s="19">
        <f t="shared" si="274"/>
        <v>-1.7274166505161324</v>
      </c>
      <c r="CJ131" s="19">
        <f t="shared" si="275"/>
        <v>-1.2983083014492767</v>
      </c>
      <c r="CK131" s="19">
        <f t="shared" si="276"/>
        <v>-1.8967411241154206</v>
      </c>
      <c r="CL131" s="19"/>
      <c r="CM131" s="18">
        <f>'[20]Pivot Transfers'!U80</f>
        <v>0</v>
      </c>
      <c r="CN131" s="18">
        <f>'[20]Pivot Transfers'!V80</f>
        <v>0</v>
      </c>
      <c r="CO131" s="18">
        <f>'[20]Pivot Transfers'!W80</f>
        <v>0</v>
      </c>
      <c r="CP131" s="18">
        <f>'[20]Pivot Transfers'!X80</f>
        <v>0</v>
      </c>
      <c r="CQ131" s="18">
        <f>'[20]Pivot Transfers'!Y80</f>
        <v>0</v>
      </c>
      <c r="CR131" s="18">
        <f>'[20]Pivot Transfers'!Z80</f>
        <v>0</v>
      </c>
      <c r="CS131" s="18">
        <v>0</v>
      </c>
      <c r="CT131" s="18">
        <v>0</v>
      </c>
      <c r="CU131" s="18">
        <v>0</v>
      </c>
      <c r="CV131" s="18">
        <v>0</v>
      </c>
      <c r="CW131" s="18">
        <v>0</v>
      </c>
      <c r="CX131" s="18">
        <v>0</v>
      </c>
      <c r="CY131" s="19">
        <v>0</v>
      </c>
      <c r="CZ131" s="19">
        <v>0</v>
      </c>
      <c r="DA131" s="19">
        <v>0</v>
      </c>
      <c r="DB131" s="19">
        <v>0</v>
      </c>
      <c r="DC131" s="19">
        <v>0</v>
      </c>
      <c r="DD131" s="19">
        <v>0</v>
      </c>
      <c r="DE131" s="19">
        <v>0</v>
      </c>
      <c r="DF131" s="19">
        <v>0</v>
      </c>
      <c r="DG131" s="19">
        <v>0</v>
      </c>
      <c r="DH131" s="19">
        <v>0</v>
      </c>
      <c r="DI131" s="19">
        <v>0</v>
      </c>
      <c r="DJ131" s="19">
        <v>0</v>
      </c>
      <c r="DK131" s="19">
        <v>0</v>
      </c>
      <c r="DL131" s="19">
        <v>0</v>
      </c>
      <c r="DM131" s="19">
        <v>0</v>
      </c>
      <c r="DN131" s="19"/>
    </row>
    <row r="132" spans="1:118">
      <c r="A132" s="50">
        <v>38400</v>
      </c>
      <c r="B132" s="34" t="s">
        <v>106</v>
      </c>
      <c r="C132" s="53">
        <f t="shared" si="178"/>
        <v>154276.35999999993</v>
      </c>
      <c r="D132" s="53">
        <f t="shared" si="179"/>
        <v>154276.35999999993</v>
      </c>
      <c r="E132" s="21">
        <f>'[20]Pivot End Balances'!T81</f>
        <v>154276.35999999999</v>
      </c>
      <c r="F132" s="19">
        <f t="shared" si="230"/>
        <v>154276.35999999999</v>
      </c>
      <c r="G132" s="19">
        <f t="shared" si="231"/>
        <v>154276.35999999999</v>
      </c>
      <c r="H132" s="19">
        <f t="shared" si="232"/>
        <v>154276.35999999999</v>
      </c>
      <c r="I132" s="19">
        <f t="shared" si="233"/>
        <v>154276.35999999999</v>
      </c>
      <c r="J132" s="19">
        <f t="shared" si="234"/>
        <v>154276.35999999999</v>
      </c>
      <c r="K132" s="19">
        <f t="shared" si="235"/>
        <v>154276.35999999999</v>
      </c>
      <c r="L132" s="19">
        <f t="shared" si="236"/>
        <v>154276.35999999999</v>
      </c>
      <c r="M132" s="19">
        <f t="shared" si="237"/>
        <v>154276.35999999999</v>
      </c>
      <c r="N132" s="19">
        <f t="shared" si="238"/>
        <v>154276.35999999999</v>
      </c>
      <c r="O132" s="19">
        <f t="shared" si="239"/>
        <v>154276.35999999999</v>
      </c>
      <c r="P132" s="19">
        <f t="shared" si="240"/>
        <v>154276.35999999999</v>
      </c>
      <c r="Q132" s="19">
        <f t="shared" si="241"/>
        <v>154276.35999999999</v>
      </c>
      <c r="R132" s="19">
        <f t="shared" si="242"/>
        <v>154276.35999999999</v>
      </c>
      <c r="S132" s="19">
        <f t="shared" si="243"/>
        <v>154276.35999999999</v>
      </c>
      <c r="T132" s="19">
        <f t="shared" si="244"/>
        <v>154276.35999999999</v>
      </c>
      <c r="U132" s="19">
        <f t="shared" si="245"/>
        <v>154276.35999999999</v>
      </c>
      <c r="V132" s="19">
        <f t="shared" si="246"/>
        <v>154276.35999999999</v>
      </c>
      <c r="W132" s="19">
        <f t="shared" si="247"/>
        <v>154276.35999999999</v>
      </c>
      <c r="X132" s="19">
        <f t="shared" si="248"/>
        <v>154276.35999999999</v>
      </c>
      <c r="Y132" s="19">
        <f t="shared" si="249"/>
        <v>154276.35999999999</v>
      </c>
      <c r="Z132" s="19">
        <f t="shared" si="250"/>
        <v>154276.35999999999</v>
      </c>
      <c r="AA132" s="19">
        <f t="shared" si="251"/>
        <v>154276.35999999999</v>
      </c>
      <c r="AB132" s="19">
        <f t="shared" si="252"/>
        <v>154276.35999999999</v>
      </c>
      <c r="AC132" s="19">
        <f t="shared" si="253"/>
        <v>154276.35999999999</v>
      </c>
      <c r="AD132" s="19">
        <f t="shared" si="254"/>
        <v>154276.35999999999</v>
      </c>
      <c r="AE132" s="19">
        <f t="shared" si="255"/>
        <v>154276.35999999999</v>
      </c>
      <c r="AF132" s="19">
        <f t="shared" si="256"/>
        <v>154276.35999999999</v>
      </c>
      <c r="AH132" s="18">
        <f>'[20]Pivot Additions'!U81</f>
        <v>0</v>
      </c>
      <c r="AI132" s="18">
        <f>'[20]Pivot Additions'!V81</f>
        <v>0</v>
      </c>
      <c r="AJ132" s="18">
        <f>'[20]Pivot Additions'!W81</f>
        <v>0</v>
      </c>
      <c r="AK132" s="18">
        <f>'[20]Pivot Additions'!X81</f>
        <v>0</v>
      </c>
      <c r="AL132" s="18">
        <f>'[20]Pivot Additions'!Y81</f>
        <v>0</v>
      </c>
      <c r="AM132" s="18">
        <f>'[20]Pivot Additions'!Z81</f>
        <v>0</v>
      </c>
      <c r="AN132" s="60">
        <f t="shared" si="277"/>
        <v>0</v>
      </c>
      <c r="AO132" s="60">
        <f>SUM($AH132:$AM132)/SUM($AH$157:$AM$157)*'Capital Spending'!D$12*$AO$1</f>
        <v>0</v>
      </c>
      <c r="AP132" s="60">
        <f>SUM($AH132:$AM132)/SUM($AH$157:$AM$157)*'Capital Spending'!E$12*$AO$1</f>
        <v>0</v>
      </c>
      <c r="AQ132" s="60">
        <f>SUM($AH132:$AM132)/SUM($AH$157:$AM$157)*'Capital Spending'!F$12*$AO$1</f>
        <v>0</v>
      </c>
      <c r="AR132" s="60">
        <f>SUM($AH132:$AM132)/SUM($AH$157:$AM$157)*'Capital Spending'!G$12*$AO$1</f>
        <v>0</v>
      </c>
      <c r="AS132" s="60">
        <f>SUM($AH132:$AM132)/SUM($AH$157:$AM$157)*'Capital Spending'!H$12*$AO$1</f>
        <v>0</v>
      </c>
      <c r="AT132" s="60">
        <f>SUM($AH132:$AM132)/SUM($AH$157:$AM$157)*'Capital Spending'!I$12*$AO$1</f>
        <v>0</v>
      </c>
      <c r="AU132" s="60">
        <f>SUM($AH132:$AM132)/SUM($AH$157:$AM$157)*'Capital Spending'!J$12*$AO$1</f>
        <v>0</v>
      </c>
      <c r="AV132" s="60">
        <f>SUM($AH132:$AM132)/SUM($AH$157:$AM$157)*'Capital Spending'!K$12*$AO$1</f>
        <v>0</v>
      </c>
      <c r="AW132" s="60">
        <f>SUM($AH132:$AM132)/SUM($AH$157:$AM$157)*'Capital Spending'!L$12*$AO$1</f>
        <v>0</v>
      </c>
      <c r="AX132" s="60">
        <f>SUM($AH132:$AM132)/SUM($AH$157:$AM$157)*'Capital Spending'!M$12*$AO$1</f>
        <v>0</v>
      </c>
      <c r="AY132" s="60">
        <f>SUM($AH132:$AM132)/SUM($AH$157:$AM$157)*'Capital Spending'!N$12*$AO$1</f>
        <v>0</v>
      </c>
      <c r="AZ132" s="60">
        <f>SUM($AH132:$AM132)/SUM($AH$157:$AM$157)*'Capital Spending'!O$12*$AO$1</f>
        <v>0</v>
      </c>
      <c r="BA132" s="60">
        <f>SUM($AH132:$AM132)/SUM($AH$157:$AM$157)*'Capital Spending'!P$12*$AO$1</f>
        <v>0</v>
      </c>
      <c r="BB132" s="60">
        <f>SUM($AH132:$AM132)/SUM($AH$157:$AM$157)*'Capital Spending'!Q$12*$AO$1</f>
        <v>0</v>
      </c>
      <c r="BC132" s="60">
        <f>SUM($AH132:$AM132)/SUM($AH$157:$AM$157)*'Capital Spending'!R$12*$AO$1</f>
        <v>0</v>
      </c>
      <c r="BD132" s="60">
        <f>SUM($AH132:$AM132)/SUM($AH$157:$AM$157)*'Capital Spending'!S$12*$AO$1</f>
        <v>0</v>
      </c>
      <c r="BE132" s="60">
        <f>SUM($AH132:$AM132)/SUM($AH$157:$AM$157)*'Capital Spending'!T$12*$AO$1</f>
        <v>0</v>
      </c>
      <c r="BF132" s="60">
        <f>SUM($AH132:$AM132)/SUM($AH$157:$AM$157)*'Capital Spending'!U$12*$AO$1</f>
        <v>0</v>
      </c>
      <c r="BG132" s="60">
        <f>SUM($AH132:$AM132)/SUM($AH$157:$AM$157)*'Capital Spending'!V$12*$AO$1</f>
        <v>0</v>
      </c>
      <c r="BH132" s="60">
        <f>SUM($AH132:$AM132)/SUM($AH$157:$AM$157)*'Capital Spending'!W$12*$AO$1</f>
        <v>0</v>
      </c>
      <c r="BI132" s="19"/>
      <c r="BJ132" s="110">
        <f t="shared" si="208"/>
        <v>0</v>
      </c>
      <c r="BK132" s="31">
        <f>'[20]Pivot Retires'!U81</f>
        <v>0</v>
      </c>
      <c r="BL132" s="31">
        <f>'[20]Pivot Retires'!V81</f>
        <v>0</v>
      </c>
      <c r="BM132" s="31">
        <f>'[20]Pivot Retires'!W81</f>
        <v>0</v>
      </c>
      <c r="BN132" s="31">
        <f>'[20]Pivot Retires'!X81</f>
        <v>0</v>
      </c>
      <c r="BO132" s="31">
        <f>'[20]Pivot Retires'!Y81</f>
        <v>0</v>
      </c>
      <c r="BP132" s="31">
        <f>'[20]Pivot Retires'!Z81</f>
        <v>0</v>
      </c>
      <c r="BQ132" s="18">
        <f t="shared" si="209"/>
        <v>0</v>
      </c>
      <c r="BR132" s="19">
        <f t="shared" si="257"/>
        <v>0</v>
      </c>
      <c r="BS132" s="19">
        <f t="shared" si="258"/>
        <v>0</v>
      </c>
      <c r="BT132" s="19">
        <f t="shared" si="259"/>
        <v>0</v>
      </c>
      <c r="BU132" s="19">
        <f t="shared" si="260"/>
        <v>0</v>
      </c>
      <c r="BV132" s="19">
        <f t="shared" si="261"/>
        <v>0</v>
      </c>
      <c r="BW132" s="19">
        <f t="shared" si="262"/>
        <v>0</v>
      </c>
      <c r="BX132" s="19">
        <f t="shared" si="263"/>
        <v>0</v>
      </c>
      <c r="BY132" s="19">
        <f t="shared" si="264"/>
        <v>0</v>
      </c>
      <c r="BZ132" s="19">
        <f t="shared" si="265"/>
        <v>0</v>
      </c>
      <c r="CA132" s="19">
        <f t="shared" si="266"/>
        <v>0</v>
      </c>
      <c r="CB132" s="19">
        <f t="shared" si="267"/>
        <v>0</v>
      </c>
      <c r="CC132" s="19">
        <f t="shared" si="268"/>
        <v>0</v>
      </c>
      <c r="CD132" s="19">
        <f t="shared" si="269"/>
        <v>0</v>
      </c>
      <c r="CE132" s="19">
        <f t="shared" si="270"/>
        <v>0</v>
      </c>
      <c r="CF132" s="19">
        <f t="shared" si="271"/>
        <v>0</v>
      </c>
      <c r="CG132" s="19">
        <f t="shared" si="272"/>
        <v>0</v>
      </c>
      <c r="CH132" s="19">
        <f t="shared" si="273"/>
        <v>0</v>
      </c>
      <c r="CI132" s="19">
        <f t="shared" si="274"/>
        <v>0</v>
      </c>
      <c r="CJ132" s="19">
        <f t="shared" si="275"/>
        <v>0</v>
      </c>
      <c r="CK132" s="19">
        <f t="shared" si="276"/>
        <v>0</v>
      </c>
      <c r="CL132" s="19"/>
      <c r="CM132" s="18">
        <f>'[20]Pivot Transfers'!U81</f>
        <v>0</v>
      </c>
      <c r="CN132" s="18">
        <f>'[20]Pivot Transfers'!V81</f>
        <v>0</v>
      </c>
      <c r="CO132" s="18">
        <f>'[20]Pivot Transfers'!W81</f>
        <v>0</v>
      </c>
      <c r="CP132" s="18">
        <f>'[20]Pivot Transfers'!X81</f>
        <v>0</v>
      </c>
      <c r="CQ132" s="18">
        <f>'[20]Pivot Transfers'!Y81</f>
        <v>0</v>
      </c>
      <c r="CR132" s="18">
        <f>'[20]Pivot Transfers'!Z81</f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9">
        <v>0</v>
      </c>
      <c r="CZ132" s="19">
        <v>0</v>
      </c>
      <c r="DA132" s="19">
        <v>0</v>
      </c>
      <c r="DB132" s="19">
        <v>0</v>
      </c>
      <c r="DC132" s="19">
        <v>0</v>
      </c>
      <c r="DD132" s="19">
        <v>0</v>
      </c>
      <c r="DE132" s="19">
        <v>0</v>
      </c>
      <c r="DF132" s="19">
        <v>0</v>
      </c>
      <c r="DG132" s="19">
        <v>0</v>
      </c>
      <c r="DH132" s="19">
        <v>0</v>
      </c>
      <c r="DI132" s="19">
        <v>0</v>
      </c>
      <c r="DJ132" s="19">
        <v>0</v>
      </c>
      <c r="DK132" s="19">
        <v>0</v>
      </c>
      <c r="DL132" s="19">
        <v>0</v>
      </c>
      <c r="DM132" s="19">
        <v>0</v>
      </c>
      <c r="DN132" s="19"/>
    </row>
    <row r="133" spans="1:118">
      <c r="A133" s="50">
        <v>38500</v>
      </c>
      <c r="B133" s="34" t="s">
        <v>60</v>
      </c>
      <c r="C133" s="53">
        <f t="shared" si="178"/>
        <v>5278579.4293536246</v>
      </c>
      <c r="D133" s="53">
        <f t="shared" si="179"/>
        <v>5433872.7290307675</v>
      </c>
      <c r="E133" s="21">
        <f>'[20]Pivot End Balances'!T82</f>
        <v>5217900.9700000007</v>
      </c>
      <c r="F133" s="19">
        <f t="shared" si="230"/>
        <v>5236997.4600000009</v>
      </c>
      <c r="G133" s="19">
        <f t="shared" si="231"/>
        <v>5237834.330000001</v>
      </c>
      <c r="H133" s="19">
        <f t="shared" si="232"/>
        <v>5238441.290000001</v>
      </c>
      <c r="I133" s="19">
        <f t="shared" si="233"/>
        <v>5247797.9000000013</v>
      </c>
      <c r="J133" s="19">
        <f t="shared" si="234"/>
        <v>5256102.6700000009</v>
      </c>
      <c r="K133" s="19">
        <f t="shared" si="235"/>
        <v>5270159.8200000012</v>
      </c>
      <c r="L133" s="19">
        <f t="shared" si="236"/>
        <v>5293544.7029796019</v>
      </c>
      <c r="M133" s="19">
        <f t="shared" si="237"/>
        <v>5302453.7723930562</v>
      </c>
      <c r="N133" s="19">
        <f t="shared" si="238"/>
        <v>5312839.2618176732</v>
      </c>
      <c r="O133" s="19">
        <f t="shared" si="239"/>
        <v>5326555.1038793428</v>
      </c>
      <c r="P133" s="19">
        <f t="shared" si="240"/>
        <v>5335463.1239775876</v>
      </c>
      <c r="Q133" s="19">
        <f t="shared" si="241"/>
        <v>5345442.1765498584</v>
      </c>
      <c r="R133" s="19">
        <f t="shared" si="242"/>
        <v>5356325.0497616557</v>
      </c>
      <c r="S133" s="19">
        <f t="shared" si="243"/>
        <v>5368092.5941340122</v>
      </c>
      <c r="T133" s="19">
        <f t="shared" si="244"/>
        <v>5382498.7641260782</v>
      </c>
      <c r="U133" s="19">
        <f t="shared" si="245"/>
        <v>5394456.8356561176</v>
      </c>
      <c r="V133" s="19">
        <f t="shared" si="246"/>
        <v>5406647.120013739</v>
      </c>
      <c r="W133" s="19">
        <f t="shared" si="247"/>
        <v>5415504.4671934517</v>
      </c>
      <c r="X133" s="19">
        <f t="shared" si="248"/>
        <v>5427643.6911608577</v>
      </c>
      <c r="Y133" s="19">
        <f t="shared" si="249"/>
        <v>5429528.5862631137</v>
      </c>
      <c r="Z133" s="19">
        <f t="shared" si="250"/>
        <v>5434149.5337002277</v>
      </c>
      <c r="AA133" s="19">
        <f t="shared" si="251"/>
        <v>5441978.0821747854</v>
      </c>
      <c r="AB133" s="19">
        <f t="shared" si="252"/>
        <v>5447985.2369035045</v>
      </c>
      <c r="AC133" s="19">
        <f t="shared" si="253"/>
        <v>5454293.7864493821</v>
      </c>
      <c r="AD133" s="19">
        <f t="shared" si="254"/>
        <v>5461931.0798188262</v>
      </c>
      <c r="AE133" s="19">
        <f t="shared" si="255"/>
        <v>5467671.1896986226</v>
      </c>
      <c r="AF133" s="19">
        <f t="shared" si="256"/>
        <v>5476057.1042412603</v>
      </c>
      <c r="AG133" s="3"/>
      <c r="AH133" s="18">
        <f>'[20]Pivot Additions'!U82</f>
        <v>19096.490000000002</v>
      </c>
      <c r="AI133" s="18">
        <f>'[20]Pivot Additions'!V82</f>
        <v>836.87</v>
      </c>
      <c r="AJ133" s="18">
        <f>'[20]Pivot Additions'!W82</f>
        <v>606.96</v>
      </c>
      <c r="AK133" s="18">
        <f>'[20]Pivot Additions'!X82</f>
        <v>9356.61</v>
      </c>
      <c r="AL133" s="18">
        <f>'[20]Pivot Additions'!Y82</f>
        <v>8304.77</v>
      </c>
      <c r="AM133" s="18">
        <f>'[20]Pivot Additions'!Z82</f>
        <v>14057.15</v>
      </c>
      <c r="AN133" s="60">
        <f t="shared" si="277"/>
        <v>23384.882979601105</v>
      </c>
      <c r="AO133" s="60">
        <f>SUM($AH133:$AM133)/SUM($AH$157:$AM$157)*'Capital Spending'!D$12*$AO$1</f>
        <v>8909.0694134545029</v>
      </c>
      <c r="AP133" s="60">
        <f>SUM($AH133:$AM133)/SUM($AH$157:$AM$157)*'Capital Spending'!E$12*$AO$1</f>
        <v>10385.489424616759</v>
      </c>
      <c r="AQ133" s="60">
        <f>SUM($AH133:$AM133)/SUM($AH$157:$AM$157)*'Capital Spending'!F$12*$AO$1</f>
        <v>13715.84206166932</v>
      </c>
      <c r="AR133" s="60">
        <f>SUM($AH133:$AM133)/SUM($AH$157:$AM$157)*'Capital Spending'!G$12*$AO$1</f>
        <v>8908.0200982447659</v>
      </c>
      <c r="AS133" s="60">
        <f>SUM($AH133:$AM133)/SUM($AH$157:$AM$157)*'Capital Spending'!H$12*$AO$1</f>
        <v>9979.0525722710536</v>
      </c>
      <c r="AT133" s="60">
        <f>SUM($AH133:$AM133)/SUM($AH$157:$AM$157)*'Capital Spending'!I$12*$AO$1</f>
        <v>10882.873211797472</v>
      </c>
      <c r="AU133" s="60">
        <f>SUM($AH133:$AM133)/SUM($AH$157:$AM$157)*'Capital Spending'!J$12*$AO$1</f>
        <v>11767.544372356604</v>
      </c>
      <c r="AV133" s="60">
        <f>SUM($AH133:$AM133)/SUM($AH$157:$AM$157)*'Capital Spending'!K$12*$AO$1</f>
        <v>14406.169992066087</v>
      </c>
      <c r="AW133" s="60">
        <f>SUM($AH133:$AM133)/SUM($AH$157:$AM$157)*'Capital Spending'!L$12*$AO$1</f>
        <v>11958.071530039653</v>
      </c>
      <c r="AX133" s="60">
        <f>SUM($AH133:$AM133)/SUM($AH$157:$AM$157)*'Capital Spending'!M$12*$AO$1</f>
        <v>12190.284357621631</v>
      </c>
      <c r="AY133" s="60">
        <f>SUM($AH133:$AM133)/SUM($AH$157:$AM$157)*'Capital Spending'!N$12*$AO$1</f>
        <v>8857.3471797131551</v>
      </c>
      <c r="AZ133" s="60">
        <f>SUM($AH133:$AM133)/SUM($AH$157:$AM$157)*'Capital Spending'!O$12*$AO$1</f>
        <v>12139.223967405786</v>
      </c>
      <c r="BA133" s="60">
        <f>SUM($AH133:$AM133)/SUM($AH$157:$AM$157)*'Capital Spending'!P$12*$AO$1</f>
        <v>1884.8951022556187</v>
      </c>
      <c r="BB133" s="60">
        <f>SUM($AH133:$AM133)/SUM($AH$157:$AM$157)*'Capital Spending'!Q$12*$AO$1</f>
        <v>4620.9474371141414</v>
      </c>
      <c r="BC133" s="60">
        <f>SUM($AH133:$AM133)/SUM($AH$157:$AM$157)*'Capital Spending'!R$12*$AO$1</f>
        <v>7828.5484745573422</v>
      </c>
      <c r="BD133" s="60">
        <f>SUM($AH133:$AM133)/SUM($AH$157:$AM$157)*'Capital Spending'!S$12*$AO$1</f>
        <v>6007.1547287186286</v>
      </c>
      <c r="BE133" s="60">
        <f>SUM($AH133:$AM133)/SUM($AH$157:$AM$157)*'Capital Spending'!T$12*$AO$1</f>
        <v>6308.5495458777968</v>
      </c>
      <c r="BF133" s="60">
        <f>SUM($AH133:$AM133)/SUM($AH$157:$AM$157)*'Capital Spending'!U$12*$AO$1</f>
        <v>7637.2933694437379</v>
      </c>
      <c r="BG133" s="60">
        <f>SUM($AH133:$AM133)/SUM($AH$157:$AM$157)*'Capital Spending'!V$12*$AO$1</f>
        <v>5740.1098797963223</v>
      </c>
      <c r="BH133" s="60">
        <f>SUM($AH133:$AM133)/SUM($AH$157:$AM$157)*'Capital Spending'!W$12*$AO$1</f>
        <v>8385.9145426378309</v>
      </c>
      <c r="BI133" s="19"/>
      <c r="BJ133" s="110">
        <f t="shared" si="208"/>
        <v>0</v>
      </c>
      <c r="BK133" s="31">
        <f>'[20]Pivot Retires'!U82</f>
        <v>0</v>
      </c>
      <c r="BL133" s="31">
        <f>'[20]Pivot Retires'!V82</f>
        <v>0</v>
      </c>
      <c r="BM133" s="31">
        <f>'[20]Pivot Retires'!W82</f>
        <v>0</v>
      </c>
      <c r="BN133" s="31">
        <f>'[20]Pivot Retires'!X82</f>
        <v>0</v>
      </c>
      <c r="BO133" s="31">
        <f>'[20]Pivot Retires'!Y82</f>
        <v>0</v>
      </c>
      <c r="BP133" s="31">
        <f>'[20]Pivot Retires'!Z82</f>
        <v>0</v>
      </c>
      <c r="BQ133" s="18">
        <f t="shared" si="209"/>
        <v>0</v>
      </c>
      <c r="BR133" s="19">
        <f t="shared" si="257"/>
        <v>0</v>
      </c>
      <c r="BS133" s="19">
        <f t="shared" si="258"/>
        <v>0</v>
      </c>
      <c r="BT133" s="19">
        <f t="shared" si="259"/>
        <v>0</v>
      </c>
      <c r="BU133" s="19">
        <f t="shared" si="260"/>
        <v>0</v>
      </c>
      <c r="BV133" s="19">
        <f t="shared" si="261"/>
        <v>0</v>
      </c>
      <c r="BW133" s="19">
        <f t="shared" si="262"/>
        <v>0</v>
      </c>
      <c r="BX133" s="19">
        <f t="shared" si="263"/>
        <v>0</v>
      </c>
      <c r="BY133" s="19">
        <f t="shared" si="264"/>
        <v>0</v>
      </c>
      <c r="BZ133" s="19">
        <f t="shared" si="265"/>
        <v>0</v>
      </c>
      <c r="CA133" s="19">
        <f t="shared" si="266"/>
        <v>0</v>
      </c>
      <c r="CB133" s="19">
        <f t="shared" si="267"/>
        <v>0</v>
      </c>
      <c r="CC133" s="19">
        <f t="shared" si="268"/>
        <v>0</v>
      </c>
      <c r="CD133" s="19">
        <f t="shared" si="269"/>
        <v>0</v>
      </c>
      <c r="CE133" s="19">
        <f t="shared" si="270"/>
        <v>0</v>
      </c>
      <c r="CF133" s="19">
        <f t="shared" si="271"/>
        <v>0</v>
      </c>
      <c r="CG133" s="19">
        <f t="shared" si="272"/>
        <v>0</v>
      </c>
      <c r="CH133" s="19">
        <f t="shared" si="273"/>
        <v>0</v>
      </c>
      <c r="CI133" s="19">
        <f t="shared" si="274"/>
        <v>0</v>
      </c>
      <c r="CJ133" s="19">
        <f t="shared" si="275"/>
        <v>0</v>
      </c>
      <c r="CK133" s="19">
        <f t="shared" si="276"/>
        <v>0</v>
      </c>
      <c r="CL133" s="19"/>
      <c r="CM133" s="18">
        <f>'[20]Pivot Transfers'!U82</f>
        <v>0</v>
      </c>
      <c r="CN133" s="18">
        <f>'[20]Pivot Transfers'!V82</f>
        <v>0</v>
      </c>
      <c r="CO133" s="18">
        <f>'[20]Pivot Transfers'!W82</f>
        <v>0</v>
      </c>
      <c r="CP133" s="18">
        <f>'[20]Pivot Transfers'!X82</f>
        <v>0</v>
      </c>
      <c r="CQ133" s="18">
        <f>'[20]Pivot Transfers'!Y82</f>
        <v>0</v>
      </c>
      <c r="CR133" s="18">
        <f>'[20]Pivot Transfers'!Z82</f>
        <v>0</v>
      </c>
      <c r="CS133" s="18">
        <v>0</v>
      </c>
      <c r="CT133" s="18">
        <v>0</v>
      </c>
      <c r="CU133" s="18">
        <v>0</v>
      </c>
      <c r="CV133" s="18">
        <v>0</v>
      </c>
      <c r="CW133" s="18">
        <v>0</v>
      </c>
      <c r="CX133" s="18">
        <v>0</v>
      </c>
      <c r="CY133" s="19">
        <v>0</v>
      </c>
      <c r="CZ133" s="19">
        <v>0</v>
      </c>
      <c r="DA133" s="19">
        <v>0</v>
      </c>
      <c r="DB133" s="19">
        <v>0</v>
      </c>
      <c r="DC133" s="19">
        <v>0</v>
      </c>
      <c r="DD133" s="19">
        <v>0</v>
      </c>
      <c r="DE133" s="19">
        <v>0</v>
      </c>
      <c r="DF133" s="19">
        <v>0</v>
      </c>
      <c r="DG133" s="19">
        <v>0</v>
      </c>
      <c r="DH133" s="19">
        <v>0</v>
      </c>
      <c r="DI133" s="19">
        <v>0</v>
      </c>
      <c r="DJ133" s="19">
        <v>0</v>
      </c>
      <c r="DK133" s="19">
        <v>0</v>
      </c>
      <c r="DL133" s="19">
        <v>0</v>
      </c>
      <c r="DM133" s="19">
        <v>0</v>
      </c>
      <c r="DN133" s="19"/>
    </row>
    <row r="134" spans="1:118">
      <c r="A134" s="50">
        <v>38900</v>
      </c>
      <c r="B134" s="34" t="s">
        <v>61</v>
      </c>
      <c r="C134" s="53">
        <f t="shared" si="178"/>
        <v>1027349.6999999998</v>
      </c>
      <c r="D134" s="53">
        <f t="shared" si="179"/>
        <v>1027349.6999999998</v>
      </c>
      <c r="E134" s="21">
        <f>'[20]Pivot End Balances'!T83</f>
        <v>1027349.7</v>
      </c>
      <c r="F134" s="19">
        <f t="shared" si="230"/>
        <v>1027349.7</v>
      </c>
      <c r="G134" s="19">
        <f t="shared" si="231"/>
        <v>1027349.7</v>
      </c>
      <c r="H134" s="19">
        <f t="shared" si="232"/>
        <v>1027349.7</v>
      </c>
      <c r="I134" s="19">
        <f t="shared" si="233"/>
        <v>1027349.7</v>
      </c>
      <c r="J134" s="19">
        <f t="shared" si="234"/>
        <v>1027349.7</v>
      </c>
      <c r="K134" s="19">
        <f t="shared" si="235"/>
        <v>1027349.7</v>
      </c>
      <c r="L134" s="19">
        <f t="shared" si="236"/>
        <v>1027349.7</v>
      </c>
      <c r="M134" s="19">
        <f t="shared" si="237"/>
        <v>1027349.7</v>
      </c>
      <c r="N134" s="19">
        <f t="shared" si="238"/>
        <v>1027349.7</v>
      </c>
      <c r="O134" s="19">
        <f t="shared" si="239"/>
        <v>1027349.7</v>
      </c>
      <c r="P134" s="19">
        <f t="shared" si="240"/>
        <v>1027349.7</v>
      </c>
      <c r="Q134" s="19">
        <f t="shared" si="241"/>
        <v>1027349.7</v>
      </c>
      <c r="R134" s="19">
        <f t="shared" si="242"/>
        <v>1027349.7</v>
      </c>
      <c r="S134" s="19">
        <f t="shared" si="243"/>
        <v>1027349.7</v>
      </c>
      <c r="T134" s="19">
        <f t="shared" si="244"/>
        <v>1027349.7</v>
      </c>
      <c r="U134" s="19">
        <f t="shared" si="245"/>
        <v>1027349.7</v>
      </c>
      <c r="V134" s="19">
        <f t="shared" si="246"/>
        <v>1027349.7</v>
      </c>
      <c r="W134" s="19">
        <f t="shared" si="247"/>
        <v>1027349.7</v>
      </c>
      <c r="X134" s="19">
        <f t="shared" si="248"/>
        <v>1027349.7</v>
      </c>
      <c r="Y134" s="19">
        <f t="shared" si="249"/>
        <v>1027349.7</v>
      </c>
      <c r="Z134" s="19">
        <f t="shared" si="250"/>
        <v>1027349.7</v>
      </c>
      <c r="AA134" s="19">
        <f t="shared" si="251"/>
        <v>1027349.7</v>
      </c>
      <c r="AB134" s="19">
        <f t="shared" si="252"/>
        <v>1027349.7</v>
      </c>
      <c r="AC134" s="19">
        <f t="shared" si="253"/>
        <v>1027349.7</v>
      </c>
      <c r="AD134" s="19">
        <f t="shared" si="254"/>
        <v>1027349.7</v>
      </c>
      <c r="AE134" s="19">
        <f t="shared" si="255"/>
        <v>1027349.7</v>
      </c>
      <c r="AF134" s="19">
        <f t="shared" si="256"/>
        <v>1027349.7</v>
      </c>
      <c r="AH134" s="18">
        <f>'[20]Pivot Additions'!U83</f>
        <v>0</v>
      </c>
      <c r="AI134" s="18">
        <f>'[20]Pivot Additions'!V83</f>
        <v>0</v>
      </c>
      <c r="AJ134" s="18">
        <f>'[20]Pivot Additions'!W83</f>
        <v>0</v>
      </c>
      <c r="AK134" s="18">
        <f>'[20]Pivot Additions'!X83</f>
        <v>0</v>
      </c>
      <c r="AL134" s="18">
        <f>'[20]Pivot Additions'!Y83</f>
        <v>0</v>
      </c>
      <c r="AM134" s="18">
        <f>'[20]Pivot Additions'!Z83</f>
        <v>0</v>
      </c>
      <c r="AN134" s="60">
        <f t="shared" si="277"/>
        <v>0</v>
      </c>
      <c r="AO134" s="60">
        <f>SUM($AH134:$AM134)/SUM($AH$157:$AM$157)*'Capital Spending'!D$12*$AO$1</f>
        <v>0</v>
      </c>
      <c r="AP134" s="60">
        <f>SUM($AH134:$AM134)/SUM($AH$157:$AM$157)*'Capital Spending'!E$12*$AO$1</f>
        <v>0</v>
      </c>
      <c r="AQ134" s="60">
        <f>SUM($AH134:$AM134)/SUM($AH$157:$AM$157)*'Capital Spending'!F$12*$AO$1</f>
        <v>0</v>
      </c>
      <c r="AR134" s="60">
        <f>SUM($AH134:$AM134)/SUM($AH$157:$AM$157)*'Capital Spending'!G$12*$AO$1</f>
        <v>0</v>
      </c>
      <c r="AS134" s="60">
        <f>SUM($AH134:$AM134)/SUM($AH$157:$AM$157)*'Capital Spending'!H$12*$AO$1</f>
        <v>0</v>
      </c>
      <c r="AT134" s="60">
        <f>SUM($AH134:$AM134)/SUM($AH$157:$AM$157)*'Capital Spending'!I$12*$AO$1</f>
        <v>0</v>
      </c>
      <c r="AU134" s="60">
        <f>SUM($AH134:$AM134)/SUM($AH$157:$AM$157)*'Capital Spending'!J$12*$AO$1</f>
        <v>0</v>
      </c>
      <c r="AV134" s="60">
        <f>SUM($AH134:$AM134)/SUM($AH$157:$AM$157)*'Capital Spending'!K$12*$AO$1</f>
        <v>0</v>
      </c>
      <c r="AW134" s="60">
        <f>SUM($AH134:$AM134)/SUM($AH$157:$AM$157)*'Capital Spending'!L$12*$AO$1</f>
        <v>0</v>
      </c>
      <c r="AX134" s="60">
        <f>SUM($AH134:$AM134)/SUM($AH$157:$AM$157)*'Capital Spending'!M$12*$AO$1</f>
        <v>0</v>
      </c>
      <c r="AY134" s="60">
        <f>SUM($AH134:$AM134)/SUM($AH$157:$AM$157)*'Capital Spending'!N$12*$AO$1</f>
        <v>0</v>
      </c>
      <c r="AZ134" s="60">
        <f>SUM($AH134:$AM134)/SUM($AH$157:$AM$157)*'Capital Spending'!O$12*$AO$1</f>
        <v>0</v>
      </c>
      <c r="BA134" s="60">
        <f>SUM($AH134:$AM134)/SUM($AH$157:$AM$157)*'Capital Spending'!P$12*$AO$1</f>
        <v>0</v>
      </c>
      <c r="BB134" s="60">
        <f>SUM($AH134:$AM134)/SUM($AH$157:$AM$157)*'Capital Spending'!Q$12*$AO$1</f>
        <v>0</v>
      </c>
      <c r="BC134" s="60">
        <f>SUM($AH134:$AM134)/SUM($AH$157:$AM$157)*'Capital Spending'!R$12*$AO$1</f>
        <v>0</v>
      </c>
      <c r="BD134" s="60">
        <f>SUM($AH134:$AM134)/SUM($AH$157:$AM$157)*'Capital Spending'!S$12*$AO$1</f>
        <v>0</v>
      </c>
      <c r="BE134" s="60">
        <f>SUM($AH134:$AM134)/SUM($AH$157:$AM$157)*'Capital Spending'!T$12*$AO$1</f>
        <v>0</v>
      </c>
      <c r="BF134" s="60">
        <f>SUM($AH134:$AM134)/SUM($AH$157:$AM$157)*'Capital Spending'!U$12*$AO$1</f>
        <v>0</v>
      </c>
      <c r="BG134" s="60">
        <f>SUM($AH134:$AM134)/SUM($AH$157:$AM$157)*'Capital Spending'!V$12*$AO$1</f>
        <v>0</v>
      </c>
      <c r="BH134" s="60">
        <f>SUM($AH134:$AM134)/SUM($AH$157:$AM$157)*'Capital Spending'!W$12*$AO$1</f>
        <v>0</v>
      </c>
      <c r="BI134" s="19"/>
      <c r="BJ134" s="110">
        <f t="shared" si="208"/>
        <v>0</v>
      </c>
      <c r="BK134" s="31">
        <f>'[20]Pivot Retires'!U83</f>
        <v>0</v>
      </c>
      <c r="BL134" s="31">
        <f>'[20]Pivot Retires'!V83</f>
        <v>0</v>
      </c>
      <c r="BM134" s="31">
        <f>'[20]Pivot Retires'!W83</f>
        <v>0</v>
      </c>
      <c r="BN134" s="31">
        <f>'[20]Pivot Retires'!X83</f>
        <v>0</v>
      </c>
      <c r="BO134" s="31">
        <f>'[20]Pivot Retires'!Y83</f>
        <v>0</v>
      </c>
      <c r="BP134" s="31">
        <f>'[20]Pivot Retires'!Z83</f>
        <v>0</v>
      </c>
      <c r="BQ134" s="18">
        <f t="shared" si="209"/>
        <v>0</v>
      </c>
      <c r="BR134" s="19">
        <f t="shared" si="257"/>
        <v>0</v>
      </c>
      <c r="BS134" s="19">
        <f t="shared" si="258"/>
        <v>0</v>
      </c>
      <c r="BT134" s="19">
        <f t="shared" si="259"/>
        <v>0</v>
      </c>
      <c r="BU134" s="19">
        <f t="shared" si="260"/>
        <v>0</v>
      </c>
      <c r="BV134" s="19">
        <f t="shared" si="261"/>
        <v>0</v>
      </c>
      <c r="BW134" s="19">
        <f t="shared" si="262"/>
        <v>0</v>
      </c>
      <c r="BX134" s="19">
        <f t="shared" si="263"/>
        <v>0</v>
      </c>
      <c r="BY134" s="19">
        <f t="shared" si="264"/>
        <v>0</v>
      </c>
      <c r="BZ134" s="19">
        <f t="shared" si="265"/>
        <v>0</v>
      </c>
      <c r="CA134" s="19">
        <f t="shared" si="266"/>
        <v>0</v>
      </c>
      <c r="CB134" s="19">
        <f t="shared" si="267"/>
        <v>0</v>
      </c>
      <c r="CC134" s="19">
        <f t="shared" si="268"/>
        <v>0</v>
      </c>
      <c r="CD134" s="19">
        <f t="shared" si="269"/>
        <v>0</v>
      </c>
      <c r="CE134" s="19">
        <f t="shared" si="270"/>
        <v>0</v>
      </c>
      <c r="CF134" s="19">
        <f t="shared" si="271"/>
        <v>0</v>
      </c>
      <c r="CG134" s="19">
        <f t="shared" si="272"/>
        <v>0</v>
      </c>
      <c r="CH134" s="19">
        <f t="shared" si="273"/>
        <v>0</v>
      </c>
      <c r="CI134" s="19">
        <f t="shared" si="274"/>
        <v>0</v>
      </c>
      <c r="CJ134" s="19">
        <f t="shared" si="275"/>
        <v>0</v>
      </c>
      <c r="CK134" s="19">
        <f t="shared" si="276"/>
        <v>0</v>
      </c>
      <c r="CL134" s="19"/>
      <c r="CM134" s="18">
        <f>'[20]Pivot Transfers'!U83</f>
        <v>0</v>
      </c>
      <c r="CN134" s="18">
        <f>'[20]Pivot Transfers'!V83</f>
        <v>0</v>
      </c>
      <c r="CO134" s="18">
        <f>'[20]Pivot Transfers'!W83</f>
        <v>0</v>
      </c>
      <c r="CP134" s="18">
        <f>'[20]Pivot Transfers'!X83</f>
        <v>0</v>
      </c>
      <c r="CQ134" s="18">
        <f>'[20]Pivot Transfers'!Y83</f>
        <v>0</v>
      </c>
      <c r="CR134" s="18">
        <f>'[20]Pivot Transfers'!Z83</f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9">
        <v>0</v>
      </c>
      <c r="CZ134" s="19">
        <v>0</v>
      </c>
      <c r="DA134" s="19">
        <v>0</v>
      </c>
      <c r="DB134" s="19">
        <v>0</v>
      </c>
      <c r="DC134" s="19">
        <v>0</v>
      </c>
      <c r="DD134" s="19">
        <v>0</v>
      </c>
      <c r="DE134" s="19">
        <v>0</v>
      </c>
      <c r="DF134" s="19">
        <v>0</v>
      </c>
      <c r="DG134" s="19">
        <v>0</v>
      </c>
      <c r="DH134" s="19">
        <v>0</v>
      </c>
      <c r="DI134" s="19">
        <v>0</v>
      </c>
      <c r="DJ134" s="19">
        <v>0</v>
      </c>
      <c r="DK134" s="19">
        <v>0</v>
      </c>
      <c r="DL134" s="19">
        <v>0</v>
      </c>
      <c r="DM134" s="19">
        <v>0</v>
      </c>
      <c r="DN134" s="19"/>
    </row>
    <row r="135" spans="1:118">
      <c r="A135" s="50">
        <v>39000</v>
      </c>
      <c r="B135" s="34" t="s">
        <v>10</v>
      </c>
      <c r="C135" s="53">
        <f t="shared" si="178"/>
        <v>4630146.7259862125</v>
      </c>
      <c r="D135" s="53">
        <f t="shared" si="179"/>
        <v>5235434.4975332627</v>
      </c>
      <c r="E135" s="21">
        <f>'[20]Pivot End Balances'!T84</f>
        <v>4390062.55</v>
      </c>
      <c r="F135" s="19">
        <f t="shared" si="230"/>
        <v>4414907.8099999996</v>
      </c>
      <c r="G135" s="19">
        <f t="shared" si="231"/>
        <v>4455317.3899999997</v>
      </c>
      <c r="H135" s="19">
        <f t="shared" si="232"/>
        <v>4455317.3899999997</v>
      </c>
      <c r="I135" s="19">
        <f t="shared" si="233"/>
        <v>4563321.8899999997</v>
      </c>
      <c r="J135" s="19">
        <f t="shared" si="234"/>
        <v>4594617.84</v>
      </c>
      <c r="K135" s="19">
        <f t="shared" si="235"/>
        <v>4594617.84</v>
      </c>
      <c r="L135" s="19">
        <f t="shared" si="236"/>
        <v>4686152.6043415107</v>
      </c>
      <c r="M135" s="19">
        <f t="shared" si="237"/>
        <v>4721025.1145000644</v>
      </c>
      <c r="N135" s="19">
        <f t="shared" si="238"/>
        <v>4761676.7323799916</v>
      </c>
      <c r="O135" s="19">
        <f t="shared" si="239"/>
        <v>4815364.2523028171</v>
      </c>
      <c r="P135" s="19">
        <f t="shared" si="240"/>
        <v>4850232.6551574972</v>
      </c>
      <c r="Q135" s="19">
        <f t="shared" si="241"/>
        <v>4889293.3691388834</v>
      </c>
      <c r="R135" s="19">
        <f t="shared" si="242"/>
        <v>4931891.8818476871</v>
      </c>
      <c r="S135" s="19">
        <f t="shared" si="243"/>
        <v>4977953.2370377705</v>
      </c>
      <c r="T135" s="19">
        <f t="shared" si="244"/>
        <v>5034342.887413092</v>
      </c>
      <c r="U135" s="19">
        <f t="shared" si="245"/>
        <v>5081150.0174909262</v>
      </c>
      <c r="V135" s="19">
        <f t="shared" si="246"/>
        <v>5128866.091456499</v>
      </c>
      <c r="W135" s="19">
        <f t="shared" si="247"/>
        <v>5163536.1467863983</v>
      </c>
      <c r="X135" s="19">
        <f t="shared" si="248"/>
        <v>5211052.3565580947</v>
      </c>
      <c r="Y135" s="19">
        <f t="shared" si="249"/>
        <v>5218430.3463963997</v>
      </c>
      <c r="Z135" s="19">
        <f t="shared" si="250"/>
        <v>5236517.9859650787</v>
      </c>
      <c r="AA135" s="19">
        <f t="shared" si="251"/>
        <v>5267161.0445760535</v>
      </c>
      <c r="AB135" s="19">
        <f t="shared" si="252"/>
        <v>5290674.6748531815</v>
      </c>
      <c r="AC135" s="19">
        <f t="shared" si="253"/>
        <v>5315368.0460589463</v>
      </c>
      <c r="AD135" s="19">
        <f t="shared" si="254"/>
        <v>5345262.4803988077</v>
      </c>
      <c r="AE135" s="19">
        <f t="shared" si="255"/>
        <v>5367730.8248245576</v>
      </c>
      <c r="AF135" s="19">
        <f t="shared" si="256"/>
        <v>5400555.5651543681</v>
      </c>
      <c r="AH135" s="18">
        <f>'[20]Pivot Additions'!U84</f>
        <v>24845.26</v>
      </c>
      <c r="AI135" s="18">
        <f>'[20]Pivot Additions'!V84</f>
        <v>40409.58</v>
      </c>
      <c r="AJ135" s="18">
        <f>'[20]Pivot Additions'!W84</f>
        <v>0</v>
      </c>
      <c r="AK135" s="18">
        <f>'[20]Pivot Additions'!X84</f>
        <v>108004.5</v>
      </c>
      <c r="AL135" s="18">
        <f>'[20]Pivot Additions'!Y84</f>
        <v>31295.95</v>
      </c>
      <c r="AM135" s="18">
        <f>'[20]Pivot Additions'!Z84</f>
        <v>0</v>
      </c>
      <c r="AN135" s="60">
        <f t="shared" si="277"/>
        <v>91534.764341510905</v>
      </c>
      <c r="AO135" s="60">
        <f>SUM($AH135:$AM135)/SUM($AH$157:$AM$157)*'Capital Spending'!D$12*$AO$1</f>
        <v>34872.510158553341</v>
      </c>
      <c r="AP135" s="60">
        <f>SUM($AH135:$AM135)/SUM($AH$157:$AM$157)*'Capital Spending'!E$12*$AO$1</f>
        <v>40651.617879926824</v>
      </c>
      <c r="AQ135" s="60">
        <f>SUM($AH135:$AM135)/SUM($AH$157:$AM$157)*'Capital Spending'!F$12*$AO$1</f>
        <v>53687.519922825806</v>
      </c>
      <c r="AR135" s="60">
        <f>SUM($AH135:$AM135)/SUM($AH$157:$AM$157)*'Capital Spending'!G$12*$AO$1</f>
        <v>34868.402854679858</v>
      </c>
      <c r="AS135" s="60">
        <f>SUM($AH135:$AM135)/SUM($AH$157:$AM$157)*'Capital Spending'!H$12*$AO$1</f>
        <v>39060.713981385947</v>
      </c>
      <c r="AT135" s="60">
        <f>SUM($AH135:$AM135)/SUM($AH$157:$AM$157)*'Capital Spending'!I$12*$AO$1</f>
        <v>42598.512708803639</v>
      </c>
      <c r="AU135" s="60">
        <f>SUM($AH135:$AM135)/SUM($AH$157:$AM$157)*'Capital Spending'!J$12*$AO$1</f>
        <v>46061.355190083072</v>
      </c>
      <c r="AV135" s="60">
        <f>SUM($AH135:$AM135)/SUM($AH$157:$AM$157)*'Capital Spending'!K$12*$AO$1</f>
        <v>56389.650375321609</v>
      </c>
      <c r="AW135" s="60">
        <f>SUM($AH135:$AM135)/SUM($AH$157:$AM$157)*'Capital Spending'!L$12*$AO$1</f>
        <v>46807.130077833797</v>
      </c>
      <c r="AX135" s="60">
        <f>SUM($AH135:$AM135)/SUM($AH$157:$AM$157)*'Capital Spending'!M$12*$AO$1</f>
        <v>47716.073965572461</v>
      </c>
      <c r="AY135" s="60">
        <f>SUM($AH135:$AM135)/SUM($AH$157:$AM$157)*'Capital Spending'!N$12*$AO$1</f>
        <v>34670.055329899267</v>
      </c>
      <c r="AZ135" s="60">
        <f>SUM($AH135:$AM135)/SUM($AH$157:$AM$157)*'Capital Spending'!O$12*$AO$1</f>
        <v>47516.209771696864</v>
      </c>
      <c r="BA135" s="60">
        <f>SUM($AH135:$AM135)/SUM($AH$157:$AM$157)*'Capital Spending'!P$12*$AO$1</f>
        <v>7377.989838304472</v>
      </c>
      <c r="BB135" s="60">
        <f>SUM($AH135:$AM135)/SUM($AH$157:$AM$157)*'Capital Spending'!Q$12*$AO$1</f>
        <v>18087.639568678605</v>
      </c>
      <c r="BC135" s="60">
        <f>SUM($AH135:$AM135)/SUM($AH$157:$AM$157)*'Capital Spending'!R$12*$AO$1</f>
        <v>30643.058610974687</v>
      </c>
      <c r="BD135" s="60">
        <f>SUM($AH135:$AM135)/SUM($AH$157:$AM$157)*'Capital Spending'!S$12*$AO$1</f>
        <v>23513.630277128377</v>
      </c>
      <c r="BE135" s="60">
        <f>SUM($AH135:$AM135)/SUM($AH$157:$AM$157)*'Capital Spending'!T$12*$AO$1</f>
        <v>24693.371205765165</v>
      </c>
      <c r="BF135" s="60">
        <f>SUM($AH135:$AM135)/SUM($AH$157:$AM$157)*'Capital Spending'!U$12*$AO$1</f>
        <v>29894.43433986092</v>
      </c>
      <c r="BG135" s="60">
        <f>SUM($AH135:$AM135)/SUM($AH$157:$AM$157)*'Capital Spending'!V$12*$AO$1</f>
        <v>22468.344425749932</v>
      </c>
      <c r="BH135" s="60">
        <f>SUM($AH135:$AM135)/SUM($AH$157:$AM$157)*'Capital Spending'!W$12*$AO$1</f>
        <v>32824.740329810142</v>
      </c>
      <c r="BI135" s="19"/>
      <c r="BJ135" s="110">
        <f t="shared" si="208"/>
        <v>0</v>
      </c>
      <c r="BK135" s="31">
        <f>'[20]Pivot Retires'!U84</f>
        <v>0</v>
      </c>
      <c r="BL135" s="31">
        <f>'[20]Pivot Retires'!V84</f>
        <v>0</v>
      </c>
      <c r="BM135" s="31">
        <f>'[20]Pivot Retires'!W84</f>
        <v>0</v>
      </c>
      <c r="BN135" s="31">
        <f>'[20]Pivot Retires'!X84</f>
        <v>0</v>
      </c>
      <c r="BO135" s="31">
        <f>'[20]Pivot Retires'!Y84</f>
        <v>0</v>
      </c>
      <c r="BP135" s="31">
        <f>'[20]Pivot Retires'!Z84</f>
        <v>0</v>
      </c>
      <c r="BQ135" s="18">
        <f t="shared" si="209"/>
        <v>0</v>
      </c>
      <c r="BR135" s="19">
        <f t="shared" si="257"/>
        <v>0</v>
      </c>
      <c r="BS135" s="19">
        <f t="shared" si="258"/>
        <v>0</v>
      </c>
      <c r="BT135" s="19">
        <f t="shared" si="259"/>
        <v>0</v>
      </c>
      <c r="BU135" s="19">
        <f t="shared" si="260"/>
        <v>0</v>
      </c>
      <c r="BV135" s="19">
        <f t="shared" si="261"/>
        <v>0</v>
      </c>
      <c r="BW135" s="19">
        <f t="shared" si="262"/>
        <v>0</v>
      </c>
      <c r="BX135" s="19">
        <f t="shared" si="263"/>
        <v>0</v>
      </c>
      <c r="BY135" s="19">
        <f t="shared" si="264"/>
        <v>0</v>
      </c>
      <c r="BZ135" s="19">
        <f t="shared" si="265"/>
        <v>0</v>
      </c>
      <c r="CA135" s="19">
        <f t="shared" si="266"/>
        <v>0</v>
      </c>
      <c r="CB135" s="19">
        <f t="shared" si="267"/>
        <v>0</v>
      </c>
      <c r="CC135" s="19">
        <f t="shared" si="268"/>
        <v>0</v>
      </c>
      <c r="CD135" s="19">
        <f t="shared" si="269"/>
        <v>0</v>
      </c>
      <c r="CE135" s="19">
        <f t="shared" si="270"/>
        <v>0</v>
      </c>
      <c r="CF135" s="19">
        <f t="shared" si="271"/>
        <v>0</v>
      </c>
      <c r="CG135" s="19">
        <f t="shared" si="272"/>
        <v>0</v>
      </c>
      <c r="CH135" s="19">
        <f t="shared" si="273"/>
        <v>0</v>
      </c>
      <c r="CI135" s="19">
        <f t="shared" si="274"/>
        <v>0</v>
      </c>
      <c r="CJ135" s="19">
        <f t="shared" si="275"/>
        <v>0</v>
      </c>
      <c r="CK135" s="19">
        <f t="shared" si="276"/>
        <v>0</v>
      </c>
      <c r="CL135" s="19"/>
      <c r="CM135" s="18">
        <f>'[20]Pivot Transfers'!U84</f>
        <v>0</v>
      </c>
      <c r="CN135" s="18">
        <f>'[20]Pivot Transfers'!V84</f>
        <v>0</v>
      </c>
      <c r="CO135" s="18">
        <f>'[20]Pivot Transfers'!W84</f>
        <v>0</v>
      </c>
      <c r="CP135" s="18">
        <f>'[20]Pivot Transfers'!X84</f>
        <v>0</v>
      </c>
      <c r="CQ135" s="18">
        <f>'[20]Pivot Transfers'!Y84</f>
        <v>0</v>
      </c>
      <c r="CR135" s="18">
        <f>'[20]Pivot Transfers'!Z84</f>
        <v>0</v>
      </c>
      <c r="CS135" s="18">
        <v>0</v>
      </c>
      <c r="CT135" s="18">
        <v>0</v>
      </c>
      <c r="CU135" s="18">
        <v>0</v>
      </c>
      <c r="CV135" s="18">
        <v>0</v>
      </c>
      <c r="CW135" s="18">
        <v>0</v>
      </c>
      <c r="CX135" s="18">
        <v>0</v>
      </c>
      <c r="CY135" s="19">
        <v>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  <c r="DH135" s="19">
        <v>0</v>
      </c>
      <c r="DI135" s="19">
        <v>0</v>
      </c>
      <c r="DJ135" s="19">
        <v>0</v>
      </c>
      <c r="DK135" s="19">
        <v>0</v>
      </c>
      <c r="DL135" s="19">
        <v>0</v>
      </c>
      <c r="DM135" s="19">
        <v>0</v>
      </c>
      <c r="DN135" s="19"/>
    </row>
    <row r="136" spans="1:118">
      <c r="A136" s="50">
        <v>39002</v>
      </c>
      <c r="B136" s="34" t="s">
        <v>107</v>
      </c>
      <c r="C136" s="53">
        <f t="shared" si="178"/>
        <v>173114.85000000003</v>
      </c>
      <c r="D136" s="53">
        <f t="shared" si="179"/>
        <v>173114.85000000003</v>
      </c>
      <c r="E136" s="21">
        <f>'[20]Pivot End Balances'!T85</f>
        <v>173114.85</v>
      </c>
      <c r="F136" s="19">
        <f t="shared" si="230"/>
        <v>173114.85</v>
      </c>
      <c r="G136" s="19">
        <f t="shared" si="231"/>
        <v>173114.85</v>
      </c>
      <c r="H136" s="19">
        <f t="shared" si="232"/>
        <v>173114.85</v>
      </c>
      <c r="I136" s="19">
        <f t="shared" si="233"/>
        <v>173114.85</v>
      </c>
      <c r="J136" s="19">
        <f t="shared" si="234"/>
        <v>173114.85</v>
      </c>
      <c r="K136" s="19">
        <f t="shared" si="235"/>
        <v>173114.85</v>
      </c>
      <c r="L136" s="19">
        <f t="shared" si="236"/>
        <v>173114.85</v>
      </c>
      <c r="M136" s="19">
        <f t="shared" si="237"/>
        <v>173114.85</v>
      </c>
      <c r="N136" s="19">
        <f t="shared" si="238"/>
        <v>173114.85</v>
      </c>
      <c r="O136" s="19">
        <f t="shared" si="239"/>
        <v>173114.85</v>
      </c>
      <c r="P136" s="19">
        <f t="shared" si="240"/>
        <v>173114.85</v>
      </c>
      <c r="Q136" s="19">
        <f t="shared" si="241"/>
        <v>173114.85</v>
      </c>
      <c r="R136" s="19">
        <f t="shared" si="242"/>
        <v>173114.85</v>
      </c>
      <c r="S136" s="19">
        <f t="shared" si="243"/>
        <v>173114.85</v>
      </c>
      <c r="T136" s="19">
        <f t="shared" si="244"/>
        <v>173114.85</v>
      </c>
      <c r="U136" s="19">
        <f t="shared" si="245"/>
        <v>173114.85</v>
      </c>
      <c r="V136" s="19">
        <f t="shared" si="246"/>
        <v>173114.85</v>
      </c>
      <c r="W136" s="19">
        <f t="shared" si="247"/>
        <v>173114.85</v>
      </c>
      <c r="X136" s="19">
        <f t="shared" si="248"/>
        <v>173114.85</v>
      </c>
      <c r="Y136" s="19">
        <f t="shared" si="249"/>
        <v>173114.85</v>
      </c>
      <c r="Z136" s="19">
        <f t="shared" si="250"/>
        <v>173114.85</v>
      </c>
      <c r="AA136" s="19">
        <f t="shared" si="251"/>
        <v>173114.85</v>
      </c>
      <c r="AB136" s="19">
        <f t="shared" si="252"/>
        <v>173114.85</v>
      </c>
      <c r="AC136" s="19">
        <f t="shared" si="253"/>
        <v>173114.85</v>
      </c>
      <c r="AD136" s="19">
        <f t="shared" si="254"/>
        <v>173114.85</v>
      </c>
      <c r="AE136" s="19">
        <f t="shared" si="255"/>
        <v>173114.85</v>
      </c>
      <c r="AF136" s="19">
        <f t="shared" si="256"/>
        <v>173114.85</v>
      </c>
      <c r="AH136" s="18">
        <f>'[20]Pivot Additions'!U85</f>
        <v>0</v>
      </c>
      <c r="AI136" s="18">
        <f>'[20]Pivot Additions'!V85</f>
        <v>0</v>
      </c>
      <c r="AJ136" s="18">
        <f>'[20]Pivot Additions'!W85</f>
        <v>0</v>
      </c>
      <c r="AK136" s="18">
        <f>'[20]Pivot Additions'!X85</f>
        <v>0</v>
      </c>
      <c r="AL136" s="18">
        <f>'[20]Pivot Additions'!Y85</f>
        <v>0</v>
      </c>
      <c r="AM136" s="18">
        <f>'[20]Pivot Additions'!Z85</f>
        <v>0</v>
      </c>
      <c r="AN136" s="60">
        <f t="shared" si="277"/>
        <v>0</v>
      </c>
      <c r="AO136" s="60">
        <f>SUM($AH136:$AM136)/SUM($AH$157:$AM$157)*'Capital Spending'!D$12*$AO$1</f>
        <v>0</v>
      </c>
      <c r="AP136" s="60">
        <f>SUM($AH136:$AM136)/SUM($AH$157:$AM$157)*'Capital Spending'!E$12*$AO$1</f>
        <v>0</v>
      </c>
      <c r="AQ136" s="60">
        <f>SUM($AH136:$AM136)/SUM($AH$157:$AM$157)*'Capital Spending'!F$12*$AO$1</f>
        <v>0</v>
      </c>
      <c r="AR136" s="60">
        <f>SUM($AH136:$AM136)/SUM($AH$157:$AM$157)*'Capital Spending'!G$12*$AO$1</f>
        <v>0</v>
      </c>
      <c r="AS136" s="60">
        <f>SUM($AH136:$AM136)/SUM($AH$157:$AM$157)*'Capital Spending'!H$12*$AO$1</f>
        <v>0</v>
      </c>
      <c r="AT136" s="60">
        <f>SUM($AH136:$AM136)/SUM($AH$157:$AM$157)*'Capital Spending'!I$12*$AO$1</f>
        <v>0</v>
      </c>
      <c r="AU136" s="60">
        <f>SUM($AH136:$AM136)/SUM($AH$157:$AM$157)*'Capital Spending'!J$12*$AO$1</f>
        <v>0</v>
      </c>
      <c r="AV136" s="60">
        <f>SUM($AH136:$AM136)/SUM($AH$157:$AM$157)*'Capital Spending'!K$12*$AO$1</f>
        <v>0</v>
      </c>
      <c r="AW136" s="60">
        <f>SUM($AH136:$AM136)/SUM($AH$157:$AM$157)*'Capital Spending'!L$12*$AO$1</f>
        <v>0</v>
      </c>
      <c r="AX136" s="60">
        <f>SUM($AH136:$AM136)/SUM($AH$157:$AM$157)*'Capital Spending'!M$12*$AO$1</f>
        <v>0</v>
      </c>
      <c r="AY136" s="60">
        <f>SUM($AH136:$AM136)/SUM($AH$157:$AM$157)*'Capital Spending'!N$12*$AO$1</f>
        <v>0</v>
      </c>
      <c r="AZ136" s="60">
        <f>SUM($AH136:$AM136)/SUM($AH$157:$AM$157)*'Capital Spending'!O$12*$AO$1</f>
        <v>0</v>
      </c>
      <c r="BA136" s="60">
        <f>SUM($AH136:$AM136)/SUM($AH$157:$AM$157)*'Capital Spending'!P$12*$AO$1</f>
        <v>0</v>
      </c>
      <c r="BB136" s="60">
        <f>SUM($AH136:$AM136)/SUM($AH$157:$AM$157)*'Capital Spending'!Q$12*$AO$1</f>
        <v>0</v>
      </c>
      <c r="BC136" s="60">
        <f>SUM($AH136:$AM136)/SUM($AH$157:$AM$157)*'Capital Spending'!R$12*$AO$1</f>
        <v>0</v>
      </c>
      <c r="BD136" s="60">
        <f>SUM($AH136:$AM136)/SUM($AH$157:$AM$157)*'Capital Spending'!S$12*$AO$1</f>
        <v>0</v>
      </c>
      <c r="BE136" s="60">
        <f>SUM($AH136:$AM136)/SUM($AH$157:$AM$157)*'Capital Spending'!T$12*$AO$1</f>
        <v>0</v>
      </c>
      <c r="BF136" s="60">
        <f>SUM($AH136:$AM136)/SUM($AH$157:$AM$157)*'Capital Spending'!U$12*$AO$1</f>
        <v>0</v>
      </c>
      <c r="BG136" s="60">
        <f>SUM($AH136:$AM136)/SUM($AH$157:$AM$157)*'Capital Spending'!V$12*$AO$1</f>
        <v>0</v>
      </c>
      <c r="BH136" s="60">
        <f>SUM($AH136:$AM136)/SUM($AH$157:$AM$157)*'Capital Spending'!W$12*$AO$1</f>
        <v>0</v>
      </c>
      <c r="BI136" s="19"/>
      <c r="BJ136" s="110">
        <f t="shared" si="208"/>
        <v>0</v>
      </c>
      <c r="BK136" s="31">
        <f>'[20]Pivot Retires'!U85</f>
        <v>0</v>
      </c>
      <c r="BL136" s="31">
        <f>'[20]Pivot Retires'!V85</f>
        <v>0</v>
      </c>
      <c r="BM136" s="31">
        <f>'[20]Pivot Retires'!W85</f>
        <v>0</v>
      </c>
      <c r="BN136" s="31">
        <f>'[20]Pivot Retires'!X85</f>
        <v>0</v>
      </c>
      <c r="BO136" s="31">
        <f>'[20]Pivot Retires'!Y85</f>
        <v>0</v>
      </c>
      <c r="BP136" s="31">
        <f>'[20]Pivot Retires'!Z85</f>
        <v>0</v>
      </c>
      <c r="BQ136" s="18">
        <f t="shared" si="209"/>
        <v>0</v>
      </c>
      <c r="BR136" s="19">
        <f t="shared" si="257"/>
        <v>0</v>
      </c>
      <c r="BS136" s="19">
        <f t="shared" si="258"/>
        <v>0</v>
      </c>
      <c r="BT136" s="19">
        <f t="shared" si="259"/>
        <v>0</v>
      </c>
      <c r="BU136" s="19">
        <f t="shared" si="260"/>
        <v>0</v>
      </c>
      <c r="BV136" s="19">
        <f t="shared" si="261"/>
        <v>0</v>
      </c>
      <c r="BW136" s="19">
        <f t="shared" si="262"/>
        <v>0</v>
      </c>
      <c r="BX136" s="19">
        <f t="shared" si="263"/>
        <v>0</v>
      </c>
      <c r="BY136" s="19">
        <f t="shared" si="264"/>
        <v>0</v>
      </c>
      <c r="BZ136" s="19">
        <f t="shared" si="265"/>
        <v>0</v>
      </c>
      <c r="CA136" s="19">
        <f t="shared" si="266"/>
        <v>0</v>
      </c>
      <c r="CB136" s="19">
        <f t="shared" si="267"/>
        <v>0</v>
      </c>
      <c r="CC136" s="19">
        <f t="shared" si="268"/>
        <v>0</v>
      </c>
      <c r="CD136" s="19">
        <f t="shared" si="269"/>
        <v>0</v>
      </c>
      <c r="CE136" s="19">
        <f t="shared" si="270"/>
        <v>0</v>
      </c>
      <c r="CF136" s="19">
        <f t="shared" si="271"/>
        <v>0</v>
      </c>
      <c r="CG136" s="19">
        <f t="shared" si="272"/>
        <v>0</v>
      </c>
      <c r="CH136" s="19">
        <f t="shared" si="273"/>
        <v>0</v>
      </c>
      <c r="CI136" s="19">
        <f t="shared" si="274"/>
        <v>0</v>
      </c>
      <c r="CJ136" s="19">
        <f t="shared" si="275"/>
        <v>0</v>
      </c>
      <c r="CK136" s="19">
        <f t="shared" si="276"/>
        <v>0</v>
      </c>
      <c r="CL136" s="19"/>
      <c r="CM136" s="18">
        <f>'[20]Pivot Transfers'!U85</f>
        <v>0</v>
      </c>
      <c r="CN136" s="18">
        <f>'[20]Pivot Transfers'!V85</f>
        <v>0</v>
      </c>
      <c r="CO136" s="18">
        <f>'[20]Pivot Transfers'!W85</f>
        <v>0</v>
      </c>
      <c r="CP136" s="18">
        <f>'[20]Pivot Transfers'!X85</f>
        <v>0</v>
      </c>
      <c r="CQ136" s="18">
        <f>'[20]Pivot Transfers'!Y85</f>
        <v>0</v>
      </c>
      <c r="CR136" s="18">
        <f>'[20]Pivot Transfers'!Z85</f>
        <v>0</v>
      </c>
      <c r="CS136" s="18">
        <v>0</v>
      </c>
      <c r="CT136" s="18">
        <v>0</v>
      </c>
      <c r="CU136" s="18">
        <v>0</v>
      </c>
      <c r="CV136" s="18">
        <v>0</v>
      </c>
      <c r="CW136" s="18">
        <v>0</v>
      </c>
      <c r="CX136" s="18">
        <v>0</v>
      </c>
      <c r="CY136" s="19">
        <v>0</v>
      </c>
      <c r="CZ136" s="19">
        <v>0</v>
      </c>
      <c r="DA136" s="19">
        <v>0</v>
      </c>
      <c r="DB136" s="19">
        <v>0</v>
      </c>
      <c r="DC136" s="19">
        <v>0</v>
      </c>
      <c r="DD136" s="19">
        <v>0</v>
      </c>
      <c r="DE136" s="19">
        <v>0</v>
      </c>
      <c r="DF136" s="19">
        <v>0</v>
      </c>
      <c r="DG136" s="19">
        <v>0</v>
      </c>
      <c r="DH136" s="19">
        <v>0</v>
      </c>
      <c r="DI136" s="19">
        <v>0</v>
      </c>
      <c r="DJ136" s="19">
        <v>0</v>
      </c>
      <c r="DK136" s="19">
        <v>0</v>
      </c>
      <c r="DL136" s="19">
        <v>0</v>
      </c>
      <c r="DM136" s="19">
        <v>0</v>
      </c>
      <c r="DN136" s="19"/>
    </row>
    <row r="137" spans="1:118">
      <c r="A137" s="50">
        <v>39003</v>
      </c>
      <c r="B137" s="34" t="s">
        <v>62</v>
      </c>
      <c r="C137" s="53">
        <f t="shared" si="178"/>
        <v>709199.17999999982</v>
      </c>
      <c r="D137" s="53">
        <f t="shared" si="179"/>
        <v>709199.17999999982</v>
      </c>
      <c r="E137" s="21">
        <f>'[20]Pivot End Balances'!T86</f>
        <v>709199.18</v>
      </c>
      <c r="F137" s="19">
        <f t="shared" si="230"/>
        <v>709199.18</v>
      </c>
      <c r="G137" s="19">
        <f t="shared" si="231"/>
        <v>709199.18</v>
      </c>
      <c r="H137" s="19">
        <f t="shared" si="232"/>
        <v>709199.18</v>
      </c>
      <c r="I137" s="19">
        <f t="shared" si="233"/>
        <v>709199.18</v>
      </c>
      <c r="J137" s="19">
        <f t="shared" si="234"/>
        <v>709199.18</v>
      </c>
      <c r="K137" s="19">
        <f t="shared" si="235"/>
        <v>709199.18</v>
      </c>
      <c r="L137" s="19">
        <f t="shared" si="236"/>
        <v>709199.18</v>
      </c>
      <c r="M137" s="19">
        <f t="shared" si="237"/>
        <v>709199.18</v>
      </c>
      <c r="N137" s="19">
        <f t="shared" si="238"/>
        <v>709199.18</v>
      </c>
      <c r="O137" s="19">
        <f t="shared" si="239"/>
        <v>709199.18</v>
      </c>
      <c r="P137" s="19">
        <f t="shared" si="240"/>
        <v>709199.18</v>
      </c>
      <c r="Q137" s="19">
        <f t="shared" si="241"/>
        <v>709199.18</v>
      </c>
      <c r="R137" s="19">
        <f t="shared" si="242"/>
        <v>709199.18</v>
      </c>
      <c r="S137" s="19">
        <f t="shared" si="243"/>
        <v>709199.18</v>
      </c>
      <c r="T137" s="19">
        <f t="shared" si="244"/>
        <v>709199.18</v>
      </c>
      <c r="U137" s="19">
        <f t="shared" si="245"/>
        <v>709199.18</v>
      </c>
      <c r="V137" s="19">
        <f t="shared" si="246"/>
        <v>709199.18</v>
      </c>
      <c r="W137" s="19">
        <f t="shared" si="247"/>
        <v>709199.18</v>
      </c>
      <c r="X137" s="19">
        <f t="shared" si="248"/>
        <v>709199.18</v>
      </c>
      <c r="Y137" s="19">
        <f t="shared" si="249"/>
        <v>709199.18</v>
      </c>
      <c r="Z137" s="19">
        <f t="shared" si="250"/>
        <v>709199.18</v>
      </c>
      <c r="AA137" s="19">
        <f t="shared" si="251"/>
        <v>709199.18</v>
      </c>
      <c r="AB137" s="19">
        <f t="shared" si="252"/>
        <v>709199.18</v>
      </c>
      <c r="AC137" s="19">
        <f t="shared" si="253"/>
        <v>709199.18</v>
      </c>
      <c r="AD137" s="19">
        <f t="shared" si="254"/>
        <v>709199.18</v>
      </c>
      <c r="AE137" s="19">
        <f t="shared" si="255"/>
        <v>709199.18</v>
      </c>
      <c r="AF137" s="19">
        <f t="shared" si="256"/>
        <v>709199.18</v>
      </c>
      <c r="AH137" s="18">
        <f>'[20]Pivot Additions'!U86</f>
        <v>0</v>
      </c>
      <c r="AI137" s="18">
        <f>'[20]Pivot Additions'!V86</f>
        <v>0</v>
      </c>
      <c r="AJ137" s="18">
        <f>'[20]Pivot Additions'!W86</f>
        <v>0</v>
      </c>
      <c r="AK137" s="18">
        <f>'[20]Pivot Additions'!X86</f>
        <v>0</v>
      </c>
      <c r="AL137" s="18">
        <f>'[20]Pivot Additions'!Y86</f>
        <v>0</v>
      </c>
      <c r="AM137" s="18">
        <f>'[20]Pivot Additions'!Z86</f>
        <v>0</v>
      </c>
      <c r="AN137" s="60">
        <f t="shared" si="277"/>
        <v>0</v>
      </c>
      <c r="AO137" s="60">
        <f>SUM($AH137:$AM137)/SUM($AH$157:$AM$157)*'Capital Spending'!D$12*$AO$1</f>
        <v>0</v>
      </c>
      <c r="AP137" s="60">
        <f>SUM($AH137:$AM137)/SUM($AH$157:$AM$157)*'Capital Spending'!E$12*$AO$1</f>
        <v>0</v>
      </c>
      <c r="AQ137" s="60">
        <f>SUM($AH137:$AM137)/SUM($AH$157:$AM$157)*'Capital Spending'!F$12*$AO$1</f>
        <v>0</v>
      </c>
      <c r="AR137" s="60">
        <f>SUM($AH137:$AM137)/SUM($AH$157:$AM$157)*'Capital Spending'!G$12*$AO$1</f>
        <v>0</v>
      </c>
      <c r="AS137" s="60">
        <f>SUM($AH137:$AM137)/SUM($AH$157:$AM$157)*'Capital Spending'!H$12*$AO$1</f>
        <v>0</v>
      </c>
      <c r="AT137" s="60">
        <f>SUM($AH137:$AM137)/SUM($AH$157:$AM$157)*'Capital Spending'!I$12*$AO$1</f>
        <v>0</v>
      </c>
      <c r="AU137" s="60">
        <f>SUM($AH137:$AM137)/SUM($AH$157:$AM$157)*'Capital Spending'!J$12*$AO$1</f>
        <v>0</v>
      </c>
      <c r="AV137" s="60">
        <f>SUM($AH137:$AM137)/SUM($AH$157:$AM$157)*'Capital Spending'!K$12*$AO$1</f>
        <v>0</v>
      </c>
      <c r="AW137" s="60">
        <f>SUM($AH137:$AM137)/SUM($AH$157:$AM$157)*'Capital Spending'!L$12*$AO$1</f>
        <v>0</v>
      </c>
      <c r="AX137" s="60">
        <f>SUM($AH137:$AM137)/SUM($AH$157:$AM$157)*'Capital Spending'!M$12*$AO$1</f>
        <v>0</v>
      </c>
      <c r="AY137" s="60">
        <f>SUM($AH137:$AM137)/SUM($AH$157:$AM$157)*'Capital Spending'!N$12*$AO$1</f>
        <v>0</v>
      </c>
      <c r="AZ137" s="60">
        <f>SUM($AH137:$AM137)/SUM($AH$157:$AM$157)*'Capital Spending'!O$12*$AO$1</f>
        <v>0</v>
      </c>
      <c r="BA137" s="60">
        <f>SUM($AH137:$AM137)/SUM($AH$157:$AM$157)*'Capital Spending'!P$12*$AO$1</f>
        <v>0</v>
      </c>
      <c r="BB137" s="60">
        <f>SUM($AH137:$AM137)/SUM($AH$157:$AM$157)*'Capital Spending'!Q$12*$AO$1</f>
        <v>0</v>
      </c>
      <c r="BC137" s="60">
        <f>SUM($AH137:$AM137)/SUM($AH$157:$AM$157)*'Capital Spending'!R$12*$AO$1</f>
        <v>0</v>
      </c>
      <c r="BD137" s="60">
        <f>SUM($AH137:$AM137)/SUM($AH$157:$AM$157)*'Capital Spending'!S$12*$AO$1</f>
        <v>0</v>
      </c>
      <c r="BE137" s="60">
        <f>SUM($AH137:$AM137)/SUM($AH$157:$AM$157)*'Capital Spending'!T$12*$AO$1</f>
        <v>0</v>
      </c>
      <c r="BF137" s="60">
        <f>SUM($AH137:$AM137)/SUM($AH$157:$AM$157)*'Capital Spending'!U$12*$AO$1</f>
        <v>0</v>
      </c>
      <c r="BG137" s="60">
        <f>SUM($AH137:$AM137)/SUM($AH$157:$AM$157)*'Capital Spending'!V$12*$AO$1</f>
        <v>0</v>
      </c>
      <c r="BH137" s="60">
        <f>SUM($AH137:$AM137)/SUM($AH$157:$AM$157)*'Capital Spending'!W$12*$AO$1</f>
        <v>0</v>
      </c>
      <c r="BI137" s="19"/>
      <c r="BJ137" s="110">
        <f t="shared" si="208"/>
        <v>0</v>
      </c>
      <c r="BK137" s="31">
        <f>'[20]Pivot Retires'!U86</f>
        <v>0</v>
      </c>
      <c r="BL137" s="31">
        <f>'[20]Pivot Retires'!V86</f>
        <v>0</v>
      </c>
      <c r="BM137" s="31">
        <f>'[20]Pivot Retires'!W86</f>
        <v>0</v>
      </c>
      <c r="BN137" s="31">
        <f>'[20]Pivot Retires'!X86</f>
        <v>0</v>
      </c>
      <c r="BO137" s="31">
        <f>'[20]Pivot Retires'!Y86</f>
        <v>0</v>
      </c>
      <c r="BP137" s="31">
        <f>'[20]Pivot Retires'!Z86</f>
        <v>0</v>
      </c>
      <c r="BQ137" s="18">
        <f t="shared" si="209"/>
        <v>0</v>
      </c>
      <c r="BR137" s="19">
        <f t="shared" si="257"/>
        <v>0</v>
      </c>
      <c r="BS137" s="19">
        <f t="shared" si="258"/>
        <v>0</v>
      </c>
      <c r="BT137" s="19">
        <f t="shared" si="259"/>
        <v>0</v>
      </c>
      <c r="BU137" s="19">
        <f t="shared" si="260"/>
        <v>0</v>
      </c>
      <c r="BV137" s="19">
        <f t="shared" si="261"/>
        <v>0</v>
      </c>
      <c r="BW137" s="19">
        <f t="shared" si="262"/>
        <v>0</v>
      </c>
      <c r="BX137" s="19">
        <f t="shared" si="263"/>
        <v>0</v>
      </c>
      <c r="BY137" s="19">
        <f t="shared" si="264"/>
        <v>0</v>
      </c>
      <c r="BZ137" s="19">
        <f t="shared" si="265"/>
        <v>0</v>
      </c>
      <c r="CA137" s="19">
        <f t="shared" si="266"/>
        <v>0</v>
      </c>
      <c r="CB137" s="19">
        <f t="shared" si="267"/>
        <v>0</v>
      </c>
      <c r="CC137" s="19">
        <f t="shared" si="268"/>
        <v>0</v>
      </c>
      <c r="CD137" s="19">
        <f t="shared" si="269"/>
        <v>0</v>
      </c>
      <c r="CE137" s="19">
        <f t="shared" si="270"/>
        <v>0</v>
      </c>
      <c r="CF137" s="19">
        <f t="shared" si="271"/>
        <v>0</v>
      </c>
      <c r="CG137" s="19">
        <f t="shared" si="272"/>
        <v>0</v>
      </c>
      <c r="CH137" s="19">
        <f t="shared" si="273"/>
        <v>0</v>
      </c>
      <c r="CI137" s="19">
        <f t="shared" si="274"/>
        <v>0</v>
      </c>
      <c r="CJ137" s="19">
        <f t="shared" si="275"/>
        <v>0</v>
      </c>
      <c r="CK137" s="19">
        <f t="shared" si="276"/>
        <v>0</v>
      </c>
      <c r="CL137" s="19"/>
      <c r="CM137" s="18">
        <f>'[20]Pivot Transfers'!U86</f>
        <v>0</v>
      </c>
      <c r="CN137" s="18">
        <f>'[20]Pivot Transfers'!V86</f>
        <v>0</v>
      </c>
      <c r="CO137" s="18">
        <f>'[20]Pivot Transfers'!W86</f>
        <v>0</v>
      </c>
      <c r="CP137" s="18">
        <f>'[20]Pivot Transfers'!X86</f>
        <v>0</v>
      </c>
      <c r="CQ137" s="18">
        <f>'[20]Pivot Transfers'!Y86</f>
        <v>0</v>
      </c>
      <c r="CR137" s="18">
        <f>'[20]Pivot Transfers'!Z86</f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9">
        <v>0</v>
      </c>
      <c r="CZ137" s="19">
        <v>0</v>
      </c>
      <c r="DA137" s="19">
        <v>0</v>
      </c>
      <c r="DB137" s="19">
        <v>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  <c r="DH137" s="19">
        <v>0</v>
      </c>
      <c r="DI137" s="19">
        <v>0</v>
      </c>
      <c r="DJ137" s="19">
        <v>0</v>
      </c>
      <c r="DK137" s="19">
        <v>0</v>
      </c>
      <c r="DL137" s="19">
        <v>0</v>
      </c>
      <c r="DM137" s="19">
        <v>0</v>
      </c>
      <c r="DN137" s="19"/>
    </row>
    <row r="138" spans="1:118">
      <c r="A138" s="50">
        <v>39004</v>
      </c>
      <c r="B138" t="s">
        <v>39</v>
      </c>
      <c r="C138" s="53">
        <f t="shared" si="178"/>
        <v>7461.4900000000007</v>
      </c>
      <c r="D138" s="53">
        <f t="shared" si="179"/>
        <v>7461.4900000000007</v>
      </c>
      <c r="E138" s="21">
        <f>'[20]Pivot End Balances'!T87</f>
        <v>7461.49</v>
      </c>
      <c r="F138" s="19">
        <f t="shared" si="230"/>
        <v>7461.49</v>
      </c>
      <c r="G138" s="19">
        <f t="shared" si="231"/>
        <v>7461.49</v>
      </c>
      <c r="H138" s="19">
        <f t="shared" si="232"/>
        <v>7461.49</v>
      </c>
      <c r="I138" s="19">
        <f t="shared" si="233"/>
        <v>7461.49</v>
      </c>
      <c r="J138" s="19">
        <f t="shared" si="234"/>
        <v>7461.49</v>
      </c>
      <c r="K138" s="19">
        <f t="shared" si="235"/>
        <v>7461.49</v>
      </c>
      <c r="L138" s="19">
        <f t="shared" si="236"/>
        <v>7461.49</v>
      </c>
      <c r="M138" s="19">
        <f t="shared" si="237"/>
        <v>7461.49</v>
      </c>
      <c r="N138" s="19">
        <f t="shared" si="238"/>
        <v>7461.49</v>
      </c>
      <c r="O138" s="19">
        <f t="shared" si="239"/>
        <v>7461.49</v>
      </c>
      <c r="P138" s="19">
        <f t="shared" si="240"/>
        <v>7461.49</v>
      </c>
      <c r="Q138" s="19">
        <f t="shared" si="241"/>
        <v>7461.49</v>
      </c>
      <c r="R138" s="19">
        <f t="shared" si="242"/>
        <v>7461.49</v>
      </c>
      <c r="S138" s="19">
        <f t="shared" si="243"/>
        <v>7461.49</v>
      </c>
      <c r="T138" s="19">
        <f t="shared" si="244"/>
        <v>7461.49</v>
      </c>
      <c r="U138" s="19">
        <f t="shared" si="245"/>
        <v>7461.49</v>
      </c>
      <c r="V138" s="19">
        <f t="shared" si="246"/>
        <v>7461.49</v>
      </c>
      <c r="W138" s="19">
        <f t="shared" si="247"/>
        <v>7461.49</v>
      </c>
      <c r="X138" s="19">
        <f t="shared" si="248"/>
        <v>7461.49</v>
      </c>
      <c r="Y138" s="19">
        <f t="shared" si="249"/>
        <v>7461.49</v>
      </c>
      <c r="Z138" s="19">
        <f t="shared" si="250"/>
        <v>7461.49</v>
      </c>
      <c r="AA138" s="19">
        <f t="shared" si="251"/>
        <v>7461.49</v>
      </c>
      <c r="AB138" s="19">
        <f t="shared" si="252"/>
        <v>7461.49</v>
      </c>
      <c r="AC138" s="19">
        <f t="shared" si="253"/>
        <v>7461.49</v>
      </c>
      <c r="AD138" s="19">
        <f t="shared" si="254"/>
        <v>7461.49</v>
      </c>
      <c r="AE138" s="19">
        <f t="shared" si="255"/>
        <v>7461.49</v>
      </c>
      <c r="AF138" s="19">
        <f t="shared" si="256"/>
        <v>7461.49</v>
      </c>
      <c r="AH138" s="18">
        <f>'[20]Pivot Additions'!U87</f>
        <v>0</v>
      </c>
      <c r="AI138" s="18">
        <f>'[20]Pivot Additions'!V87</f>
        <v>0</v>
      </c>
      <c r="AJ138" s="18">
        <f>'[20]Pivot Additions'!W87</f>
        <v>0</v>
      </c>
      <c r="AK138" s="18">
        <f>'[20]Pivot Additions'!X87</f>
        <v>0</v>
      </c>
      <c r="AL138" s="18">
        <f>'[20]Pivot Additions'!Y87</f>
        <v>0</v>
      </c>
      <c r="AM138" s="18">
        <f>'[20]Pivot Additions'!Z87</f>
        <v>0</v>
      </c>
      <c r="AN138" s="60">
        <f t="shared" si="277"/>
        <v>0</v>
      </c>
      <c r="AO138" s="60">
        <f>SUM($AH138:$AM138)/SUM($AH$157:$AM$157)*'Capital Spending'!D$12*$AO$1</f>
        <v>0</v>
      </c>
      <c r="AP138" s="60">
        <f>SUM($AH138:$AM138)/SUM($AH$157:$AM$157)*'Capital Spending'!E$12*$AO$1</f>
        <v>0</v>
      </c>
      <c r="AQ138" s="60">
        <f>SUM($AH138:$AM138)/SUM($AH$157:$AM$157)*'Capital Spending'!F$12*$AO$1</f>
        <v>0</v>
      </c>
      <c r="AR138" s="60">
        <f>SUM($AH138:$AM138)/SUM($AH$157:$AM$157)*'Capital Spending'!G$12*$AO$1</f>
        <v>0</v>
      </c>
      <c r="AS138" s="60">
        <f>SUM($AH138:$AM138)/SUM($AH$157:$AM$157)*'Capital Spending'!H$12*$AO$1</f>
        <v>0</v>
      </c>
      <c r="AT138" s="60">
        <f>SUM($AH138:$AM138)/SUM($AH$157:$AM$157)*'Capital Spending'!I$12*$AO$1</f>
        <v>0</v>
      </c>
      <c r="AU138" s="60">
        <f>SUM($AH138:$AM138)/SUM($AH$157:$AM$157)*'Capital Spending'!J$12*$AO$1</f>
        <v>0</v>
      </c>
      <c r="AV138" s="60">
        <f>SUM($AH138:$AM138)/SUM($AH$157:$AM$157)*'Capital Spending'!K$12*$AO$1</f>
        <v>0</v>
      </c>
      <c r="AW138" s="60">
        <f>SUM($AH138:$AM138)/SUM($AH$157:$AM$157)*'Capital Spending'!L$12*$AO$1</f>
        <v>0</v>
      </c>
      <c r="AX138" s="60">
        <f>SUM($AH138:$AM138)/SUM($AH$157:$AM$157)*'Capital Spending'!M$12*$AO$1</f>
        <v>0</v>
      </c>
      <c r="AY138" s="60">
        <f>SUM($AH138:$AM138)/SUM($AH$157:$AM$157)*'Capital Spending'!N$12*$AO$1</f>
        <v>0</v>
      </c>
      <c r="AZ138" s="60">
        <f>SUM($AH138:$AM138)/SUM($AH$157:$AM$157)*'Capital Spending'!O$12*$AO$1</f>
        <v>0</v>
      </c>
      <c r="BA138" s="60">
        <f>SUM($AH138:$AM138)/SUM($AH$157:$AM$157)*'Capital Spending'!P$12*$AO$1</f>
        <v>0</v>
      </c>
      <c r="BB138" s="60">
        <f>SUM($AH138:$AM138)/SUM($AH$157:$AM$157)*'Capital Spending'!Q$12*$AO$1</f>
        <v>0</v>
      </c>
      <c r="BC138" s="60">
        <f>SUM($AH138:$AM138)/SUM($AH$157:$AM$157)*'Capital Spending'!R$12*$AO$1</f>
        <v>0</v>
      </c>
      <c r="BD138" s="60">
        <f>SUM($AH138:$AM138)/SUM($AH$157:$AM$157)*'Capital Spending'!S$12*$AO$1</f>
        <v>0</v>
      </c>
      <c r="BE138" s="60">
        <f>SUM($AH138:$AM138)/SUM($AH$157:$AM$157)*'Capital Spending'!T$12*$AO$1</f>
        <v>0</v>
      </c>
      <c r="BF138" s="60">
        <f>SUM($AH138:$AM138)/SUM($AH$157:$AM$157)*'Capital Spending'!U$12*$AO$1</f>
        <v>0</v>
      </c>
      <c r="BG138" s="60">
        <f>SUM($AH138:$AM138)/SUM($AH$157:$AM$157)*'Capital Spending'!V$12*$AO$1</f>
        <v>0</v>
      </c>
      <c r="BH138" s="60">
        <f>SUM($AH138:$AM138)/SUM($AH$157:$AM$157)*'Capital Spending'!W$12*$AO$1</f>
        <v>0</v>
      </c>
      <c r="BI138" s="19"/>
      <c r="BJ138" s="110">
        <f t="shared" si="208"/>
        <v>0</v>
      </c>
      <c r="BK138" s="31">
        <f>'[20]Pivot Retires'!U87</f>
        <v>0</v>
      </c>
      <c r="BL138" s="31">
        <f>'[20]Pivot Retires'!V87</f>
        <v>0</v>
      </c>
      <c r="BM138" s="31">
        <f>'[20]Pivot Retires'!W87</f>
        <v>0</v>
      </c>
      <c r="BN138" s="31">
        <f>'[20]Pivot Retires'!X87</f>
        <v>0</v>
      </c>
      <c r="BO138" s="31">
        <f>'[20]Pivot Retires'!Y87</f>
        <v>0</v>
      </c>
      <c r="BP138" s="31">
        <f>'[20]Pivot Retires'!Z87</f>
        <v>0</v>
      </c>
      <c r="BQ138" s="18">
        <f t="shared" si="209"/>
        <v>0</v>
      </c>
      <c r="BR138" s="19">
        <f t="shared" si="257"/>
        <v>0</v>
      </c>
      <c r="BS138" s="19">
        <f t="shared" si="258"/>
        <v>0</v>
      </c>
      <c r="BT138" s="19">
        <f t="shared" si="259"/>
        <v>0</v>
      </c>
      <c r="BU138" s="19">
        <f t="shared" si="260"/>
        <v>0</v>
      </c>
      <c r="BV138" s="19">
        <f t="shared" si="261"/>
        <v>0</v>
      </c>
      <c r="BW138" s="19">
        <f t="shared" si="262"/>
        <v>0</v>
      </c>
      <c r="BX138" s="19">
        <f t="shared" si="263"/>
        <v>0</v>
      </c>
      <c r="BY138" s="19">
        <f t="shared" si="264"/>
        <v>0</v>
      </c>
      <c r="BZ138" s="19">
        <f t="shared" si="265"/>
        <v>0</v>
      </c>
      <c r="CA138" s="19">
        <f t="shared" si="266"/>
        <v>0</v>
      </c>
      <c r="CB138" s="19">
        <f t="shared" si="267"/>
        <v>0</v>
      </c>
      <c r="CC138" s="19">
        <f t="shared" si="268"/>
        <v>0</v>
      </c>
      <c r="CD138" s="19">
        <f t="shared" si="269"/>
        <v>0</v>
      </c>
      <c r="CE138" s="19">
        <f t="shared" si="270"/>
        <v>0</v>
      </c>
      <c r="CF138" s="19">
        <f t="shared" si="271"/>
        <v>0</v>
      </c>
      <c r="CG138" s="19">
        <f t="shared" si="272"/>
        <v>0</v>
      </c>
      <c r="CH138" s="19">
        <f t="shared" si="273"/>
        <v>0</v>
      </c>
      <c r="CI138" s="19">
        <f t="shared" si="274"/>
        <v>0</v>
      </c>
      <c r="CJ138" s="19">
        <f t="shared" si="275"/>
        <v>0</v>
      </c>
      <c r="CK138" s="19">
        <f t="shared" si="276"/>
        <v>0</v>
      </c>
      <c r="CL138" s="19"/>
      <c r="CM138" s="18">
        <f>'[20]Pivot Transfers'!U87</f>
        <v>0</v>
      </c>
      <c r="CN138" s="18">
        <f>'[20]Pivot Transfers'!V87</f>
        <v>0</v>
      </c>
      <c r="CO138" s="18">
        <f>'[20]Pivot Transfers'!W87</f>
        <v>0</v>
      </c>
      <c r="CP138" s="18">
        <f>'[20]Pivot Transfers'!X87</f>
        <v>0</v>
      </c>
      <c r="CQ138" s="18">
        <f>'[20]Pivot Transfers'!Y87</f>
        <v>0</v>
      </c>
      <c r="CR138" s="18">
        <f>'[20]Pivot Transfers'!Z87</f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9">
        <v>0</v>
      </c>
      <c r="CZ138" s="19">
        <v>0</v>
      </c>
      <c r="DA138" s="19">
        <v>0</v>
      </c>
      <c r="DB138" s="19">
        <v>0</v>
      </c>
      <c r="DC138" s="19">
        <v>0</v>
      </c>
      <c r="DD138" s="19">
        <v>0</v>
      </c>
      <c r="DE138" s="19">
        <v>0</v>
      </c>
      <c r="DF138" s="19">
        <v>0</v>
      </c>
      <c r="DG138" s="19">
        <v>0</v>
      </c>
      <c r="DH138" s="19">
        <v>0</v>
      </c>
      <c r="DI138" s="19">
        <v>0</v>
      </c>
      <c r="DJ138" s="19">
        <v>0</v>
      </c>
      <c r="DK138" s="19">
        <v>0</v>
      </c>
      <c r="DL138" s="19">
        <v>0</v>
      </c>
      <c r="DM138" s="19">
        <v>0</v>
      </c>
      <c r="DN138" s="19"/>
    </row>
    <row r="139" spans="1:118">
      <c r="A139" s="50">
        <v>39009</v>
      </c>
      <c r="B139" t="s">
        <v>11</v>
      </c>
      <c r="C139" s="53">
        <f t="shared" si="178"/>
        <v>1246194.18</v>
      </c>
      <c r="D139" s="53">
        <f t="shared" si="179"/>
        <v>1246194.18</v>
      </c>
      <c r="E139" s="21">
        <f>'[20]Pivot End Balances'!T88</f>
        <v>1246194.18</v>
      </c>
      <c r="F139" s="19">
        <f t="shared" si="230"/>
        <v>1246194.18</v>
      </c>
      <c r="G139" s="19">
        <f t="shared" si="231"/>
        <v>1246194.18</v>
      </c>
      <c r="H139" s="19">
        <f t="shared" si="232"/>
        <v>1246194.18</v>
      </c>
      <c r="I139" s="19">
        <f t="shared" si="233"/>
        <v>1246194.18</v>
      </c>
      <c r="J139" s="19">
        <f t="shared" si="234"/>
        <v>1246194.18</v>
      </c>
      <c r="K139" s="19">
        <f t="shared" si="235"/>
        <v>1246194.18</v>
      </c>
      <c r="L139" s="19">
        <f t="shared" si="236"/>
        <v>1246194.18</v>
      </c>
      <c r="M139" s="19">
        <f t="shared" si="237"/>
        <v>1246194.18</v>
      </c>
      <c r="N139" s="19">
        <f t="shared" si="238"/>
        <v>1246194.18</v>
      </c>
      <c r="O139" s="19">
        <f t="shared" si="239"/>
        <v>1246194.18</v>
      </c>
      <c r="P139" s="19">
        <f t="shared" si="240"/>
        <v>1246194.18</v>
      </c>
      <c r="Q139" s="19">
        <f t="shared" si="241"/>
        <v>1246194.18</v>
      </c>
      <c r="R139" s="19">
        <f t="shared" si="242"/>
        <v>1246194.18</v>
      </c>
      <c r="S139" s="19">
        <f t="shared" si="243"/>
        <v>1246194.18</v>
      </c>
      <c r="T139" s="19">
        <f t="shared" si="244"/>
        <v>1246194.18</v>
      </c>
      <c r="U139" s="19">
        <f t="shared" si="245"/>
        <v>1246194.18</v>
      </c>
      <c r="V139" s="19">
        <f t="shared" si="246"/>
        <v>1246194.18</v>
      </c>
      <c r="W139" s="19">
        <f t="shared" si="247"/>
        <v>1246194.18</v>
      </c>
      <c r="X139" s="19">
        <f t="shared" si="248"/>
        <v>1246194.18</v>
      </c>
      <c r="Y139" s="19">
        <f t="shared" si="249"/>
        <v>1246194.18</v>
      </c>
      <c r="Z139" s="19">
        <f t="shared" si="250"/>
        <v>1246194.18</v>
      </c>
      <c r="AA139" s="19">
        <f t="shared" si="251"/>
        <v>1246194.18</v>
      </c>
      <c r="AB139" s="19">
        <f t="shared" si="252"/>
        <v>1246194.18</v>
      </c>
      <c r="AC139" s="19">
        <f t="shared" si="253"/>
        <v>1246194.18</v>
      </c>
      <c r="AD139" s="19">
        <f t="shared" si="254"/>
        <v>1246194.18</v>
      </c>
      <c r="AE139" s="19">
        <f t="shared" si="255"/>
        <v>1246194.18</v>
      </c>
      <c r="AF139" s="19">
        <f t="shared" si="256"/>
        <v>1246194.18</v>
      </c>
      <c r="AH139" s="18">
        <f>'[20]Pivot Additions'!U88</f>
        <v>0</v>
      </c>
      <c r="AI139" s="18">
        <f>'[20]Pivot Additions'!V88</f>
        <v>0</v>
      </c>
      <c r="AJ139" s="18">
        <f>'[20]Pivot Additions'!W88</f>
        <v>0</v>
      </c>
      <c r="AK139" s="18">
        <f>'[20]Pivot Additions'!X88</f>
        <v>0</v>
      </c>
      <c r="AL139" s="18">
        <f>'[20]Pivot Additions'!Y88</f>
        <v>0</v>
      </c>
      <c r="AM139" s="18">
        <f>'[20]Pivot Additions'!Z88</f>
        <v>0</v>
      </c>
      <c r="AN139" s="60">
        <f t="shared" si="277"/>
        <v>0</v>
      </c>
      <c r="AO139" s="60">
        <f>SUM($AH139:$AM139)/SUM($AH$157:$AM$157)*'Capital Spending'!D$12*$AO$1</f>
        <v>0</v>
      </c>
      <c r="AP139" s="60">
        <f>SUM($AH139:$AM139)/SUM($AH$157:$AM$157)*'Capital Spending'!E$12*$AO$1</f>
        <v>0</v>
      </c>
      <c r="AQ139" s="60">
        <f>SUM($AH139:$AM139)/SUM($AH$157:$AM$157)*'Capital Spending'!F$12*$AO$1</f>
        <v>0</v>
      </c>
      <c r="AR139" s="60">
        <f>SUM($AH139:$AM139)/SUM($AH$157:$AM$157)*'Capital Spending'!G$12*$AO$1</f>
        <v>0</v>
      </c>
      <c r="AS139" s="60">
        <f>SUM($AH139:$AM139)/SUM($AH$157:$AM$157)*'Capital Spending'!H$12*$AO$1</f>
        <v>0</v>
      </c>
      <c r="AT139" s="60">
        <f>SUM($AH139:$AM139)/SUM($AH$157:$AM$157)*'Capital Spending'!I$12*$AO$1</f>
        <v>0</v>
      </c>
      <c r="AU139" s="60">
        <f>SUM($AH139:$AM139)/SUM($AH$157:$AM$157)*'Capital Spending'!J$12*$AO$1</f>
        <v>0</v>
      </c>
      <c r="AV139" s="60">
        <f>SUM($AH139:$AM139)/SUM($AH$157:$AM$157)*'Capital Spending'!K$12*$AO$1</f>
        <v>0</v>
      </c>
      <c r="AW139" s="60">
        <f>SUM($AH139:$AM139)/SUM($AH$157:$AM$157)*'Capital Spending'!L$12*$AO$1</f>
        <v>0</v>
      </c>
      <c r="AX139" s="60">
        <f>SUM($AH139:$AM139)/SUM($AH$157:$AM$157)*'Capital Spending'!M$12*$AO$1</f>
        <v>0</v>
      </c>
      <c r="AY139" s="60">
        <f>SUM($AH139:$AM139)/SUM($AH$157:$AM$157)*'Capital Spending'!N$12*$AO$1</f>
        <v>0</v>
      </c>
      <c r="AZ139" s="60">
        <f>SUM($AH139:$AM139)/SUM($AH$157:$AM$157)*'Capital Spending'!O$12*$AO$1</f>
        <v>0</v>
      </c>
      <c r="BA139" s="60">
        <f>SUM($AH139:$AM139)/SUM($AH$157:$AM$157)*'Capital Spending'!P$12*$AO$1</f>
        <v>0</v>
      </c>
      <c r="BB139" s="60">
        <f>SUM($AH139:$AM139)/SUM($AH$157:$AM$157)*'Capital Spending'!Q$12*$AO$1</f>
        <v>0</v>
      </c>
      <c r="BC139" s="60">
        <f>SUM($AH139:$AM139)/SUM($AH$157:$AM$157)*'Capital Spending'!R$12*$AO$1</f>
        <v>0</v>
      </c>
      <c r="BD139" s="60">
        <f>SUM($AH139:$AM139)/SUM($AH$157:$AM$157)*'Capital Spending'!S$12*$AO$1</f>
        <v>0</v>
      </c>
      <c r="BE139" s="60">
        <f>SUM($AH139:$AM139)/SUM($AH$157:$AM$157)*'Capital Spending'!T$12*$AO$1</f>
        <v>0</v>
      </c>
      <c r="BF139" s="60">
        <f>SUM($AH139:$AM139)/SUM($AH$157:$AM$157)*'Capital Spending'!U$12*$AO$1</f>
        <v>0</v>
      </c>
      <c r="BG139" s="60">
        <f>SUM($AH139:$AM139)/SUM($AH$157:$AM$157)*'Capital Spending'!V$12*$AO$1</f>
        <v>0</v>
      </c>
      <c r="BH139" s="60">
        <f>SUM($AH139:$AM139)/SUM($AH$157:$AM$157)*'Capital Spending'!W$12*$AO$1</f>
        <v>0</v>
      </c>
      <c r="BI139" s="19"/>
      <c r="BJ139" s="110">
        <f t="shared" si="208"/>
        <v>0</v>
      </c>
      <c r="BK139" s="31">
        <f>'[20]Pivot Retires'!U88</f>
        <v>0</v>
      </c>
      <c r="BL139" s="31">
        <f>'[20]Pivot Retires'!V88</f>
        <v>0</v>
      </c>
      <c r="BM139" s="31">
        <f>'[20]Pivot Retires'!W88</f>
        <v>0</v>
      </c>
      <c r="BN139" s="31">
        <f>'[20]Pivot Retires'!X88</f>
        <v>0</v>
      </c>
      <c r="BO139" s="31">
        <f>'[20]Pivot Retires'!Y88</f>
        <v>0</v>
      </c>
      <c r="BP139" s="31">
        <f>'[20]Pivot Retires'!Z88</f>
        <v>0</v>
      </c>
      <c r="BQ139" s="18">
        <f t="shared" si="209"/>
        <v>0</v>
      </c>
      <c r="BR139" s="19">
        <f t="shared" si="257"/>
        <v>0</v>
      </c>
      <c r="BS139" s="19">
        <f t="shared" si="258"/>
        <v>0</v>
      </c>
      <c r="BT139" s="19">
        <f t="shared" si="259"/>
        <v>0</v>
      </c>
      <c r="BU139" s="19">
        <f t="shared" si="260"/>
        <v>0</v>
      </c>
      <c r="BV139" s="19">
        <f t="shared" si="261"/>
        <v>0</v>
      </c>
      <c r="BW139" s="19">
        <f t="shared" si="262"/>
        <v>0</v>
      </c>
      <c r="BX139" s="19">
        <f t="shared" si="263"/>
        <v>0</v>
      </c>
      <c r="BY139" s="19">
        <f t="shared" si="264"/>
        <v>0</v>
      </c>
      <c r="BZ139" s="19">
        <f t="shared" si="265"/>
        <v>0</v>
      </c>
      <c r="CA139" s="19">
        <f t="shared" si="266"/>
        <v>0</v>
      </c>
      <c r="CB139" s="19">
        <f t="shared" si="267"/>
        <v>0</v>
      </c>
      <c r="CC139" s="19">
        <f t="shared" si="268"/>
        <v>0</v>
      </c>
      <c r="CD139" s="19">
        <f t="shared" si="269"/>
        <v>0</v>
      </c>
      <c r="CE139" s="19">
        <f t="shared" si="270"/>
        <v>0</v>
      </c>
      <c r="CF139" s="19">
        <f t="shared" si="271"/>
        <v>0</v>
      </c>
      <c r="CG139" s="19">
        <f t="shared" si="272"/>
        <v>0</v>
      </c>
      <c r="CH139" s="19">
        <f t="shared" si="273"/>
        <v>0</v>
      </c>
      <c r="CI139" s="19">
        <f t="shared" si="274"/>
        <v>0</v>
      </c>
      <c r="CJ139" s="19">
        <f t="shared" si="275"/>
        <v>0</v>
      </c>
      <c r="CK139" s="19">
        <f t="shared" si="276"/>
        <v>0</v>
      </c>
      <c r="CL139" s="19"/>
      <c r="CM139" s="18">
        <f>'[20]Pivot Transfers'!U88</f>
        <v>0</v>
      </c>
      <c r="CN139" s="18">
        <f>'[20]Pivot Transfers'!V88</f>
        <v>0</v>
      </c>
      <c r="CO139" s="18">
        <f>'[20]Pivot Transfers'!W88</f>
        <v>0</v>
      </c>
      <c r="CP139" s="18">
        <f>'[20]Pivot Transfers'!X88</f>
        <v>0</v>
      </c>
      <c r="CQ139" s="18">
        <f>'[20]Pivot Transfers'!Y88</f>
        <v>0</v>
      </c>
      <c r="CR139" s="18">
        <f>'[20]Pivot Transfers'!Z88</f>
        <v>0</v>
      </c>
      <c r="CS139" s="18">
        <v>0</v>
      </c>
      <c r="CT139" s="18">
        <v>0</v>
      </c>
      <c r="CU139" s="18">
        <v>0</v>
      </c>
      <c r="CV139" s="18">
        <v>0</v>
      </c>
      <c r="CW139" s="18">
        <v>0</v>
      </c>
      <c r="CX139" s="18">
        <v>0</v>
      </c>
      <c r="CY139" s="19">
        <v>0</v>
      </c>
      <c r="CZ139" s="19">
        <v>0</v>
      </c>
      <c r="DA139" s="19">
        <v>0</v>
      </c>
      <c r="DB139" s="19">
        <v>0</v>
      </c>
      <c r="DC139" s="19">
        <v>0</v>
      </c>
      <c r="DD139" s="19">
        <v>0</v>
      </c>
      <c r="DE139" s="19">
        <v>0</v>
      </c>
      <c r="DF139" s="19">
        <v>0</v>
      </c>
      <c r="DG139" s="19">
        <v>0</v>
      </c>
      <c r="DH139" s="19">
        <v>0</v>
      </c>
      <c r="DI139" s="19">
        <v>0</v>
      </c>
      <c r="DJ139" s="19">
        <v>0</v>
      </c>
      <c r="DK139" s="19">
        <v>0</v>
      </c>
      <c r="DL139" s="19">
        <v>0</v>
      </c>
      <c r="DM139" s="19">
        <v>0</v>
      </c>
      <c r="DN139" s="19"/>
    </row>
    <row r="140" spans="1:118">
      <c r="A140" s="50">
        <v>39100</v>
      </c>
      <c r="B140" t="s">
        <v>12</v>
      </c>
      <c r="C140" s="53">
        <f t="shared" si="178"/>
        <v>1705903.1863409057</v>
      </c>
      <c r="D140" s="53">
        <f t="shared" si="179"/>
        <v>1943486.6371535859</v>
      </c>
      <c r="E140" s="21">
        <f>'[20]Pivot End Balances'!T89</f>
        <v>1622171.57</v>
      </c>
      <c r="F140" s="19">
        <f t="shared" si="230"/>
        <v>1628848.55</v>
      </c>
      <c r="G140" s="19">
        <f t="shared" si="231"/>
        <v>1629518.87</v>
      </c>
      <c r="H140" s="19">
        <f t="shared" si="232"/>
        <v>1631937.35</v>
      </c>
      <c r="I140" s="19">
        <f t="shared" si="233"/>
        <v>1662713.5</v>
      </c>
      <c r="J140" s="19">
        <f t="shared" si="234"/>
        <v>1662713.5</v>
      </c>
      <c r="K140" s="19">
        <f t="shared" si="235"/>
        <v>1699920.42</v>
      </c>
      <c r="L140" s="19">
        <f t="shared" si="236"/>
        <v>1734711.6134351513</v>
      </c>
      <c r="M140" s="19">
        <f t="shared" si="237"/>
        <v>1747966.2086179052</v>
      </c>
      <c r="N140" s="19">
        <f t="shared" si="238"/>
        <v>1763417.3687458283</v>
      </c>
      <c r="O140" s="19">
        <f t="shared" si="239"/>
        <v>1783823.3085450474</v>
      </c>
      <c r="P140" s="19">
        <f t="shared" si="240"/>
        <v>1797076.3425941209</v>
      </c>
      <c r="Q140" s="19">
        <f t="shared" si="241"/>
        <v>1811922.8204937228</v>
      </c>
      <c r="R140" s="19">
        <f t="shared" si="242"/>
        <v>1828113.9704503915</v>
      </c>
      <c r="S140" s="19">
        <f t="shared" si="243"/>
        <v>1845621.3025534649</v>
      </c>
      <c r="T140" s="19">
        <f t="shared" si="244"/>
        <v>1867054.287584472</v>
      </c>
      <c r="U140" s="19">
        <f t="shared" si="245"/>
        <v>1884845.0791858623</v>
      </c>
      <c r="V140" s="19">
        <f t="shared" si="246"/>
        <v>1902981.348735959</v>
      </c>
      <c r="W140" s="19">
        <f t="shared" si="247"/>
        <v>1916158.9934272112</v>
      </c>
      <c r="X140" s="19">
        <f t="shared" si="248"/>
        <v>1934219.2971529579</v>
      </c>
      <c r="Y140" s="19">
        <f t="shared" si="249"/>
        <v>1937023.5767452377</v>
      </c>
      <c r="Z140" s="19">
        <f t="shared" si="250"/>
        <v>1943898.4572515264</v>
      </c>
      <c r="AA140" s="19">
        <f t="shared" si="251"/>
        <v>1955545.4919847073</v>
      </c>
      <c r="AB140" s="19">
        <f t="shared" si="252"/>
        <v>1964482.7221749993</v>
      </c>
      <c r="AC140" s="19">
        <f t="shared" si="253"/>
        <v>1973868.3568064545</v>
      </c>
      <c r="AD140" s="19">
        <f t="shared" si="254"/>
        <v>1985230.8490271382</v>
      </c>
      <c r="AE140" s="19">
        <f t="shared" si="255"/>
        <v>1993770.7794318027</v>
      </c>
      <c r="AF140" s="19">
        <f t="shared" si="256"/>
        <v>2006247.0434882902</v>
      </c>
      <c r="AH140" s="18">
        <f>'[20]Pivot Additions'!U89</f>
        <v>6676.9800000000005</v>
      </c>
      <c r="AI140" s="18">
        <f>'[20]Pivot Additions'!V89</f>
        <v>670.32</v>
      </c>
      <c r="AJ140" s="18">
        <f>'[20]Pivot Additions'!W89</f>
        <v>2418.4800000000032</v>
      </c>
      <c r="AK140" s="18">
        <f>'[20]Pivot Additions'!X89</f>
        <v>30776.149999999998</v>
      </c>
      <c r="AL140" s="18">
        <f>'[20]Pivot Additions'!Y89</f>
        <v>0</v>
      </c>
      <c r="AM140" s="18">
        <f>'[20]Pivot Additions'!Z89</f>
        <v>37206.92</v>
      </c>
      <c r="AN140" s="60">
        <f t="shared" si="277"/>
        <v>34791.193435151356</v>
      </c>
      <c r="AO140" s="60">
        <f>SUM($AH140:$AM140)/SUM($AH$157:$AM$157)*'Capital Spending'!D$12*$AO$1</f>
        <v>13254.595182753967</v>
      </c>
      <c r="AP140" s="60">
        <f>SUM($AH140:$AM140)/SUM($AH$157:$AM$157)*'Capital Spending'!E$12*$AO$1</f>
        <v>15451.160127923111</v>
      </c>
      <c r="AQ140" s="60">
        <f>SUM($AH140:$AM140)/SUM($AH$157:$AM$157)*'Capital Spending'!F$12*$AO$1</f>
        <v>20405.939799219057</v>
      </c>
      <c r="AR140" s="60">
        <f>SUM($AH140:$AM140)/SUM($AH$157:$AM$157)*'Capital Spending'!G$12*$AO$1</f>
        <v>13253.034049073365</v>
      </c>
      <c r="AS140" s="60">
        <f>SUM($AH140:$AM140)/SUM($AH$157:$AM$157)*'Capital Spending'!H$12*$AO$1</f>
        <v>14846.477899602007</v>
      </c>
      <c r="AT140" s="60">
        <f>SUM($AH140:$AM140)/SUM($AH$157:$AM$157)*'Capital Spending'!I$12*$AO$1</f>
        <v>16191.149956668773</v>
      </c>
      <c r="AU140" s="60">
        <f>SUM($AH140:$AM140)/SUM($AH$157:$AM$157)*'Capital Spending'!J$12*$AO$1</f>
        <v>17507.332103073408</v>
      </c>
      <c r="AV140" s="60">
        <f>SUM($AH140:$AM140)/SUM($AH$157:$AM$157)*'Capital Spending'!K$12*$AO$1</f>
        <v>21432.985031007138</v>
      </c>
      <c r="AW140" s="60">
        <f>SUM($AH140:$AM140)/SUM($AH$157:$AM$157)*'Capital Spending'!L$12*$AO$1</f>
        <v>17790.791601390454</v>
      </c>
      <c r="AX140" s="60">
        <f>SUM($AH140:$AM140)/SUM($AH$157:$AM$157)*'Capital Spending'!M$12*$AO$1</f>
        <v>18136.269550096695</v>
      </c>
      <c r="AY140" s="60">
        <f>SUM($AH140:$AM140)/SUM($AH$157:$AM$157)*'Capital Spending'!N$12*$AO$1</f>
        <v>13177.644691252126</v>
      </c>
      <c r="AZ140" s="60">
        <f>SUM($AH140:$AM140)/SUM($AH$157:$AM$157)*'Capital Spending'!O$12*$AO$1</f>
        <v>18060.303725746689</v>
      </c>
      <c r="BA140" s="60">
        <f>SUM($AH140:$AM140)/SUM($AH$157:$AM$157)*'Capital Spending'!P$12*$AO$1</f>
        <v>2804.2795922797145</v>
      </c>
      <c r="BB140" s="60">
        <f>SUM($AH140:$AM140)/SUM($AH$157:$AM$157)*'Capital Spending'!Q$12*$AO$1</f>
        <v>6874.8805062888268</v>
      </c>
      <c r="BC140" s="60">
        <f>SUM($AH140:$AM140)/SUM($AH$157:$AM$157)*'Capital Spending'!R$12*$AO$1</f>
        <v>11647.034733180841</v>
      </c>
      <c r="BD140" s="60">
        <f>SUM($AH140:$AM140)/SUM($AH$157:$AM$157)*'Capital Spending'!S$12*$AO$1</f>
        <v>8937.2301902918898</v>
      </c>
      <c r="BE140" s="60">
        <f>SUM($AH140:$AM140)/SUM($AH$157:$AM$157)*'Capital Spending'!T$12*$AO$1</f>
        <v>9385.6346314551702</v>
      </c>
      <c r="BF140" s="60">
        <f>SUM($AH140:$AM140)/SUM($AH$157:$AM$157)*'Capital Spending'!U$12*$AO$1</f>
        <v>11362.492220683689</v>
      </c>
      <c r="BG140" s="60">
        <f>SUM($AH140:$AM140)/SUM($AH$157:$AM$157)*'Capital Spending'!V$12*$AO$1</f>
        <v>8539.9304046645175</v>
      </c>
      <c r="BH140" s="60">
        <f>SUM($AH140:$AM140)/SUM($AH$157:$AM$157)*'Capital Spending'!W$12*$AO$1</f>
        <v>12476.264056487415</v>
      </c>
      <c r="BI140" s="19"/>
      <c r="BJ140" s="110">
        <f t="shared" si="208"/>
        <v>0</v>
      </c>
      <c r="BK140" s="31">
        <f>'[20]Pivot Retires'!U89</f>
        <v>0</v>
      </c>
      <c r="BL140" s="31">
        <f>'[20]Pivot Retires'!V89</f>
        <v>0</v>
      </c>
      <c r="BM140" s="31">
        <f>'[20]Pivot Retires'!W89</f>
        <v>0</v>
      </c>
      <c r="BN140" s="31">
        <f>'[20]Pivot Retires'!X89</f>
        <v>0</v>
      </c>
      <c r="BO140" s="31">
        <f>'[20]Pivot Retires'!Y89</f>
        <v>0</v>
      </c>
      <c r="BP140" s="31">
        <f>'[20]Pivot Retires'!Z89</f>
        <v>0</v>
      </c>
      <c r="BQ140" s="18">
        <f t="shared" si="209"/>
        <v>0</v>
      </c>
      <c r="BR140" s="19">
        <f t="shared" si="257"/>
        <v>0</v>
      </c>
      <c r="BS140" s="19">
        <f t="shared" si="258"/>
        <v>0</v>
      </c>
      <c r="BT140" s="19">
        <f t="shared" si="259"/>
        <v>0</v>
      </c>
      <c r="BU140" s="19">
        <f t="shared" si="260"/>
        <v>0</v>
      </c>
      <c r="BV140" s="19">
        <f t="shared" si="261"/>
        <v>0</v>
      </c>
      <c r="BW140" s="19">
        <f t="shared" si="262"/>
        <v>0</v>
      </c>
      <c r="BX140" s="19">
        <f t="shared" si="263"/>
        <v>0</v>
      </c>
      <c r="BY140" s="19">
        <f t="shared" si="264"/>
        <v>0</v>
      </c>
      <c r="BZ140" s="19">
        <f t="shared" si="265"/>
        <v>0</v>
      </c>
      <c r="CA140" s="19">
        <f t="shared" si="266"/>
        <v>0</v>
      </c>
      <c r="CB140" s="19">
        <f t="shared" si="267"/>
        <v>0</v>
      </c>
      <c r="CC140" s="19">
        <f t="shared" si="268"/>
        <v>0</v>
      </c>
      <c r="CD140" s="19">
        <f t="shared" si="269"/>
        <v>0</v>
      </c>
      <c r="CE140" s="19">
        <f t="shared" si="270"/>
        <v>0</v>
      </c>
      <c r="CF140" s="19">
        <f t="shared" si="271"/>
        <v>0</v>
      </c>
      <c r="CG140" s="19">
        <f t="shared" si="272"/>
        <v>0</v>
      </c>
      <c r="CH140" s="19">
        <f t="shared" si="273"/>
        <v>0</v>
      </c>
      <c r="CI140" s="19">
        <f t="shared" si="274"/>
        <v>0</v>
      </c>
      <c r="CJ140" s="19">
        <f t="shared" si="275"/>
        <v>0</v>
      </c>
      <c r="CK140" s="19">
        <f t="shared" si="276"/>
        <v>0</v>
      </c>
      <c r="CL140" s="19"/>
      <c r="CM140" s="18">
        <f>'[20]Pivot Transfers'!U89</f>
        <v>0</v>
      </c>
      <c r="CN140" s="18">
        <f>'[20]Pivot Transfers'!V89</f>
        <v>0</v>
      </c>
      <c r="CO140" s="18">
        <f>'[20]Pivot Transfers'!W89</f>
        <v>0</v>
      </c>
      <c r="CP140" s="18">
        <f>'[20]Pivot Transfers'!X89</f>
        <v>0</v>
      </c>
      <c r="CQ140" s="18">
        <f>'[20]Pivot Transfers'!Y89</f>
        <v>0</v>
      </c>
      <c r="CR140" s="18">
        <f>'[20]Pivot Transfers'!Z89</f>
        <v>0</v>
      </c>
      <c r="CS140" s="18">
        <v>0</v>
      </c>
      <c r="CT140" s="18">
        <v>0</v>
      </c>
      <c r="CU140" s="18">
        <v>0</v>
      </c>
      <c r="CV140" s="18">
        <v>0</v>
      </c>
      <c r="CW140" s="18">
        <v>0</v>
      </c>
      <c r="CX140" s="18">
        <v>0</v>
      </c>
      <c r="CY140" s="19">
        <v>0</v>
      </c>
      <c r="CZ140" s="19">
        <v>0</v>
      </c>
      <c r="DA140" s="19">
        <v>0</v>
      </c>
      <c r="DB140" s="19">
        <v>0</v>
      </c>
      <c r="DC140" s="19">
        <v>0</v>
      </c>
      <c r="DD140" s="19">
        <v>0</v>
      </c>
      <c r="DE140" s="19">
        <v>0</v>
      </c>
      <c r="DF140" s="19">
        <v>0</v>
      </c>
      <c r="DG140" s="19">
        <v>0</v>
      </c>
      <c r="DH140" s="19">
        <v>0</v>
      </c>
      <c r="DI140" s="19">
        <v>0</v>
      </c>
      <c r="DJ140" s="19">
        <v>0</v>
      </c>
      <c r="DK140" s="19">
        <v>0</v>
      </c>
      <c r="DL140" s="19">
        <v>0</v>
      </c>
      <c r="DM140" s="19">
        <v>0</v>
      </c>
      <c r="DN140" s="19"/>
    </row>
    <row r="141" spans="1:118">
      <c r="A141" s="50">
        <v>39200</v>
      </c>
      <c r="B141" t="s">
        <v>15</v>
      </c>
      <c r="C141" s="53">
        <f t="shared" si="178"/>
        <v>367221.64076923084</v>
      </c>
      <c r="D141" s="53">
        <f t="shared" si="179"/>
        <v>362906.41000000009</v>
      </c>
      <c r="E141" s="21">
        <f>'[20]Pivot End Balances'!T90</f>
        <v>419004.41</v>
      </c>
      <c r="F141" s="19">
        <f t="shared" si="230"/>
        <v>362906.41</v>
      </c>
      <c r="G141" s="19">
        <f t="shared" si="231"/>
        <v>362906.41</v>
      </c>
      <c r="H141" s="19">
        <f t="shared" si="232"/>
        <v>362906.41</v>
      </c>
      <c r="I141" s="19">
        <f t="shared" si="233"/>
        <v>362906.41</v>
      </c>
      <c r="J141" s="19">
        <f t="shared" si="234"/>
        <v>362906.41</v>
      </c>
      <c r="K141" s="19">
        <f t="shared" si="235"/>
        <v>362906.41</v>
      </c>
      <c r="L141" s="19">
        <f t="shared" si="236"/>
        <v>362906.41</v>
      </c>
      <c r="M141" s="19">
        <f t="shared" si="237"/>
        <v>362906.41</v>
      </c>
      <c r="N141" s="19">
        <f t="shared" si="238"/>
        <v>362906.41</v>
      </c>
      <c r="O141" s="19">
        <f t="shared" si="239"/>
        <v>362906.41</v>
      </c>
      <c r="P141" s="19">
        <f t="shared" si="240"/>
        <v>362906.41</v>
      </c>
      <c r="Q141" s="19">
        <f t="shared" si="241"/>
        <v>362906.41</v>
      </c>
      <c r="R141" s="19">
        <f t="shared" si="242"/>
        <v>362906.41</v>
      </c>
      <c r="S141" s="19">
        <f t="shared" si="243"/>
        <v>362906.41</v>
      </c>
      <c r="T141" s="19">
        <f t="shared" si="244"/>
        <v>362906.41</v>
      </c>
      <c r="U141" s="19">
        <f t="shared" si="245"/>
        <v>362906.41</v>
      </c>
      <c r="V141" s="19">
        <f t="shared" si="246"/>
        <v>362906.41</v>
      </c>
      <c r="W141" s="19">
        <f t="shared" si="247"/>
        <v>362906.41</v>
      </c>
      <c r="X141" s="19">
        <f t="shared" si="248"/>
        <v>362906.41</v>
      </c>
      <c r="Y141" s="19">
        <f t="shared" si="249"/>
        <v>362906.41</v>
      </c>
      <c r="Z141" s="19">
        <f t="shared" si="250"/>
        <v>362906.41</v>
      </c>
      <c r="AA141" s="19">
        <f t="shared" si="251"/>
        <v>362906.41</v>
      </c>
      <c r="AB141" s="19">
        <f t="shared" si="252"/>
        <v>362906.41</v>
      </c>
      <c r="AC141" s="19">
        <f t="shared" si="253"/>
        <v>362906.41</v>
      </c>
      <c r="AD141" s="19">
        <f t="shared" si="254"/>
        <v>362906.41</v>
      </c>
      <c r="AE141" s="19">
        <f t="shared" si="255"/>
        <v>362906.41</v>
      </c>
      <c r="AF141" s="19">
        <f t="shared" si="256"/>
        <v>362906.41</v>
      </c>
      <c r="AH141" s="18">
        <f>'[20]Pivot Additions'!U90</f>
        <v>0</v>
      </c>
      <c r="AI141" s="18">
        <f>'[20]Pivot Additions'!V90</f>
        <v>0</v>
      </c>
      <c r="AJ141" s="18">
        <f>'[20]Pivot Additions'!W90</f>
        <v>0</v>
      </c>
      <c r="AK141" s="18">
        <f>'[20]Pivot Additions'!X90</f>
        <v>0</v>
      </c>
      <c r="AL141" s="18">
        <f>'[20]Pivot Additions'!Y90</f>
        <v>0</v>
      </c>
      <c r="AM141" s="18">
        <f>'[20]Pivot Additions'!Z90</f>
        <v>0</v>
      </c>
      <c r="AN141" s="60">
        <f t="shared" si="277"/>
        <v>0</v>
      </c>
      <c r="AO141" s="60">
        <f>SUM($AH141:$AM141)/SUM($AH$157:$AM$157)*'Capital Spending'!D$12*$AO$1</f>
        <v>0</v>
      </c>
      <c r="AP141" s="60">
        <f>SUM($AH141:$AM141)/SUM($AH$157:$AM$157)*'Capital Spending'!E$12*$AO$1</f>
        <v>0</v>
      </c>
      <c r="AQ141" s="60">
        <f>SUM($AH141:$AM141)/SUM($AH$157:$AM$157)*'Capital Spending'!F$12*$AO$1</f>
        <v>0</v>
      </c>
      <c r="AR141" s="60">
        <f>SUM($AH141:$AM141)/SUM($AH$157:$AM$157)*'Capital Spending'!G$12*$AO$1</f>
        <v>0</v>
      </c>
      <c r="AS141" s="60">
        <f>SUM($AH141:$AM141)/SUM($AH$157:$AM$157)*'Capital Spending'!H$12*$AO$1</f>
        <v>0</v>
      </c>
      <c r="AT141" s="60">
        <f>SUM($AH141:$AM141)/SUM($AH$157:$AM$157)*'Capital Spending'!I$12*$AO$1</f>
        <v>0</v>
      </c>
      <c r="AU141" s="60">
        <f>SUM($AH141:$AM141)/SUM($AH$157:$AM$157)*'Capital Spending'!J$12*$AO$1</f>
        <v>0</v>
      </c>
      <c r="AV141" s="60">
        <f>SUM($AH141:$AM141)/SUM($AH$157:$AM$157)*'Capital Spending'!K$12*$AO$1</f>
        <v>0</v>
      </c>
      <c r="AW141" s="60">
        <f>SUM($AH141:$AM141)/SUM($AH$157:$AM$157)*'Capital Spending'!L$12*$AO$1</f>
        <v>0</v>
      </c>
      <c r="AX141" s="60">
        <f>SUM($AH141:$AM141)/SUM($AH$157:$AM$157)*'Capital Spending'!M$12*$AO$1</f>
        <v>0</v>
      </c>
      <c r="AY141" s="60">
        <f>SUM($AH141:$AM141)/SUM($AH$157:$AM$157)*'Capital Spending'!N$12*$AO$1</f>
        <v>0</v>
      </c>
      <c r="AZ141" s="60">
        <f>SUM($AH141:$AM141)/SUM($AH$157:$AM$157)*'Capital Spending'!O$12*$AO$1</f>
        <v>0</v>
      </c>
      <c r="BA141" s="60">
        <f>SUM($AH141:$AM141)/SUM($AH$157:$AM$157)*'Capital Spending'!P$12*$AO$1</f>
        <v>0</v>
      </c>
      <c r="BB141" s="60">
        <f>SUM($AH141:$AM141)/SUM($AH$157:$AM$157)*'Capital Spending'!Q$12*$AO$1</f>
        <v>0</v>
      </c>
      <c r="BC141" s="60">
        <f>SUM($AH141:$AM141)/SUM($AH$157:$AM$157)*'Capital Spending'!R$12*$AO$1</f>
        <v>0</v>
      </c>
      <c r="BD141" s="60">
        <f>SUM($AH141:$AM141)/SUM($AH$157:$AM$157)*'Capital Spending'!S$12*$AO$1</f>
        <v>0</v>
      </c>
      <c r="BE141" s="60">
        <f>SUM($AH141:$AM141)/SUM($AH$157:$AM$157)*'Capital Spending'!T$12*$AO$1</f>
        <v>0</v>
      </c>
      <c r="BF141" s="60">
        <f>SUM($AH141:$AM141)/SUM($AH$157:$AM$157)*'Capital Spending'!U$12*$AO$1</f>
        <v>0</v>
      </c>
      <c r="BG141" s="60">
        <f>SUM($AH141:$AM141)/SUM($AH$157:$AM$157)*'Capital Spending'!V$12*$AO$1</f>
        <v>0</v>
      </c>
      <c r="BH141" s="60">
        <f>SUM($AH141:$AM141)/SUM($AH$157:$AM$157)*'Capital Spending'!W$12*$AO$1</f>
        <v>0</v>
      </c>
      <c r="BI141" s="19"/>
      <c r="BJ141" s="110">
        <f t="shared" si="208"/>
        <v>0</v>
      </c>
      <c r="BK141" s="31">
        <f>'[20]Pivot Retires'!U90</f>
        <v>-56098</v>
      </c>
      <c r="BL141" s="31">
        <f>'[20]Pivot Retires'!V90</f>
        <v>0</v>
      </c>
      <c r="BM141" s="31">
        <f>'[20]Pivot Retires'!W90</f>
        <v>0</v>
      </c>
      <c r="BN141" s="31">
        <f>'[20]Pivot Retires'!X90</f>
        <v>0</v>
      </c>
      <c r="BO141" s="31">
        <f>'[20]Pivot Retires'!Y90</f>
        <v>0</v>
      </c>
      <c r="BP141" s="31">
        <f>'[20]Pivot Retires'!Z90</f>
        <v>0</v>
      </c>
      <c r="BQ141" s="18">
        <f t="shared" si="209"/>
        <v>0</v>
      </c>
      <c r="BR141" s="19">
        <f t="shared" si="257"/>
        <v>0</v>
      </c>
      <c r="BS141" s="19">
        <f t="shared" si="258"/>
        <v>0</v>
      </c>
      <c r="BT141" s="19">
        <f t="shared" si="259"/>
        <v>0</v>
      </c>
      <c r="BU141" s="19">
        <f t="shared" si="260"/>
        <v>0</v>
      </c>
      <c r="BV141" s="19">
        <f t="shared" si="261"/>
        <v>0</v>
      </c>
      <c r="BW141" s="19">
        <f t="shared" si="262"/>
        <v>0</v>
      </c>
      <c r="BX141" s="19">
        <f t="shared" si="263"/>
        <v>0</v>
      </c>
      <c r="BY141" s="19">
        <f t="shared" si="264"/>
        <v>0</v>
      </c>
      <c r="BZ141" s="19">
        <f t="shared" si="265"/>
        <v>0</v>
      </c>
      <c r="CA141" s="19">
        <f t="shared" si="266"/>
        <v>0</v>
      </c>
      <c r="CB141" s="19">
        <f t="shared" si="267"/>
        <v>0</v>
      </c>
      <c r="CC141" s="19">
        <f t="shared" si="268"/>
        <v>0</v>
      </c>
      <c r="CD141" s="19">
        <f t="shared" si="269"/>
        <v>0</v>
      </c>
      <c r="CE141" s="19">
        <f t="shared" si="270"/>
        <v>0</v>
      </c>
      <c r="CF141" s="19">
        <f t="shared" si="271"/>
        <v>0</v>
      </c>
      <c r="CG141" s="19">
        <f t="shared" si="272"/>
        <v>0</v>
      </c>
      <c r="CH141" s="19">
        <f t="shared" si="273"/>
        <v>0</v>
      </c>
      <c r="CI141" s="19">
        <f t="shared" si="274"/>
        <v>0</v>
      </c>
      <c r="CJ141" s="19">
        <f t="shared" si="275"/>
        <v>0</v>
      </c>
      <c r="CK141" s="19">
        <f t="shared" si="276"/>
        <v>0</v>
      </c>
      <c r="CL141" s="19"/>
      <c r="CM141" s="18">
        <f>'[20]Pivot Transfers'!U90</f>
        <v>0</v>
      </c>
      <c r="CN141" s="18">
        <f>'[20]Pivot Transfers'!V90</f>
        <v>0</v>
      </c>
      <c r="CO141" s="18">
        <f>'[20]Pivot Transfers'!W90</f>
        <v>0</v>
      </c>
      <c r="CP141" s="18">
        <f>'[20]Pivot Transfers'!X90</f>
        <v>0</v>
      </c>
      <c r="CQ141" s="18">
        <f>'[20]Pivot Transfers'!Y90</f>
        <v>0</v>
      </c>
      <c r="CR141" s="18">
        <f>'[20]Pivot Transfers'!Z90</f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9">
        <v>0</v>
      </c>
      <c r="CZ141" s="19">
        <v>0</v>
      </c>
      <c r="DA141" s="19">
        <v>0</v>
      </c>
      <c r="DB141" s="19">
        <v>0</v>
      </c>
      <c r="DC141" s="19">
        <v>0</v>
      </c>
      <c r="DD141" s="19">
        <v>0</v>
      </c>
      <c r="DE141" s="19">
        <v>0</v>
      </c>
      <c r="DF141" s="19">
        <v>0</v>
      </c>
      <c r="DG141" s="19">
        <v>0</v>
      </c>
      <c r="DH141" s="19">
        <v>0</v>
      </c>
      <c r="DI141" s="19">
        <v>0</v>
      </c>
      <c r="DJ141" s="19">
        <v>0</v>
      </c>
      <c r="DK141" s="19">
        <v>0</v>
      </c>
      <c r="DL141" s="19">
        <v>0</v>
      </c>
      <c r="DM141" s="19">
        <v>0</v>
      </c>
      <c r="DN141" s="19"/>
    </row>
    <row r="142" spans="1:118">
      <c r="A142" s="50">
        <v>39202</v>
      </c>
      <c r="B142" t="s">
        <v>108</v>
      </c>
      <c r="C142" s="53">
        <f t="shared" ref="C142:C153" si="278">SUM(E142:Q142)/13</f>
        <v>33191.910000000018</v>
      </c>
      <c r="D142" s="53">
        <f t="shared" si="179"/>
        <v>33191.910000000018</v>
      </c>
      <c r="E142" s="21">
        <f>'[20]Pivot End Balances'!T91</f>
        <v>33191.910000000003</v>
      </c>
      <c r="F142" s="19">
        <f t="shared" si="230"/>
        <v>33191.910000000003</v>
      </c>
      <c r="G142" s="19">
        <f t="shared" si="231"/>
        <v>33191.910000000003</v>
      </c>
      <c r="H142" s="19">
        <f t="shared" si="232"/>
        <v>33191.910000000003</v>
      </c>
      <c r="I142" s="19">
        <f t="shared" si="233"/>
        <v>33191.910000000003</v>
      </c>
      <c r="J142" s="19">
        <f t="shared" si="234"/>
        <v>33191.910000000003</v>
      </c>
      <c r="K142" s="19">
        <f t="shared" si="235"/>
        <v>33191.910000000003</v>
      </c>
      <c r="L142" s="19">
        <f t="shared" si="236"/>
        <v>33191.910000000003</v>
      </c>
      <c r="M142" s="19">
        <f t="shared" si="237"/>
        <v>33191.910000000003</v>
      </c>
      <c r="N142" s="19">
        <f t="shared" si="238"/>
        <v>33191.910000000003</v>
      </c>
      <c r="O142" s="19">
        <f t="shared" si="239"/>
        <v>33191.910000000003</v>
      </c>
      <c r="P142" s="19">
        <f t="shared" si="240"/>
        <v>33191.910000000003</v>
      </c>
      <c r="Q142" s="19">
        <f t="shared" si="241"/>
        <v>33191.910000000003</v>
      </c>
      <c r="R142" s="19">
        <f t="shared" si="242"/>
        <v>33191.910000000003</v>
      </c>
      <c r="S142" s="19">
        <f t="shared" si="243"/>
        <v>33191.910000000003</v>
      </c>
      <c r="T142" s="19">
        <f t="shared" si="244"/>
        <v>33191.910000000003</v>
      </c>
      <c r="U142" s="19">
        <f t="shared" si="245"/>
        <v>33191.910000000003</v>
      </c>
      <c r="V142" s="19">
        <f t="shared" si="246"/>
        <v>33191.910000000003</v>
      </c>
      <c r="W142" s="19">
        <f t="shared" si="247"/>
        <v>33191.910000000003</v>
      </c>
      <c r="X142" s="19">
        <f t="shared" si="248"/>
        <v>33191.910000000003</v>
      </c>
      <c r="Y142" s="19">
        <f t="shared" si="249"/>
        <v>33191.910000000003</v>
      </c>
      <c r="Z142" s="19">
        <f t="shared" si="250"/>
        <v>33191.910000000003</v>
      </c>
      <c r="AA142" s="19">
        <f t="shared" si="251"/>
        <v>33191.910000000003</v>
      </c>
      <c r="AB142" s="19">
        <f t="shared" si="252"/>
        <v>33191.910000000003</v>
      </c>
      <c r="AC142" s="19">
        <f t="shared" si="253"/>
        <v>33191.910000000003</v>
      </c>
      <c r="AD142" s="19">
        <f t="shared" si="254"/>
        <v>33191.910000000003</v>
      </c>
      <c r="AE142" s="19">
        <f t="shared" si="255"/>
        <v>33191.910000000003</v>
      </c>
      <c r="AF142" s="19">
        <f t="shared" si="256"/>
        <v>33191.910000000003</v>
      </c>
      <c r="AH142" s="18">
        <f>'[20]Pivot Additions'!U91</f>
        <v>0</v>
      </c>
      <c r="AI142" s="18">
        <f>'[20]Pivot Additions'!V91</f>
        <v>0</v>
      </c>
      <c r="AJ142" s="18">
        <f>'[20]Pivot Additions'!W91</f>
        <v>0</v>
      </c>
      <c r="AK142" s="18">
        <f>'[20]Pivot Additions'!X91</f>
        <v>0</v>
      </c>
      <c r="AL142" s="18">
        <f>'[20]Pivot Additions'!Y91</f>
        <v>0</v>
      </c>
      <c r="AM142" s="18">
        <f>'[20]Pivot Additions'!Z91</f>
        <v>0</v>
      </c>
      <c r="AN142" s="60">
        <f t="shared" si="277"/>
        <v>0</v>
      </c>
      <c r="AO142" s="60">
        <f>SUM($AH142:$AM142)/SUM($AH$157:$AM$157)*'Capital Spending'!D$12*$AO$1</f>
        <v>0</v>
      </c>
      <c r="AP142" s="60">
        <f>SUM($AH142:$AM142)/SUM($AH$157:$AM$157)*'Capital Spending'!E$12*$AO$1</f>
        <v>0</v>
      </c>
      <c r="AQ142" s="60">
        <f>SUM($AH142:$AM142)/SUM($AH$157:$AM$157)*'Capital Spending'!F$12*$AO$1</f>
        <v>0</v>
      </c>
      <c r="AR142" s="60">
        <f>SUM($AH142:$AM142)/SUM($AH$157:$AM$157)*'Capital Spending'!G$12*$AO$1</f>
        <v>0</v>
      </c>
      <c r="AS142" s="60">
        <f>SUM($AH142:$AM142)/SUM($AH$157:$AM$157)*'Capital Spending'!H$12*$AO$1</f>
        <v>0</v>
      </c>
      <c r="AT142" s="60">
        <f>SUM($AH142:$AM142)/SUM($AH$157:$AM$157)*'Capital Spending'!I$12*$AO$1</f>
        <v>0</v>
      </c>
      <c r="AU142" s="60">
        <f>SUM($AH142:$AM142)/SUM($AH$157:$AM$157)*'Capital Spending'!J$12*$AO$1</f>
        <v>0</v>
      </c>
      <c r="AV142" s="60">
        <f>SUM($AH142:$AM142)/SUM($AH$157:$AM$157)*'Capital Spending'!K$12*$AO$1</f>
        <v>0</v>
      </c>
      <c r="AW142" s="60">
        <f>SUM($AH142:$AM142)/SUM($AH$157:$AM$157)*'Capital Spending'!L$12*$AO$1</f>
        <v>0</v>
      </c>
      <c r="AX142" s="60">
        <f>SUM($AH142:$AM142)/SUM($AH$157:$AM$157)*'Capital Spending'!M$12*$AO$1</f>
        <v>0</v>
      </c>
      <c r="AY142" s="60">
        <f>SUM($AH142:$AM142)/SUM($AH$157:$AM$157)*'Capital Spending'!N$12*$AO$1</f>
        <v>0</v>
      </c>
      <c r="AZ142" s="60">
        <f>SUM($AH142:$AM142)/SUM($AH$157:$AM$157)*'Capital Spending'!O$12*$AO$1</f>
        <v>0</v>
      </c>
      <c r="BA142" s="60">
        <f>SUM($AH142:$AM142)/SUM($AH$157:$AM$157)*'Capital Spending'!P$12*$AO$1</f>
        <v>0</v>
      </c>
      <c r="BB142" s="60">
        <f>SUM($AH142:$AM142)/SUM($AH$157:$AM$157)*'Capital Spending'!Q$12*$AO$1</f>
        <v>0</v>
      </c>
      <c r="BC142" s="60">
        <f>SUM($AH142:$AM142)/SUM($AH$157:$AM$157)*'Capital Spending'!R$12*$AO$1</f>
        <v>0</v>
      </c>
      <c r="BD142" s="60">
        <f>SUM($AH142:$AM142)/SUM($AH$157:$AM$157)*'Capital Spending'!S$12*$AO$1</f>
        <v>0</v>
      </c>
      <c r="BE142" s="60">
        <f>SUM($AH142:$AM142)/SUM($AH$157:$AM$157)*'Capital Spending'!T$12*$AO$1</f>
        <v>0</v>
      </c>
      <c r="BF142" s="60">
        <f>SUM($AH142:$AM142)/SUM($AH$157:$AM$157)*'Capital Spending'!U$12*$AO$1</f>
        <v>0</v>
      </c>
      <c r="BG142" s="60">
        <f>SUM($AH142:$AM142)/SUM($AH$157:$AM$157)*'Capital Spending'!V$12*$AO$1</f>
        <v>0</v>
      </c>
      <c r="BH142" s="60">
        <f>SUM($AH142:$AM142)/SUM($AH$157:$AM$157)*'Capital Spending'!W$12*$AO$1</f>
        <v>0</v>
      </c>
      <c r="BI142" s="19"/>
      <c r="BJ142" s="110">
        <f t="shared" si="208"/>
        <v>0</v>
      </c>
      <c r="BK142" s="31">
        <f>'[20]Pivot Retires'!U91</f>
        <v>0</v>
      </c>
      <c r="BL142" s="31">
        <f>'[20]Pivot Retires'!V91</f>
        <v>0</v>
      </c>
      <c r="BM142" s="31">
        <f>'[20]Pivot Retires'!W91</f>
        <v>0</v>
      </c>
      <c r="BN142" s="31">
        <f>'[20]Pivot Retires'!X91</f>
        <v>0</v>
      </c>
      <c r="BO142" s="31">
        <f>'[20]Pivot Retires'!Y91</f>
        <v>0</v>
      </c>
      <c r="BP142" s="31">
        <f>'[20]Pivot Retires'!Z91</f>
        <v>0</v>
      </c>
      <c r="BQ142" s="18">
        <f t="shared" si="209"/>
        <v>0</v>
      </c>
      <c r="BR142" s="19">
        <f t="shared" si="257"/>
        <v>0</v>
      </c>
      <c r="BS142" s="19">
        <f t="shared" si="258"/>
        <v>0</v>
      </c>
      <c r="BT142" s="19">
        <f t="shared" si="259"/>
        <v>0</v>
      </c>
      <c r="BU142" s="19">
        <f t="shared" si="260"/>
        <v>0</v>
      </c>
      <c r="BV142" s="19">
        <f t="shared" si="261"/>
        <v>0</v>
      </c>
      <c r="BW142" s="19">
        <f t="shared" si="262"/>
        <v>0</v>
      </c>
      <c r="BX142" s="19">
        <f t="shared" si="263"/>
        <v>0</v>
      </c>
      <c r="BY142" s="19">
        <f t="shared" si="264"/>
        <v>0</v>
      </c>
      <c r="BZ142" s="19">
        <f t="shared" si="265"/>
        <v>0</v>
      </c>
      <c r="CA142" s="19">
        <f t="shared" si="266"/>
        <v>0</v>
      </c>
      <c r="CB142" s="19">
        <f t="shared" si="267"/>
        <v>0</v>
      </c>
      <c r="CC142" s="19">
        <f t="shared" si="268"/>
        <v>0</v>
      </c>
      <c r="CD142" s="19">
        <f t="shared" si="269"/>
        <v>0</v>
      </c>
      <c r="CE142" s="19">
        <f t="shared" si="270"/>
        <v>0</v>
      </c>
      <c r="CF142" s="19">
        <f t="shared" si="271"/>
        <v>0</v>
      </c>
      <c r="CG142" s="19">
        <f t="shared" si="272"/>
        <v>0</v>
      </c>
      <c r="CH142" s="19">
        <f t="shared" si="273"/>
        <v>0</v>
      </c>
      <c r="CI142" s="19">
        <f t="shared" si="274"/>
        <v>0</v>
      </c>
      <c r="CJ142" s="19">
        <f t="shared" si="275"/>
        <v>0</v>
      </c>
      <c r="CK142" s="19">
        <f t="shared" si="276"/>
        <v>0</v>
      </c>
      <c r="CL142" s="19"/>
      <c r="CM142" s="18">
        <f>'[20]Pivot Transfers'!U91</f>
        <v>0</v>
      </c>
      <c r="CN142" s="18">
        <f>'[20]Pivot Transfers'!V91</f>
        <v>0</v>
      </c>
      <c r="CO142" s="18">
        <f>'[20]Pivot Transfers'!W91</f>
        <v>0</v>
      </c>
      <c r="CP142" s="18">
        <f>'[20]Pivot Transfers'!X91</f>
        <v>0</v>
      </c>
      <c r="CQ142" s="18">
        <f>'[20]Pivot Transfers'!Y91</f>
        <v>0</v>
      </c>
      <c r="CR142" s="18">
        <f>'[20]Pivot Transfers'!Z91</f>
        <v>0</v>
      </c>
      <c r="CS142" s="18">
        <v>0</v>
      </c>
      <c r="CT142" s="18">
        <v>0</v>
      </c>
      <c r="CU142" s="18">
        <v>0</v>
      </c>
      <c r="CV142" s="18">
        <v>0</v>
      </c>
      <c r="CW142" s="18">
        <v>0</v>
      </c>
      <c r="CX142" s="18">
        <v>0</v>
      </c>
      <c r="CY142" s="19">
        <v>0</v>
      </c>
      <c r="CZ142" s="19">
        <v>0</v>
      </c>
      <c r="DA142" s="19">
        <v>0</v>
      </c>
      <c r="DB142" s="19">
        <v>0</v>
      </c>
      <c r="DC142" s="19">
        <v>0</v>
      </c>
      <c r="DD142" s="19">
        <v>0</v>
      </c>
      <c r="DE142" s="19">
        <v>0</v>
      </c>
      <c r="DF142" s="19">
        <v>0</v>
      </c>
      <c r="DG142" s="19">
        <v>0</v>
      </c>
      <c r="DH142" s="19">
        <v>0</v>
      </c>
      <c r="DI142" s="19">
        <v>0</v>
      </c>
      <c r="DJ142" s="19">
        <v>0</v>
      </c>
      <c r="DK142" s="19">
        <v>0</v>
      </c>
      <c r="DL142" s="19">
        <v>0</v>
      </c>
      <c r="DM142" s="19">
        <v>0</v>
      </c>
      <c r="DN142" s="19"/>
    </row>
    <row r="143" spans="1:118">
      <c r="A143" s="50">
        <v>39400</v>
      </c>
      <c r="B143" t="s">
        <v>17</v>
      </c>
      <c r="C143" s="53">
        <f t="shared" si="278"/>
        <v>2094762.8756157053</v>
      </c>
      <c r="D143" s="53">
        <f t="shared" si="179"/>
        <v>2654268.688659105</v>
      </c>
      <c r="E143" s="21">
        <f>'[20]Pivot End Balances'!T92</f>
        <v>1864905.41</v>
      </c>
      <c r="F143" s="19">
        <f t="shared" si="230"/>
        <v>1963823.57</v>
      </c>
      <c r="G143" s="19">
        <f t="shared" si="231"/>
        <v>1963823.57</v>
      </c>
      <c r="H143" s="19">
        <f t="shared" si="232"/>
        <v>1956326.26</v>
      </c>
      <c r="I143" s="19">
        <f t="shared" si="233"/>
        <v>1956326.26</v>
      </c>
      <c r="J143" s="19">
        <f t="shared" si="234"/>
        <v>2055908.24</v>
      </c>
      <c r="K143" s="19">
        <f t="shared" si="235"/>
        <v>2055908.24</v>
      </c>
      <c r="L143" s="19">
        <f t="shared" si="236"/>
        <v>2141378.5254793521</v>
      </c>
      <c r="M143" s="19">
        <f t="shared" si="237"/>
        <v>2173940.617271197</v>
      </c>
      <c r="N143" s="19">
        <f t="shared" si="238"/>
        <v>2211898.9319114322</v>
      </c>
      <c r="O143" s="19">
        <f t="shared" si="239"/>
        <v>2262029.4772566105</v>
      </c>
      <c r="P143" s="19">
        <f t="shared" si="240"/>
        <v>2294587.7338669575</v>
      </c>
      <c r="Q143" s="19">
        <f t="shared" si="241"/>
        <v>2331060.5472186203</v>
      </c>
      <c r="R143" s="19">
        <f t="shared" si="242"/>
        <v>2370836.7685090718</v>
      </c>
      <c r="S143" s="19">
        <f t="shared" si="243"/>
        <v>2413846.4075897378</v>
      </c>
      <c r="T143" s="19">
        <f t="shared" si="244"/>
        <v>2466500.0583674661</v>
      </c>
      <c r="U143" s="19">
        <f t="shared" si="245"/>
        <v>2510206.0622994318</v>
      </c>
      <c r="V143" s="19">
        <f t="shared" si="246"/>
        <v>2554760.7896003667</v>
      </c>
      <c r="W143" s="19">
        <f t="shared" si="247"/>
        <v>2587133.8398610926</v>
      </c>
      <c r="X143" s="19">
        <f t="shared" si="248"/>
        <v>2631501.9446276217</v>
      </c>
      <c r="Y143" s="19">
        <f t="shared" si="249"/>
        <v>2638391.1183997956</v>
      </c>
      <c r="Z143" s="19">
        <f t="shared" si="250"/>
        <v>2655280.3924226654</v>
      </c>
      <c r="AA143" s="19">
        <f t="shared" si="251"/>
        <v>2683893.2477272241</v>
      </c>
      <c r="AB143" s="19">
        <f t="shared" si="252"/>
        <v>2705849.0227477835</v>
      </c>
      <c r="AC143" s="19">
        <f t="shared" si="253"/>
        <v>2728906.3769845851</v>
      </c>
      <c r="AD143" s="19">
        <f t="shared" si="254"/>
        <v>2756820.2068354907</v>
      </c>
      <c r="AE143" s="19">
        <f t="shared" si="255"/>
        <v>2777799.9496264639</v>
      </c>
      <c r="AF143" s="19">
        <f t="shared" si="256"/>
        <v>2808449.9430683781</v>
      </c>
      <c r="AH143" s="18">
        <f>'[20]Pivot Additions'!U92</f>
        <v>104062.05</v>
      </c>
      <c r="AI143" s="18">
        <f>'[20]Pivot Additions'!V92</f>
        <v>0</v>
      </c>
      <c r="AJ143" s="18">
        <f>'[20]Pivot Additions'!W92</f>
        <v>0</v>
      </c>
      <c r="AK143" s="18">
        <f>'[20]Pivot Additions'!X92</f>
        <v>0</v>
      </c>
      <c r="AL143" s="18">
        <f>'[20]Pivot Additions'!Y92</f>
        <v>99581.98</v>
      </c>
      <c r="AM143" s="18">
        <f>'[20]Pivot Additions'!Z92</f>
        <v>0</v>
      </c>
      <c r="AN143" s="60">
        <f t="shared" si="277"/>
        <v>91126.992098838295</v>
      </c>
      <c r="AO143" s="60">
        <f>SUM($AH143:$AM143)/SUM($AH$157:$AM$157)*'Capital Spending'!D$12*$AO$1</f>
        <v>34717.158890898114</v>
      </c>
      <c r="AP143" s="60">
        <f>SUM($AH143:$AM143)/SUM($AH$157:$AM$157)*'Capital Spending'!E$12*$AO$1</f>
        <v>40470.521642771273</v>
      </c>
      <c r="AQ143" s="60">
        <f>SUM($AH143:$AM143)/SUM($AH$157:$AM$157)*'Capital Spending'!F$12*$AO$1</f>
        <v>53448.350897156146</v>
      </c>
      <c r="AR143" s="60">
        <f>SUM($AH143:$AM143)/SUM($AH$157:$AM$157)*'Capital Spending'!G$12*$AO$1</f>
        <v>34713.069884384364</v>
      </c>
      <c r="AS143" s="60">
        <f>SUM($AH143:$AM143)/SUM($AH$157:$AM$157)*'Capital Spending'!H$12*$AO$1</f>
        <v>38886.704958091177</v>
      </c>
      <c r="AT143" s="60">
        <f>SUM($AH143:$AM143)/SUM($AH$157:$AM$157)*'Capital Spending'!I$12*$AO$1</f>
        <v>42408.743377044855</v>
      </c>
      <c r="AU143" s="60">
        <f>SUM($AH143:$AM143)/SUM($AH$157:$AM$157)*'Capital Spending'!J$12*$AO$1</f>
        <v>45856.159467545098</v>
      </c>
      <c r="AV143" s="60">
        <f>SUM($AH143:$AM143)/SUM($AH$157:$AM$157)*'Capital Spending'!K$12*$AO$1</f>
        <v>56138.443805200564</v>
      </c>
      <c r="AW143" s="60">
        <f>SUM($AH143:$AM143)/SUM($AH$157:$AM$157)*'Capital Spending'!L$12*$AO$1</f>
        <v>46598.612051461918</v>
      </c>
      <c r="AX143" s="60">
        <f>SUM($AH143:$AM143)/SUM($AH$157:$AM$157)*'Capital Spending'!M$12*$AO$1</f>
        <v>47503.506744446728</v>
      </c>
      <c r="AY143" s="60">
        <f>SUM($AH143:$AM143)/SUM($AH$157:$AM$157)*'Capital Spending'!N$12*$AO$1</f>
        <v>34515.605965035982</v>
      </c>
      <c r="AZ143" s="60">
        <f>SUM($AH143:$AM143)/SUM($AH$157:$AM$157)*'Capital Spending'!O$12*$AO$1</f>
        <v>47304.53291251343</v>
      </c>
      <c r="BA143" s="60">
        <f>SUM($AH143:$AM143)/SUM($AH$157:$AM$157)*'Capital Spending'!P$12*$AO$1</f>
        <v>7345.1221132993969</v>
      </c>
      <c r="BB143" s="60">
        <f>SUM($AH143:$AM143)/SUM($AH$157:$AM$157)*'Capital Spending'!Q$12*$AO$1</f>
        <v>18007.06212463717</v>
      </c>
      <c r="BC143" s="60">
        <f>SUM($AH143:$AM143)/SUM($AH$157:$AM$157)*'Capital Spending'!R$12*$AO$1</f>
        <v>30506.548850753687</v>
      </c>
      <c r="BD143" s="60">
        <f>SUM($AH143:$AM143)/SUM($AH$157:$AM$157)*'Capital Spending'!S$12*$AO$1</f>
        <v>23408.880941502121</v>
      </c>
      <c r="BE143" s="60">
        <f>SUM($AH143:$AM143)/SUM($AH$157:$AM$157)*'Capital Spending'!T$12*$AO$1</f>
        <v>24583.366319335852</v>
      </c>
      <c r="BF143" s="60">
        <f>SUM($AH143:$AM143)/SUM($AH$157:$AM$157)*'Capital Spending'!U$12*$AO$1</f>
        <v>29761.259577005643</v>
      </c>
      <c r="BG143" s="60">
        <f>SUM($AH143:$AM143)/SUM($AH$157:$AM$157)*'Capital Spending'!V$12*$AO$1</f>
        <v>22368.251665785574</v>
      </c>
      <c r="BH143" s="60">
        <f>SUM($AH143:$AM143)/SUM($AH$157:$AM$157)*'Capital Spending'!W$12*$AO$1</f>
        <v>32678.511538205956</v>
      </c>
      <c r="BI143" s="19"/>
      <c r="BJ143" s="110">
        <f t="shared" si="208"/>
        <v>-6.2074984471678356E-2</v>
      </c>
      <c r="BK143" s="31">
        <f>'[20]Pivot Retires'!U92</f>
        <v>-5143.8900000000003</v>
      </c>
      <c r="BL143" s="31">
        <f>'[20]Pivot Retires'!V92</f>
        <v>0</v>
      </c>
      <c r="BM143" s="31">
        <f>'[20]Pivot Retires'!W92</f>
        <v>-7497.31</v>
      </c>
      <c r="BN143" s="31">
        <f>'[20]Pivot Retires'!X92</f>
        <v>0</v>
      </c>
      <c r="BO143" s="31">
        <f>'[20]Pivot Retires'!Y92</f>
        <v>0</v>
      </c>
      <c r="BP143" s="31">
        <f>'[20]Pivot Retires'!Z92</f>
        <v>0</v>
      </c>
      <c r="BQ143" s="18">
        <f t="shared" si="209"/>
        <v>-5656.7066194861436</v>
      </c>
      <c r="BR143" s="19">
        <f t="shared" si="257"/>
        <v>-2155.0670990532908</v>
      </c>
      <c r="BS143" s="19">
        <f t="shared" si="258"/>
        <v>-2512.2070025357498</v>
      </c>
      <c r="BT143" s="19">
        <f t="shared" si="259"/>
        <v>-3317.8055519777836</v>
      </c>
      <c r="BU143" s="19">
        <f t="shared" si="260"/>
        <v>-2154.8132740374449</v>
      </c>
      <c r="BV143" s="19">
        <f t="shared" si="261"/>
        <v>-2413.8916064282475</v>
      </c>
      <c r="BW143" s="19">
        <f t="shared" si="262"/>
        <v>-2632.5220865934516</v>
      </c>
      <c r="BX143" s="19">
        <f t="shared" si="263"/>
        <v>-2846.5203868786684</v>
      </c>
      <c r="BY143" s="19">
        <f t="shared" si="264"/>
        <v>-3484.7930274720129</v>
      </c>
      <c r="BZ143" s="19">
        <f t="shared" si="265"/>
        <v>-2892.6081194962626</v>
      </c>
      <c r="CA143" s="19">
        <f t="shared" si="266"/>
        <v>-2948.7794435117985</v>
      </c>
      <c r="CB143" s="19">
        <f t="shared" si="267"/>
        <v>-2142.5557043101776</v>
      </c>
      <c r="CC143" s="19">
        <f t="shared" si="268"/>
        <v>-2936.4281459842691</v>
      </c>
      <c r="CD143" s="19">
        <f t="shared" si="269"/>
        <v>-455.94834112564138</v>
      </c>
      <c r="CE143" s="19">
        <f t="shared" si="270"/>
        <v>-1117.7881017673999</v>
      </c>
      <c r="CF143" s="19">
        <f t="shared" si="271"/>
        <v>-1893.6935461950322</v>
      </c>
      <c r="CG143" s="19">
        <f t="shared" si="272"/>
        <v>-1453.1059209431116</v>
      </c>
      <c r="CH143" s="19">
        <f t="shared" si="273"/>
        <v>-1526.0120825343538</v>
      </c>
      <c r="CI143" s="19">
        <f t="shared" si="274"/>
        <v>-1847.4297261002141</v>
      </c>
      <c r="CJ143" s="19">
        <f t="shared" si="275"/>
        <v>-1388.508874812233</v>
      </c>
      <c r="CK143" s="19">
        <f t="shared" si="276"/>
        <v>-2028.5180962916968</v>
      </c>
      <c r="CL143" s="19"/>
      <c r="CM143" s="18">
        <f>'[20]Pivot Transfers'!U92</f>
        <v>0</v>
      </c>
      <c r="CN143" s="18">
        <f>'[20]Pivot Transfers'!V92</f>
        <v>0</v>
      </c>
      <c r="CO143" s="18">
        <f>'[20]Pivot Transfers'!W92</f>
        <v>0</v>
      </c>
      <c r="CP143" s="18">
        <f>'[20]Pivot Transfers'!X92</f>
        <v>0</v>
      </c>
      <c r="CQ143" s="18">
        <f>'[20]Pivot Transfers'!Y92</f>
        <v>0</v>
      </c>
      <c r="CR143" s="18">
        <f>'[20]Pivot Transfers'!Z92</f>
        <v>0</v>
      </c>
      <c r="CS143" s="18">
        <v>0</v>
      </c>
      <c r="CT143" s="18">
        <v>0</v>
      </c>
      <c r="CU143" s="18">
        <v>0</v>
      </c>
      <c r="CV143" s="18">
        <v>0</v>
      </c>
      <c r="CW143" s="18">
        <v>0</v>
      </c>
      <c r="CX143" s="18">
        <v>0</v>
      </c>
      <c r="CY143" s="19">
        <v>0</v>
      </c>
      <c r="CZ143" s="19">
        <v>0</v>
      </c>
      <c r="DA143" s="19">
        <v>0</v>
      </c>
      <c r="DB143" s="19">
        <v>0</v>
      </c>
      <c r="DC143" s="19">
        <v>0</v>
      </c>
      <c r="DD143" s="19">
        <v>0</v>
      </c>
      <c r="DE143" s="19">
        <v>0</v>
      </c>
      <c r="DF143" s="19">
        <v>0</v>
      </c>
      <c r="DG143" s="19">
        <v>0</v>
      </c>
      <c r="DH143" s="19">
        <v>0</v>
      </c>
      <c r="DI143" s="19">
        <v>0</v>
      </c>
      <c r="DJ143" s="19">
        <v>0</v>
      </c>
      <c r="DK143" s="19">
        <v>0</v>
      </c>
      <c r="DL143" s="19">
        <v>0</v>
      </c>
      <c r="DM143" s="19">
        <v>0</v>
      </c>
      <c r="DN143" s="19"/>
    </row>
    <row r="144" spans="1:118">
      <c r="A144" s="50">
        <v>39603</v>
      </c>
      <c r="B144" t="s">
        <v>63</v>
      </c>
      <c r="C144" s="53">
        <f t="shared" si="278"/>
        <v>49272.406153846154</v>
      </c>
      <c r="D144" s="53">
        <f t="shared" si="179"/>
        <v>47302.960000000006</v>
      </c>
      <c r="E144" s="21">
        <f>'[20]Pivot End Balances'!T93</f>
        <v>53703.66</v>
      </c>
      <c r="F144" s="19">
        <f t="shared" si="230"/>
        <v>53703.66</v>
      </c>
      <c r="G144" s="19">
        <f t="shared" si="231"/>
        <v>53703.66</v>
      </c>
      <c r="H144" s="19">
        <f t="shared" si="232"/>
        <v>53703.66</v>
      </c>
      <c r="I144" s="19">
        <f t="shared" si="233"/>
        <v>47302.960000000006</v>
      </c>
      <c r="J144" s="19">
        <f t="shared" si="234"/>
        <v>47302.960000000006</v>
      </c>
      <c r="K144" s="19">
        <f t="shared" si="235"/>
        <v>47302.960000000006</v>
      </c>
      <c r="L144" s="19">
        <f t="shared" si="236"/>
        <v>47302.960000000006</v>
      </c>
      <c r="M144" s="19">
        <f t="shared" si="237"/>
        <v>47302.960000000006</v>
      </c>
      <c r="N144" s="19">
        <f t="shared" si="238"/>
        <v>47302.960000000006</v>
      </c>
      <c r="O144" s="19">
        <f t="shared" si="239"/>
        <v>47302.960000000006</v>
      </c>
      <c r="P144" s="19">
        <f t="shared" si="240"/>
        <v>47302.960000000006</v>
      </c>
      <c r="Q144" s="19">
        <f t="shared" si="241"/>
        <v>47302.960000000006</v>
      </c>
      <c r="R144" s="19">
        <f t="shared" si="242"/>
        <v>47302.960000000006</v>
      </c>
      <c r="S144" s="19">
        <f t="shared" si="243"/>
        <v>47302.960000000006</v>
      </c>
      <c r="T144" s="19">
        <f t="shared" si="244"/>
        <v>47302.960000000006</v>
      </c>
      <c r="U144" s="19">
        <f t="shared" si="245"/>
        <v>47302.960000000006</v>
      </c>
      <c r="V144" s="19">
        <f t="shared" si="246"/>
        <v>47302.960000000006</v>
      </c>
      <c r="W144" s="19">
        <f t="shared" si="247"/>
        <v>47302.960000000006</v>
      </c>
      <c r="X144" s="19">
        <f t="shared" si="248"/>
        <v>47302.960000000006</v>
      </c>
      <c r="Y144" s="19">
        <f t="shared" si="249"/>
        <v>47302.960000000006</v>
      </c>
      <c r="Z144" s="19">
        <f t="shared" si="250"/>
        <v>47302.960000000006</v>
      </c>
      <c r="AA144" s="19">
        <f t="shared" si="251"/>
        <v>47302.960000000006</v>
      </c>
      <c r="AB144" s="19">
        <f t="shared" si="252"/>
        <v>47302.960000000006</v>
      </c>
      <c r="AC144" s="19">
        <f t="shared" si="253"/>
        <v>47302.960000000006</v>
      </c>
      <c r="AD144" s="19">
        <f t="shared" si="254"/>
        <v>47302.960000000006</v>
      </c>
      <c r="AE144" s="19">
        <f t="shared" si="255"/>
        <v>47302.960000000006</v>
      </c>
      <c r="AF144" s="19">
        <f t="shared" si="256"/>
        <v>47302.960000000006</v>
      </c>
      <c r="AH144" s="18">
        <f>'[20]Pivot Additions'!U93</f>
        <v>0</v>
      </c>
      <c r="AI144" s="18">
        <f>'[20]Pivot Additions'!V93</f>
        <v>0</v>
      </c>
      <c r="AJ144" s="18">
        <f>'[20]Pivot Additions'!W93</f>
        <v>0</v>
      </c>
      <c r="AK144" s="18">
        <f>'[20]Pivot Additions'!X93</f>
        <v>0</v>
      </c>
      <c r="AL144" s="18">
        <f>'[20]Pivot Additions'!Y93</f>
        <v>0</v>
      </c>
      <c r="AM144" s="18">
        <f>'[20]Pivot Additions'!Z93</f>
        <v>0</v>
      </c>
      <c r="AN144" s="60">
        <f t="shared" si="277"/>
        <v>0</v>
      </c>
      <c r="AO144" s="60">
        <f>SUM($AH144:$AM144)/SUM($AH$157:$AM$157)*'Capital Spending'!D$12*$AO$1</f>
        <v>0</v>
      </c>
      <c r="AP144" s="60">
        <f>SUM($AH144:$AM144)/SUM($AH$157:$AM$157)*'Capital Spending'!E$12*$AO$1</f>
        <v>0</v>
      </c>
      <c r="AQ144" s="60">
        <f>SUM($AH144:$AM144)/SUM($AH$157:$AM$157)*'Capital Spending'!F$12*$AO$1</f>
        <v>0</v>
      </c>
      <c r="AR144" s="60">
        <f>SUM($AH144:$AM144)/SUM($AH$157:$AM$157)*'Capital Spending'!G$12*$AO$1</f>
        <v>0</v>
      </c>
      <c r="AS144" s="60">
        <f>SUM($AH144:$AM144)/SUM($AH$157:$AM$157)*'Capital Spending'!H$12*$AO$1</f>
        <v>0</v>
      </c>
      <c r="AT144" s="60">
        <f>SUM($AH144:$AM144)/SUM($AH$157:$AM$157)*'Capital Spending'!I$12*$AO$1</f>
        <v>0</v>
      </c>
      <c r="AU144" s="60">
        <f>SUM($AH144:$AM144)/SUM($AH$157:$AM$157)*'Capital Spending'!J$12*$AO$1</f>
        <v>0</v>
      </c>
      <c r="AV144" s="60">
        <f>SUM($AH144:$AM144)/SUM($AH$157:$AM$157)*'Capital Spending'!K$12*$AO$1</f>
        <v>0</v>
      </c>
      <c r="AW144" s="60">
        <f>SUM($AH144:$AM144)/SUM($AH$157:$AM$157)*'Capital Spending'!L$12*$AO$1</f>
        <v>0</v>
      </c>
      <c r="AX144" s="60">
        <f>SUM($AH144:$AM144)/SUM($AH$157:$AM$157)*'Capital Spending'!M$12*$AO$1</f>
        <v>0</v>
      </c>
      <c r="AY144" s="60">
        <f>SUM($AH144:$AM144)/SUM($AH$157:$AM$157)*'Capital Spending'!N$12*$AO$1</f>
        <v>0</v>
      </c>
      <c r="AZ144" s="60">
        <f>SUM($AH144:$AM144)/SUM($AH$157:$AM$157)*'Capital Spending'!O$12*$AO$1</f>
        <v>0</v>
      </c>
      <c r="BA144" s="60">
        <f>SUM($AH144:$AM144)/SUM($AH$157:$AM$157)*'Capital Spending'!P$12*$AO$1</f>
        <v>0</v>
      </c>
      <c r="BB144" s="60">
        <f>SUM($AH144:$AM144)/SUM($AH$157:$AM$157)*'Capital Spending'!Q$12*$AO$1</f>
        <v>0</v>
      </c>
      <c r="BC144" s="60">
        <f>SUM($AH144:$AM144)/SUM($AH$157:$AM$157)*'Capital Spending'!R$12*$AO$1</f>
        <v>0</v>
      </c>
      <c r="BD144" s="60">
        <f>SUM($AH144:$AM144)/SUM($AH$157:$AM$157)*'Capital Spending'!S$12*$AO$1</f>
        <v>0</v>
      </c>
      <c r="BE144" s="60">
        <f>SUM($AH144:$AM144)/SUM($AH$157:$AM$157)*'Capital Spending'!T$12*$AO$1</f>
        <v>0</v>
      </c>
      <c r="BF144" s="60">
        <f>SUM($AH144:$AM144)/SUM($AH$157:$AM$157)*'Capital Spending'!U$12*$AO$1</f>
        <v>0</v>
      </c>
      <c r="BG144" s="60">
        <f>SUM($AH144:$AM144)/SUM($AH$157:$AM$157)*'Capital Spending'!V$12*$AO$1</f>
        <v>0</v>
      </c>
      <c r="BH144" s="60">
        <f>SUM($AH144:$AM144)/SUM($AH$157:$AM$157)*'Capital Spending'!W$12*$AO$1</f>
        <v>0</v>
      </c>
      <c r="BI144" s="19"/>
      <c r="BJ144" s="110">
        <f t="shared" si="208"/>
        <v>0</v>
      </c>
      <c r="BK144" s="31">
        <f>'[20]Pivot Retires'!U93</f>
        <v>0</v>
      </c>
      <c r="BL144" s="31">
        <f>'[20]Pivot Retires'!V93</f>
        <v>0</v>
      </c>
      <c r="BM144" s="31">
        <f>'[20]Pivot Retires'!W93</f>
        <v>0</v>
      </c>
      <c r="BN144" s="31">
        <f>'[20]Pivot Retires'!X93</f>
        <v>-6400.7</v>
      </c>
      <c r="BO144" s="31">
        <f>'[20]Pivot Retires'!Y93</f>
        <v>0</v>
      </c>
      <c r="BP144" s="31">
        <f>'[20]Pivot Retires'!Z93</f>
        <v>0</v>
      </c>
      <c r="BQ144" s="18">
        <f t="shared" si="209"/>
        <v>0</v>
      </c>
      <c r="BR144" s="19">
        <f t="shared" si="257"/>
        <v>0</v>
      </c>
      <c r="BS144" s="19">
        <f t="shared" si="258"/>
        <v>0</v>
      </c>
      <c r="BT144" s="19">
        <f t="shared" si="259"/>
        <v>0</v>
      </c>
      <c r="BU144" s="19">
        <f t="shared" si="260"/>
        <v>0</v>
      </c>
      <c r="BV144" s="19">
        <f t="shared" si="261"/>
        <v>0</v>
      </c>
      <c r="BW144" s="19">
        <f t="shared" si="262"/>
        <v>0</v>
      </c>
      <c r="BX144" s="19">
        <f t="shared" si="263"/>
        <v>0</v>
      </c>
      <c r="BY144" s="19">
        <f t="shared" si="264"/>
        <v>0</v>
      </c>
      <c r="BZ144" s="19">
        <f t="shared" si="265"/>
        <v>0</v>
      </c>
      <c r="CA144" s="19">
        <f t="shared" si="266"/>
        <v>0</v>
      </c>
      <c r="CB144" s="19">
        <f t="shared" si="267"/>
        <v>0</v>
      </c>
      <c r="CC144" s="19">
        <f t="shared" si="268"/>
        <v>0</v>
      </c>
      <c r="CD144" s="19">
        <f t="shared" si="269"/>
        <v>0</v>
      </c>
      <c r="CE144" s="19">
        <f t="shared" si="270"/>
        <v>0</v>
      </c>
      <c r="CF144" s="19">
        <f t="shared" si="271"/>
        <v>0</v>
      </c>
      <c r="CG144" s="19">
        <f t="shared" si="272"/>
        <v>0</v>
      </c>
      <c r="CH144" s="19">
        <f t="shared" si="273"/>
        <v>0</v>
      </c>
      <c r="CI144" s="19">
        <f t="shared" si="274"/>
        <v>0</v>
      </c>
      <c r="CJ144" s="19">
        <f t="shared" si="275"/>
        <v>0</v>
      </c>
      <c r="CK144" s="19">
        <f t="shared" si="276"/>
        <v>0</v>
      </c>
      <c r="CL144" s="19"/>
      <c r="CM144" s="18">
        <f>'[20]Pivot Transfers'!U93</f>
        <v>0</v>
      </c>
      <c r="CN144" s="18">
        <f>'[20]Pivot Transfers'!V93</f>
        <v>0</v>
      </c>
      <c r="CO144" s="18">
        <f>'[20]Pivot Transfers'!W93</f>
        <v>0</v>
      </c>
      <c r="CP144" s="18">
        <f>'[20]Pivot Transfers'!X93</f>
        <v>0</v>
      </c>
      <c r="CQ144" s="18">
        <f>'[20]Pivot Transfers'!Y93</f>
        <v>0</v>
      </c>
      <c r="CR144" s="18">
        <f>'[20]Pivot Transfers'!Z93</f>
        <v>0</v>
      </c>
      <c r="CS144" s="18">
        <v>0</v>
      </c>
      <c r="CT144" s="18">
        <v>0</v>
      </c>
      <c r="CU144" s="18">
        <v>0</v>
      </c>
      <c r="CV144" s="18">
        <v>0</v>
      </c>
      <c r="CW144" s="18">
        <v>0</v>
      </c>
      <c r="CX144" s="18">
        <v>0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0</v>
      </c>
      <c r="DE144" s="19">
        <v>0</v>
      </c>
      <c r="DF144" s="19">
        <v>0</v>
      </c>
      <c r="DG144" s="19">
        <v>0</v>
      </c>
      <c r="DH144" s="19">
        <v>0</v>
      </c>
      <c r="DI144" s="19">
        <v>0</v>
      </c>
      <c r="DJ144" s="19">
        <v>0</v>
      </c>
      <c r="DK144" s="19">
        <v>0</v>
      </c>
      <c r="DL144" s="19">
        <v>0</v>
      </c>
      <c r="DM144" s="19">
        <v>0</v>
      </c>
      <c r="DN144" s="19"/>
    </row>
    <row r="145" spans="1:118">
      <c r="A145" s="50">
        <v>39604</v>
      </c>
      <c r="B145" t="s">
        <v>64</v>
      </c>
      <c r="C145" s="53">
        <f t="shared" si="278"/>
        <v>62747.290000000008</v>
      </c>
      <c r="D145" s="53">
        <f t="shared" si="179"/>
        <v>62747.290000000008</v>
      </c>
      <c r="E145" s="21">
        <f>'[20]Pivot End Balances'!T94</f>
        <v>62747.29</v>
      </c>
      <c r="F145" s="19">
        <f t="shared" si="230"/>
        <v>62747.29</v>
      </c>
      <c r="G145" s="19">
        <f t="shared" si="231"/>
        <v>62747.29</v>
      </c>
      <c r="H145" s="19">
        <f t="shared" si="232"/>
        <v>62747.29</v>
      </c>
      <c r="I145" s="19">
        <f t="shared" si="233"/>
        <v>62747.29</v>
      </c>
      <c r="J145" s="19">
        <f t="shared" si="234"/>
        <v>62747.29</v>
      </c>
      <c r="K145" s="19">
        <f t="shared" si="235"/>
        <v>62747.29</v>
      </c>
      <c r="L145" s="19">
        <f t="shared" si="236"/>
        <v>62747.29</v>
      </c>
      <c r="M145" s="19">
        <f t="shared" si="237"/>
        <v>62747.29</v>
      </c>
      <c r="N145" s="19">
        <f t="shared" si="238"/>
        <v>62747.29</v>
      </c>
      <c r="O145" s="19">
        <f t="shared" si="239"/>
        <v>62747.29</v>
      </c>
      <c r="P145" s="19">
        <f t="shared" si="240"/>
        <v>62747.29</v>
      </c>
      <c r="Q145" s="19">
        <f t="shared" si="241"/>
        <v>62747.29</v>
      </c>
      <c r="R145" s="19">
        <f t="shared" si="242"/>
        <v>62747.29</v>
      </c>
      <c r="S145" s="19">
        <f t="shared" si="243"/>
        <v>62747.29</v>
      </c>
      <c r="T145" s="19">
        <f t="shared" si="244"/>
        <v>62747.29</v>
      </c>
      <c r="U145" s="19">
        <f t="shared" si="245"/>
        <v>62747.29</v>
      </c>
      <c r="V145" s="19">
        <f t="shared" si="246"/>
        <v>62747.29</v>
      </c>
      <c r="W145" s="19">
        <f t="shared" si="247"/>
        <v>62747.29</v>
      </c>
      <c r="X145" s="19">
        <f t="shared" si="248"/>
        <v>62747.29</v>
      </c>
      <c r="Y145" s="19">
        <f t="shared" si="249"/>
        <v>62747.29</v>
      </c>
      <c r="Z145" s="19">
        <f t="shared" si="250"/>
        <v>62747.29</v>
      </c>
      <c r="AA145" s="19">
        <f t="shared" si="251"/>
        <v>62747.29</v>
      </c>
      <c r="AB145" s="19">
        <f t="shared" si="252"/>
        <v>62747.29</v>
      </c>
      <c r="AC145" s="19">
        <f t="shared" si="253"/>
        <v>62747.29</v>
      </c>
      <c r="AD145" s="19">
        <f t="shared" si="254"/>
        <v>62747.29</v>
      </c>
      <c r="AE145" s="19">
        <f t="shared" si="255"/>
        <v>62747.29</v>
      </c>
      <c r="AF145" s="19">
        <f t="shared" si="256"/>
        <v>62747.29</v>
      </c>
      <c r="AH145" s="18">
        <f>'[20]Pivot Additions'!U94</f>
        <v>0</v>
      </c>
      <c r="AI145" s="18">
        <f>'[20]Pivot Additions'!V94</f>
        <v>0</v>
      </c>
      <c r="AJ145" s="18">
        <f>'[20]Pivot Additions'!W94</f>
        <v>0</v>
      </c>
      <c r="AK145" s="18">
        <f>'[20]Pivot Additions'!X94</f>
        <v>0</v>
      </c>
      <c r="AL145" s="18">
        <f>'[20]Pivot Additions'!Y94</f>
        <v>0</v>
      </c>
      <c r="AM145" s="18">
        <f>'[20]Pivot Additions'!Z94</f>
        <v>0</v>
      </c>
      <c r="AN145" s="60">
        <f t="shared" si="277"/>
        <v>0</v>
      </c>
      <c r="AO145" s="60">
        <f>SUM($AH145:$AM145)/SUM($AH$157:$AM$157)*'Capital Spending'!D$12*$AO$1</f>
        <v>0</v>
      </c>
      <c r="AP145" s="60">
        <f>SUM($AH145:$AM145)/SUM($AH$157:$AM$157)*'Capital Spending'!E$12*$AO$1</f>
        <v>0</v>
      </c>
      <c r="AQ145" s="60">
        <f>SUM($AH145:$AM145)/SUM($AH$157:$AM$157)*'Capital Spending'!F$12*$AO$1</f>
        <v>0</v>
      </c>
      <c r="AR145" s="60">
        <f>SUM($AH145:$AM145)/SUM($AH$157:$AM$157)*'Capital Spending'!G$12*$AO$1</f>
        <v>0</v>
      </c>
      <c r="AS145" s="60">
        <f>SUM($AH145:$AM145)/SUM($AH$157:$AM$157)*'Capital Spending'!H$12*$AO$1</f>
        <v>0</v>
      </c>
      <c r="AT145" s="60">
        <f>SUM($AH145:$AM145)/SUM($AH$157:$AM$157)*'Capital Spending'!I$12*$AO$1</f>
        <v>0</v>
      </c>
      <c r="AU145" s="60">
        <f>SUM($AH145:$AM145)/SUM($AH$157:$AM$157)*'Capital Spending'!J$12*$AO$1</f>
        <v>0</v>
      </c>
      <c r="AV145" s="60">
        <f>SUM($AH145:$AM145)/SUM($AH$157:$AM$157)*'Capital Spending'!K$12*$AO$1</f>
        <v>0</v>
      </c>
      <c r="AW145" s="60">
        <f>SUM($AH145:$AM145)/SUM($AH$157:$AM$157)*'Capital Spending'!L$12*$AO$1</f>
        <v>0</v>
      </c>
      <c r="AX145" s="60">
        <f>SUM($AH145:$AM145)/SUM($AH$157:$AM$157)*'Capital Spending'!M$12*$AO$1</f>
        <v>0</v>
      </c>
      <c r="AY145" s="60">
        <f>SUM($AH145:$AM145)/SUM($AH$157:$AM$157)*'Capital Spending'!N$12*$AO$1</f>
        <v>0</v>
      </c>
      <c r="AZ145" s="60">
        <f>SUM($AH145:$AM145)/SUM($AH$157:$AM$157)*'Capital Spending'!O$12*$AO$1</f>
        <v>0</v>
      </c>
      <c r="BA145" s="60">
        <f>SUM($AH145:$AM145)/SUM($AH$157:$AM$157)*'Capital Spending'!P$12*$AO$1</f>
        <v>0</v>
      </c>
      <c r="BB145" s="60">
        <f>SUM($AH145:$AM145)/SUM($AH$157:$AM$157)*'Capital Spending'!Q$12*$AO$1</f>
        <v>0</v>
      </c>
      <c r="BC145" s="60">
        <f>SUM($AH145:$AM145)/SUM($AH$157:$AM$157)*'Capital Spending'!R$12*$AO$1</f>
        <v>0</v>
      </c>
      <c r="BD145" s="60">
        <f>SUM($AH145:$AM145)/SUM($AH$157:$AM$157)*'Capital Spending'!S$12*$AO$1</f>
        <v>0</v>
      </c>
      <c r="BE145" s="60">
        <f>SUM($AH145:$AM145)/SUM($AH$157:$AM$157)*'Capital Spending'!T$12*$AO$1</f>
        <v>0</v>
      </c>
      <c r="BF145" s="60">
        <f>SUM($AH145:$AM145)/SUM($AH$157:$AM$157)*'Capital Spending'!U$12*$AO$1</f>
        <v>0</v>
      </c>
      <c r="BG145" s="60">
        <f>SUM($AH145:$AM145)/SUM($AH$157:$AM$157)*'Capital Spending'!V$12*$AO$1</f>
        <v>0</v>
      </c>
      <c r="BH145" s="60">
        <f>SUM($AH145:$AM145)/SUM($AH$157:$AM$157)*'Capital Spending'!W$12*$AO$1</f>
        <v>0</v>
      </c>
      <c r="BI145" s="19"/>
      <c r="BJ145" s="110">
        <f t="shared" si="208"/>
        <v>0</v>
      </c>
      <c r="BK145" s="31">
        <f>'[20]Pivot Retires'!U94</f>
        <v>0</v>
      </c>
      <c r="BL145" s="31">
        <f>'[20]Pivot Retires'!V94</f>
        <v>0</v>
      </c>
      <c r="BM145" s="31">
        <f>'[20]Pivot Retires'!W94</f>
        <v>0</v>
      </c>
      <c r="BN145" s="31">
        <f>'[20]Pivot Retires'!X94</f>
        <v>0</v>
      </c>
      <c r="BO145" s="31">
        <f>'[20]Pivot Retires'!Y94</f>
        <v>0</v>
      </c>
      <c r="BP145" s="31">
        <f>'[20]Pivot Retires'!Z94</f>
        <v>0</v>
      </c>
      <c r="BQ145" s="18">
        <f t="shared" si="209"/>
        <v>0</v>
      </c>
      <c r="BR145" s="19">
        <f t="shared" si="257"/>
        <v>0</v>
      </c>
      <c r="BS145" s="19">
        <f t="shared" si="258"/>
        <v>0</v>
      </c>
      <c r="BT145" s="19">
        <f t="shared" si="259"/>
        <v>0</v>
      </c>
      <c r="BU145" s="19">
        <f t="shared" si="260"/>
        <v>0</v>
      </c>
      <c r="BV145" s="19">
        <f t="shared" si="261"/>
        <v>0</v>
      </c>
      <c r="BW145" s="19">
        <f t="shared" si="262"/>
        <v>0</v>
      </c>
      <c r="BX145" s="19">
        <f t="shared" si="263"/>
        <v>0</v>
      </c>
      <c r="BY145" s="19">
        <f t="shared" si="264"/>
        <v>0</v>
      </c>
      <c r="BZ145" s="19">
        <f t="shared" si="265"/>
        <v>0</v>
      </c>
      <c r="CA145" s="19">
        <f t="shared" si="266"/>
        <v>0</v>
      </c>
      <c r="CB145" s="19">
        <f t="shared" si="267"/>
        <v>0</v>
      </c>
      <c r="CC145" s="19">
        <f t="shared" si="268"/>
        <v>0</v>
      </c>
      <c r="CD145" s="19">
        <f t="shared" si="269"/>
        <v>0</v>
      </c>
      <c r="CE145" s="19">
        <f t="shared" si="270"/>
        <v>0</v>
      </c>
      <c r="CF145" s="19">
        <f t="shared" si="271"/>
        <v>0</v>
      </c>
      <c r="CG145" s="19">
        <f t="shared" si="272"/>
        <v>0</v>
      </c>
      <c r="CH145" s="19">
        <f t="shared" si="273"/>
        <v>0</v>
      </c>
      <c r="CI145" s="19">
        <f t="shared" si="274"/>
        <v>0</v>
      </c>
      <c r="CJ145" s="19">
        <f t="shared" si="275"/>
        <v>0</v>
      </c>
      <c r="CK145" s="19">
        <f t="shared" si="276"/>
        <v>0</v>
      </c>
      <c r="CL145" s="19"/>
      <c r="CM145" s="18">
        <f>'[20]Pivot Transfers'!U94</f>
        <v>0</v>
      </c>
      <c r="CN145" s="18">
        <f>'[20]Pivot Transfers'!V94</f>
        <v>0</v>
      </c>
      <c r="CO145" s="18">
        <f>'[20]Pivot Transfers'!W94</f>
        <v>0</v>
      </c>
      <c r="CP145" s="18">
        <f>'[20]Pivot Transfers'!X94</f>
        <v>0</v>
      </c>
      <c r="CQ145" s="18">
        <f>'[20]Pivot Transfers'!Y94</f>
        <v>0</v>
      </c>
      <c r="CR145" s="18">
        <f>'[20]Pivot Transfers'!Z94</f>
        <v>0</v>
      </c>
      <c r="CS145" s="18">
        <v>0</v>
      </c>
      <c r="CT145" s="18">
        <v>0</v>
      </c>
      <c r="CU145" s="18">
        <v>0</v>
      </c>
      <c r="CV145" s="18">
        <v>0</v>
      </c>
      <c r="CW145" s="18">
        <v>0</v>
      </c>
      <c r="CX145" s="18">
        <v>0</v>
      </c>
      <c r="CY145" s="19">
        <v>0</v>
      </c>
      <c r="CZ145" s="19">
        <v>0</v>
      </c>
      <c r="DA145" s="19">
        <v>0</v>
      </c>
      <c r="DB145" s="19">
        <v>0</v>
      </c>
      <c r="DC145" s="19">
        <v>0</v>
      </c>
      <c r="DD145" s="19">
        <v>0</v>
      </c>
      <c r="DE145" s="19">
        <v>0</v>
      </c>
      <c r="DF145" s="19">
        <v>0</v>
      </c>
      <c r="DG145" s="19">
        <v>0</v>
      </c>
      <c r="DH145" s="19">
        <v>0</v>
      </c>
      <c r="DI145" s="19">
        <v>0</v>
      </c>
      <c r="DJ145" s="19">
        <v>0</v>
      </c>
      <c r="DK145" s="19">
        <v>0</v>
      </c>
      <c r="DL145" s="19">
        <v>0</v>
      </c>
      <c r="DM145" s="19">
        <v>0</v>
      </c>
      <c r="DN145" s="19"/>
    </row>
    <row r="146" spans="1:118">
      <c r="A146" s="50">
        <v>39605</v>
      </c>
      <c r="B146" t="s">
        <v>109</v>
      </c>
      <c r="C146" s="53">
        <f t="shared" si="278"/>
        <v>33235.94</v>
      </c>
      <c r="D146" s="53">
        <f t="shared" ref="D146:D153" si="279">SUM(T146:AF146)/13</f>
        <v>33235.94</v>
      </c>
      <c r="E146" s="21">
        <f>'[20]Pivot End Balances'!T95</f>
        <v>33235.94</v>
      </c>
      <c r="F146" s="19">
        <f t="shared" ref="F146:F153" si="280">E146+AH146+BK146+CM146</f>
        <v>33235.94</v>
      </c>
      <c r="G146" s="19">
        <f t="shared" ref="G146:G153" si="281">F146+AI146+BL146+CN146</f>
        <v>33235.94</v>
      </c>
      <c r="H146" s="19">
        <f t="shared" ref="H146:H153" si="282">G146+AJ146+BM146+CO146</f>
        <v>33235.94</v>
      </c>
      <c r="I146" s="19">
        <f t="shared" ref="I146:I153" si="283">H146+AK146+BN146+CP146</f>
        <v>33235.94</v>
      </c>
      <c r="J146" s="19">
        <f t="shared" ref="J146:J153" si="284">I146+AL146+BO146+CQ146</f>
        <v>33235.94</v>
      </c>
      <c r="K146" s="19">
        <f t="shared" ref="K146:K153" si="285">J146+AM146+BP146+CR146</f>
        <v>33235.94</v>
      </c>
      <c r="L146" s="19">
        <f t="shared" ref="L146:L153" si="286">K146+AN146+BQ146+CS146</f>
        <v>33235.94</v>
      </c>
      <c r="M146" s="19">
        <f t="shared" ref="M146:M153" si="287">L146+AO146+BR146+CT146</f>
        <v>33235.94</v>
      </c>
      <c r="N146" s="19">
        <f t="shared" ref="N146:N153" si="288">M146+AP146+BS146+CU146</f>
        <v>33235.94</v>
      </c>
      <c r="O146" s="19">
        <f t="shared" ref="O146:O153" si="289">N146+AQ146+BT146+CV146</f>
        <v>33235.94</v>
      </c>
      <c r="P146" s="19">
        <f t="shared" ref="P146:P153" si="290">O146+AR146+BU146+CW146</f>
        <v>33235.94</v>
      </c>
      <c r="Q146" s="19">
        <f t="shared" ref="Q146:Q153" si="291">P146+AS146+BV146+CX146</f>
        <v>33235.94</v>
      </c>
      <c r="R146" s="19">
        <f t="shared" ref="R146:R153" si="292">Q146+AT146+BW146+CY146</f>
        <v>33235.94</v>
      </c>
      <c r="S146" s="19">
        <f t="shared" ref="S146:S153" si="293">R146+AU146+BX146+CZ146</f>
        <v>33235.94</v>
      </c>
      <c r="T146" s="19">
        <f t="shared" ref="T146:T153" si="294">S146+AV146+BY146+DA146</f>
        <v>33235.94</v>
      </c>
      <c r="U146" s="19">
        <f t="shared" ref="U146:U153" si="295">T146+AW146+BZ146+DB146</f>
        <v>33235.94</v>
      </c>
      <c r="V146" s="19">
        <f t="shared" ref="V146:V153" si="296">U146+AX146+CA146+DC146</f>
        <v>33235.94</v>
      </c>
      <c r="W146" s="19">
        <f t="shared" ref="W146:W153" si="297">V146+AY146+CB146+DD146</f>
        <v>33235.94</v>
      </c>
      <c r="X146" s="19">
        <f t="shared" ref="X146:X153" si="298">W146+AZ146+CC146+DE146</f>
        <v>33235.94</v>
      </c>
      <c r="Y146" s="19">
        <f t="shared" ref="Y146:Y153" si="299">X146+BA146+CD146+DF146</f>
        <v>33235.94</v>
      </c>
      <c r="Z146" s="19">
        <f t="shared" ref="Z146:Z153" si="300">Y146+BB146+CE146+DG146</f>
        <v>33235.94</v>
      </c>
      <c r="AA146" s="19">
        <f t="shared" ref="AA146:AA153" si="301">Z146+BC146+CF146+DH146</f>
        <v>33235.94</v>
      </c>
      <c r="AB146" s="19">
        <f t="shared" ref="AB146:AB153" si="302">AA146+BD146+CG146+DI146</f>
        <v>33235.94</v>
      </c>
      <c r="AC146" s="19">
        <f t="shared" ref="AC146:AC153" si="303">AB146+BE146+CH146+DJ146</f>
        <v>33235.94</v>
      </c>
      <c r="AD146" s="19">
        <f t="shared" ref="AD146:AD153" si="304">AC146+BF146+CI146+DK146</f>
        <v>33235.94</v>
      </c>
      <c r="AE146" s="19">
        <f t="shared" ref="AE146:AE153" si="305">AD146+BG146+CJ146+DL146</f>
        <v>33235.94</v>
      </c>
      <c r="AF146" s="19">
        <f t="shared" ref="AF146:AF153" si="306">AE146+BH146+CK146+DM146</f>
        <v>33235.94</v>
      </c>
      <c r="AH146" s="18">
        <f>'[20]Pivot Additions'!U95</f>
        <v>0</v>
      </c>
      <c r="AI146" s="18">
        <f>'[20]Pivot Additions'!V95</f>
        <v>0</v>
      </c>
      <c r="AJ146" s="18">
        <f>'[20]Pivot Additions'!W95</f>
        <v>0</v>
      </c>
      <c r="AK146" s="18">
        <f>'[20]Pivot Additions'!X95</f>
        <v>0</v>
      </c>
      <c r="AL146" s="18">
        <f>'[20]Pivot Additions'!Y95</f>
        <v>0</v>
      </c>
      <c r="AM146" s="18">
        <f>'[20]Pivot Additions'!Z95</f>
        <v>0</v>
      </c>
      <c r="AN146" s="60">
        <f t="shared" si="277"/>
        <v>0</v>
      </c>
      <c r="AO146" s="60">
        <f>SUM($AH146:$AM146)/SUM($AH$157:$AM$157)*'Capital Spending'!D$12*$AO$1</f>
        <v>0</v>
      </c>
      <c r="AP146" s="60">
        <f>SUM($AH146:$AM146)/SUM($AH$157:$AM$157)*'Capital Spending'!E$12*$AO$1</f>
        <v>0</v>
      </c>
      <c r="AQ146" s="60">
        <f>SUM($AH146:$AM146)/SUM($AH$157:$AM$157)*'Capital Spending'!F$12*$AO$1</f>
        <v>0</v>
      </c>
      <c r="AR146" s="60">
        <f>SUM($AH146:$AM146)/SUM($AH$157:$AM$157)*'Capital Spending'!G$12*$AO$1</f>
        <v>0</v>
      </c>
      <c r="AS146" s="60">
        <f>SUM($AH146:$AM146)/SUM($AH$157:$AM$157)*'Capital Spending'!H$12*$AO$1</f>
        <v>0</v>
      </c>
      <c r="AT146" s="60">
        <f>SUM($AH146:$AM146)/SUM($AH$157:$AM$157)*'Capital Spending'!I$12*$AO$1</f>
        <v>0</v>
      </c>
      <c r="AU146" s="60">
        <f>SUM($AH146:$AM146)/SUM($AH$157:$AM$157)*'Capital Spending'!J$12*$AO$1</f>
        <v>0</v>
      </c>
      <c r="AV146" s="60">
        <f>SUM($AH146:$AM146)/SUM($AH$157:$AM$157)*'Capital Spending'!K$12*$AO$1</f>
        <v>0</v>
      </c>
      <c r="AW146" s="60">
        <f>SUM($AH146:$AM146)/SUM($AH$157:$AM$157)*'Capital Spending'!L$12*$AO$1</f>
        <v>0</v>
      </c>
      <c r="AX146" s="60">
        <f>SUM($AH146:$AM146)/SUM($AH$157:$AM$157)*'Capital Spending'!M$12*$AO$1</f>
        <v>0</v>
      </c>
      <c r="AY146" s="60">
        <f>SUM($AH146:$AM146)/SUM($AH$157:$AM$157)*'Capital Spending'!N$12*$AO$1</f>
        <v>0</v>
      </c>
      <c r="AZ146" s="60">
        <f>SUM($AH146:$AM146)/SUM($AH$157:$AM$157)*'Capital Spending'!O$12*$AO$1</f>
        <v>0</v>
      </c>
      <c r="BA146" s="60">
        <f>SUM($AH146:$AM146)/SUM($AH$157:$AM$157)*'Capital Spending'!P$12*$AO$1</f>
        <v>0</v>
      </c>
      <c r="BB146" s="60">
        <f>SUM($AH146:$AM146)/SUM($AH$157:$AM$157)*'Capital Spending'!Q$12*$AO$1</f>
        <v>0</v>
      </c>
      <c r="BC146" s="60">
        <f>SUM($AH146:$AM146)/SUM($AH$157:$AM$157)*'Capital Spending'!R$12*$AO$1</f>
        <v>0</v>
      </c>
      <c r="BD146" s="60">
        <f>SUM($AH146:$AM146)/SUM($AH$157:$AM$157)*'Capital Spending'!S$12*$AO$1</f>
        <v>0</v>
      </c>
      <c r="BE146" s="60">
        <f>SUM($AH146:$AM146)/SUM($AH$157:$AM$157)*'Capital Spending'!T$12*$AO$1</f>
        <v>0</v>
      </c>
      <c r="BF146" s="60">
        <f>SUM($AH146:$AM146)/SUM($AH$157:$AM$157)*'Capital Spending'!U$12*$AO$1</f>
        <v>0</v>
      </c>
      <c r="BG146" s="60">
        <f>SUM($AH146:$AM146)/SUM($AH$157:$AM$157)*'Capital Spending'!V$12*$AO$1</f>
        <v>0</v>
      </c>
      <c r="BH146" s="60">
        <f>SUM($AH146:$AM146)/SUM($AH$157:$AM$157)*'Capital Spending'!W$12*$AO$1</f>
        <v>0</v>
      </c>
      <c r="BI146" s="19"/>
      <c r="BJ146" s="110">
        <f t="shared" si="208"/>
        <v>0</v>
      </c>
      <c r="BK146" s="31">
        <f>'[20]Pivot Retires'!U95</f>
        <v>0</v>
      </c>
      <c r="BL146" s="31">
        <f>'[20]Pivot Retires'!V95</f>
        <v>0</v>
      </c>
      <c r="BM146" s="31">
        <f>'[20]Pivot Retires'!W95</f>
        <v>0</v>
      </c>
      <c r="BN146" s="31">
        <f>'[20]Pivot Retires'!X95</f>
        <v>0</v>
      </c>
      <c r="BO146" s="31">
        <f>'[20]Pivot Retires'!Y95</f>
        <v>0</v>
      </c>
      <c r="BP146" s="31">
        <f>'[20]Pivot Retires'!Z95</f>
        <v>0</v>
      </c>
      <c r="BQ146" s="18">
        <f t="shared" si="209"/>
        <v>0</v>
      </c>
      <c r="BR146" s="19">
        <f t="shared" ref="BR146:BR153" si="307">$BJ146*AO146</f>
        <v>0</v>
      </c>
      <c r="BS146" s="19">
        <f t="shared" ref="BS146:BS153" si="308">$BJ146*AP146</f>
        <v>0</v>
      </c>
      <c r="BT146" s="19">
        <f t="shared" ref="BT146:BT153" si="309">$BJ146*AQ146</f>
        <v>0</v>
      </c>
      <c r="BU146" s="19">
        <f t="shared" ref="BU146:BU153" si="310">$BJ146*AR146</f>
        <v>0</v>
      </c>
      <c r="BV146" s="19">
        <f t="shared" ref="BV146:BV153" si="311">$BJ146*AS146</f>
        <v>0</v>
      </c>
      <c r="BW146" s="19">
        <f t="shared" ref="BW146:BW153" si="312">$BJ146*AT146</f>
        <v>0</v>
      </c>
      <c r="BX146" s="19">
        <f t="shared" ref="BX146:BX153" si="313">$BJ146*AU146</f>
        <v>0</v>
      </c>
      <c r="BY146" s="19">
        <f t="shared" ref="BY146:BY153" si="314">$BJ146*AV146</f>
        <v>0</v>
      </c>
      <c r="BZ146" s="19">
        <f t="shared" ref="BZ146:BZ153" si="315">$BJ146*AW146</f>
        <v>0</v>
      </c>
      <c r="CA146" s="19">
        <f t="shared" ref="CA146:CA153" si="316">$BJ146*AX146</f>
        <v>0</v>
      </c>
      <c r="CB146" s="19">
        <f t="shared" ref="CB146:CB153" si="317">$BJ146*AY146</f>
        <v>0</v>
      </c>
      <c r="CC146" s="19">
        <f t="shared" ref="CC146:CC153" si="318">$BJ146*AZ146</f>
        <v>0</v>
      </c>
      <c r="CD146" s="19">
        <f t="shared" ref="CD146:CD153" si="319">$BJ146*BA146</f>
        <v>0</v>
      </c>
      <c r="CE146" s="19">
        <f t="shared" ref="CE146:CE153" si="320">$BJ146*BB146</f>
        <v>0</v>
      </c>
      <c r="CF146" s="19">
        <f t="shared" ref="CF146:CF153" si="321">$BJ146*BC146</f>
        <v>0</v>
      </c>
      <c r="CG146" s="19">
        <f t="shared" ref="CG146:CG153" si="322">$BJ146*BD146</f>
        <v>0</v>
      </c>
      <c r="CH146" s="19">
        <f t="shared" ref="CH146:CH153" si="323">$BJ146*BE146</f>
        <v>0</v>
      </c>
      <c r="CI146" s="19">
        <f t="shared" ref="CI146:CI153" si="324">$BJ146*BF146</f>
        <v>0</v>
      </c>
      <c r="CJ146" s="19">
        <f t="shared" ref="CJ146:CJ153" si="325">$BJ146*BG146</f>
        <v>0</v>
      </c>
      <c r="CK146" s="19">
        <f t="shared" ref="CK146:CK153" si="326">$BJ146*BH146</f>
        <v>0</v>
      </c>
      <c r="CL146" s="19"/>
      <c r="CM146" s="18">
        <f>'[20]Pivot Transfers'!U95</f>
        <v>0</v>
      </c>
      <c r="CN146" s="18">
        <f>'[20]Pivot Transfers'!V95</f>
        <v>0</v>
      </c>
      <c r="CO146" s="18">
        <f>'[20]Pivot Transfers'!W95</f>
        <v>0</v>
      </c>
      <c r="CP146" s="18">
        <f>'[20]Pivot Transfers'!X95</f>
        <v>0</v>
      </c>
      <c r="CQ146" s="18">
        <f>'[20]Pivot Transfers'!Y95</f>
        <v>0</v>
      </c>
      <c r="CR146" s="18">
        <f>'[20]Pivot Transfers'!Z95</f>
        <v>0</v>
      </c>
      <c r="CS146" s="18">
        <v>0</v>
      </c>
      <c r="CT146" s="18">
        <v>0</v>
      </c>
      <c r="CU146" s="18">
        <v>0</v>
      </c>
      <c r="CV146" s="18">
        <v>0</v>
      </c>
      <c r="CW146" s="18">
        <v>0</v>
      </c>
      <c r="CX146" s="18">
        <v>0</v>
      </c>
      <c r="CY146" s="19">
        <v>0</v>
      </c>
      <c r="CZ146" s="19">
        <v>0</v>
      </c>
      <c r="DA146" s="19">
        <v>0</v>
      </c>
      <c r="DB146" s="19">
        <v>0</v>
      </c>
      <c r="DC146" s="19">
        <v>0</v>
      </c>
      <c r="DD146" s="19">
        <v>0</v>
      </c>
      <c r="DE146" s="19">
        <v>0</v>
      </c>
      <c r="DF146" s="19">
        <v>0</v>
      </c>
      <c r="DG146" s="19">
        <v>0</v>
      </c>
      <c r="DH146" s="19">
        <v>0</v>
      </c>
      <c r="DI146" s="19">
        <v>0</v>
      </c>
      <c r="DJ146" s="19">
        <v>0</v>
      </c>
      <c r="DK146" s="19">
        <v>0</v>
      </c>
      <c r="DL146" s="19">
        <v>0</v>
      </c>
      <c r="DM146" s="19">
        <v>0</v>
      </c>
      <c r="DN146" s="19"/>
    </row>
    <row r="147" spans="1:118">
      <c r="A147" s="50">
        <v>39700</v>
      </c>
      <c r="B147" t="s">
        <v>18</v>
      </c>
      <c r="C147" s="53">
        <f t="shared" si="278"/>
        <v>350578.89883126348</v>
      </c>
      <c r="D147" s="53">
        <f t="shared" si="279"/>
        <v>402998.72329263674</v>
      </c>
      <c r="E147" s="21">
        <f>'[20]Pivot End Balances'!T96</f>
        <v>332721.76</v>
      </c>
      <c r="F147" s="19">
        <f t="shared" si="280"/>
        <v>332721.76</v>
      </c>
      <c r="G147" s="19">
        <f t="shared" si="281"/>
        <v>332721.76</v>
      </c>
      <c r="H147" s="19">
        <f t="shared" si="282"/>
        <v>332721.76</v>
      </c>
      <c r="I147" s="19">
        <f t="shared" si="283"/>
        <v>332721.76</v>
      </c>
      <c r="J147" s="19">
        <f t="shared" si="284"/>
        <v>349726.73</v>
      </c>
      <c r="K147" s="19">
        <f t="shared" si="285"/>
        <v>349726.73</v>
      </c>
      <c r="L147" s="19">
        <f t="shared" si="286"/>
        <v>357336.14416662685</v>
      </c>
      <c r="M147" s="19">
        <f t="shared" si="287"/>
        <v>360235.14516078786</v>
      </c>
      <c r="N147" s="19">
        <f t="shared" si="288"/>
        <v>363614.57153739058</v>
      </c>
      <c r="O147" s="19">
        <f t="shared" si="289"/>
        <v>368077.69085179234</v>
      </c>
      <c r="P147" s="19">
        <f t="shared" si="290"/>
        <v>370976.35039998463</v>
      </c>
      <c r="Q147" s="19">
        <f t="shared" si="291"/>
        <v>374223.52268984349</v>
      </c>
      <c r="R147" s="19">
        <f t="shared" si="292"/>
        <v>377764.79718173185</v>
      </c>
      <c r="S147" s="19">
        <f t="shared" si="293"/>
        <v>381593.94265710289</v>
      </c>
      <c r="T147" s="19">
        <f t="shared" si="294"/>
        <v>386281.69389024301</v>
      </c>
      <c r="U147" s="19">
        <f t="shared" si="295"/>
        <v>390172.83668473962</v>
      </c>
      <c r="V147" s="19">
        <f t="shared" si="296"/>
        <v>394139.54126765381</v>
      </c>
      <c r="W147" s="19">
        <f t="shared" si="297"/>
        <v>397021.71190613142</v>
      </c>
      <c r="X147" s="19">
        <f t="shared" si="298"/>
        <v>400971.80149648822</v>
      </c>
      <c r="Y147" s="19">
        <f t="shared" si="299"/>
        <v>401585.1442062303</v>
      </c>
      <c r="Z147" s="19">
        <f t="shared" si="300"/>
        <v>403088.79521538381</v>
      </c>
      <c r="AA147" s="19">
        <f t="shared" si="301"/>
        <v>405636.19593226514</v>
      </c>
      <c r="AB147" s="19">
        <f t="shared" si="302"/>
        <v>407590.91720812977</v>
      </c>
      <c r="AC147" s="19">
        <f t="shared" si="303"/>
        <v>409643.71201266843</v>
      </c>
      <c r="AD147" s="19">
        <f t="shared" si="304"/>
        <v>412128.87853716314</v>
      </c>
      <c r="AE147" s="19">
        <f t="shared" si="305"/>
        <v>413996.70372471778</v>
      </c>
      <c r="AF147" s="19">
        <f t="shared" si="306"/>
        <v>416725.47072246304</v>
      </c>
      <c r="AH147" s="18">
        <f>'[20]Pivot Additions'!U96</f>
        <v>0</v>
      </c>
      <c r="AI147" s="18">
        <f>'[20]Pivot Additions'!V96</f>
        <v>0</v>
      </c>
      <c r="AJ147" s="18">
        <f>'[20]Pivot Additions'!W96</f>
        <v>0</v>
      </c>
      <c r="AK147" s="18">
        <f>'[20]Pivot Additions'!X96</f>
        <v>0</v>
      </c>
      <c r="AL147" s="18">
        <f>'[20]Pivot Additions'!Y96</f>
        <v>17004.97</v>
      </c>
      <c r="AM147" s="18">
        <f>'[20]Pivot Additions'!Z96</f>
        <v>0</v>
      </c>
      <c r="AN147" s="60">
        <f t="shared" si="277"/>
        <v>7609.4141666268461</v>
      </c>
      <c r="AO147" s="60">
        <f>SUM($AH147:$AM147)/SUM($AH$157:$AM$157)*'Capital Spending'!D$12*$AO$1</f>
        <v>2899.0009941610156</v>
      </c>
      <c r="AP147" s="60">
        <f>SUM($AH147:$AM147)/SUM($AH$157:$AM$157)*'Capital Spending'!E$12*$AO$1</f>
        <v>3379.4263766027234</v>
      </c>
      <c r="AQ147" s="60">
        <f>SUM($AH147:$AM147)/SUM($AH$157:$AM$157)*'Capital Spending'!F$12*$AO$1</f>
        <v>4463.1193144017698</v>
      </c>
      <c r="AR147" s="60">
        <f>SUM($AH147:$AM147)/SUM($AH$157:$AM$157)*'Capital Spending'!G$12*$AO$1</f>
        <v>2898.6595481923023</v>
      </c>
      <c r="AS147" s="60">
        <f>SUM($AH147:$AM147)/SUM($AH$157:$AM$157)*'Capital Spending'!H$12*$AO$1</f>
        <v>3247.1722898588864</v>
      </c>
      <c r="AT147" s="60">
        <f>SUM($AH147:$AM147)/SUM($AH$157:$AM$157)*'Capital Spending'!I$12*$AO$1</f>
        <v>3541.2744918883527</v>
      </c>
      <c r="AU147" s="60">
        <f>SUM($AH147:$AM147)/SUM($AH$157:$AM$157)*'Capital Spending'!J$12*$AO$1</f>
        <v>3829.1454753710209</v>
      </c>
      <c r="AV147" s="60">
        <f>SUM($AH147:$AM147)/SUM($AH$157:$AM$157)*'Capital Spending'!K$12*$AO$1</f>
        <v>4687.7512331401094</v>
      </c>
      <c r="AW147" s="60">
        <f>SUM($AH147:$AM147)/SUM($AH$157:$AM$157)*'Capital Spending'!L$12*$AO$1</f>
        <v>3891.1427944965953</v>
      </c>
      <c r="AX147" s="60">
        <f>SUM($AH147:$AM147)/SUM($AH$157:$AM$157)*'Capital Spending'!M$12*$AO$1</f>
        <v>3966.704582914188</v>
      </c>
      <c r="AY147" s="60">
        <f>SUM($AH147:$AM147)/SUM($AH$157:$AM$157)*'Capital Spending'!N$12*$AO$1</f>
        <v>2882.1706384776317</v>
      </c>
      <c r="AZ147" s="60">
        <f>SUM($AH147:$AM147)/SUM($AH$157:$AM$157)*'Capital Spending'!O$12*$AO$1</f>
        <v>3950.0895903567789</v>
      </c>
      <c r="BA147" s="60">
        <f>SUM($AH147:$AM147)/SUM($AH$157:$AM$157)*'Capital Spending'!P$12*$AO$1</f>
        <v>613.34270974205754</v>
      </c>
      <c r="BB147" s="60">
        <f>SUM($AH147:$AM147)/SUM($AH$157:$AM$157)*'Capital Spending'!Q$12*$AO$1</f>
        <v>1503.6510091535283</v>
      </c>
      <c r="BC147" s="60">
        <f>SUM($AH147:$AM147)/SUM($AH$157:$AM$157)*'Capital Spending'!R$12*$AO$1</f>
        <v>2547.4007168813196</v>
      </c>
      <c r="BD147" s="60">
        <f>SUM($AH147:$AM147)/SUM($AH$157:$AM$157)*'Capital Spending'!S$12*$AO$1</f>
        <v>1954.7212758646317</v>
      </c>
      <c r="BE147" s="60">
        <f>SUM($AH147:$AM147)/SUM($AH$157:$AM$157)*'Capital Spending'!T$12*$AO$1</f>
        <v>2052.7948045386679</v>
      </c>
      <c r="BF147" s="60">
        <f>SUM($AH147:$AM147)/SUM($AH$157:$AM$157)*'Capital Spending'!U$12*$AO$1</f>
        <v>2485.1665244946967</v>
      </c>
      <c r="BG147" s="60">
        <f>SUM($AH147:$AM147)/SUM($AH$157:$AM$157)*'Capital Spending'!V$12*$AO$1</f>
        <v>1867.8251875546453</v>
      </c>
      <c r="BH147" s="60">
        <f>SUM($AH147:$AM147)/SUM($AH$157:$AM$157)*'Capital Spending'!W$12*$AO$1</f>
        <v>2728.7669977452629</v>
      </c>
      <c r="BI147" s="19"/>
      <c r="BJ147" s="110">
        <f t="shared" si="208"/>
        <v>0</v>
      </c>
      <c r="BK147" s="31">
        <f>'[20]Pivot Retires'!U96</f>
        <v>0</v>
      </c>
      <c r="BL147" s="31">
        <f>'[20]Pivot Retires'!V96</f>
        <v>0</v>
      </c>
      <c r="BM147" s="31">
        <f>'[20]Pivot Retires'!W96</f>
        <v>0</v>
      </c>
      <c r="BN147" s="31">
        <f>'[20]Pivot Retires'!X96</f>
        <v>0</v>
      </c>
      <c r="BO147" s="31">
        <f>'[20]Pivot Retires'!Y96</f>
        <v>0</v>
      </c>
      <c r="BP147" s="31">
        <f>'[20]Pivot Retires'!Z96</f>
        <v>0</v>
      </c>
      <c r="BQ147" s="18">
        <f t="shared" si="209"/>
        <v>0</v>
      </c>
      <c r="BR147" s="19">
        <f t="shared" si="307"/>
        <v>0</v>
      </c>
      <c r="BS147" s="19">
        <f t="shared" si="308"/>
        <v>0</v>
      </c>
      <c r="BT147" s="19">
        <f t="shared" si="309"/>
        <v>0</v>
      </c>
      <c r="BU147" s="19">
        <f t="shared" si="310"/>
        <v>0</v>
      </c>
      <c r="BV147" s="19">
        <f t="shared" si="311"/>
        <v>0</v>
      </c>
      <c r="BW147" s="19">
        <f t="shared" si="312"/>
        <v>0</v>
      </c>
      <c r="BX147" s="19">
        <f t="shared" si="313"/>
        <v>0</v>
      </c>
      <c r="BY147" s="19">
        <f t="shared" si="314"/>
        <v>0</v>
      </c>
      <c r="BZ147" s="19">
        <f t="shared" si="315"/>
        <v>0</v>
      </c>
      <c r="CA147" s="19">
        <f t="shared" si="316"/>
        <v>0</v>
      </c>
      <c r="CB147" s="19">
        <f t="shared" si="317"/>
        <v>0</v>
      </c>
      <c r="CC147" s="19">
        <f t="shared" si="318"/>
        <v>0</v>
      </c>
      <c r="CD147" s="19">
        <f t="shared" si="319"/>
        <v>0</v>
      </c>
      <c r="CE147" s="19">
        <f t="shared" si="320"/>
        <v>0</v>
      </c>
      <c r="CF147" s="19">
        <f t="shared" si="321"/>
        <v>0</v>
      </c>
      <c r="CG147" s="19">
        <f t="shared" si="322"/>
        <v>0</v>
      </c>
      <c r="CH147" s="19">
        <f t="shared" si="323"/>
        <v>0</v>
      </c>
      <c r="CI147" s="19">
        <f t="shared" si="324"/>
        <v>0</v>
      </c>
      <c r="CJ147" s="19">
        <f t="shared" si="325"/>
        <v>0</v>
      </c>
      <c r="CK147" s="19">
        <f t="shared" si="326"/>
        <v>0</v>
      </c>
      <c r="CL147" s="19"/>
      <c r="CM147" s="18">
        <f>'[20]Pivot Transfers'!U96</f>
        <v>0</v>
      </c>
      <c r="CN147" s="18">
        <f>'[20]Pivot Transfers'!V96</f>
        <v>0</v>
      </c>
      <c r="CO147" s="18">
        <f>'[20]Pivot Transfers'!W96</f>
        <v>0</v>
      </c>
      <c r="CP147" s="18">
        <f>'[20]Pivot Transfers'!X96</f>
        <v>0</v>
      </c>
      <c r="CQ147" s="18">
        <f>'[20]Pivot Transfers'!Y96</f>
        <v>0</v>
      </c>
      <c r="CR147" s="18">
        <f>'[20]Pivot Transfers'!Z96</f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9">
        <v>0</v>
      </c>
      <c r="CZ147" s="19">
        <v>0</v>
      </c>
      <c r="DA147" s="19">
        <v>0</v>
      </c>
      <c r="DB147" s="19">
        <v>0</v>
      </c>
      <c r="DC147" s="19">
        <v>0</v>
      </c>
      <c r="DD147" s="19">
        <v>0</v>
      </c>
      <c r="DE147" s="19">
        <v>0</v>
      </c>
      <c r="DF147" s="19">
        <v>0</v>
      </c>
      <c r="DG147" s="19">
        <v>0</v>
      </c>
      <c r="DH147" s="19">
        <v>0</v>
      </c>
      <c r="DI147" s="19">
        <v>0</v>
      </c>
      <c r="DJ147" s="19">
        <v>0</v>
      </c>
      <c r="DK147" s="19">
        <v>0</v>
      </c>
      <c r="DL147" s="19">
        <v>0</v>
      </c>
      <c r="DM147" s="19">
        <v>0</v>
      </c>
      <c r="DN147" s="19"/>
    </row>
    <row r="148" spans="1:118">
      <c r="A148" s="50">
        <v>39705</v>
      </c>
      <c r="B148" t="s">
        <v>110</v>
      </c>
      <c r="C148" s="53">
        <f t="shared" si="278"/>
        <v>0</v>
      </c>
      <c r="D148" s="53">
        <f t="shared" si="279"/>
        <v>0</v>
      </c>
      <c r="E148" s="21">
        <f>'[20]Pivot End Balances'!T97</f>
        <v>0</v>
      </c>
      <c r="F148" s="19">
        <f t="shared" si="280"/>
        <v>0</v>
      </c>
      <c r="G148" s="19">
        <f t="shared" si="281"/>
        <v>0</v>
      </c>
      <c r="H148" s="19">
        <f t="shared" si="282"/>
        <v>0</v>
      </c>
      <c r="I148" s="19">
        <f t="shared" si="283"/>
        <v>0</v>
      </c>
      <c r="J148" s="19">
        <f t="shared" si="284"/>
        <v>0</v>
      </c>
      <c r="K148" s="19">
        <f t="shared" si="285"/>
        <v>0</v>
      </c>
      <c r="L148" s="19">
        <f t="shared" si="286"/>
        <v>0</v>
      </c>
      <c r="M148" s="19">
        <f t="shared" si="287"/>
        <v>0</v>
      </c>
      <c r="N148" s="19">
        <f t="shared" si="288"/>
        <v>0</v>
      </c>
      <c r="O148" s="19">
        <f t="shared" si="289"/>
        <v>0</v>
      </c>
      <c r="P148" s="19">
        <f t="shared" si="290"/>
        <v>0</v>
      </c>
      <c r="Q148" s="19">
        <f t="shared" si="291"/>
        <v>0</v>
      </c>
      <c r="R148" s="19">
        <f t="shared" si="292"/>
        <v>0</v>
      </c>
      <c r="S148" s="19">
        <f t="shared" si="293"/>
        <v>0</v>
      </c>
      <c r="T148" s="19">
        <f t="shared" si="294"/>
        <v>0</v>
      </c>
      <c r="U148" s="19">
        <f t="shared" si="295"/>
        <v>0</v>
      </c>
      <c r="V148" s="19">
        <f t="shared" si="296"/>
        <v>0</v>
      </c>
      <c r="W148" s="19">
        <f t="shared" si="297"/>
        <v>0</v>
      </c>
      <c r="X148" s="19">
        <f t="shared" si="298"/>
        <v>0</v>
      </c>
      <c r="Y148" s="19">
        <f t="shared" si="299"/>
        <v>0</v>
      </c>
      <c r="Z148" s="19">
        <f t="shared" si="300"/>
        <v>0</v>
      </c>
      <c r="AA148" s="19">
        <f t="shared" si="301"/>
        <v>0</v>
      </c>
      <c r="AB148" s="19">
        <f t="shared" si="302"/>
        <v>0</v>
      </c>
      <c r="AC148" s="19">
        <f t="shared" si="303"/>
        <v>0</v>
      </c>
      <c r="AD148" s="19">
        <f t="shared" si="304"/>
        <v>0</v>
      </c>
      <c r="AE148" s="19">
        <f t="shared" si="305"/>
        <v>0</v>
      </c>
      <c r="AF148" s="19">
        <f t="shared" si="306"/>
        <v>0</v>
      </c>
      <c r="AH148" s="18">
        <f>'[20]Pivot Additions'!U97</f>
        <v>0</v>
      </c>
      <c r="AI148" s="18">
        <f>'[20]Pivot Additions'!V97</f>
        <v>0</v>
      </c>
      <c r="AJ148" s="18">
        <f>'[20]Pivot Additions'!W97</f>
        <v>0</v>
      </c>
      <c r="AK148" s="18">
        <f>'[20]Pivot Additions'!X97</f>
        <v>0</v>
      </c>
      <c r="AL148" s="18">
        <f>'[20]Pivot Additions'!Y97</f>
        <v>0</v>
      </c>
      <c r="AM148" s="18">
        <f>'[20]Pivot Additions'!Z97</f>
        <v>0</v>
      </c>
      <c r="AN148" s="60">
        <f t="shared" ref="AN148:AN153" si="327">SUM($AH148:$AM148)/SUM($AH$157:$AM$157)*$AN$157</f>
        <v>0</v>
      </c>
      <c r="AO148" s="60">
        <f>SUM($AH148:$AM148)/SUM($AH$157:$AM$157)*'Capital Spending'!D$12*$AO$1</f>
        <v>0</v>
      </c>
      <c r="AP148" s="60">
        <f>SUM($AH148:$AM148)/SUM($AH$157:$AM$157)*'Capital Spending'!E$12*$AO$1</f>
        <v>0</v>
      </c>
      <c r="AQ148" s="60">
        <f>SUM($AH148:$AM148)/SUM($AH$157:$AM$157)*'Capital Spending'!F$12*$AO$1</f>
        <v>0</v>
      </c>
      <c r="AR148" s="60">
        <f>SUM($AH148:$AM148)/SUM($AH$157:$AM$157)*'Capital Spending'!G$12*$AO$1</f>
        <v>0</v>
      </c>
      <c r="AS148" s="60">
        <f>SUM($AH148:$AM148)/SUM($AH$157:$AM$157)*'Capital Spending'!H$12*$AO$1</f>
        <v>0</v>
      </c>
      <c r="AT148" s="60">
        <f>SUM($AH148:$AM148)/SUM($AH$157:$AM$157)*'Capital Spending'!I$12*$AO$1</f>
        <v>0</v>
      </c>
      <c r="AU148" s="60">
        <f>SUM($AH148:$AM148)/SUM($AH$157:$AM$157)*'Capital Spending'!J$12*$AO$1</f>
        <v>0</v>
      </c>
      <c r="AV148" s="60">
        <f>SUM($AH148:$AM148)/SUM($AH$157:$AM$157)*'Capital Spending'!K$12*$AO$1</f>
        <v>0</v>
      </c>
      <c r="AW148" s="60">
        <f>SUM($AH148:$AM148)/SUM($AH$157:$AM$157)*'Capital Spending'!L$12*$AO$1</f>
        <v>0</v>
      </c>
      <c r="AX148" s="60">
        <f>SUM($AH148:$AM148)/SUM($AH$157:$AM$157)*'Capital Spending'!M$12*$AO$1</f>
        <v>0</v>
      </c>
      <c r="AY148" s="60">
        <f>SUM($AH148:$AM148)/SUM($AH$157:$AM$157)*'Capital Spending'!N$12*$AO$1</f>
        <v>0</v>
      </c>
      <c r="AZ148" s="60">
        <f>SUM($AH148:$AM148)/SUM($AH$157:$AM$157)*'Capital Spending'!O$12*$AO$1</f>
        <v>0</v>
      </c>
      <c r="BA148" s="60">
        <f>SUM($AH148:$AM148)/SUM($AH$157:$AM$157)*'Capital Spending'!P$12*$AO$1</f>
        <v>0</v>
      </c>
      <c r="BB148" s="60">
        <f>SUM($AH148:$AM148)/SUM($AH$157:$AM$157)*'Capital Spending'!Q$12*$AO$1</f>
        <v>0</v>
      </c>
      <c r="BC148" s="60">
        <f>SUM($AH148:$AM148)/SUM($AH$157:$AM$157)*'Capital Spending'!R$12*$AO$1</f>
        <v>0</v>
      </c>
      <c r="BD148" s="60">
        <f>SUM($AH148:$AM148)/SUM($AH$157:$AM$157)*'Capital Spending'!S$12*$AO$1</f>
        <v>0</v>
      </c>
      <c r="BE148" s="60">
        <f>SUM($AH148:$AM148)/SUM($AH$157:$AM$157)*'Capital Spending'!T$12*$AO$1</f>
        <v>0</v>
      </c>
      <c r="BF148" s="60">
        <f>SUM($AH148:$AM148)/SUM($AH$157:$AM$157)*'Capital Spending'!U$12*$AO$1</f>
        <v>0</v>
      </c>
      <c r="BG148" s="60">
        <f>SUM($AH148:$AM148)/SUM($AH$157:$AM$157)*'Capital Spending'!V$12*$AO$1</f>
        <v>0</v>
      </c>
      <c r="BH148" s="60">
        <f>SUM($AH148:$AM148)/SUM($AH$157:$AM$157)*'Capital Spending'!W$12*$AO$1</f>
        <v>0</v>
      </c>
      <c r="BI148" s="19"/>
      <c r="BJ148" s="110">
        <f t="shared" ref="BJ148:BJ153" si="328">IF(ISERROR(SUM(BK148:BP148)/SUM(AH148:AM148)),0,SUM(BK148:BP148)/SUM(AH148:AM148))</f>
        <v>0</v>
      </c>
      <c r="BK148" s="31">
        <f>'[20]Pivot Retires'!U97</f>
        <v>0</v>
      </c>
      <c r="BL148" s="31">
        <f>'[20]Pivot Retires'!V97</f>
        <v>0</v>
      </c>
      <c r="BM148" s="31">
        <f>'[20]Pivot Retires'!W97</f>
        <v>0</v>
      </c>
      <c r="BN148" s="31">
        <f>'[20]Pivot Retires'!X97</f>
        <v>0</v>
      </c>
      <c r="BO148" s="31">
        <f>'[20]Pivot Retires'!Y97</f>
        <v>0</v>
      </c>
      <c r="BP148" s="31">
        <f>'[20]Pivot Retires'!Z97</f>
        <v>0</v>
      </c>
      <c r="BQ148" s="18">
        <f t="shared" ref="BQ148:BQ153" si="329">AN148*BJ148</f>
        <v>0</v>
      </c>
      <c r="BR148" s="19">
        <f t="shared" si="307"/>
        <v>0</v>
      </c>
      <c r="BS148" s="19">
        <f t="shared" si="308"/>
        <v>0</v>
      </c>
      <c r="BT148" s="19">
        <f t="shared" si="309"/>
        <v>0</v>
      </c>
      <c r="BU148" s="19">
        <f t="shared" si="310"/>
        <v>0</v>
      </c>
      <c r="BV148" s="19">
        <f t="shared" si="311"/>
        <v>0</v>
      </c>
      <c r="BW148" s="19">
        <f t="shared" si="312"/>
        <v>0</v>
      </c>
      <c r="BX148" s="19">
        <f t="shared" si="313"/>
        <v>0</v>
      </c>
      <c r="BY148" s="19">
        <f t="shared" si="314"/>
        <v>0</v>
      </c>
      <c r="BZ148" s="19">
        <f t="shared" si="315"/>
        <v>0</v>
      </c>
      <c r="CA148" s="19">
        <f t="shared" si="316"/>
        <v>0</v>
      </c>
      <c r="CB148" s="19">
        <f t="shared" si="317"/>
        <v>0</v>
      </c>
      <c r="CC148" s="19">
        <f t="shared" si="318"/>
        <v>0</v>
      </c>
      <c r="CD148" s="19">
        <f t="shared" si="319"/>
        <v>0</v>
      </c>
      <c r="CE148" s="19">
        <f t="shared" si="320"/>
        <v>0</v>
      </c>
      <c r="CF148" s="19">
        <f t="shared" si="321"/>
        <v>0</v>
      </c>
      <c r="CG148" s="19">
        <f t="shared" si="322"/>
        <v>0</v>
      </c>
      <c r="CH148" s="19">
        <f t="shared" si="323"/>
        <v>0</v>
      </c>
      <c r="CI148" s="19">
        <f t="shared" si="324"/>
        <v>0</v>
      </c>
      <c r="CJ148" s="19">
        <f t="shared" si="325"/>
        <v>0</v>
      </c>
      <c r="CK148" s="19">
        <f t="shared" si="326"/>
        <v>0</v>
      </c>
      <c r="CL148" s="19"/>
      <c r="CM148" s="18">
        <f>'[20]Pivot Transfers'!U97</f>
        <v>0</v>
      </c>
      <c r="CN148" s="18">
        <f>'[20]Pivot Transfers'!V97</f>
        <v>0</v>
      </c>
      <c r="CO148" s="18">
        <f>'[20]Pivot Transfers'!W97</f>
        <v>0</v>
      </c>
      <c r="CP148" s="18">
        <f>'[20]Pivot Transfers'!X97</f>
        <v>0</v>
      </c>
      <c r="CQ148" s="18">
        <f>'[20]Pivot Transfers'!Y97</f>
        <v>0</v>
      </c>
      <c r="CR148" s="18">
        <f>'[20]Pivot Transfers'!Z97</f>
        <v>0</v>
      </c>
      <c r="CS148" s="18">
        <v>0</v>
      </c>
      <c r="CT148" s="18">
        <v>0</v>
      </c>
      <c r="CU148" s="18">
        <v>0</v>
      </c>
      <c r="CV148" s="18">
        <v>0</v>
      </c>
      <c r="CW148" s="18">
        <v>0</v>
      </c>
      <c r="CX148" s="18">
        <v>0</v>
      </c>
      <c r="CY148" s="19">
        <v>0</v>
      </c>
      <c r="CZ148" s="19">
        <v>0</v>
      </c>
      <c r="DA148" s="19">
        <v>0</v>
      </c>
      <c r="DB148" s="19">
        <v>0</v>
      </c>
      <c r="DC148" s="19">
        <v>0</v>
      </c>
      <c r="DD148" s="19">
        <v>0</v>
      </c>
      <c r="DE148" s="19">
        <v>0</v>
      </c>
      <c r="DF148" s="19">
        <v>0</v>
      </c>
      <c r="DG148" s="19">
        <v>0</v>
      </c>
      <c r="DH148" s="19">
        <v>0</v>
      </c>
      <c r="DI148" s="19">
        <v>0</v>
      </c>
      <c r="DJ148" s="19">
        <v>0</v>
      </c>
      <c r="DK148" s="19">
        <v>0</v>
      </c>
      <c r="DL148" s="19">
        <v>0</v>
      </c>
      <c r="DM148" s="19">
        <v>0</v>
      </c>
      <c r="DN148" s="19"/>
    </row>
    <row r="149" spans="1:118">
      <c r="A149" s="50">
        <v>39800</v>
      </c>
      <c r="B149" t="s">
        <v>19</v>
      </c>
      <c r="C149" s="53">
        <f t="shared" si="278"/>
        <v>3783696.2154265521</v>
      </c>
      <c r="D149" s="53">
        <f t="shared" si="279"/>
        <v>4288652.440645271</v>
      </c>
      <c r="E149" s="21">
        <f>'[20]Pivot End Balances'!T98</f>
        <v>3594623.74</v>
      </c>
      <c r="F149" s="19">
        <f t="shared" si="280"/>
        <v>3623462.0500000003</v>
      </c>
      <c r="G149" s="19">
        <f t="shared" si="281"/>
        <v>3624052.0000000005</v>
      </c>
      <c r="H149" s="19">
        <f t="shared" si="282"/>
        <v>3642610.3300000005</v>
      </c>
      <c r="I149" s="19">
        <f t="shared" si="283"/>
        <v>3657133.1100000003</v>
      </c>
      <c r="J149" s="19">
        <f t="shared" si="284"/>
        <v>3759183.5300000003</v>
      </c>
      <c r="K149" s="19">
        <f t="shared" si="285"/>
        <v>3762558.39</v>
      </c>
      <c r="L149" s="19">
        <f t="shared" si="286"/>
        <v>3837706.0853371588</v>
      </c>
      <c r="M149" s="19">
        <f t="shared" si="287"/>
        <v>3866335.5223372877</v>
      </c>
      <c r="N149" s="19">
        <f t="shared" si="288"/>
        <v>3899709.4586485866</v>
      </c>
      <c r="O149" s="19">
        <f t="shared" si="289"/>
        <v>3943785.5364054013</v>
      </c>
      <c r="P149" s="19">
        <f t="shared" si="290"/>
        <v>3972411.601414327</v>
      </c>
      <c r="Q149" s="19">
        <f t="shared" si="291"/>
        <v>4004479.4464024189</v>
      </c>
      <c r="R149" s="19">
        <f t="shared" si="292"/>
        <v>4039451.7334660948</v>
      </c>
      <c r="S149" s="19">
        <f t="shared" si="293"/>
        <v>4077266.925448528</v>
      </c>
      <c r="T149" s="19">
        <f t="shared" si="294"/>
        <v>4123561.3830467747</v>
      </c>
      <c r="U149" s="19">
        <f t="shared" si="295"/>
        <v>4161988.8370966087</v>
      </c>
      <c r="V149" s="19">
        <f t="shared" si="296"/>
        <v>4201162.5107805431</v>
      </c>
      <c r="W149" s="19">
        <f t="shared" si="297"/>
        <v>4229625.7375555988</v>
      </c>
      <c r="X149" s="19">
        <f t="shared" si="298"/>
        <v>4268635.3278592108</v>
      </c>
      <c r="Y149" s="19">
        <f t="shared" si="299"/>
        <v>4274692.4684063913</v>
      </c>
      <c r="Z149" s="19">
        <f t="shared" si="300"/>
        <v>4289541.9568761941</v>
      </c>
      <c r="AA149" s="19">
        <f t="shared" si="301"/>
        <v>4314699.1225635912</v>
      </c>
      <c r="AB149" s="19">
        <f t="shared" si="302"/>
        <v>4334003.2103279261</v>
      </c>
      <c r="AC149" s="19">
        <f t="shared" si="303"/>
        <v>4354275.835155963</v>
      </c>
      <c r="AD149" s="19">
        <f t="shared" si="304"/>
        <v>4378818.399505252</v>
      </c>
      <c r="AE149" s="19">
        <f t="shared" si="305"/>
        <v>4397264.3343780078</v>
      </c>
      <c r="AF149" s="19">
        <f t="shared" si="306"/>
        <v>4424212.6048364621</v>
      </c>
      <c r="AH149" s="18">
        <f>'[20]Pivot Additions'!U98</f>
        <v>28838.31</v>
      </c>
      <c r="AI149" s="18">
        <f>'[20]Pivot Additions'!V98</f>
        <v>589.95000000000005</v>
      </c>
      <c r="AJ149" s="18">
        <f>'[20]Pivot Additions'!W98</f>
        <v>18558.330000000002</v>
      </c>
      <c r="AK149" s="18">
        <f>'[20]Pivot Additions'!X98</f>
        <v>14522.779999999999</v>
      </c>
      <c r="AL149" s="18">
        <f>'[20]Pivot Additions'!Y98</f>
        <v>102050.42</v>
      </c>
      <c r="AM149" s="18">
        <f>'[20]Pivot Additions'!Z98</f>
        <v>3374.8600000000006</v>
      </c>
      <c r="AN149" s="60">
        <f t="shared" si="327"/>
        <v>75147.69533715857</v>
      </c>
      <c r="AO149" s="60">
        <f>SUM($AH149:$AM149)/SUM($AH$157:$AM$157)*'Capital Spending'!D$12*$AO$1</f>
        <v>28629.437000128921</v>
      </c>
      <c r="AP149" s="60">
        <f>SUM($AH149:$AM149)/SUM($AH$157:$AM$157)*'Capital Spending'!E$12*$AO$1</f>
        <v>33373.936311298792</v>
      </c>
      <c r="AQ149" s="60">
        <f>SUM($AH149:$AM149)/SUM($AH$157:$AM$157)*'Capital Spending'!F$12*$AO$1</f>
        <v>44076.077756814702</v>
      </c>
      <c r="AR149" s="60">
        <f>SUM($AH149:$AM149)/SUM($AH$157:$AM$157)*'Capital Spending'!G$12*$AO$1</f>
        <v>28626.065008925772</v>
      </c>
      <c r="AS149" s="60">
        <f>SUM($AH149:$AM149)/SUM($AH$157:$AM$157)*'Capital Spending'!H$12*$AO$1</f>
        <v>32067.844988091761</v>
      </c>
      <c r="AT149" s="60">
        <f>SUM($AH149:$AM149)/SUM($AH$157:$AM$157)*'Capital Spending'!I$12*$AO$1</f>
        <v>34972.287063675998</v>
      </c>
      <c r="AU149" s="60">
        <f>SUM($AH149:$AM149)/SUM($AH$157:$AM$157)*'Capital Spending'!J$12*$AO$1</f>
        <v>37815.191982433142</v>
      </c>
      <c r="AV149" s="60">
        <f>SUM($AH149:$AM149)/SUM($AH$157:$AM$157)*'Capital Spending'!K$12*$AO$1</f>
        <v>46294.457598246445</v>
      </c>
      <c r="AW149" s="60">
        <f>SUM($AH149:$AM149)/SUM($AH$157:$AM$157)*'Capital Spending'!L$12*$AO$1</f>
        <v>38427.454049834123</v>
      </c>
      <c r="AX149" s="60">
        <f>SUM($AH149:$AM149)/SUM($AH$157:$AM$157)*'Capital Spending'!M$12*$AO$1</f>
        <v>39173.673683934183</v>
      </c>
      <c r="AY149" s="60">
        <f>SUM($AH149:$AM149)/SUM($AH$157:$AM$157)*'Capital Spending'!N$12*$AO$1</f>
        <v>28463.226775055631</v>
      </c>
      <c r="AZ149" s="60">
        <f>SUM($AH149:$AM149)/SUM($AH$157:$AM$157)*'Capital Spending'!O$12*$AO$1</f>
        <v>39009.590303611774</v>
      </c>
      <c r="BA149" s="60">
        <f>SUM($AH149:$AM149)/SUM($AH$157:$AM$157)*'Capital Spending'!P$12*$AO$1</f>
        <v>6057.1405471802682</v>
      </c>
      <c r="BB149" s="60">
        <f>SUM($AH149:$AM149)/SUM($AH$157:$AM$157)*'Capital Spending'!Q$12*$AO$1</f>
        <v>14849.488469802924</v>
      </c>
      <c r="BC149" s="60">
        <f>SUM($AH149:$AM149)/SUM($AH$157:$AM$157)*'Capital Spending'!R$12*$AO$1</f>
        <v>25157.165687396897</v>
      </c>
      <c r="BD149" s="60">
        <f>SUM($AH149:$AM149)/SUM($AH$157:$AM$157)*'Capital Spending'!S$12*$AO$1</f>
        <v>19304.087764334807</v>
      </c>
      <c r="BE149" s="60">
        <f>SUM($AH149:$AM149)/SUM($AH$157:$AM$157)*'Capital Spending'!T$12*$AO$1</f>
        <v>20272.624828036722</v>
      </c>
      <c r="BF149" s="60">
        <f>SUM($AH149:$AM149)/SUM($AH$157:$AM$157)*'Capital Spending'!U$12*$AO$1</f>
        <v>24542.56434928926</v>
      </c>
      <c r="BG149" s="60">
        <f>SUM($AH149:$AM149)/SUM($AH$157:$AM$157)*'Capital Spending'!V$12*$AO$1</f>
        <v>18445.934872756243</v>
      </c>
      <c r="BH149" s="60">
        <f>SUM($AH149:$AM149)/SUM($AH$157:$AM$157)*'Capital Spending'!W$12*$AO$1</f>
        <v>26948.270458454295</v>
      </c>
      <c r="BI149" s="19"/>
      <c r="BJ149" s="110">
        <f t="shared" si="328"/>
        <v>0</v>
      </c>
      <c r="BK149" s="31">
        <f>'[20]Pivot Retires'!U98</f>
        <v>0</v>
      </c>
      <c r="BL149" s="31">
        <f>'[20]Pivot Retires'!V98</f>
        <v>0</v>
      </c>
      <c r="BM149" s="31">
        <f>'[20]Pivot Retires'!W98</f>
        <v>0</v>
      </c>
      <c r="BN149" s="31">
        <f>'[20]Pivot Retires'!X98</f>
        <v>0</v>
      </c>
      <c r="BO149" s="31">
        <f>'[20]Pivot Retires'!Y98</f>
        <v>0</v>
      </c>
      <c r="BP149" s="31">
        <f>'[20]Pivot Retires'!Z98</f>
        <v>0</v>
      </c>
      <c r="BQ149" s="18">
        <f t="shared" si="329"/>
        <v>0</v>
      </c>
      <c r="BR149" s="19">
        <f t="shared" si="307"/>
        <v>0</v>
      </c>
      <c r="BS149" s="19">
        <f t="shared" si="308"/>
        <v>0</v>
      </c>
      <c r="BT149" s="19">
        <f t="shared" si="309"/>
        <v>0</v>
      </c>
      <c r="BU149" s="19">
        <f t="shared" si="310"/>
        <v>0</v>
      </c>
      <c r="BV149" s="19">
        <f t="shared" si="311"/>
        <v>0</v>
      </c>
      <c r="BW149" s="19">
        <f t="shared" si="312"/>
        <v>0</v>
      </c>
      <c r="BX149" s="19">
        <f t="shared" si="313"/>
        <v>0</v>
      </c>
      <c r="BY149" s="19">
        <f t="shared" si="314"/>
        <v>0</v>
      </c>
      <c r="BZ149" s="19">
        <f t="shared" si="315"/>
        <v>0</v>
      </c>
      <c r="CA149" s="19">
        <f t="shared" si="316"/>
        <v>0</v>
      </c>
      <c r="CB149" s="19">
        <f t="shared" si="317"/>
        <v>0</v>
      </c>
      <c r="CC149" s="19">
        <f t="shared" si="318"/>
        <v>0</v>
      </c>
      <c r="CD149" s="19">
        <f t="shared" si="319"/>
        <v>0</v>
      </c>
      <c r="CE149" s="19">
        <f t="shared" si="320"/>
        <v>0</v>
      </c>
      <c r="CF149" s="19">
        <f t="shared" si="321"/>
        <v>0</v>
      </c>
      <c r="CG149" s="19">
        <f t="shared" si="322"/>
        <v>0</v>
      </c>
      <c r="CH149" s="19">
        <f t="shared" si="323"/>
        <v>0</v>
      </c>
      <c r="CI149" s="19">
        <f t="shared" si="324"/>
        <v>0</v>
      </c>
      <c r="CJ149" s="19">
        <f t="shared" si="325"/>
        <v>0</v>
      </c>
      <c r="CK149" s="19">
        <f t="shared" si="326"/>
        <v>0</v>
      </c>
      <c r="CL149" s="19"/>
      <c r="CM149" s="18">
        <f>'[20]Pivot Transfers'!U98</f>
        <v>0</v>
      </c>
      <c r="CN149" s="18">
        <f>'[20]Pivot Transfers'!V98</f>
        <v>0</v>
      </c>
      <c r="CO149" s="18">
        <f>'[20]Pivot Transfers'!W98</f>
        <v>0</v>
      </c>
      <c r="CP149" s="18">
        <f>'[20]Pivot Transfers'!X98</f>
        <v>0</v>
      </c>
      <c r="CQ149" s="18">
        <f>'[20]Pivot Transfers'!Y98</f>
        <v>0</v>
      </c>
      <c r="CR149" s="18">
        <f>'[20]Pivot Transfers'!Z98</f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9">
        <v>0</v>
      </c>
      <c r="CZ149" s="19">
        <v>0</v>
      </c>
      <c r="DA149" s="19">
        <v>0</v>
      </c>
      <c r="DB149" s="19">
        <v>0</v>
      </c>
      <c r="DC149" s="19">
        <v>0</v>
      </c>
      <c r="DD149" s="19">
        <v>0</v>
      </c>
      <c r="DE149" s="19">
        <v>0</v>
      </c>
      <c r="DF149" s="19">
        <v>0</v>
      </c>
      <c r="DG149" s="19">
        <v>0</v>
      </c>
      <c r="DH149" s="19">
        <v>0</v>
      </c>
      <c r="DI149" s="19">
        <v>0</v>
      </c>
      <c r="DJ149" s="19">
        <v>0</v>
      </c>
      <c r="DK149" s="19">
        <v>0</v>
      </c>
      <c r="DL149" s="19">
        <v>0</v>
      </c>
      <c r="DM149" s="19">
        <v>0</v>
      </c>
      <c r="DN149" s="19"/>
    </row>
    <row r="150" spans="1:118">
      <c r="A150" s="50">
        <v>39903</v>
      </c>
      <c r="B150" t="s">
        <v>23</v>
      </c>
      <c r="C150" s="53">
        <f t="shared" si="278"/>
        <v>94636.820826380601</v>
      </c>
      <c r="D150" s="53">
        <f t="shared" si="279"/>
        <v>94709.10763737149</v>
      </c>
      <c r="E150" s="21">
        <f>'[20]Pivot End Balances'!T99</f>
        <v>94601.45</v>
      </c>
      <c r="F150" s="19">
        <f t="shared" si="280"/>
        <v>94627.5</v>
      </c>
      <c r="G150" s="19">
        <f t="shared" si="281"/>
        <v>94627.5</v>
      </c>
      <c r="H150" s="19">
        <f t="shared" si="282"/>
        <v>94627.5</v>
      </c>
      <c r="I150" s="19">
        <f t="shared" si="283"/>
        <v>94627.5</v>
      </c>
      <c r="J150" s="19">
        <f t="shared" si="284"/>
        <v>94627.5</v>
      </c>
      <c r="K150" s="19">
        <f t="shared" si="285"/>
        <v>94627.5</v>
      </c>
      <c r="L150" s="19">
        <f t="shared" si="286"/>
        <v>94639.156900249785</v>
      </c>
      <c r="M150" s="19">
        <f t="shared" si="287"/>
        <v>94643.597894611899</v>
      </c>
      <c r="N150" s="19">
        <f t="shared" si="288"/>
        <v>94648.774855059964</v>
      </c>
      <c r="O150" s="19">
        <f t="shared" si="289"/>
        <v>94655.611930229177</v>
      </c>
      <c r="P150" s="19">
        <f t="shared" si="290"/>
        <v>94660.052401528475</v>
      </c>
      <c r="Q150" s="19">
        <f t="shared" si="291"/>
        <v>94665.026761268644</v>
      </c>
      <c r="R150" s="19">
        <f t="shared" si="292"/>
        <v>94670.451657667378</v>
      </c>
      <c r="S150" s="19">
        <f t="shared" si="293"/>
        <v>94676.317545089318</v>
      </c>
      <c r="T150" s="19">
        <f t="shared" si="294"/>
        <v>94683.498735036919</v>
      </c>
      <c r="U150" s="19">
        <f t="shared" si="295"/>
        <v>94689.459596467233</v>
      </c>
      <c r="V150" s="19">
        <f t="shared" si="296"/>
        <v>94695.536211385392</v>
      </c>
      <c r="W150" s="19">
        <f t="shared" si="297"/>
        <v>94699.951423240069</v>
      </c>
      <c r="X150" s="19">
        <f t="shared" si="298"/>
        <v>94706.002585566661</v>
      </c>
      <c r="Y150" s="19">
        <f t="shared" si="299"/>
        <v>94706.942168382084</v>
      </c>
      <c r="Z150" s="19">
        <f t="shared" si="300"/>
        <v>94709.245619007896</v>
      </c>
      <c r="AA150" s="19">
        <f t="shared" si="301"/>
        <v>94713.14799511763</v>
      </c>
      <c r="AB150" s="19">
        <f t="shared" si="302"/>
        <v>94716.142442578363</v>
      </c>
      <c r="AC150" s="19">
        <f t="shared" si="303"/>
        <v>94719.287129376302</v>
      </c>
      <c r="AD150" s="19">
        <f t="shared" si="304"/>
        <v>94723.094168610303</v>
      </c>
      <c r="AE150" s="19">
        <f t="shared" si="305"/>
        <v>94725.955499511547</v>
      </c>
      <c r="AF150" s="19">
        <f t="shared" si="306"/>
        <v>94730.135711549039</v>
      </c>
      <c r="AH150" s="18">
        <f>'[20]Pivot Additions'!U99</f>
        <v>26.05</v>
      </c>
      <c r="AI150" s="18">
        <f>'[20]Pivot Additions'!V99</f>
        <v>0</v>
      </c>
      <c r="AJ150" s="18">
        <f>'[20]Pivot Additions'!W99</f>
        <v>0</v>
      </c>
      <c r="AK150" s="18">
        <f>'[20]Pivot Additions'!X99</f>
        <v>0</v>
      </c>
      <c r="AL150" s="18">
        <f>'[20]Pivot Additions'!Y99</f>
        <v>0</v>
      </c>
      <c r="AM150" s="18">
        <f>'[20]Pivot Additions'!Z99</f>
        <v>0</v>
      </c>
      <c r="AN150" s="60">
        <f t="shared" si="327"/>
        <v>11.656900249787524</v>
      </c>
      <c r="AO150" s="60">
        <f>SUM($AH150:$AM150)/SUM($AH$157:$AM$157)*'Capital Spending'!D$12*$AO$1</f>
        <v>4.4409943621126331</v>
      </c>
      <c r="AP150" s="60">
        <f>SUM($AH150:$AM150)/SUM($AH$157:$AM$157)*'Capital Spending'!E$12*$AO$1</f>
        <v>5.1769604480631806</v>
      </c>
      <c r="AQ150" s="60">
        <f>SUM($AH150:$AM150)/SUM($AH$157:$AM$157)*'Capital Spending'!F$12*$AO$1</f>
        <v>6.8370751692103013</v>
      </c>
      <c r="AR150" s="60">
        <f>SUM($AH150:$AM150)/SUM($AH$157:$AM$157)*'Capital Spending'!G$12*$AO$1</f>
        <v>4.4404712992971751</v>
      </c>
      <c r="AS150" s="60">
        <f>SUM($AH150:$AM150)/SUM($AH$157:$AM$157)*'Capital Spending'!H$12*$AO$1</f>
        <v>4.974359740171491</v>
      </c>
      <c r="AT150" s="60">
        <f>SUM($AH150:$AM150)/SUM($AH$157:$AM$157)*'Capital Spending'!I$12*$AO$1</f>
        <v>5.4248963987405796</v>
      </c>
      <c r="AU150" s="60">
        <f>SUM($AH150:$AM150)/SUM($AH$157:$AM$157)*'Capital Spending'!J$12*$AO$1</f>
        <v>5.8658874219369457</v>
      </c>
      <c r="AV150" s="60">
        <f>SUM($AH150:$AM150)/SUM($AH$157:$AM$157)*'Capital Spending'!K$12*$AO$1</f>
        <v>7.1811899476035457</v>
      </c>
      <c r="AW150" s="60">
        <f>SUM($AH150:$AM150)/SUM($AH$157:$AM$157)*'Capital Spending'!L$12*$AO$1</f>
        <v>5.9608614303133916</v>
      </c>
      <c r="AX150" s="60">
        <f>SUM($AH150:$AM150)/SUM($AH$157:$AM$157)*'Capital Spending'!M$12*$AO$1</f>
        <v>6.0766149181630187</v>
      </c>
      <c r="AY150" s="60">
        <f>SUM($AH150:$AM150)/SUM($AH$157:$AM$157)*'Capital Spending'!N$12*$AO$1</f>
        <v>4.4152118546720347</v>
      </c>
      <c r="AZ150" s="60">
        <f>SUM($AH150:$AM150)/SUM($AH$157:$AM$157)*'Capital Spending'!O$12*$AO$1</f>
        <v>6.0511623265900552</v>
      </c>
      <c r="BA150" s="60">
        <f>SUM($AH150:$AM150)/SUM($AH$157:$AM$157)*'Capital Spending'!P$12*$AO$1</f>
        <v>0.93958281542282052</v>
      </c>
      <c r="BB150" s="60">
        <f>SUM($AH150:$AM150)/SUM($AH$157:$AM$157)*'Capital Spending'!Q$12*$AO$1</f>
        <v>2.3034506258140657</v>
      </c>
      <c r="BC150" s="60">
        <f>SUM($AH150:$AM150)/SUM($AH$157:$AM$157)*'Capital Spending'!R$12*$AO$1</f>
        <v>3.9023761097348819</v>
      </c>
      <c r="BD150" s="60">
        <f>SUM($AH150:$AM150)/SUM($AH$157:$AM$157)*'Capital Spending'!S$12*$AO$1</f>
        <v>2.9944474607290492</v>
      </c>
      <c r="BE150" s="60">
        <f>SUM($AH150:$AM150)/SUM($AH$157:$AM$157)*'Capital Spending'!T$12*$AO$1</f>
        <v>3.1446867979321516</v>
      </c>
      <c r="BF150" s="60">
        <f>SUM($AH150:$AM150)/SUM($AH$157:$AM$157)*'Capital Spending'!U$12*$AO$1</f>
        <v>3.8070392340055199</v>
      </c>
      <c r="BG150" s="60">
        <f>SUM($AH150:$AM150)/SUM($AH$157:$AM$157)*'Capital Spending'!V$12*$AO$1</f>
        <v>2.8613309012481944</v>
      </c>
      <c r="BH150" s="60">
        <f>SUM($AH150:$AM150)/SUM($AH$157:$AM$157)*'Capital Spending'!W$12*$AO$1</f>
        <v>4.1802120374963376</v>
      </c>
      <c r="BI150" s="19"/>
      <c r="BJ150" s="110">
        <f t="shared" si="328"/>
        <v>0</v>
      </c>
      <c r="BK150" s="31">
        <f>'[20]Pivot Retires'!U99</f>
        <v>0</v>
      </c>
      <c r="BL150" s="31">
        <f>'[20]Pivot Retires'!V99</f>
        <v>0</v>
      </c>
      <c r="BM150" s="31">
        <f>'[20]Pivot Retires'!W99</f>
        <v>0</v>
      </c>
      <c r="BN150" s="31">
        <f>'[20]Pivot Retires'!X99</f>
        <v>0</v>
      </c>
      <c r="BO150" s="31">
        <f>'[20]Pivot Retires'!Y99</f>
        <v>0</v>
      </c>
      <c r="BP150" s="31">
        <f>'[20]Pivot Retires'!Z99</f>
        <v>0</v>
      </c>
      <c r="BQ150" s="18">
        <f t="shared" si="329"/>
        <v>0</v>
      </c>
      <c r="BR150" s="19">
        <f t="shared" si="307"/>
        <v>0</v>
      </c>
      <c r="BS150" s="19">
        <f t="shared" si="308"/>
        <v>0</v>
      </c>
      <c r="BT150" s="19">
        <f t="shared" si="309"/>
        <v>0</v>
      </c>
      <c r="BU150" s="19">
        <f t="shared" si="310"/>
        <v>0</v>
      </c>
      <c r="BV150" s="19">
        <f t="shared" si="311"/>
        <v>0</v>
      </c>
      <c r="BW150" s="19">
        <f t="shared" si="312"/>
        <v>0</v>
      </c>
      <c r="BX150" s="19">
        <f t="shared" si="313"/>
        <v>0</v>
      </c>
      <c r="BY150" s="19">
        <f t="shared" si="314"/>
        <v>0</v>
      </c>
      <c r="BZ150" s="19">
        <f t="shared" si="315"/>
        <v>0</v>
      </c>
      <c r="CA150" s="19">
        <f t="shared" si="316"/>
        <v>0</v>
      </c>
      <c r="CB150" s="19">
        <f t="shared" si="317"/>
        <v>0</v>
      </c>
      <c r="CC150" s="19">
        <f t="shared" si="318"/>
        <v>0</v>
      </c>
      <c r="CD150" s="19">
        <f t="shared" si="319"/>
        <v>0</v>
      </c>
      <c r="CE150" s="19">
        <f t="shared" si="320"/>
        <v>0</v>
      </c>
      <c r="CF150" s="19">
        <f t="shared" si="321"/>
        <v>0</v>
      </c>
      <c r="CG150" s="19">
        <f t="shared" si="322"/>
        <v>0</v>
      </c>
      <c r="CH150" s="19">
        <f t="shared" si="323"/>
        <v>0</v>
      </c>
      <c r="CI150" s="19">
        <f t="shared" si="324"/>
        <v>0</v>
      </c>
      <c r="CJ150" s="19">
        <f t="shared" si="325"/>
        <v>0</v>
      </c>
      <c r="CK150" s="19">
        <f t="shared" si="326"/>
        <v>0</v>
      </c>
      <c r="CL150" s="19"/>
      <c r="CM150" s="18">
        <f>'[20]Pivot Transfers'!U99</f>
        <v>0</v>
      </c>
      <c r="CN150" s="18">
        <f>'[20]Pivot Transfers'!V99</f>
        <v>0</v>
      </c>
      <c r="CO150" s="18">
        <f>'[20]Pivot Transfers'!W99</f>
        <v>0</v>
      </c>
      <c r="CP150" s="18">
        <f>'[20]Pivot Transfers'!X99</f>
        <v>0</v>
      </c>
      <c r="CQ150" s="18">
        <f>'[20]Pivot Transfers'!Y99</f>
        <v>0</v>
      </c>
      <c r="CR150" s="18">
        <f>'[20]Pivot Transfers'!Z99</f>
        <v>0</v>
      </c>
      <c r="CS150" s="18">
        <v>0</v>
      </c>
      <c r="CT150" s="18">
        <v>0</v>
      </c>
      <c r="CU150" s="18">
        <v>0</v>
      </c>
      <c r="CV150" s="18">
        <v>0</v>
      </c>
      <c r="CW150" s="18">
        <v>0</v>
      </c>
      <c r="CX150" s="18">
        <v>0</v>
      </c>
      <c r="CY150" s="19">
        <v>0</v>
      </c>
      <c r="CZ150" s="19">
        <v>0</v>
      </c>
      <c r="DA150" s="19">
        <v>0</v>
      </c>
      <c r="DB150" s="19">
        <v>0</v>
      </c>
      <c r="DC150" s="19">
        <v>0</v>
      </c>
      <c r="DD150" s="19">
        <v>0</v>
      </c>
      <c r="DE150" s="19">
        <v>0</v>
      </c>
      <c r="DF150" s="19">
        <v>0</v>
      </c>
      <c r="DG150" s="19">
        <v>0</v>
      </c>
      <c r="DH150" s="19">
        <v>0</v>
      </c>
      <c r="DI150" s="19">
        <v>0</v>
      </c>
      <c r="DJ150" s="19">
        <v>0</v>
      </c>
      <c r="DK150" s="19">
        <v>0</v>
      </c>
      <c r="DL150" s="19">
        <v>0</v>
      </c>
      <c r="DM150" s="19">
        <v>0</v>
      </c>
      <c r="DN150" s="19"/>
    </row>
    <row r="151" spans="1:118">
      <c r="A151" s="50">
        <v>39906</v>
      </c>
      <c r="B151" t="s">
        <v>26</v>
      </c>
      <c r="C151" s="53">
        <f t="shared" si="278"/>
        <v>1152457.435096733</v>
      </c>
      <c r="D151" s="53">
        <f t="shared" si="279"/>
        <v>1646712.9937863885</v>
      </c>
      <c r="E151" s="21">
        <f>'[20]Pivot End Balances'!T100</f>
        <v>954329.12000000011</v>
      </c>
      <c r="F151" s="19">
        <f t="shared" si="280"/>
        <v>948517.16000000015</v>
      </c>
      <c r="G151" s="19">
        <f t="shared" si="281"/>
        <v>951302.35000000009</v>
      </c>
      <c r="H151" s="19">
        <f t="shared" si="282"/>
        <v>1144459.9500000002</v>
      </c>
      <c r="I151" s="19">
        <f t="shared" si="283"/>
        <v>1089639.58</v>
      </c>
      <c r="J151" s="19">
        <f t="shared" si="284"/>
        <v>1093810.08</v>
      </c>
      <c r="K151" s="19">
        <f t="shared" si="285"/>
        <v>1121865.77</v>
      </c>
      <c r="L151" s="19">
        <f t="shared" si="286"/>
        <v>1196835.3675905401</v>
      </c>
      <c r="M151" s="19">
        <f t="shared" si="287"/>
        <v>1225396.9536979196</v>
      </c>
      <c r="N151" s="19">
        <f t="shared" si="288"/>
        <v>1258691.794797766</v>
      </c>
      <c r="O151" s="19">
        <f t="shared" si="289"/>
        <v>1302663.4135942219</v>
      </c>
      <c r="P151" s="19">
        <f t="shared" si="290"/>
        <v>1331221.6357019148</v>
      </c>
      <c r="Q151" s="19">
        <f t="shared" si="291"/>
        <v>1363213.4808751661</v>
      </c>
      <c r="R151" s="19">
        <f t="shared" si="292"/>
        <v>1398102.8846848423</v>
      </c>
      <c r="S151" s="19">
        <f t="shared" si="293"/>
        <v>1435828.455815301</v>
      </c>
      <c r="T151" s="19">
        <f t="shared" si="294"/>
        <v>1482013.1969606052</v>
      </c>
      <c r="U151" s="19">
        <f t="shared" si="295"/>
        <v>1520349.5791160339</v>
      </c>
      <c r="V151" s="19">
        <f t="shared" si="296"/>
        <v>1559430.4123877827</v>
      </c>
      <c r="W151" s="19">
        <f t="shared" si="297"/>
        <v>1587826.1821832545</v>
      </c>
      <c r="X151" s="19">
        <f t="shared" si="298"/>
        <v>1626743.3209472892</v>
      </c>
      <c r="Y151" s="19">
        <f t="shared" si="299"/>
        <v>1632786.106256061</v>
      </c>
      <c r="Z151" s="19">
        <f t="shared" si="300"/>
        <v>1647600.4018909666</v>
      </c>
      <c r="AA151" s="19">
        <f t="shared" si="301"/>
        <v>1672697.9458627522</v>
      </c>
      <c r="AB151" s="19">
        <f t="shared" si="302"/>
        <v>1691956.283527687</v>
      </c>
      <c r="AC151" s="19">
        <f t="shared" si="303"/>
        <v>1712180.8628530144</v>
      </c>
      <c r="AD151" s="19">
        <f t="shared" si="304"/>
        <v>1736665.2620731238</v>
      </c>
      <c r="AE151" s="19">
        <f t="shared" si="305"/>
        <v>1755067.480642667</v>
      </c>
      <c r="AF151" s="19">
        <f t="shared" si="306"/>
        <v>1781951.8845218152</v>
      </c>
      <c r="AH151" s="18">
        <f>'[20]Pivot Additions'!U100</f>
        <v>0</v>
      </c>
      <c r="AI151" s="18">
        <f>'[20]Pivot Additions'!V100</f>
        <v>2785.19</v>
      </c>
      <c r="AJ151" s="18">
        <f>'[20]Pivot Additions'!W100</f>
        <v>193157.6</v>
      </c>
      <c r="AK151" s="18">
        <f>'[20]Pivot Additions'!X100</f>
        <v>10.45</v>
      </c>
      <c r="AL151" s="18">
        <f>'[20]Pivot Additions'!Y100</f>
        <v>4170.5</v>
      </c>
      <c r="AM151" s="18">
        <f>'[20]Pivot Additions'!Z100</f>
        <v>28055.69</v>
      </c>
      <c r="AN151" s="60">
        <f t="shared" si="327"/>
        <v>102106.13645156908</v>
      </c>
      <c r="AO151" s="60">
        <f>SUM($AH151:$AM151)/SUM($AH$157:$AM$157)*'Capital Spending'!D$12*$AO$1</f>
        <v>38899.944805377127</v>
      </c>
      <c r="AP151" s="60">
        <f>SUM($AH151:$AM151)/SUM($AH$157:$AM$157)*'Capital Spending'!E$12*$AO$1</f>
        <v>45346.483077604651</v>
      </c>
      <c r="AQ151" s="60">
        <f>SUM($AH151:$AM151)/SUM($AH$157:$AM$157)*'Capital Spending'!F$12*$AO$1</f>
        <v>59887.904605664495</v>
      </c>
      <c r="AR151" s="60">
        <f>SUM($AH151:$AM151)/SUM($AH$157:$AM$157)*'Capital Spending'!G$12*$AO$1</f>
        <v>38895.363147984208</v>
      </c>
      <c r="AS151" s="60">
        <f>SUM($AH151:$AM151)/SUM($AH$157:$AM$157)*'Capital Spending'!H$12*$AO$1</f>
        <v>43571.845302390742</v>
      </c>
      <c r="AT151" s="60">
        <f>SUM($AH151:$AM151)/SUM($AH$157:$AM$157)*'Capital Spending'!I$12*$AO$1</f>
        <v>47518.225261945416</v>
      </c>
      <c r="AU151" s="60">
        <f>SUM($AH151:$AM151)/SUM($AH$157:$AM$157)*'Capital Spending'!J$12*$AO$1</f>
        <v>51380.992260335574</v>
      </c>
      <c r="AV151" s="60">
        <f>SUM($AH151:$AM151)/SUM($AH$157:$AM$157)*'Capital Spending'!K$12*$AO$1</f>
        <v>62902.104758768015</v>
      </c>
      <c r="AW151" s="60">
        <f>SUM($AH151:$AM151)/SUM($AH$157:$AM$157)*'Capital Spending'!L$12*$AO$1</f>
        <v>52212.896870552562</v>
      </c>
      <c r="AX151" s="60">
        <f>SUM($AH151:$AM151)/SUM($AH$157:$AM$157)*'Capital Spending'!M$12*$AO$1</f>
        <v>53226.814908097287</v>
      </c>
      <c r="AY151" s="60">
        <f>SUM($AH151:$AM151)/SUM($AH$157:$AM$157)*'Capital Spending'!N$12*$AO$1</f>
        <v>38674.10841951277</v>
      </c>
      <c r="AZ151" s="60">
        <f>SUM($AH151:$AM151)/SUM($AH$157:$AM$157)*'Capital Spending'!O$12*$AO$1</f>
        <v>53003.868350049619</v>
      </c>
      <c r="BA151" s="60">
        <f>SUM($AH151:$AM151)/SUM($AH$157:$AM$157)*'Capital Spending'!P$12*$AO$1</f>
        <v>8230.0756722063106</v>
      </c>
      <c r="BB151" s="60">
        <f>SUM($AH151:$AM151)/SUM($AH$157:$AM$157)*'Capital Spending'!Q$12*$AO$1</f>
        <v>20176.585444583368</v>
      </c>
      <c r="BC151" s="60">
        <f>SUM($AH151:$AM151)/SUM($AH$157:$AM$157)*'Capital Spending'!R$12*$AO$1</f>
        <v>34182.032873893389</v>
      </c>
      <c r="BD151" s="60">
        <f>SUM($AH151:$AM151)/SUM($AH$157:$AM$157)*'Capital Spending'!S$12*$AO$1</f>
        <v>26229.225134514465</v>
      </c>
      <c r="BE151" s="60">
        <f>SUM($AH151:$AM151)/SUM($AH$157:$AM$157)*'Capital Spending'!T$12*$AO$1</f>
        <v>27545.214628817022</v>
      </c>
      <c r="BF151" s="60">
        <f>SUM($AH151:$AM151)/SUM($AH$157:$AM$157)*'Capital Spending'!U$12*$AO$1</f>
        <v>33346.94980433843</v>
      </c>
      <c r="BG151" s="60">
        <f>SUM($AH151:$AM151)/SUM($AH$157:$AM$157)*'Capital Spending'!V$12*$AO$1</f>
        <v>25063.218966917437</v>
      </c>
      <c r="BH151" s="60">
        <f>SUM($AH151:$AM151)/SUM($AH$157:$AM$157)*'Capital Spending'!W$12*$AO$1</f>
        <v>36615.677542996273</v>
      </c>
      <c r="BI151" s="19"/>
      <c r="BJ151" s="110">
        <f t="shared" si="328"/>
        <v>-0.26576795287813626</v>
      </c>
      <c r="BK151" s="31">
        <f>'[20]Pivot Retires'!U100</f>
        <v>-5811.96</v>
      </c>
      <c r="BL151" s="31">
        <f>'[20]Pivot Retires'!V100</f>
        <v>0</v>
      </c>
      <c r="BM151" s="31">
        <f>'[20]Pivot Retires'!W100</f>
        <v>0</v>
      </c>
      <c r="BN151" s="31">
        <f>'[20]Pivot Retires'!X100</f>
        <v>-54830.82</v>
      </c>
      <c r="BO151" s="31">
        <f>'[20]Pivot Retires'!Y100</f>
        <v>0</v>
      </c>
      <c r="BP151" s="31">
        <f>'[20]Pivot Retires'!Z100</f>
        <v>0</v>
      </c>
      <c r="BQ151" s="18">
        <f t="shared" si="329"/>
        <v>-27136.538861029163</v>
      </c>
      <c r="BR151" s="19">
        <f t="shared" si="307"/>
        <v>-10338.35869799757</v>
      </c>
      <c r="BS151" s="19">
        <f t="shared" si="308"/>
        <v>-12051.641977758036</v>
      </c>
      <c r="BT151" s="19">
        <f t="shared" si="309"/>
        <v>-15916.285809208561</v>
      </c>
      <c r="BU151" s="19">
        <f t="shared" si="310"/>
        <v>-10337.141040291464</v>
      </c>
      <c r="BV151" s="19">
        <f t="shared" si="311"/>
        <v>-11580.000129139225</v>
      </c>
      <c r="BW151" s="19">
        <f t="shared" si="312"/>
        <v>-12628.821452269372</v>
      </c>
      <c r="BX151" s="19">
        <f t="shared" si="313"/>
        <v>-13655.421129876748</v>
      </c>
      <c r="BY151" s="19">
        <f t="shared" si="314"/>
        <v>-16717.363613463847</v>
      </c>
      <c r="BZ151" s="19">
        <f t="shared" si="315"/>
        <v>-13876.514715124002</v>
      </c>
      <c r="CA151" s="19">
        <f t="shared" si="316"/>
        <v>-14145.981636348481</v>
      </c>
      <c r="CB151" s="19">
        <f t="shared" si="317"/>
        <v>-10278.338624041002</v>
      </c>
      <c r="CC151" s="19">
        <f t="shared" si="318"/>
        <v>-14086.729586014924</v>
      </c>
      <c r="CD151" s="19">
        <f t="shared" si="319"/>
        <v>-2187.2903634344225</v>
      </c>
      <c r="CE151" s="19">
        <f t="shared" si="320"/>
        <v>-5362.2898096777226</v>
      </c>
      <c r="CF151" s="19">
        <f t="shared" si="321"/>
        <v>-9084.4889021078034</v>
      </c>
      <c r="CG151" s="19">
        <f t="shared" si="322"/>
        <v>-6970.8874695796676</v>
      </c>
      <c r="CH151" s="19">
        <f t="shared" si="323"/>
        <v>-7320.6353034895919</v>
      </c>
      <c r="CI151" s="19">
        <f t="shared" si="324"/>
        <v>-8862.5505842289913</v>
      </c>
      <c r="CJ151" s="19">
        <f t="shared" si="325"/>
        <v>-6661.0003973741241</v>
      </c>
      <c r="CK151" s="19">
        <f t="shared" si="326"/>
        <v>-9731.2736638480656</v>
      </c>
      <c r="CL151" s="19"/>
      <c r="CM151" s="18">
        <f>'[20]Pivot Transfers'!U100</f>
        <v>0</v>
      </c>
      <c r="CN151" s="18">
        <f>'[20]Pivot Transfers'!V100</f>
        <v>0</v>
      </c>
      <c r="CO151" s="18">
        <f>'[20]Pivot Transfers'!W100</f>
        <v>0</v>
      </c>
      <c r="CP151" s="18">
        <f>'[20]Pivot Transfers'!X100</f>
        <v>0</v>
      </c>
      <c r="CQ151" s="18">
        <f>'[20]Pivot Transfers'!Y100</f>
        <v>0</v>
      </c>
      <c r="CR151" s="18">
        <f>'[20]Pivot Transfers'!Z100</f>
        <v>0</v>
      </c>
      <c r="CS151" s="18">
        <v>0</v>
      </c>
      <c r="CT151" s="18">
        <v>0</v>
      </c>
      <c r="CU151" s="18">
        <v>0</v>
      </c>
      <c r="CV151" s="18">
        <v>0</v>
      </c>
      <c r="CW151" s="18">
        <v>0</v>
      </c>
      <c r="CX151" s="18">
        <v>0</v>
      </c>
      <c r="CY151" s="19">
        <v>0</v>
      </c>
      <c r="CZ151" s="19">
        <v>0</v>
      </c>
      <c r="DA151" s="19">
        <v>0</v>
      </c>
      <c r="DB151" s="19">
        <v>0</v>
      </c>
      <c r="DC151" s="19">
        <v>0</v>
      </c>
      <c r="DD151" s="19">
        <v>0</v>
      </c>
      <c r="DE151" s="19">
        <v>0</v>
      </c>
      <c r="DF151" s="19">
        <v>0</v>
      </c>
      <c r="DG151" s="19">
        <v>0</v>
      </c>
      <c r="DH151" s="19">
        <v>0</v>
      </c>
      <c r="DI151" s="19">
        <v>0</v>
      </c>
      <c r="DJ151" s="19">
        <v>0</v>
      </c>
      <c r="DK151" s="19">
        <v>0</v>
      </c>
      <c r="DL151" s="19">
        <v>0</v>
      </c>
      <c r="DM151" s="19">
        <v>0</v>
      </c>
      <c r="DN151" s="19"/>
    </row>
    <row r="152" spans="1:118">
      <c r="A152" s="50">
        <v>39907</v>
      </c>
      <c r="B152" t="s">
        <v>27</v>
      </c>
      <c r="C152" s="53">
        <f t="shared" si="278"/>
        <v>13751.769999999999</v>
      </c>
      <c r="D152" s="53">
        <f t="shared" si="279"/>
        <v>13751.769999999999</v>
      </c>
      <c r="E152" s="21">
        <f>'[20]Pivot End Balances'!T101</f>
        <v>13751.77</v>
      </c>
      <c r="F152" s="19">
        <f t="shared" si="280"/>
        <v>13751.77</v>
      </c>
      <c r="G152" s="19">
        <f t="shared" si="281"/>
        <v>13751.77</v>
      </c>
      <c r="H152" s="19">
        <f t="shared" si="282"/>
        <v>13751.77</v>
      </c>
      <c r="I152" s="19">
        <f t="shared" si="283"/>
        <v>13751.77</v>
      </c>
      <c r="J152" s="19">
        <f t="shared" si="284"/>
        <v>13751.77</v>
      </c>
      <c r="K152" s="19">
        <f t="shared" si="285"/>
        <v>13751.77</v>
      </c>
      <c r="L152" s="19">
        <f t="shared" si="286"/>
        <v>13751.77</v>
      </c>
      <c r="M152" s="19">
        <f t="shared" si="287"/>
        <v>13751.77</v>
      </c>
      <c r="N152" s="19">
        <f t="shared" si="288"/>
        <v>13751.77</v>
      </c>
      <c r="O152" s="19">
        <f t="shared" si="289"/>
        <v>13751.77</v>
      </c>
      <c r="P152" s="19">
        <f t="shared" si="290"/>
        <v>13751.77</v>
      </c>
      <c r="Q152" s="19">
        <f t="shared" si="291"/>
        <v>13751.77</v>
      </c>
      <c r="R152" s="19">
        <f t="shared" si="292"/>
        <v>13751.77</v>
      </c>
      <c r="S152" s="19">
        <f t="shared" si="293"/>
        <v>13751.77</v>
      </c>
      <c r="T152" s="19">
        <f t="shared" si="294"/>
        <v>13751.77</v>
      </c>
      <c r="U152" s="19">
        <f t="shared" si="295"/>
        <v>13751.77</v>
      </c>
      <c r="V152" s="19">
        <f t="shared" si="296"/>
        <v>13751.77</v>
      </c>
      <c r="W152" s="19">
        <f t="shared" si="297"/>
        <v>13751.77</v>
      </c>
      <c r="X152" s="19">
        <f t="shared" si="298"/>
        <v>13751.77</v>
      </c>
      <c r="Y152" s="19">
        <f t="shared" si="299"/>
        <v>13751.77</v>
      </c>
      <c r="Z152" s="19">
        <f t="shared" si="300"/>
        <v>13751.77</v>
      </c>
      <c r="AA152" s="19">
        <f t="shared" si="301"/>
        <v>13751.77</v>
      </c>
      <c r="AB152" s="19">
        <f t="shared" si="302"/>
        <v>13751.77</v>
      </c>
      <c r="AC152" s="19">
        <f t="shared" si="303"/>
        <v>13751.77</v>
      </c>
      <c r="AD152" s="19">
        <f t="shared" si="304"/>
        <v>13751.77</v>
      </c>
      <c r="AE152" s="19">
        <f t="shared" si="305"/>
        <v>13751.77</v>
      </c>
      <c r="AF152" s="19">
        <f t="shared" si="306"/>
        <v>13751.77</v>
      </c>
      <c r="AH152" s="18">
        <f>'[20]Pivot Additions'!U101</f>
        <v>0</v>
      </c>
      <c r="AI152" s="18">
        <f>'[20]Pivot Additions'!V101</f>
        <v>0</v>
      </c>
      <c r="AJ152" s="18">
        <f>'[20]Pivot Additions'!W101</f>
        <v>0</v>
      </c>
      <c r="AK152" s="18">
        <f>'[20]Pivot Additions'!X101</f>
        <v>0</v>
      </c>
      <c r="AL152" s="18">
        <f>'[20]Pivot Additions'!Y101</f>
        <v>0</v>
      </c>
      <c r="AM152" s="18">
        <f>'[20]Pivot Additions'!Z101</f>
        <v>0</v>
      </c>
      <c r="AN152" s="60">
        <f t="shared" si="327"/>
        <v>0</v>
      </c>
      <c r="AO152" s="60">
        <f>SUM($AH152:$AM152)/SUM($AH$157:$AM$157)*'Capital Spending'!D$12*$AO$1</f>
        <v>0</v>
      </c>
      <c r="AP152" s="60">
        <f>SUM($AH152:$AM152)/SUM($AH$157:$AM$157)*'Capital Spending'!E$12*$AO$1</f>
        <v>0</v>
      </c>
      <c r="AQ152" s="60">
        <f>SUM($AH152:$AM152)/SUM($AH$157:$AM$157)*'Capital Spending'!F$12*$AO$1</f>
        <v>0</v>
      </c>
      <c r="AR152" s="60">
        <f>SUM($AH152:$AM152)/SUM($AH$157:$AM$157)*'Capital Spending'!G$12*$AO$1</f>
        <v>0</v>
      </c>
      <c r="AS152" s="60">
        <f>SUM($AH152:$AM152)/SUM($AH$157:$AM$157)*'Capital Spending'!H$12*$AO$1</f>
        <v>0</v>
      </c>
      <c r="AT152" s="60">
        <f>SUM($AH152:$AM152)/SUM($AH$157:$AM$157)*'Capital Spending'!I$12*$AO$1</f>
        <v>0</v>
      </c>
      <c r="AU152" s="60">
        <f>SUM($AH152:$AM152)/SUM($AH$157:$AM$157)*'Capital Spending'!J$12*$AO$1</f>
        <v>0</v>
      </c>
      <c r="AV152" s="60">
        <f>SUM($AH152:$AM152)/SUM($AH$157:$AM$157)*'Capital Spending'!K$12*$AO$1</f>
        <v>0</v>
      </c>
      <c r="AW152" s="60">
        <f>SUM($AH152:$AM152)/SUM($AH$157:$AM$157)*'Capital Spending'!L$12*$AO$1</f>
        <v>0</v>
      </c>
      <c r="AX152" s="60">
        <f>SUM($AH152:$AM152)/SUM($AH$157:$AM$157)*'Capital Spending'!M$12*$AO$1</f>
        <v>0</v>
      </c>
      <c r="AY152" s="60">
        <f>SUM($AH152:$AM152)/SUM($AH$157:$AM$157)*'Capital Spending'!N$12*$AO$1</f>
        <v>0</v>
      </c>
      <c r="AZ152" s="60">
        <f>SUM($AH152:$AM152)/SUM($AH$157:$AM$157)*'Capital Spending'!O$12*$AO$1</f>
        <v>0</v>
      </c>
      <c r="BA152" s="60">
        <f>SUM($AH152:$AM152)/SUM($AH$157:$AM$157)*'Capital Spending'!P$12*$AO$1</f>
        <v>0</v>
      </c>
      <c r="BB152" s="60">
        <f>SUM($AH152:$AM152)/SUM($AH$157:$AM$157)*'Capital Spending'!Q$12*$AO$1</f>
        <v>0</v>
      </c>
      <c r="BC152" s="60">
        <f>SUM($AH152:$AM152)/SUM($AH$157:$AM$157)*'Capital Spending'!R$12*$AO$1</f>
        <v>0</v>
      </c>
      <c r="BD152" s="60">
        <f>SUM($AH152:$AM152)/SUM($AH$157:$AM$157)*'Capital Spending'!S$12*$AO$1</f>
        <v>0</v>
      </c>
      <c r="BE152" s="60">
        <f>SUM($AH152:$AM152)/SUM($AH$157:$AM$157)*'Capital Spending'!T$12*$AO$1</f>
        <v>0</v>
      </c>
      <c r="BF152" s="60">
        <f>SUM($AH152:$AM152)/SUM($AH$157:$AM$157)*'Capital Spending'!U$12*$AO$1</f>
        <v>0</v>
      </c>
      <c r="BG152" s="60">
        <f>SUM($AH152:$AM152)/SUM($AH$157:$AM$157)*'Capital Spending'!V$12*$AO$1</f>
        <v>0</v>
      </c>
      <c r="BH152" s="60">
        <f>SUM($AH152:$AM152)/SUM($AH$157:$AM$157)*'Capital Spending'!W$12*$AO$1</f>
        <v>0</v>
      </c>
      <c r="BI152" s="19"/>
      <c r="BJ152" s="110">
        <f t="shared" si="328"/>
        <v>0</v>
      </c>
      <c r="BK152" s="31">
        <f>'[20]Pivot Retires'!U101</f>
        <v>0</v>
      </c>
      <c r="BL152" s="31">
        <f>'[20]Pivot Retires'!V101</f>
        <v>0</v>
      </c>
      <c r="BM152" s="31">
        <f>'[20]Pivot Retires'!W101</f>
        <v>0</v>
      </c>
      <c r="BN152" s="31">
        <f>'[20]Pivot Retires'!X101</f>
        <v>0</v>
      </c>
      <c r="BO152" s="31">
        <f>'[20]Pivot Retires'!Y101</f>
        <v>0</v>
      </c>
      <c r="BP152" s="31">
        <f>'[20]Pivot Retires'!Z101</f>
        <v>0</v>
      </c>
      <c r="BQ152" s="18">
        <f t="shared" si="329"/>
        <v>0</v>
      </c>
      <c r="BR152" s="19">
        <f t="shared" si="307"/>
        <v>0</v>
      </c>
      <c r="BS152" s="19">
        <f t="shared" si="308"/>
        <v>0</v>
      </c>
      <c r="BT152" s="19">
        <f t="shared" si="309"/>
        <v>0</v>
      </c>
      <c r="BU152" s="19">
        <f t="shared" si="310"/>
        <v>0</v>
      </c>
      <c r="BV152" s="19">
        <f t="shared" si="311"/>
        <v>0</v>
      </c>
      <c r="BW152" s="19">
        <f t="shared" si="312"/>
        <v>0</v>
      </c>
      <c r="BX152" s="19">
        <f t="shared" si="313"/>
        <v>0</v>
      </c>
      <c r="BY152" s="19">
        <f t="shared" si="314"/>
        <v>0</v>
      </c>
      <c r="BZ152" s="19">
        <f t="shared" si="315"/>
        <v>0</v>
      </c>
      <c r="CA152" s="19">
        <f t="shared" si="316"/>
        <v>0</v>
      </c>
      <c r="CB152" s="19">
        <f t="shared" si="317"/>
        <v>0</v>
      </c>
      <c r="CC152" s="19">
        <f t="shared" si="318"/>
        <v>0</v>
      </c>
      <c r="CD152" s="19">
        <f t="shared" si="319"/>
        <v>0</v>
      </c>
      <c r="CE152" s="19">
        <f t="shared" si="320"/>
        <v>0</v>
      </c>
      <c r="CF152" s="19">
        <f t="shared" si="321"/>
        <v>0</v>
      </c>
      <c r="CG152" s="19">
        <f t="shared" si="322"/>
        <v>0</v>
      </c>
      <c r="CH152" s="19">
        <f t="shared" si="323"/>
        <v>0</v>
      </c>
      <c r="CI152" s="19">
        <f t="shared" si="324"/>
        <v>0</v>
      </c>
      <c r="CJ152" s="19">
        <f t="shared" si="325"/>
        <v>0</v>
      </c>
      <c r="CK152" s="19">
        <f t="shared" si="326"/>
        <v>0</v>
      </c>
      <c r="CL152" s="19"/>
      <c r="CM152" s="18">
        <f>'[20]Pivot Transfers'!U101</f>
        <v>0</v>
      </c>
      <c r="CN152" s="18">
        <f>'[20]Pivot Transfers'!V101</f>
        <v>0</v>
      </c>
      <c r="CO152" s="18">
        <f>'[20]Pivot Transfers'!W101</f>
        <v>0</v>
      </c>
      <c r="CP152" s="18">
        <f>'[20]Pivot Transfers'!X101</f>
        <v>0</v>
      </c>
      <c r="CQ152" s="18">
        <f>'[20]Pivot Transfers'!Y101</f>
        <v>0</v>
      </c>
      <c r="CR152" s="18">
        <f>'[20]Pivot Transfers'!Z101</f>
        <v>0</v>
      </c>
      <c r="CS152" s="18">
        <v>0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9">
        <v>0</v>
      </c>
      <c r="CZ152" s="19">
        <v>0</v>
      </c>
      <c r="DA152" s="19">
        <v>0</v>
      </c>
      <c r="DB152" s="19">
        <v>0</v>
      </c>
      <c r="DC152" s="19">
        <v>0</v>
      </c>
      <c r="DD152" s="19">
        <v>0</v>
      </c>
      <c r="DE152" s="19">
        <v>0</v>
      </c>
      <c r="DF152" s="19">
        <v>0</v>
      </c>
      <c r="DG152" s="19">
        <v>0</v>
      </c>
      <c r="DH152" s="19">
        <v>0</v>
      </c>
      <c r="DI152" s="19">
        <v>0</v>
      </c>
      <c r="DJ152" s="19">
        <v>0</v>
      </c>
      <c r="DK152" s="19">
        <v>0</v>
      </c>
      <c r="DL152" s="19">
        <v>0</v>
      </c>
      <c r="DM152" s="19">
        <v>0</v>
      </c>
      <c r="DN152" s="19"/>
    </row>
    <row r="153" spans="1:118">
      <c r="A153" s="50">
        <v>39908</v>
      </c>
      <c r="B153" t="s">
        <v>28</v>
      </c>
      <c r="C153" s="53">
        <f t="shared" si="278"/>
        <v>123514.83000000002</v>
      </c>
      <c r="D153" s="53">
        <f t="shared" si="279"/>
        <v>123514.83000000002</v>
      </c>
      <c r="E153" s="21">
        <f>'[20]Pivot End Balances'!T102</f>
        <v>123514.83</v>
      </c>
      <c r="F153" s="19">
        <f t="shared" si="280"/>
        <v>123514.83</v>
      </c>
      <c r="G153" s="19">
        <f t="shared" si="281"/>
        <v>123514.83</v>
      </c>
      <c r="H153" s="19">
        <f t="shared" si="282"/>
        <v>123514.83</v>
      </c>
      <c r="I153" s="19">
        <f t="shared" si="283"/>
        <v>123514.83</v>
      </c>
      <c r="J153" s="19">
        <f t="shared" si="284"/>
        <v>123514.83</v>
      </c>
      <c r="K153" s="20">
        <f t="shared" si="285"/>
        <v>123514.83</v>
      </c>
      <c r="L153" s="19">
        <f t="shared" si="286"/>
        <v>123514.83</v>
      </c>
      <c r="M153" s="19">
        <f t="shared" si="287"/>
        <v>123514.83</v>
      </c>
      <c r="N153" s="19">
        <f t="shared" si="288"/>
        <v>123514.83</v>
      </c>
      <c r="O153" s="19">
        <f t="shared" si="289"/>
        <v>123514.83</v>
      </c>
      <c r="P153" s="19">
        <f t="shared" si="290"/>
        <v>123514.83</v>
      </c>
      <c r="Q153" s="19">
        <f t="shared" si="291"/>
        <v>123514.83</v>
      </c>
      <c r="R153" s="19">
        <f t="shared" si="292"/>
        <v>123514.83</v>
      </c>
      <c r="S153" s="19">
        <f t="shared" si="293"/>
        <v>123514.83</v>
      </c>
      <c r="T153" s="19">
        <f t="shared" si="294"/>
        <v>123514.83</v>
      </c>
      <c r="U153" s="19">
        <f t="shared" si="295"/>
        <v>123514.83</v>
      </c>
      <c r="V153" s="19">
        <f t="shared" si="296"/>
        <v>123514.83</v>
      </c>
      <c r="W153" s="19">
        <f t="shared" si="297"/>
        <v>123514.83</v>
      </c>
      <c r="X153" s="19">
        <f t="shared" si="298"/>
        <v>123514.83</v>
      </c>
      <c r="Y153" s="19">
        <f t="shared" si="299"/>
        <v>123514.83</v>
      </c>
      <c r="Z153" s="19">
        <f t="shared" si="300"/>
        <v>123514.83</v>
      </c>
      <c r="AA153" s="19">
        <f t="shared" si="301"/>
        <v>123514.83</v>
      </c>
      <c r="AB153" s="19">
        <f t="shared" si="302"/>
        <v>123514.83</v>
      </c>
      <c r="AC153" s="19">
        <f t="shared" si="303"/>
        <v>123514.83</v>
      </c>
      <c r="AD153" s="19">
        <f t="shared" si="304"/>
        <v>123514.83</v>
      </c>
      <c r="AE153" s="19">
        <f t="shared" si="305"/>
        <v>123514.83</v>
      </c>
      <c r="AF153" s="19">
        <f t="shared" si="306"/>
        <v>123514.83</v>
      </c>
      <c r="AH153" s="18">
        <f>'[20]Pivot Additions'!U102</f>
        <v>0</v>
      </c>
      <c r="AI153" s="18">
        <f>'[20]Pivot Additions'!V102</f>
        <v>0</v>
      </c>
      <c r="AJ153" s="18">
        <f>'[20]Pivot Additions'!W102</f>
        <v>0</v>
      </c>
      <c r="AK153" s="18">
        <f>'[20]Pivot Additions'!X102</f>
        <v>0</v>
      </c>
      <c r="AL153" s="18">
        <f>'[20]Pivot Additions'!Y102</f>
        <v>0</v>
      </c>
      <c r="AM153" s="18">
        <f>'[20]Pivot Additions'!Z102</f>
        <v>0</v>
      </c>
      <c r="AN153" s="60">
        <f t="shared" si="327"/>
        <v>0</v>
      </c>
      <c r="AO153" s="60">
        <f>SUM($AH153:$AM153)/SUM($AH$157:$AM$157)*'Capital Spending'!D$12*$AO$1</f>
        <v>0</v>
      </c>
      <c r="AP153" s="60">
        <f>SUM($AH153:$AM153)/SUM($AH$157:$AM$157)*'Capital Spending'!E$12*$AO$1</f>
        <v>0</v>
      </c>
      <c r="AQ153" s="60">
        <f>SUM($AH153:$AM153)/SUM($AH$157:$AM$157)*'Capital Spending'!F$12*$AO$1</f>
        <v>0</v>
      </c>
      <c r="AR153" s="60">
        <f>SUM($AH153:$AM153)/SUM($AH$157:$AM$157)*'Capital Spending'!G$12*$AO$1</f>
        <v>0</v>
      </c>
      <c r="AS153" s="60">
        <f>SUM($AH153:$AM153)/SUM($AH$157:$AM$157)*'Capital Spending'!H$12*$AO$1</f>
        <v>0</v>
      </c>
      <c r="AT153" s="60">
        <f>SUM($AH153:$AM153)/SUM($AH$157:$AM$157)*'Capital Spending'!I$12*$AO$1</f>
        <v>0</v>
      </c>
      <c r="AU153" s="60">
        <f>SUM($AH153:$AM153)/SUM($AH$157:$AM$157)*'Capital Spending'!J$12*$AO$1</f>
        <v>0</v>
      </c>
      <c r="AV153" s="60">
        <f>SUM($AH153:$AM153)/SUM($AH$157:$AM$157)*'Capital Spending'!K$12*$AO$1</f>
        <v>0</v>
      </c>
      <c r="AW153" s="60">
        <f>SUM($AH153:$AM153)/SUM($AH$157:$AM$157)*'Capital Spending'!L$12*$AO$1</f>
        <v>0</v>
      </c>
      <c r="AX153" s="60">
        <f>SUM($AH153:$AM153)/SUM($AH$157:$AM$157)*'Capital Spending'!M$12*$AO$1</f>
        <v>0</v>
      </c>
      <c r="AY153" s="60">
        <f>SUM($AH153:$AM153)/SUM($AH$157:$AM$157)*'Capital Spending'!N$12*$AO$1</f>
        <v>0</v>
      </c>
      <c r="AZ153" s="60">
        <f>SUM($AH153:$AM153)/SUM($AH$157:$AM$157)*'Capital Spending'!O$12*$AO$1</f>
        <v>0</v>
      </c>
      <c r="BA153" s="60">
        <f>SUM($AH153:$AM153)/SUM($AH$157:$AM$157)*'Capital Spending'!P$12*$AO$1</f>
        <v>0</v>
      </c>
      <c r="BB153" s="60">
        <f>SUM($AH153:$AM153)/SUM($AH$157:$AM$157)*'Capital Spending'!Q$12*$AO$1</f>
        <v>0</v>
      </c>
      <c r="BC153" s="60">
        <f>SUM($AH153:$AM153)/SUM($AH$157:$AM$157)*'Capital Spending'!R$12*$AO$1</f>
        <v>0</v>
      </c>
      <c r="BD153" s="60">
        <f>SUM($AH153:$AM153)/SUM($AH$157:$AM$157)*'Capital Spending'!S$12*$AO$1</f>
        <v>0</v>
      </c>
      <c r="BE153" s="60">
        <f>SUM($AH153:$AM153)/SUM($AH$157:$AM$157)*'Capital Spending'!T$12*$AO$1</f>
        <v>0</v>
      </c>
      <c r="BF153" s="60">
        <f>SUM($AH153:$AM153)/SUM($AH$157:$AM$157)*'Capital Spending'!U$12*$AO$1</f>
        <v>0</v>
      </c>
      <c r="BG153" s="60">
        <f>SUM($AH153:$AM153)/SUM($AH$157:$AM$157)*'Capital Spending'!V$12*$AO$1</f>
        <v>0</v>
      </c>
      <c r="BH153" s="60">
        <f>SUM($AH153:$AM153)/SUM($AH$157:$AM$157)*'Capital Spending'!W$12*$AO$1</f>
        <v>0</v>
      </c>
      <c r="BI153" s="19"/>
      <c r="BJ153" s="110">
        <f t="shared" si="328"/>
        <v>0</v>
      </c>
      <c r="BK153" s="31">
        <f>'[20]Pivot Retires'!U102</f>
        <v>0</v>
      </c>
      <c r="BL153" s="31">
        <f>'[20]Pivot Retires'!V102</f>
        <v>0</v>
      </c>
      <c r="BM153" s="31">
        <f>'[20]Pivot Retires'!W102</f>
        <v>0</v>
      </c>
      <c r="BN153" s="31">
        <f>'[20]Pivot Retires'!X102</f>
        <v>0</v>
      </c>
      <c r="BO153" s="31">
        <f>'[20]Pivot Retires'!Y102</f>
        <v>0</v>
      </c>
      <c r="BP153" s="31">
        <f>'[20]Pivot Retires'!Z102</f>
        <v>0</v>
      </c>
      <c r="BQ153" s="18">
        <f t="shared" si="329"/>
        <v>0</v>
      </c>
      <c r="BR153" s="19">
        <f t="shared" si="307"/>
        <v>0</v>
      </c>
      <c r="BS153" s="19">
        <f t="shared" si="308"/>
        <v>0</v>
      </c>
      <c r="BT153" s="19">
        <f t="shared" si="309"/>
        <v>0</v>
      </c>
      <c r="BU153" s="19">
        <f t="shared" si="310"/>
        <v>0</v>
      </c>
      <c r="BV153" s="19">
        <f t="shared" si="311"/>
        <v>0</v>
      </c>
      <c r="BW153" s="19">
        <f t="shared" si="312"/>
        <v>0</v>
      </c>
      <c r="BX153" s="19">
        <f t="shared" si="313"/>
        <v>0</v>
      </c>
      <c r="BY153" s="19">
        <f t="shared" si="314"/>
        <v>0</v>
      </c>
      <c r="BZ153" s="19">
        <f t="shared" si="315"/>
        <v>0</v>
      </c>
      <c r="CA153" s="19">
        <f t="shared" si="316"/>
        <v>0</v>
      </c>
      <c r="CB153" s="19">
        <f t="shared" si="317"/>
        <v>0</v>
      </c>
      <c r="CC153" s="19">
        <f t="shared" si="318"/>
        <v>0</v>
      </c>
      <c r="CD153" s="19">
        <f t="shared" si="319"/>
        <v>0</v>
      </c>
      <c r="CE153" s="19">
        <f t="shared" si="320"/>
        <v>0</v>
      </c>
      <c r="CF153" s="19">
        <f t="shared" si="321"/>
        <v>0</v>
      </c>
      <c r="CG153" s="19">
        <f t="shared" si="322"/>
        <v>0</v>
      </c>
      <c r="CH153" s="19">
        <f t="shared" si="323"/>
        <v>0</v>
      </c>
      <c r="CI153" s="19">
        <f t="shared" si="324"/>
        <v>0</v>
      </c>
      <c r="CJ153" s="19">
        <f t="shared" si="325"/>
        <v>0</v>
      </c>
      <c r="CK153" s="19">
        <f t="shared" si="326"/>
        <v>0</v>
      </c>
      <c r="CL153" s="19"/>
      <c r="CM153" s="18">
        <f>'[20]Pivot Transfers'!U102</f>
        <v>0</v>
      </c>
      <c r="CN153" s="18">
        <f>'[20]Pivot Transfers'!V102</f>
        <v>0</v>
      </c>
      <c r="CO153" s="18">
        <f>'[20]Pivot Transfers'!W102</f>
        <v>0</v>
      </c>
      <c r="CP153" s="18">
        <f>'[20]Pivot Transfers'!X102</f>
        <v>0</v>
      </c>
      <c r="CQ153" s="18">
        <f>'[20]Pivot Transfers'!Y102</f>
        <v>0</v>
      </c>
      <c r="CR153" s="18">
        <f>'[20]Pivot Transfers'!Z102</f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9">
        <v>0</v>
      </c>
      <c r="CZ153" s="19">
        <v>0</v>
      </c>
      <c r="DA153" s="19">
        <v>0</v>
      </c>
      <c r="DB153" s="19">
        <v>0</v>
      </c>
      <c r="DC153" s="19">
        <v>0</v>
      </c>
      <c r="DD153" s="19">
        <v>0</v>
      </c>
      <c r="DE153" s="19">
        <v>0</v>
      </c>
      <c r="DF153" s="19">
        <v>0</v>
      </c>
      <c r="DG153" s="19">
        <v>0</v>
      </c>
      <c r="DH153" s="19">
        <v>0</v>
      </c>
      <c r="DI153" s="19">
        <v>0</v>
      </c>
      <c r="DJ153" s="19">
        <v>0</v>
      </c>
      <c r="DK153" s="19">
        <v>0</v>
      </c>
      <c r="DL153" s="19">
        <v>0</v>
      </c>
      <c r="DM153" s="19">
        <v>0</v>
      </c>
      <c r="DN153" s="19"/>
    </row>
    <row r="154" spans="1:118">
      <c r="A154" s="50"/>
      <c r="B154"/>
      <c r="C154" s="53"/>
      <c r="D154" s="53"/>
      <c r="E154" s="21"/>
      <c r="K154" s="20"/>
      <c r="AH154" s="18"/>
      <c r="AI154" s="18"/>
      <c r="AJ154" s="18"/>
      <c r="AK154" s="18"/>
      <c r="AL154" s="18"/>
      <c r="AM154" s="18"/>
      <c r="AN154" s="18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19"/>
      <c r="BJ154" s="19"/>
      <c r="BK154" s="31"/>
      <c r="BL154" s="31"/>
      <c r="BM154" s="31"/>
      <c r="BN154" s="31"/>
      <c r="BO154" s="31"/>
      <c r="BP154" s="31"/>
      <c r="BQ154" s="31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</row>
    <row r="155" spans="1:118">
      <c r="A155" s="50"/>
      <c r="B155"/>
      <c r="C155" s="53"/>
      <c r="D155" s="53"/>
      <c r="E155" s="21"/>
      <c r="K155" s="20"/>
      <c r="AH155" s="18"/>
      <c r="AI155" s="18"/>
      <c r="AJ155" s="18"/>
      <c r="AK155" s="18"/>
      <c r="AL155" s="18"/>
      <c r="AM155" s="18"/>
      <c r="AN155" s="18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19"/>
      <c r="BJ155" s="19"/>
      <c r="BK155" s="31"/>
      <c r="BL155" s="31"/>
      <c r="BM155" s="31"/>
      <c r="BN155" s="31"/>
      <c r="BO155" s="31"/>
      <c r="BP155" s="31"/>
      <c r="BQ155" s="31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</row>
    <row r="156" spans="1:118">
      <c r="A156" s="50"/>
      <c r="B156"/>
      <c r="C156" s="53"/>
      <c r="D156" s="53"/>
      <c r="E156" s="21"/>
      <c r="K156" s="20"/>
      <c r="AH156" s="18"/>
      <c r="AI156" s="18"/>
      <c r="AJ156" s="18"/>
      <c r="AK156" s="18"/>
      <c r="AL156" s="18"/>
      <c r="AM156" s="18"/>
      <c r="AN156" s="18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19"/>
      <c r="BJ156" s="19"/>
      <c r="BK156" s="31"/>
      <c r="BL156" s="31"/>
      <c r="BM156" s="31"/>
      <c r="BN156" s="31"/>
      <c r="BO156" s="31"/>
      <c r="BP156" s="31"/>
      <c r="BQ156" s="31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</row>
    <row r="157" spans="1:118" s="2" customFormat="1">
      <c r="A157" s="2" t="s">
        <v>76</v>
      </c>
      <c r="C157" s="27">
        <f t="shared" ref="C157:AF157" si="330">SUM(C84:C155)</f>
        <v>468365717.51968706</v>
      </c>
      <c r="D157" s="27">
        <f t="shared" si="330"/>
        <v>530417571.81245792</v>
      </c>
      <c r="E157" s="27">
        <f t="shared" si="330"/>
        <v>445083203.50000018</v>
      </c>
      <c r="F157" s="27">
        <f t="shared" si="330"/>
        <v>448172031.75000018</v>
      </c>
      <c r="G157" s="27">
        <f t="shared" si="330"/>
        <v>450824783.88000011</v>
      </c>
      <c r="H157" s="27">
        <f t="shared" si="330"/>
        <v>452521047.63000005</v>
      </c>
      <c r="I157" s="27">
        <f t="shared" si="330"/>
        <v>453545378.18000001</v>
      </c>
      <c r="J157" s="27">
        <f t="shared" si="330"/>
        <v>462073953.54000002</v>
      </c>
      <c r="K157" s="27">
        <f t="shared" si="330"/>
        <v>465677479.10000002</v>
      </c>
      <c r="L157" s="27">
        <f t="shared" si="330"/>
        <v>474925005.76807022</v>
      </c>
      <c r="M157" s="27">
        <f t="shared" si="330"/>
        <v>478448087.62657154</v>
      </c>
      <c r="N157" s="27">
        <f t="shared" si="330"/>
        <v>482555018.18076241</v>
      </c>
      <c r="O157" s="27">
        <f t="shared" si="330"/>
        <v>487978933.08129746</v>
      </c>
      <c r="P157" s="27">
        <f t="shared" si="330"/>
        <v>491501599.98923457</v>
      </c>
      <c r="Q157" s="27">
        <f t="shared" si="330"/>
        <v>495447805.52999568</v>
      </c>
      <c r="R157" s="27">
        <f t="shared" si="330"/>
        <v>499751425.96457785</v>
      </c>
      <c r="S157" s="27">
        <f t="shared" si="330"/>
        <v>504404888.65224636</v>
      </c>
      <c r="T157" s="27">
        <f t="shared" si="330"/>
        <v>510101792.98581046</v>
      </c>
      <c r="U157" s="27">
        <f t="shared" si="330"/>
        <v>514830599.43180364</v>
      </c>
      <c r="V157" s="27">
        <f t="shared" si="330"/>
        <v>519651234.18917227</v>
      </c>
      <c r="W157" s="27">
        <f t="shared" si="330"/>
        <v>523153862.54631239</v>
      </c>
      <c r="X157" s="27">
        <f t="shared" si="330"/>
        <v>527954305.5276258</v>
      </c>
      <c r="Y157" s="27">
        <f t="shared" si="330"/>
        <v>528699685.25605237</v>
      </c>
      <c r="Z157" s="27">
        <f t="shared" si="330"/>
        <v>530527033.91944921</v>
      </c>
      <c r="AA157" s="27">
        <f t="shared" si="330"/>
        <v>533622824.94196147</v>
      </c>
      <c r="AB157" s="27">
        <f t="shared" si="330"/>
        <v>535998347.77872348</v>
      </c>
      <c r="AC157" s="27">
        <f t="shared" si="330"/>
        <v>538493056.86977327</v>
      </c>
      <c r="AD157" s="27">
        <f t="shared" si="330"/>
        <v>541513216.2679373</v>
      </c>
      <c r="AE157" s="27">
        <f t="shared" si="330"/>
        <v>543783136.50817847</v>
      </c>
      <c r="AF157" s="27">
        <f t="shared" si="330"/>
        <v>547099337.33915305</v>
      </c>
      <c r="AG157" s="3"/>
      <c r="AH157" s="27">
        <f t="shared" ref="AH157:BH157" si="331">SUM(AH84:AH155)</f>
        <v>3305702.1599999997</v>
      </c>
      <c r="AI157" s="27">
        <f t="shared" si="331"/>
        <v>3152474.72</v>
      </c>
      <c r="AJ157" s="27">
        <f t="shared" si="331"/>
        <v>2430787.87</v>
      </c>
      <c r="AK157" s="27">
        <f t="shared" si="331"/>
        <v>2412473.6399999997</v>
      </c>
      <c r="AL157" s="27">
        <f t="shared" si="331"/>
        <v>9262741.2200000025</v>
      </c>
      <c r="AM157" s="27">
        <f t="shared" si="331"/>
        <v>4387030.1000000006</v>
      </c>
      <c r="AN157" s="27">
        <f>'[23]KY-CapEx'!$R$21*AO1</f>
        <v>11165211.619999997</v>
      </c>
      <c r="AO157" s="27">
        <f t="shared" si="331"/>
        <v>4253673</v>
      </c>
      <c r="AP157" s="27">
        <f t="shared" si="331"/>
        <v>4958595.9999999991</v>
      </c>
      <c r="AQ157" s="27">
        <f t="shared" si="331"/>
        <v>6548686.9999999981</v>
      </c>
      <c r="AR157" s="27">
        <f t="shared" si="331"/>
        <v>4253171.9999999991</v>
      </c>
      <c r="AS157" s="27">
        <f t="shared" si="331"/>
        <v>4764540.9999999991</v>
      </c>
      <c r="AT157" s="27">
        <f t="shared" si="331"/>
        <v>5196073.9999999981</v>
      </c>
      <c r="AU157" s="27">
        <f t="shared" si="331"/>
        <v>5618464.0000000009</v>
      </c>
      <c r="AV157" s="27">
        <f t="shared" si="331"/>
        <v>6878286.9999999981</v>
      </c>
      <c r="AW157" s="27">
        <f t="shared" si="331"/>
        <v>5709432.0000000009</v>
      </c>
      <c r="AX157" s="27">
        <f t="shared" si="331"/>
        <v>5820302.9999999991</v>
      </c>
      <c r="AY157" s="27">
        <f t="shared" si="331"/>
        <v>4228977.9999999991</v>
      </c>
      <c r="AZ157" s="27">
        <f t="shared" si="331"/>
        <v>5795923.9999999981</v>
      </c>
      <c r="BA157" s="27">
        <f t="shared" si="331"/>
        <v>899951.16574000067</v>
      </c>
      <c r="BB157" s="27">
        <f t="shared" si="331"/>
        <v>2206290.9643499996</v>
      </c>
      <c r="BC157" s="27">
        <f t="shared" si="331"/>
        <v>3737773.6921800012</v>
      </c>
      <c r="BD157" s="27">
        <f t="shared" si="331"/>
        <v>2868141.5185500002</v>
      </c>
      <c r="BE157" s="27">
        <f t="shared" si="331"/>
        <v>3012043.7530700006</v>
      </c>
      <c r="BF157" s="27">
        <f t="shared" si="331"/>
        <v>3646458.1305899988</v>
      </c>
      <c r="BG157" s="27">
        <f t="shared" si="331"/>
        <v>2740639.8221400003</v>
      </c>
      <c r="BH157" s="27">
        <f t="shared" si="331"/>
        <v>4003890.4867500002</v>
      </c>
      <c r="BI157" s="3"/>
      <c r="BJ157" s="3"/>
      <c r="BK157" s="30">
        <f t="shared" ref="BK157:CK157" si="332">SUM(BK84:BK155)</f>
        <v>-216873.90999999997</v>
      </c>
      <c r="BL157" s="27">
        <f t="shared" si="332"/>
        <v>-499722.59000000008</v>
      </c>
      <c r="BM157" s="27">
        <f t="shared" si="332"/>
        <v>-734524.12000000011</v>
      </c>
      <c r="BN157" s="27">
        <f t="shared" si="332"/>
        <v>-1388143.0899999999</v>
      </c>
      <c r="BO157" s="27">
        <f t="shared" si="332"/>
        <v>-734165.86</v>
      </c>
      <c r="BP157" s="27">
        <f t="shared" si="332"/>
        <v>-783504.53999999992</v>
      </c>
      <c r="BQ157" s="27">
        <f t="shared" si="332"/>
        <v>-1917684.9519298438</v>
      </c>
      <c r="BR157" s="27">
        <f t="shared" si="332"/>
        <v>-730591.14149869338</v>
      </c>
      <c r="BS157" s="27">
        <f t="shared" si="332"/>
        <v>-851665.44580903498</v>
      </c>
      <c r="BT157" s="27">
        <f t="shared" si="332"/>
        <v>-1124772.0994650165</v>
      </c>
      <c r="BU157" s="27">
        <f t="shared" si="332"/>
        <v>-730505.09206285514</v>
      </c>
      <c r="BV157" s="27">
        <f t="shared" si="332"/>
        <v>-818335.45923895086</v>
      </c>
      <c r="BW157" s="27">
        <f t="shared" si="332"/>
        <v>-892453.56541785947</v>
      </c>
      <c r="BX157" s="27">
        <f t="shared" si="332"/>
        <v>-965001.31233155809</v>
      </c>
      <c r="BY157" s="27">
        <f t="shared" si="332"/>
        <v>-1181382.666435719</v>
      </c>
      <c r="BZ157" s="27">
        <f t="shared" si="332"/>
        <v>-980625.55400689447</v>
      </c>
      <c r="CA157" s="27">
        <f t="shared" si="332"/>
        <v>-999668.24263131432</v>
      </c>
      <c r="CB157" s="27">
        <f t="shared" si="332"/>
        <v>-726349.64285991469</v>
      </c>
      <c r="CC157" s="27">
        <f t="shared" si="332"/>
        <v>-995481.018686597</v>
      </c>
      <c r="CD157" s="27">
        <f t="shared" si="332"/>
        <v>-154571.43731336828</v>
      </c>
      <c r="CE157" s="27">
        <f t="shared" si="332"/>
        <v>-378942.30095325148</v>
      </c>
      <c r="CF157" s="27">
        <f t="shared" si="332"/>
        <v>-641982.66966773744</v>
      </c>
      <c r="CG157" s="27">
        <f t="shared" si="332"/>
        <v>-492618.6817880079</v>
      </c>
      <c r="CH157" s="27">
        <f t="shared" si="332"/>
        <v>-517334.66202019301</v>
      </c>
      <c r="CI157" s="27">
        <f t="shared" si="332"/>
        <v>-626298.73242605606</v>
      </c>
      <c r="CJ157" s="27">
        <f t="shared" si="332"/>
        <v>-470719.58189875877</v>
      </c>
      <c r="CK157" s="27">
        <f t="shared" si="332"/>
        <v>-687689.65577524225</v>
      </c>
      <c r="CL157" s="3"/>
      <c r="CM157" s="30">
        <f t="shared" ref="CM157:DM157" si="333">SUM(CM84:CM155)</f>
        <v>0</v>
      </c>
      <c r="CN157" s="27">
        <f t="shared" si="333"/>
        <v>0</v>
      </c>
      <c r="CO157" s="27">
        <f t="shared" si="333"/>
        <v>0</v>
      </c>
      <c r="CP157" s="27">
        <f t="shared" si="333"/>
        <v>0</v>
      </c>
      <c r="CQ157" s="27">
        <f t="shared" si="333"/>
        <v>0</v>
      </c>
      <c r="CR157" s="27">
        <f t="shared" si="333"/>
        <v>0</v>
      </c>
      <c r="CS157" s="27">
        <f t="shared" si="333"/>
        <v>0</v>
      </c>
      <c r="CT157" s="27">
        <f t="shared" si="333"/>
        <v>0</v>
      </c>
      <c r="CU157" s="27">
        <f t="shared" si="333"/>
        <v>0</v>
      </c>
      <c r="CV157" s="27">
        <f t="shared" si="333"/>
        <v>0</v>
      </c>
      <c r="CW157" s="27">
        <f t="shared" si="333"/>
        <v>0</v>
      </c>
      <c r="CX157" s="27">
        <f t="shared" si="333"/>
        <v>0</v>
      </c>
      <c r="CY157" s="27">
        <f t="shared" si="333"/>
        <v>0</v>
      </c>
      <c r="CZ157" s="27">
        <f t="shared" si="333"/>
        <v>0</v>
      </c>
      <c r="DA157" s="27">
        <f t="shared" si="333"/>
        <v>0</v>
      </c>
      <c r="DB157" s="27">
        <f t="shared" si="333"/>
        <v>0</v>
      </c>
      <c r="DC157" s="27">
        <f t="shared" si="333"/>
        <v>0</v>
      </c>
      <c r="DD157" s="27">
        <f t="shared" si="333"/>
        <v>0</v>
      </c>
      <c r="DE157" s="27">
        <f t="shared" si="333"/>
        <v>0</v>
      </c>
      <c r="DF157" s="27">
        <f t="shared" si="333"/>
        <v>0</v>
      </c>
      <c r="DG157" s="27">
        <f t="shared" si="333"/>
        <v>0</v>
      </c>
      <c r="DH157" s="27">
        <f t="shared" si="333"/>
        <v>0</v>
      </c>
      <c r="DI157" s="27">
        <f t="shared" si="333"/>
        <v>0</v>
      </c>
      <c r="DJ157" s="27">
        <f t="shared" si="333"/>
        <v>0</v>
      </c>
      <c r="DK157" s="27">
        <f t="shared" si="333"/>
        <v>0</v>
      </c>
      <c r="DL157" s="27">
        <f t="shared" si="333"/>
        <v>0</v>
      </c>
      <c r="DM157" s="27">
        <f t="shared" si="333"/>
        <v>0</v>
      </c>
      <c r="DN157" s="3"/>
    </row>
    <row r="158" spans="1:118">
      <c r="E158" s="65">
        <f>'[22]major ratebase items'!E$45</f>
        <v>445083203.5</v>
      </c>
      <c r="F158" s="65">
        <f>'[22]major ratebase items'!F$45</f>
        <v>448172031.74999994</v>
      </c>
      <c r="G158" s="65">
        <f>'[22]major ratebase items'!G$45</f>
        <v>450824783.88</v>
      </c>
      <c r="H158" s="65">
        <f>'[22]major ratebase items'!H$45</f>
        <v>452521047.63</v>
      </c>
      <c r="I158" s="65">
        <f>'[22]major ratebase items'!I$45</f>
        <v>453545378.18000001</v>
      </c>
      <c r="J158" s="65">
        <f>'[22]major ratebase items'!J$45</f>
        <v>462073953.54000002</v>
      </c>
      <c r="K158" s="65">
        <f>'[22]major ratebase items'!K$45</f>
        <v>465677479.10000002</v>
      </c>
      <c r="L158" s="79">
        <v>446222219.37999994</v>
      </c>
      <c r="M158" s="65">
        <v>445083203.5</v>
      </c>
      <c r="N158" s="65" t="s">
        <v>200</v>
      </c>
      <c r="O158" s="65" t="s">
        <v>200</v>
      </c>
      <c r="P158" s="65" t="s">
        <v>200</v>
      </c>
      <c r="Q158" s="65" t="s">
        <v>200</v>
      </c>
      <c r="AN158" s="76"/>
      <c r="AO158" s="76" t="str">
        <f>IF(AO157='Capital Spending'!D12,"ok",'Capital Spending'!D12)</f>
        <v>ok</v>
      </c>
      <c r="AP158" s="76" t="str">
        <f>IF(AP157='Capital Spending'!E12,"ok",'Capital Spending'!E12)</f>
        <v>ok</v>
      </c>
      <c r="AQ158" s="76" t="str">
        <f>IF(AQ157='Capital Spending'!F12,"ok",'Capital Spending'!F12)</f>
        <v>ok</v>
      </c>
      <c r="AR158" s="76" t="str">
        <f>IF(AR157='Capital Spending'!G12,"ok",'Capital Spending'!G12)</f>
        <v>ok</v>
      </c>
      <c r="AS158" s="76" t="str">
        <f>IF(AS157='Capital Spending'!H12,"ok",'Capital Spending'!H12)</f>
        <v>ok</v>
      </c>
      <c r="AT158" s="76" t="str">
        <f>IF(AT157='Capital Spending'!I12,"ok",'Capital Spending'!I12)</f>
        <v>ok</v>
      </c>
      <c r="AU158" s="76" t="str">
        <f>IF(AU157='Capital Spending'!J12,"ok",'Capital Spending'!J12)</f>
        <v>ok</v>
      </c>
      <c r="AV158" s="76" t="str">
        <f>IF(AV157='Capital Spending'!K12,"ok",'Capital Spending'!K12)</f>
        <v>ok</v>
      </c>
      <c r="AW158" s="76" t="str">
        <f>IF(AW157='Capital Spending'!L12,"ok",'Capital Spending'!L12)</f>
        <v>ok</v>
      </c>
      <c r="AX158" s="76" t="str">
        <f>IF(AX157='Capital Spending'!M12,"ok",'Capital Spending'!M12)</f>
        <v>ok</v>
      </c>
      <c r="AY158" s="76" t="str">
        <f>IF(AY157='Capital Spending'!N12,"ok",'Capital Spending'!N12)</f>
        <v>ok</v>
      </c>
      <c r="AZ158" s="76" t="str">
        <f>IF(AZ157='Capital Spending'!O12,"ok",'Capital Spending'!O12)</f>
        <v>ok</v>
      </c>
      <c r="BA158" s="76" t="str">
        <f>IF(BA157='Capital Spending'!P12,"ok",'Capital Spending'!P12)</f>
        <v>ok</v>
      </c>
      <c r="BB158" s="76" t="str">
        <f>IF(BB157='Capital Spending'!Q12,"ok",'Capital Spending'!Q12)</f>
        <v>ok</v>
      </c>
      <c r="BC158" s="76" t="str">
        <f>IF(BC157='Capital Spending'!R12,"ok",'Capital Spending'!R12)</f>
        <v>ok</v>
      </c>
      <c r="BD158" s="76" t="str">
        <f>IF(BD157='Capital Spending'!S12,"ok",'Capital Spending'!S12)</f>
        <v>ok</v>
      </c>
      <c r="BE158" s="76" t="str">
        <f>IF(BE157='Capital Spending'!T12,"ok",'Capital Spending'!T12)</f>
        <v>ok</v>
      </c>
      <c r="BF158" s="76" t="str">
        <f>IF(BF157='Capital Spending'!U12,"ok",'Capital Spending'!U12)</f>
        <v>ok</v>
      </c>
      <c r="BG158" s="76" t="str">
        <f>IF(BG157='Capital Spending'!V12,"ok",'Capital Spending'!V12)</f>
        <v>ok</v>
      </c>
      <c r="BH158" s="76" t="str">
        <f>IF(BH157='Capital Spending'!W12,"ok",'Capital Spending'!W12)</f>
        <v>ok</v>
      </c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</row>
    <row r="159" spans="1:118">
      <c r="E159" s="65">
        <f>E157-E158</f>
        <v>0</v>
      </c>
      <c r="F159" s="65">
        <f t="shared" ref="F159:Q159" si="334">F157-F158</f>
        <v>0</v>
      </c>
      <c r="G159" s="65">
        <f t="shared" si="334"/>
        <v>0</v>
      </c>
      <c r="H159" s="65">
        <f t="shared" si="334"/>
        <v>0</v>
      </c>
      <c r="I159" s="65">
        <f t="shared" si="334"/>
        <v>0</v>
      </c>
      <c r="J159" s="65">
        <f t="shared" si="334"/>
        <v>0</v>
      </c>
      <c r="K159" s="65">
        <f t="shared" si="334"/>
        <v>0</v>
      </c>
      <c r="L159" s="79">
        <f t="shared" si="334"/>
        <v>28702786.388070285</v>
      </c>
      <c r="M159" s="65">
        <f t="shared" si="334"/>
        <v>33364884.126571536</v>
      </c>
      <c r="N159" s="65">
        <f t="shared" si="334"/>
        <v>482555018.18076241</v>
      </c>
      <c r="O159" s="65">
        <f t="shared" si="334"/>
        <v>487978933.08129746</v>
      </c>
      <c r="P159" s="65">
        <f t="shared" si="334"/>
        <v>491501599.98923457</v>
      </c>
      <c r="Q159" s="65">
        <f t="shared" si="334"/>
        <v>495447805.52999568</v>
      </c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</row>
    <row r="160" spans="1:118">
      <c r="K160" s="20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</row>
    <row r="161" spans="1:212">
      <c r="A161" s="140" t="s">
        <v>197</v>
      </c>
      <c r="E161" s="16"/>
      <c r="F161" s="65"/>
      <c r="G161" s="65"/>
      <c r="H161" s="65"/>
      <c r="I161" s="65"/>
      <c r="J161" s="65"/>
      <c r="K161" s="79"/>
      <c r="L161" s="79"/>
      <c r="M161" s="79"/>
      <c r="N161" s="65"/>
      <c r="O161" s="65"/>
      <c r="P161" s="65"/>
      <c r="Q161" s="65"/>
      <c r="AO161" s="127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</row>
    <row r="162" spans="1:212" s="33" customFormat="1">
      <c r="B162" s="2" t="s">
        <v>9</v>
      </c>
      <c r="C162" s="20">
        <f t="shared" ref="C162:D162" si="335">C32*$AI$171</f>
        <v>10286885.106765689</v>
      </c>
      <c r="D162" s="20">
        <f t="shared" si="335"/>
        <v>11452952.380501948</v>
      </c>
      <c r="E162" s="20">
        <f>E32*$AI$171</f>
        <v>10300661.957107814</v>
      </c>
      <c r="F162" s="20">
        <f t="shared" ref="F162:BQ162" si="336">F32*$AI$171</f>
        <v>10283468.038773198</v>
      </c>
      <c r="G162" s="20">
        <f t="shared" si="336"/>
        <v>10283902.545296248</v>
      </c>
      <c r="H162" s="20">
        <f t="shared" si="336"/>
        <v>10297121.466873704</v>
      </c>
      <c r="I162" s="20">
        <f t="shared" si="336"/>
        <v>10390466.149537649</v>
      </c>
      <c r="J162" s="20">
        <f t="shared" si="336"/>
        <v>9909672.2552091517</v>
      </c>
      <c r="K162" s="20">
        <f t="shared" si="336"/>
        <v>9921241.1117184404</v>
      </c>
      <c r="L162" s="20">
        <f t="shared" si="336"/>
        <v>10054291.224400532</v>
      </c>
      <c r="M162" s="20">
        <f t="shared" si="336"/>
        <v>10133783.273161797</v>
      </c>
      <c r="N162" s="20">
        <f t="shared" si="336"/>
        <v>10277223.154118551</v>
      </c>
      <c r="O162" s="20">
        <f t="shared" si="336"/>
        <v>10520468.668754939</v>
      </c>
      <c r="P162" s="20">
        <f t="shared" si="336"/>
        <v>10632035.000968326</v>
      </c>
      <c r="Q162" s="20">
        <f t="shared" si="336"/>
        <v>10725171.542033579</v>
      </c>
      <c r="R162" s="20">
        <f t="shared" si="336"/>
        <v>10810050.778309982</v>
      </c>
      <c r="S162" s="20">
        <f t="shared" si="336"/>
        <v>10867149.708382457</v>
      </c>
      <c r="T162" s="20">
        <f t="shared" si="336"/>
        <v>10931099.538461372</v>
      </c>
      <c r="U162" s="20">
        <f t="shared" si="336"/>
        <v>10977679.03394432</v>
      </c>
      <c r="V162" s="20">
        <f t="shared" si="336"/>
        <v>11020173.225845667</v>
      </c>
      <c r="W162" s="20">
        <f t="shared" si="336"/>
        <v>11087595.797931606</v>
      </c>
      <c r="X162" s="20">
        <f t="shared" si="336"/>
        <v>11156575.720150623</v>
      </c>
      <c r="Y162" s="20">
        <f t="shared" si="336"/>
        <v>11236067.768911891</v>
      </c>
      <c r="Z162" s="20">
        <f t="shared" si="336"/>
        <v>11379507.649868643</v>
      </c>
      <c r="AA162" s="20">
        <f t="shared" si="336"/>
        <v>11622753.164505029</v>
      </c>
      <c r="AB162" s="20">
        <f t="shared" si="336"/>
        <v>11734319.496718418</v>
      </c>
      <c r="AC162" s="20">
        <f t="shared" si="336"/>
        <v>11827456.037783673</v>
      </c>
      <c r="AD162" s="20">
        <f t="shared" si="336"/>
        <v>11912335.274060074</v>
      </c>
      <c r="AE162" s="20">
        <f t="shared" si="336"/>
        <v>11969434.204132549</v>
      </c>
      <c r="AF162" s="20">
        <f t="shared" si="336"/>
        <v>12033384.034211466</v>
      </c>
      <c r="AG162" s="20">
        <f t="shared" si="336"/>
        <v>0</v>
      </c>
      <c r="AH162" s="20">
        <f t="shared" si="336"/>
        <v>1677.1279764892076</v>
      </c>
      <c r="AI162" s="20">
        <f t="shared" si="336"/>
        <v>434.50652305146809</v>
      </c>
      <c r="AJ162" s="20">
        <f t="shared" si="336"/>
        <v>13218.921577454053</v>
      </c>
      <c r="AK162" s="20">
        <f t="shared" si="336"/>
        <v>93344.682663946427</v>
      </c>
      <c r="AL162" s="20">
        <f t="shared" si="336"/>
        <v>69968.737293436818</v>
      </c>
      <c r="AM162" s="20">
        <f t="shared" si="336"/>
        <v>11682.151746732017</v>
      </c>
      <c r="AN162" s="20">
        <f t="shared" si="336"/>
        <v>133050.11268209171</v>
      </c>
      <c r="AO162" s="20">
        <f t="shared" si="336"/>
        <v>79492.048761266022</v>
      </c>
      <c r="AP162" s="20">
        <f t="shared" si="336"/>
        <v>143439.88095675202</v>
      </c>
      <c r="AQ162" s="20">
        <f t="shared" si="336"/>
        <v>243245.5146363877</v>
      </c>
      <c r="AR162" s="20">
        <f t="shared" si="336"/>
        <v>111566.33221338755</v>
      </c>
      <c r="AS162" s="20">
        <f t="shared" si="336"/>
        <v>93136.541065254962</v>
      </c>
      <c r="AT162" s="20">
        <f t="shared" si="336"/>
        <v>84879.236276402531</v>
      </c>
      <c r="AU162" s="20">
        <f t="shared" si="336"/>
        <v>57098.930072475327</v>
      </c>
      <c r="AV162" s="20">
        <f t="shared" si="336"/>
        <v>63949.830078915205</v>
      </c>
      <c r="AW162" s="20">
        <f t="shared" si="336"/>
        <v>46579.495482946921</v>
      </c>
      <c r="AX162" s="20">
        <f t="shared" si="336"/>
        <v>42494.191901346843</v>
      </c>
      <c r="AY162" s="20">
        <f t="shared" si="336"/>
        <v>67422.572085939988</v>
      </c>
      <c r="AZ162" s="20">
        <f t="shared" si="336"/>
        <v>68979.922219018204</v>
      </c>
      <c r="BA162" s="20">
        <f t="shared" si="336"/>
        <v>79492.048761266022</v>
      </c>
      <c r="BB162" s="20">
        <f t="shared" si="336"/>
        <v>143439.88095675202</v>
      </c>
      <c r="BC162" s="20">
        <f t="shared" si="336"/>
        <v>243245.5146363877</v>
      </c>
      <c r="BD162" s="20">
        <f t="shared" si="336"/>
        <v>111566.33221338755</v>
      </c>
      <c r="BE162" s="20">
        <f t="shared" si="336"/>
        <v>93136.541065254962</v>
      </c>
      <c r="BF162" s="20">
        <f t="shared" si="336"/>
        <v>84879.236276402531</v>
      </c>
      <c r="BG162" s="20">
        <f t="shared" si="336"/>
        <v>57098.930072475327</v>
      </c>
      <c r="BH162" s="20">
        <f t="shared" si="336"/>
        <v>63949.830078915205</v>
      </c>
      <c r="BI162" s="20">
        <f t="shared" si="336"/>
        <v>0</v>
      </c>
      <c r="BJ162" s="20">
        <f t="shared" si="336"/>
        <v>0</v>
      </c>
      <c r="BK162" s="20">
        <f t="shared" si="336"/>
        <v>-18871.046311104437</v>
      </c>
      <c r="BL162" s="20">
        <f t="shared" si="336"/>
        <v>0</v>
      </c>
      <c r="BM162" s="20">
        <f t="shared" si="336"/>
        <v>0</v>
      </c>
      <c r="BN162" s="20">
        <f t="shared" si="336"/>
        <v>0</v>
      </c>
      <c r="BO162" s="20">
        <f t="shared" si="336"/>
        <v>-550762.63162193657</v>
      </c>
      <c r="BP162" s="20">
        <f t="shared" si="336"/>
        <v>0</v>
      </c>
      <c r="BQ162" s="20">
        <f t="shared" si="336"/>
        <v>0</v>
      </c>
      <c r="BR162" s="20">
        <f t="shared" ref="BR162:DM162" si="337">BR32*$AI$171</f>
        <v>0</v>
      </c>
      <c r="BS162" s="20">
        <f t="shared" si="337"/>
        <v>0</v>
      </c>
      <c r="BT162" s="20">
        <f t="shared" si="337"/>
        <v>0</v>
      </c>
      <c r="BU162" s="20">
        <f t="shared" si="337"/>
        <v>0</v>
      </c>
      <c r="BV162" s="20">
        <f t="shared" si="337"/>
        <v>0</v>
      </c>
      <c r="BW162" s="20">
        <f t="shared" si="337"/>
        <v>0</v>
      </c>
      <c r="BX162" s="20">
        <f t="shared" si="337"/>
        <v>0</v>
      </c>
      <c r="BY162" s="20">
        <f t="shared" si="337"/>
        <v>0</v>
      </c>
      <c r="BZ162" s="20">
        <f t="shared" si="337"/>
        <v>0</v>
      </c>
      <c r="CA162" s="20">
        <f t="shared" si="337"/>
        <v>0</v>
      </c>
      <c r="CB162" s="20">
        <f t="shared" si="337"/>
        <v>0</v>
      </c>
      <c r="CC162" s="20">
        <f t="shared" si="337"/>
        <v>0</v>
      </c>
      <c r="CD162" s="20">
        <f t="shared" si="337"/>
        <v>0</v>
      </c>
      <c r="CE162" s="20">
        <f t="shared" si="337"/>
        <v>0</v>
      </c>
      <c r="CF162" s="20">
        <f t="shared" si="337"/>
        <v>0</v>
      </c>
      <c r="CG162" s="20">
        <f t="shared" si="337"/>
        <v>0</v>
      </c>
      <c r="CH162" s="20">
        <f t="shared" si="337"/>
        <v>0</v>
      </c>
      <c r="CI162" s="20">
        <f t="shared" si="337"/>
        <v>0</v>
      </c>
      <c r="CJ162" s="20">
        <f t="shared" si="337"/>
        <v>0</v>
      </c>
      <c r="CK162" s="20">
        <f t="shared" si="337"/>
        <v>0</v>
      </c>
      <c r="CL162" s="20">
        <f t="shared" si="337"/>
        <v>0</v>
      </c>
      <c r="CM162" s="20">
        <f t="shared" si="337"/>
        <v>0</v>
      </c>
      <c r="CN162" s="20">
        <f t="shared" si="337"/>
        <v>0</v>
      </c>
      <c r="CO162" s="20">
        <f t="shared" si="337"/>
        <v>0</v>
      </c>
      <c r="CP162" s="20">
        <f t="shared" si="337"/>
        <v>0</v>
      </c>
      <c r="CQ162" s="20">
        <f t="shared" si="337"/>
        <v>0</v>
      </c>
      <c r="CR162" s="20">
        <f t="shared" si="337"/>
        <v>-113.29523744198021</v>
      </c>
      <c r="CS162" s="20">
        <f t="shared" si="337"/>
        <v>0</v>
      </c>
      <c r="CT162" s="20">
        <f t="shared" si="337"/>
        <v>0</v>
      </c>
      <c r="CU162" s="20">
        <f t="shared" si="337"/>
        <v>0</v>
      </c>
      <c r="CV162" s="20">
        <f t="shared" si="337"/>
        <v>0</v>
      </c>
      <c r="CW162" s="20">
        <f t="shared" si="337"/>
        <v>0</v>
      </c>
      <c r="CX162" s="20">
        <f t="shared" si="337"/>
        <v>0</v>
      </c>
      <c r="CY162" s="20">
        <f t="shared" si="337"/>
        <v>0</v>
      </c>
      <c r="CZ162" s="20">
        <f t="shared" si="337"/>
        <v>0</v>
      </c>
      <c r="DA162" s="20">
        <f t="shared" si="337"/>
        <v>0</v>
      </c>
      <c r="DB162" s="20">
        <f t="shared" si="337"/>
        <v>0</v>
      </c>
      <c r="DC162" s="20">
        <f t="shared" si="337"/>
        <v>0</v>
      </c>
      <c r="DD162" s="20">
        <f t="shared" si="337"/>
        <v>0</v>
      </c>
      <c r="DE162" s="20">
        <f t="shared" si="337"/>
        <v>0</v>
      </c>
      <c r="DF162" s="20">
        <f t="shared" si="337"/>
        <v>0</v>
      </c>
      <c r="DG162" s="20">
        <f t="shared" si="337"/>
        <v>0</v>
      </c>
      <c r="DH162" s="20">
        <f t="shared" si="337"/>
        <v>0</v>
      </c>
      <c r="DI162" s="20">
        <f t="shared" si="337"/>
        <v>0</v>
      </c>
      <c r="DJ162" s="20">
        <f t="shared" si="337"/>
        <v>0</v>
      </c>
      <c r="DK162" s="20">
        <f t="shared" si="337"/>
        <v>0</v>
      </c>
      <c r="DL162" s="20">
        <f t="shared" si="337"/>
        <v>0</v>
      </c>
      <c r="DM162" s="20">
        <f t="shared" si="337"/>
        <v>0</v>
      </c>
      <c r="DN162" s="16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</row>
    <row r="163" spans="1:212" s="33" customFormat="1">
      <c r="B163" s="2" t="s">
        <v>31</v>
      </c>
      <c r="C163" s="20">
        <f t="shared" ref="C163:D163" si="338">C57*$AI$172</f>
        <v>9070222.9356198702</v>
      </c>
      <c r="D163" s="20">
        <f t="shared" si="338"/>
        <v>9266493.8830623385</v>
      </c>
      <c r="E163" s="20">
        <f>E57*$AI$172</f>
        <v>9097607.5083352942</v>
      </c>
      <c r="F163" s="20">
        <f t="shared" ref="F163:BQ163" si="339">F57*$AI$172</f>
        <v>9097609.5339002218</v>
      </c>
      <c r="G163" s="20">
        <f t="shared" si="339"/>
        <v>9097609.5339002218</v>
      </c>
      <c r="H163" s="20">
        <f t="shared" si="339"/>
        <v>9158795.3858280592</v>
      </c>
      <c r="I163" s="20">
        <f t="shared" si="339"/>
        <v>9205174.4843706563</v>
      </c>
      <c r="J163" s="20">
        <f t="shared" si="339"/>
        <v>8959900.0861807279</v>
      </c>
      <c r="K163" s="20">
        <f t="shared" si="339"/>
        <v>8960637.6157349553</v>
      </c>
      <c r="L163" s="20">
        <f t="shared" si="339"/>
        <v>9004592.1650398541</v>
      </c>
      <c r="M163" s="20">
        <f t="shared" si="339"/>
        <v>9025192.4916715641</v>
      </c>
      <c r="N163" s="20">
        <f t="shared" si="339"/>
        <v>9045941.10839222</v>
      </c>
      <c r="O163" s="20">
        <f t="shared" si="339"/>
        <v>9066868.004530279</v>
      </c>
      <c r="P163" s="20">
        <f t="shared" si="339"/>
        <v>9088299.5782245081</v>
      </c>
      <c r="Q163" s="20">
        <f t="shared" si="339"/>
        <v>9104670.6669497602</v>
      </c>
      <c r="R163" s="20">
        <f t="shared" si="339"/>
        <v>9122889.2125535123</v>
      </c>
      <c r="S163" s="20">
        <f t="shared" si="339"/>
        <v>9138736.6590424981</v>
      </c>
      <c r="T163" s="20">
        <f t="shared" si="339"/>
        <v>9154519.5570721198</v>
      </c>
      <c r="U163" s="20">
        <f t="shared" si="339"/>
        <v>9169984.9109551962</v>
      </c>
      <c r="V163" s="20">
        <f t="shared" si="339"/>
        <v>9185393.2565529235</v>
      </c>
      <c r="W163" s="20">
        <f t="shared" si="339"/>
        <v>9200974.2264375482</v>
      </c>
      <c r="X163" s="20">
        <f t="shared" si="339"/>
        <v>9227018.730074998</v>
      </c>
      <c r="Y163" s="20">
        <f t="shared" si="339"/>
        <v>9247619.0567067098</v>
      </c>
      <c r="Z163" s="20">
        <f t="shared" si="339"/>
        <v>9268367.673427362</v>
      </c>
      <c r="AA163" s="20">
        <f t="shared" si="339"/>
        <v>9289294.5695654228</v>
      </c>
      <c r="AB163" s="20">
        <f t="shared" si="339"/>
        <v>9310726.1432596538</v>
      </c>
      <c r="AC163" s="20">
        <f t="shared" si="339"/>
        <v>9327097.2319849022</v>
      </c>
      <c r="AD163" s="20">
        <f t="shared" si="339"/>
        <v>9345315.7775886562</v>
      </c>
      <c r="AE163" s="20">
        <f t="shared" si="339"/>
        <v>9361163.224077642</v>
      </c>
      <c r="AF163" s="20">
        <f t="shared" si="339"/>
        <v>9376946.1221072637</v>
      </c>
      <c r="AG163" s="20">
        <f t="shared" si="339"/>
        <v>0</v>
      </c>
      <c r="AH163" s="20">
        <f t="shared" si="339"/>
        <v>2.0255649283219364</v>
      </c>
      <c r="AI163" s="20">
        <f t="shared" si="339"/>
        <v>-8.3122953639957687E-14</v>
      </c>
      <c r="AJ163" s="20">
        <f t="shared" si="339"/>
        <v>61185.851927838121</v>
      </c>
      <c r="AK163" s="20">
        <f t="shared" si="339"/>
        <v>46379.098542597247</v>
      </c>
      <c r="AL163" s="20">
        <f t="shared" si="339"/>
        <v>16494.557932278974</v>
      </c>
      <c r="AM163" s="20">
        <f t="shared" si="339"/>
        <v>614.43678467418647</v>
      </c>
      <c r="AN163" s="20">
        <f t="shared" si="339"/>
        <v>43954.549304898603</v>
      </c>
      <c r="AO163" s="20">
        <f t="shared" si="339"/>
        <v>20600.326631710086</v>
      </c>
      <c r="AP163" s="20">
        <f t="shared" si="339"/>
        <v>20748.616720653226</v>
      </c>
      <c r="AQ163" s="20">
        <f t="shared" si="339"/>
        <v>20926.896138061362</v>
      </c>
      <c r="AR163" s="20">
        <f t="shared" si="339"/>
        <v>21431.573694229555</v>
      </c>
      <c r="AS163" s="20">
        <f t="shared" si="339"/>
        <v>16371.088725249376</v>
      </c>
      <c r="AT163" s="20">
        <f t="shared" si="339"/>
        <v>18218.545603754366</v>
      </c>
      <c r="AU163" s="20">
        <f t="shared" si="339"/>
        <v>15847.446488985226</v>
      </c>
      <c r="AV163" s="20">
        <f t="shared" si="339"/>
        <v>15782.898029622458</v>
      </c>
      <c r="AW163" s="20">
        <f t="shared" si="339"/>
        <v>15465.353883075886</v>
      </c>
      <c r="AX163" s="20">
        <f t="shared" si="339"/>
        <v>15408.345597727177</v>
      </c>
      <c r="AY163" s="20">
        <f t="shared" si="339"/>
        <v>15580.96988462477</v>
      </c>
      <c r="AZ163" s="20">
        <f t="shared" si="339"/>
        <v>26044.503637451067</v>
      </c>
      <c r="BA163" s="20">
        <f t="shared" si="339"/>
        <v>20600.326631710086</v>
      </c>
      <c r="BB163" s="20">
        <f t="shared" si="339"/>
        <v>20748.616720653226</v>
      </c>
      <c r="BC163" s="20">
        <f t="shared" si="339"/>
        <v>20926.896138061362</v>
      </c>
      <c r="BD163" s="20">
        <f t="shared" si="339"/>
        <v>21431.573694229555</v>
      </c>
      <c r="BE163" s="20">
        <f t="shared" si="339"/>
        <v>16371.088725249376</v>
      </c>
      <c r="BF163" s="20">
        <f t="shared" si="339"/>
        <v>18218.545603754366</v>
      </c>
      <c r="BG163" s="20">
        <f t="shared" si="339"/>
        <v>15847.446488985226</v>
      </c>
      <c r="BH163" s="20">
        <f t="shared" si="339"/>
        <v>15782.898029622458</v>
      </c>
      <c r="BI163" s="20">
        <f t="shared" si="339"/>
        <v>0</v>
      </c>
      <c r="BJ163" s="20">
        <f t="shared" si="339"/>
        <v>0</v>
      </c>
      <c r="BK163" s="20">
        <f t="shared" si="339"/>
        <v>0</v>
      </c>
      <c r="BL163" s="20">
        <f t="shared" si="339"/>
        <v>0</v>
      </c>
      <c r="BM163" s="20">
        <f t="shared" si="339"/>
        <v>0</v>
      </c>
      <c r="BN163" s="20">
        <f t="shared" si="339"/>
        <v>0</v>
      </c>
      <c r="BO163" s="20">
        <f t="shared" si="339"/>
        <v>-261768.95612220748</v>
      </c>
      <c r="BP163" s="20">
        <f t="shared" si="339"/>
        <v>0</v>
      </c>
      <c r="BQ163" s="20">
        <f t="shared" si="339"/>
        <v>0</v>
      </c>
      <c r="BR163" s="20">
        <f t="shared" ref="BR163:DM163" si="340">BR57*$AI$172</f>
        <v>0</v>
      </c>
      <c r="BS163" s="20">
        <f t="shared" si="340"/>
        <v>0</v>
      </c>
      <c r="BT163" s="20">
        <f t="shared" si="340"/>
        <v>0</v>
      </c>
      <c r="BU163" s="20">
        <f t="shared" si="340"/>
        <v>0</v>
      </c>
      <c r="BV163" s="20">
        <f t="shared" si="340"/>
        <v>0</v>
      </c>
      <c r="BW163" s="20">
        <f t="shared" si="340"/>
        <v>0</v>
      </c>
      <c r="BX163" s="20">
        <f t="shared" si="340"/>
        <v>0</v>
      </c>
      <c r="BY163" s="20">
        <f t="shared" si="340"/>
        <v>0</v>
      </c>
      <c r="BZ163" s="20">
        <f t="shared" si="340"/>
        <v>0</v>
      </c>
      <c r="CA163" s="20">
        <f t="shared" si="340"/>
        <v>0</v>
      </c>
      <c r="CB163" s="20">
        <f t="shared" si="340"/>
        <v>0</v>
      </c>
      <c r="CC163" s="20">
        <f t="shared" si="340"/>
        <v>0</v>
      </c>
      <c r="CD163" s="20">
        <f t="shared" si="340"/>
        <v>0</v>
      </c>
      <c r="CE163" s="20">
        <f t="shared" si="340"/>
        <v>0</v>
      </c>
      <c r="CF163" s="20">
        <f t="shared" si="340"/>
        <v>0</v>
      </c>
      <c r="CG163" s="20">
        <f t="shared" si="340"/>
        <v>0</v>
      </c>
      <c r="CH163" s="20">
        <f t="shared" si="340"/>
        <v>0</v>
      </c>
      <c r="CI163" s="20">
        <f t="shared" si="340"/>
        <v>0</v>
      </c>
      <c r="CJ163" s="20">
        <f t="shared" si="340"/>
        <v>0</v>
      </c>
      <c r="CK163" s="20">
        <f t="shared" si="340"/>
        <v>0</v>
      </c>
      <c r="CL163" s="20">
        <f t="shared" si="340"/>
        <v>0</v>
      </c>
      <c r="CM163" s="20">
        <f t="shared" si="340"/>
        <v>0</v>
      </c>
      <c r="CN163" s="20">
        <f t="shared" si="340"/>
        <v>0</v>
      </c>
      <c r="CO163" s="20">
        <f t="shared" si="340"/>
        <v>0</v>
      </c>
      <c r="CP163" s="20">
        <f t="shared" si="340"/>
        <v>0</v>
      </c>
      <c r="CQ163" s="20">
        <f t="shared" si="340"/>
        <v>0</v>
      </c>
      <c r="CR163" s="20">
        <f t="shared" si="340"/>
        <v>123.09276955418999</v>
      </c>
      <c r="CS163" s="20">
        <f t="shared" si="340"/>
        <v>0</v>
      </c>
      <c r="CT163" s="20">
        <f t="shared" si="340"/>
        <v>0</v>
      </c>
      <c r="CU163" s="20">
        <f t="shared" si="340"/>
        <v>0</v>
      </c>
      <c r="CV163" s="20">
        <f t="shared" si="340"/>
        <v>0</v>
      </c>
      <c r="CW163" s="20">
        <f t="shared" si="340"/>
        <v>0</v>
      </c>
      <c r="CX163" s="20">
        <f t="shared" si="340"/>
        <v>0</v>
      </c>
      <c r="CY163" s="20">
        <f t="shared" si="340"/>
        <v>0</v>
      </c>
      <c r="CZ163" s="20">
        <f t="shared" si="340"/>
        <v>0</v>
      </c>
      <c r="DA163" s="20">
        <f t="shared" si="340"/>
        <v>0</v>
      </c>
      <c r="DB163" s="20">
        <f t="shared" si="340"/>
        <v>0</v>
      </c>
      <c r="DC163" s="20">
        <f t="shared" si="340"/>
        <v>0</v>
      </c>
      <c r="DD163" s="20">
        <f t="shared" si="340"/>
        <v>0</v>
      </c>
      <c r="DE163" s="20">
        <f t="shared" si="340"/>
        <v>0</v>
      </c>
      <c r="DF163" s="20">
        <f t="shared" si="340"/>
        <v>0</v>
      </c>
      <c r="DG163" s="20">
        <f t="shared" si="340"/>
        <v>0</v>
      </c>
      <c r="DH163" s="20">
        <f t="shared" si="340"/>
        <v>0</v>
      </c>
      <c r="DI163" s="20">
        <f t="shared" si="340"/>
        <v>0</v>
      </c>
      <c r="DJ163" s="20">
        <f t="shared" si="340"/>
        <v>0</v>
      </c>
      <c r="DK163" s="20">
        <f t="shared" si="340"/>
        <v>0</v>
      </c>
      <c r="DL163" s="20">
        <f t="shared" si="340"/>
        <v>0</v>
      </c>
      <c r="DM163" s="20">
        <f t="shared" si="340"/>
        <v>0</v>
      </c>
      <c r="DN163" s="16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</row>
    <row r="164" spans="1:212" s="33" customFormat="1">
      <c r="B164" s="2" t="s">
        <v>34</v>
      </c>
      <c r="C164" s="20">
        <f t="shared" ref="C164:D164" si="341">C80*$AI$173</f>
        <v>2331351.2952942993</v>
      </c>
      <c r="D164" s="20">
        <f t="shared" si="341"/>
        <v>2405819.7709469283</v>
      </c>
      <c r="E164" s="20">
        <f>E80*$AI$173</f>
        <v>2318831.7922328636</v>
      </c>
      <c r="F164" s="20">
        <f t="shared" ref="F164:BQ164" si="342">F80*$AI$173</f>
        <v>2318330.1712135309</v>
      </c>
      <c r="G164" s="20">
        <f t="shared" si="342"/>
        <v>2316962.908707208</v>
      </c>
      <c r="H164" s="20">
        <f t="shared" si="342"/>
        <v>2316962.908707208</v>
      </c>
      <c r="I164" s="20">
        <f t="shared" si="342"/>
        <v>2312791.6581912278</v>
      </c>
      <c r="J164" s="20">
        <f t="shared" si="342"/>
        <v>2314312.8929167204</v>
      </c>
      <c r="K164" s="20">
        <f t="shared" si="342"/>
        <v>2314312.8929167204</v>
      </c>
      <c r="L164" s="20">
        <f t="shared" si="342"/>
        <v>2349176.9356567361</v>
      </c>
      <c r="M164" s="20">
        <f t="shared" si="342"/>
        <v>2349176.9356567361</v>
      </c>
      <c r="N164" s="20">
        <f t="shared" si="342"/>
        <v>2349176.9356567361</v>
      </c>
      <c r="O164" s="20">
        <f t="shared" si="342"/>
        <v>2349176.9356567361</v>
      </c>
      <c r="P164" s="20">
        <f t="shared" si="342"/>
        <v>2349176.9356567361</v>
      </c>
      <c r="Q164" s="20">
        <f t="shared" si="342"/>
        <v>2349176.9356567361</v>
      </c>
      <c r="R164" s="20">
        <f t="shared" si="342"/>
        <v>2349176.9356567361</v>
      </c>
      <c r="S164" s="20">
        <f t="shared" si="342"/>
        <v>2349176.9356567361</v>
      </c>
      <c r="T164" s="20">
        <f t="shared" si="342"/>
        <v>2349176.9356567361</v>
      </c>
      <c r="U164" s="20">
        <f t="shared" si="342"/>
        <v>2349176.9356567361</v>
      </c>
      <c r="V164" s="20">
        <f t="shared" si="342"/>
        <v>2373722.1642824863</v>
      </c>
      <c r="W164" s="20">
        <f t="shared" si="342"/>
        <v>2398267.3929082365</v>
      </c>
      <c r="X164" s="20">
        <f t="shared" si="342"/>
        <v>2422812.6215339866</v>
      </c>
      <c r="Y164" s="20">
        <f t="shared" si="342"/>
        <v>2422812.6215339866</v>
      </c>
      <c r="Z164" s="20">
        <f t="shared" si="342"/>
        <v>2422812.6215339866</v>
      </c>
      <c r="AA164" s="20">
        <f t="shared" si="342"/>
        <v>2422812.6215339866</v>
      </c>
      <c r="AB164" s="20">
        <f t="shared" si="342"/>
        <v>2422812.6215339866</v>
      </c>
      <c r="AC164" s="20">
        <f t="shared" si="342"/>
        <v>2422812.6215339866</v>
      </c>
      <c r="AD164" s="20">
        <f t="shared" si="342"/>
        <v>2422812.6215339866</v>
      </c>
      <c r="AE164" s="20">
        <f t="shared" si="342"/>
        <v>2422812.6215339866</v>
      </c>
      <c r="AF164" s="20">
        <f t="shared" si="342"/>
        <v>2422812.6215339866</v>
      </c>
      <c r="AG164" s="20">
        <f t="shared" si="342"/>
        <v>0</v>
      </c>
      <c r="AH164" s="20">
        <f t="shared" si="342"/>
        <v>593.10599546690185</v>
      </c>
      <c r="AI164" s="20">
        <f t="shared" si="342"/>
        <v>-1367.2625063230619</v>
      </c>
      <c r="AJ164" s="20">
        <f t="shared" si="342"/>
        <v>0</v>
      </c>
      <c r="AK164" s="20">
        <f t="shared" si="342"/>
        <v>0</v>
      </c>
      <c r="AL164" s="20">
        <f t="shared" si="342"/>
        <v>1521.2347254923927</v>
      </c>
      <c r="AM164" s="20">
        <f t="shared" si="342"/>
        <v>0</v>
      </c>
      <c r="AN164" s="20">
        <f t="shared" si="342"/>
        <v>34864.101648562915</v>
      </c>
      <c r="AO164" s="20">
        <f t="shared" si="342"/>
        <v>0</v>
      </c>
      <c r="AP164" s="20">
        <f t="shared" si="342"/>
        <v>0</v>
      </c>
      <c r="AQ164" s="20">
        <f t="shared" si="342"/>
        <v>0</v>
      </c>
      <c r="AR164" s="20">
        <f t="shared" si="342"/>
        <v>0</v>
      </c>
      <c r="AS164" s="20">
        <f t="shared" si="342"/>
        <v>0</v>
      </c>
      <c r="AT164" s="20">
        <f t="shared" si="342"/>
        <v>0</v>
      </c>
      <c r="AU164" s="20">
        <f t="shared" si="342"/>
        <v>0</v>
      </c>
      <c r="AV164" s="20">
        <f t="shared" si="342"/>
        <v>0</v>
      </c>
      <c r="AW164" s="20">
        <f t="shared" si="342"/>
        <v>0</v>
      </c>
      <c r="AX164" s="20">
        <f t="shared" si="342"/>
        <v>24545.228625750162</v>
      </c>
      <c r="AY164" s="20">
        <f t="shared" si="342"/>
        <v>24545.228625750162</v>
      </c>
      <c r="AZ164" s="20">
        <f t="shared" si="342"/>
        <v>24545.228625750162</v>
      </c>
      <c r="BA164" s="20">
        <f t="shared" si="342"/>
        <v>0</v>
      </c>
      <c r="BB164" s="20">
        <f t="shared" si="342"/>
        <v>0</v>
      </c>
      <c r="BC164" s="20">
        <f t="shared" si="342"/>
        <v>0</v>
      </c>
      <c r="BD164" s="20">
        <f t="shared" si="342"/>
        <v>0</v>
      </c>
      <c r="BE164" s="20">
        <f t="shared" si="342"/>
        <v>0</v>
      </c>
      <c r="BF164" s="20">
        <f t="shared" si="342"/>
        <v>0</v>
      </c>
      <c r="BG164" s="20">
        <f t="shared" si="342"/>
        <v>0</v>
      </c>
      <c r="BH164" s="20">
        <f t="shared" si="342"/>
        <v>0</v>
      </c>
      <c r="BI164" s="20">
        <f t="shared" si="342"/>
        <v>0</v>
      </c>
      <c r="BJ164" s="20">
        <f t="shared" si="342"/>
        <v>0</v>
      </c>
      <c r="BK164" s="20">
        <f t="shared" si="342"/>
        <v>-1094.7270147999075</v>
      </c>
      <c r="BL164" s="20">
        <f t="shared" si="342"/>
        <v>0</v>
      </c>
      <c r="BM164" s="20">
        <f t="shared" si="342"/>
        <v>0</v>
      </c>
      <c r="BN164" s="20">
        <f t="shared" si="342"/>
        <v>-4171.2505159800585</v>
      </c>
      <c r="BO164" s="20">
        <f t="shared" si="342"/>
        <v>0</v>
      </c>
      <c r="BP164" s="20">
        <f t="shared" si="342"/>
        <v>0</v>
      </c>
      <c r="BQ164" s="20">
        <f t="shared" si="342"/>
        <v>0</v>
      </c>
      <c r="BR164" s="20">
        <f t="shared" ref="BR164:DM164" si="343">BR80*$AI$173</f>
        <v>0</v>
      </c>
      <c r="BS164" s="20">
        <f t="shared" si="343"/>
        <v>0</v>
      </c>
      <c r="BT164" s="20">
        <f t="shared" si="343"/>
        <v>0</v>
      </c>
      <c r="BU164" s="20">
        <f t="shared" si="343"/>
        <v>0</v>
      </c>
      <c r="BV164" s="20">
        <f t="shared" si="343"/>
        <v>0</v>
      </c>
      <c r="BW164" s="20">
        <f t="shared" si="343"/>
        <v>0</v>
      </c>
      <c r="BX164" s="20">
        <f t="shared" si="343"/>
        <v>0</v>
      </c>
      <c r="BY164" s="20">
        <f t="shared" si="343"/>
        <v>0</v>
      </c>
      <c r="BZ164" s="20">
        <f t="shared" si="343"/>
        <v>0</v>
      </c>
      <c r="CA164" s="20">
        <f t="shared" si="343"/>
        <v>0</v>
      </c>
      <c r="CB164" s="20">
        <f t="shared" si="343"/>
        <v>0</v>
      </c>
      <c r="CC164" s="20">
        <f t="shared" si="343"/>
        <v>0</v>
      </c>
      <c r="CD164" s="20">
        <f t="shared" si="343"/>
        <v>0</v>
      </c>
      <c r="CE164" s="20">
        <f t="shared" si="343"/>
        <v>0</v>
      </c>
      <c r="CF164" s="20">
        <f t="shared" si="343"/>
        <v>0</v>
      </c>
      <c r="CG164" s="20">
        <f t="shared" si="343"/>
        <v>0</v>
      </c>
      <c r="CH164" s="20">
        <f t="shared" si="343"/>
        <v>0</v>
      </c>
      <c r="CI164" s="20">
        <f t="shared" si="343"/>
        <v>0</v>
      </c>
      <c r="CJ164" s="20">
        <f t="shared" si="343"/>
        <v>0</v>
      </c>
      <c r="CK164" s="20">
        <f t="shared" si="343"/>
        <v>0</v>
      </c>
      <c r="CL164" s="20">
        <f t="shared" si="343"/>
        <v>0</v>
      </c>
      <c r="CM164" s="20">
        <f t="shared" si="343"/>
        <v>0</v>
      </c>
      <c r="CN164" s="20">
        <f t="shared" si="343"/>
        <v>0</v>
      </c>
      <c r="CO164" s="20">
        <f t="shared" si="343"/>
        <v>0</v>
      </c>
      <c r="CP164" s="20">
        <f t="shared" si="343"/>
        <v>0</v>
      </c>
      <c r="CQ164" s="20">
        <f t="shared" si="343"/>
        <v>0</v>
      </c>
      <c r="CR164" s="20">
        <f t="shared" si="343"/>
        <v>0</v>
      </c>
      <c r="CS164" s="20">
        <f t="shared" si="343"/>
        <v>0</v>
      </c>
      <c r="CT164" s="20">
        <f t="shared" si="343"/>
        <v>0</v>
      </c>
      <c r="CU164" s="20">
        <f t="shared" si="343"/>
        <v>0</v>
      </c>
      <c r="CV164" s="20">
        <f t="shared" si="343"/>
        <v>0</v>
      </c>
      <c r="CW164" s="20">
        <f t="shared" si="343"/>
        <v>0</v>
      </c>
      <c r="CX164" s="20">
        <f t="shared" si="343"/>
        <v>0</v>
      </c>
      <c r="CY164" s="20">
        <f t="shared" si="343"/>
        <v>0</v>
      </c>
      <c r="CZ164" s="20">
        <f t="shared" si="343"/>
        <v>0</v>
      </c>
      <c r="DA164" s="20">
        <f t="shared" si="343"/>
        <v>0</v>
      </c>
      <c r="DB164" s="20">
        <f t="shared" si="343"/>
        <v>0</v>
      </c>
      <c r="DC164" s="20">
        <f t="shared" si="343"/>
        <v>0</v>
      </c>
      <c r="DD164" s="20">
        <f t="shared" si="343"/>
        <v>0</v>
      </c>
      <c r="DE164" s="20">
        <f t="shared" si="343"/>
        <v>0</v>
      </c>
      <c r="DF164" s="20">
        <f t="shared" si="343"/>
        <v>0</v>
      </c>
      <c r="DG164" s="20">
        <f t="shared" si="343"/>
        <v>0</v>
      </c>
      <c r="DH164" s="20">
        <f t="shared" si="343"/>
        <v>0</v>
      </c>
      <c r="DI164" s="20">
        <f t="shared" si="343"/>
        <v>0</v>
      </c>
      <c r="DJ164" s="20">
        <f t="shared" si="343"/>
        <v>0</v>
      </c>
      <c r="DK164" s="20">
        <f t="shared" si="343"/>
        <v>0</v>
      </c>
      <c r="DL164" s="20">
        <f t="shared" si="343"/>
        <v>0</v>
      </c>
      <c r="DM164" s="20">
        <f t="shared" si="343"/>
        <v>0</v>
      </c>
      <c r="DN164" s="16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</row>
    <row r="165" spans="1:212" s="33" customFormat="1">
      <c r="B165" s="2" t="s">
        <v>75</v>
      </c>
      <c r="C165" s="20">
        <f t="shared" ref="C165:D165" si="344">C157</f>
        <v>468365717.51968706</v>
      </c>
      <c r="D165" s="20">
        <f t="shared" si="344"/>
        <v>530417571.81245792</v>
      </c>
      <c r="E165" s="20">
        <f>E157</f>
        <v>445083203.50000018</v>
      </c>
      <c r="F165" s="20">
        <f t="shared" ref="F165:BQ165" si="345">F157</f>
        <v>448172031.75000018</v>
      </c>
      <c r="G165" s="20">
        <f t="shared" si="345"/>
        <v>450824783.88000011</v>
      </c>
      <c r="H165" s="20">
        <f t="shared" si="345"/>
        <v>452521047.63000005</v>
      </c>
      <c r="I165" s="20">
        <f t="shared" si="345"/>
        <v>453545378.18000001</v>
      </c>
      <c r="J165" s="20">
        <f t="shared" si="345"/>
        <v>462073953.54000002</v>
      </c>
      <c r="K165" s="20">
        <f t="shared" si="345"/>
        <v>465677479.10000002</v>
      </c>
      <c r="L165" s="20">
        <f t="shared" si="345"/>
        <v>474925005.76807022</v>
      </c>
      <c r="M165" s="20">
        <f t="shared" si="345"/>
        <v>478448087.62657154</v>
      </c>
      <c r="N165" s="20">
        <f t="shared" si="345"/>
        <v>482555018.18076241</v>
      </c>
      <c r="O165" s="20">
        <f t="shared" si="345"/>
        <v>487978933.08129746</v>
      </c>
      <c r="P165" s="20">
        <f t="shared" si="345"/>
        <v>491501599.98923457</v>
      </c>
      <c r="Q165" s="20">
        <f t="shared" si="345"/>
        <v>495447805.52999568</v>
      </c>
      <c r="R165" s="20">
        <f t="shared" si="345"/>
        <v>499751425.96457785</v>
      </c>
      <c r="S165" s="20">
        <f t="shared" si="345"/>
        <v>504404888.65224636</v>
      </c>
      <c r="T165" s="20">
        <f t="shared" si="345"/>
        <v>510101792.98581046</v>
      </c>
      <c r="U165" s="20">
        <f t="shared" si="345"/>
        <v>514830599.43180364</v>
      </c>
      <c r="V165" s="20">
        <f t="shared" si="345"/>
        <v>519651234.18917227</v>
      </c>
      <c r="W165" s="20">
        <f t="shared" si="345"/>
        <v>523153862.54631239</v>
      </c>
      <c r="X165" s="20">
        <f t="shared" si="345"/>
        <v>527954305.5276258</v>
      </c>
      <c r="Y165" s="20">
        <f t="shared" si="345"/>
        <v>528699685.25605237</v>
      </c>
      <c r="Z165" s="20">
        <f t="shared" si="345"/>
        <v>530527033.91944921</v>
      </c>
      <c r="AA165" s="20">
        <f t="shared" si="345"/>
        <v>533622824.94196147</v>
      </c>
      <c r="AB165" s="20">
        <f t="shared" si="345"/>
        <v>535998347.77872348</v>
      </c>
      <c r="AC165" s="20">
        <f t="shared" si="345"/>
        <v>538493056.86977327</v>
      </c>
      <c r="AD165" s="20">
        <f t="shared" si="345"/>
        <v>541513216.2679373</v>
      </c>
      <c r="AE165" s="20">
        <f t="shared" si="345"/>
        <v>543783136.50817847</v>
      </c>
      <c r="AF165" s="20">
        <f t="shared" si="345"/>
        <v>547099337.33915305</v>
      </c>
      <c r="AG165" s="20">
        <f t="shared" si="345"/>
        <v>0</v>
      </c>
      <c r="AH165" s="20">
        <f t="shared" si="345"/>
        <v>3305702.1599999997</v>
      </c>
      <c r="AI165" s="20">
        <f t="shared" si="345"/>
        <v>3152474.72</v>
      </c>
      <c r="AJ165" s="20">
        <f t="shared" si="345"/>
        <v>2430787.87</v>
      </c>
      <c r="AK165" s="20">
        <f t="shared" si="345"/>
        <v>2412473.6399999997</v>
      </c>
      <c r="AL165" s="20">
        <f t="shared" si="345"/>
        <v>9262741.2200000025</v>
      </c>
      <c r="AM165" s="20">
        <f t="shared" si="345"/>
        <v>4387030.1000000006</v>
      </c>
      <c r="AN165" s="20">
        <f t="shared" si="345"/>
        <v>11165211.619999997</v>
      </c>
      <c r="AO165" s="20">
        <f t="shared" si="345"/>
        <v>4253673</v>
      </c>
      <c r="AP165" s="20">
        <f t="shared" si="345"/>
        <v>4958595.9999999991</v>
      </c>
      <c r="AQ165" s="20">
        <f t="shared" si="345"/>
        <v>6548686.9999999981</v>
      </c>
      <c r="AR165" s="20">
        <f t="shared" si="345"/>
        <v>4253171.9999999991</v>
      </c>
      <c r="AS165" s="20">
        <f t="shared" si="345"/>
        <v>4764540.9999999991</v>
      </c>
      <c r="AT165" s="20">
        <f t="shared" si="345"/>
        <v>5196073.9999999981</v>
      </c>
      <c r="AU165" s="20">
        <f t="shared" si="345"/>
        <v>5618464.0000000009</v>
      </c>
      <c r="AV165" s="20">
        <f t="shared" si="345"/>
        <v>6878286.9999999981</v>
      </c>
      <c r="AW165" s="20">
        <f t="shared" si="345"/>
        <v>5709432.0000000009</v>
      </c>
      <c r="AX165" s="20">
        <f t="shared" si="345"/>
        <v>5820302.9999999991</v>
      </c>
      <c r="AY165" s="20">
        <f t="shared" si="345"/>
        <v>4228977.9999999991</v>
      </c>
      <c r="AZ165" s="20">
        <f t="shared" si="345"/>
        <v>5795923.9999999981</v>
      </c>
      <c r="BA165" s="20">
        <f t="shared" si="345"/>
        <v>899951.16574000067</v>
      </c>
      <c r="BB165" s="20">
        <f t="shared" si="345"/>
        <v>2206290.9643499996</v>
      </c>
      <c r="BC165" s="20">
        <f t="shared" si="345"/>
        <v>3737773.6921800012</v>
      </c>
      <c r="BD165" s="20">
        <f t="shared" si="345"/>
        <v>2868141.5185500002</v>
      </c>
      <c r="BE165" s="20">
        <f t="shared" si="345"/>
        <v>3012043.7530700006</v>
      </c>
      <c r="BF165" s="20">
        <f t="shared" si="345"/>
        <v>3646458.1305899988</v>
      </c>
      <c r="BG165" s="20">
        <f t="shared" si="345"/>
        <v>2740639.8221400003</v>
      </c>
      <c r="BH165" s="20">
        <f t="shared" si="345"/>
        <v>4003890.4867500002</v>
      </c>
      <c r="BI165" s="20">
        <f t="shared" si="345"/>
        <v>0</v>
      </c>
      <c r="BJ165" s="20">
        <f t="shared" si="345"/>
        <v>0</v>
      </c>
      <c r="BK165" s="20">
        <f t="shared" si="345"/>
        <v>-216873.90999999997</v>
      </c>
      <c r="BL165" s="20">
        <f t="shared" si="345"/>
        <v>-499722.59000000008</v>
      </c>
      <c r="BM165" s="20">
        <f t="shared" si="345"/>
        <v>-734524.12000000011</v>
      </c>
      <c r="BN165" s="20">
        <f t="shared" si="345"/>
        <v>-1388143.0899999999</v>
      </c>
      <c r="BO165" s="20">
        <f t="shared" si="345"/>
        <v>-734165.86</v>
      </c>
      <c r="BP165" s="20">
        <f t="shared" si="345"/>
        <v>-783504.53999999992</v>
      </c>
      <c r="BQ165" s="20">
        <f t="shared" si="345"/>
        <v>-1917684.9519298438</v>
      </c>
      <c r="BR165" s="20">
        <f t="shared" ref="BR165:DM165" si="346">BR157</f>
        <v>-730591.14149869338</v>
      </c>
      <c r="BS165" s="20">
        <f t="shared" si="346"/>
        <v>-851665.44580903498</v>
      </c>
      <c r="BT165" s="20">
        <f t="shared" si="346"/>
        <v>-1124772.0994650165</v>
      </c>
      <c r="BU165" s="20">
        <f t="shared" si="346"/>
        <v>-730505.09206285514</v>
      </c>
      <c r="BV165" s="20">
        <f t="shared" si="346"/>
        <v>-818335.45923895086</v>
      </c>
      <c r="BW165" s="20">
        <f t="shared" si="346"/>
        <v>-892453.56541785947</v>
      </c>
      <c r="BX165" s="20">
        <f t="shared" si="346"/>
        <v>-965001.31233155809</v>
      </c>
      <c r="BY165" s="20">
        <f t="shared" si="346"/>
        <v>-1181382.666435719</v>
      </c>
      <c r="BZ165" s="20">
        <f t="shared" si="346"/>
        <v>-980625.55400689447</v>
      </c>
      <c r="CA165" s="20">
        <f t="shared" si="346"/>
        <v>-999668.24263131432</v>
      </c>
      <c r="CB165" s="20">
        <f t="shared" si="346"/>
        <v>-726349.64285991469</v>
      </c>
      <c r="CC165" s="20">
        <f t="shared" si="346"/>
        <v>-995481.018686597</v>
      </c>
      <c r="CD165" s="20">
        <f t="shared" si="346"/>
        <v>-154571.43731336828</v>
      </c>
      <c r="CE165" s="20">
        <f t="shared" si="346"/>
        <v>-378942.30095325148</v>
      </c>
      <c r="CF165" s="20">
        <f t="shared" si="346"/>
        <v>-641982.66966773744</v>
      </c>
      <c r="CG165" s="20">
        <f t="shared" si="346"/>
        <v>-492618.6817880079</v>
      </c>
      <c r="CH165" s="20">
        <f t="shared" si="346"/>
        <v>-517334.66202019301</v>
      </c>
      <c r="CI165" s="20">
        <f t="shared" si="346"/>
        <v>-626298.73242605606</v>
      </c>
      <c r="CJ165" s="20">
        <f t="shared" si="346"/>
        <v>-470719.58189875877</v>
      </c>
      <c r="CK165" s="20">
        <f t="shared" si="346"/>
        <v>-687689.65577524225</v>
      </c>
      <c r="CL165" s="20">
        <f t="shared" si="346"/>
        <v>0</v>
      </c>
      <c r="CM165" s="20">
        <f t="shared" si="346"/>
        <v>0</v>
      </c>
      <c r="CN165" s="20">
        <f t="shared" si="346"/>
        <v>0</v>
      </c>
      <c r="CO165" s="20">
        <f t="shared" si="346"/>
        <v>0</v>
      </c>
      <c r="CP165" s="20">
        <f t="shared" si="346"/>
        <v>0</v>
      </c>
      <c r="CQ165" s="20">
        <f t="shared" si="346"/>
        <v>0</v>
      </c>
      <c r="CR165" s="20">
        <f t="shared" si="346"/>
        <v>0</v>
      </c>
      <c r="CS165" s="20">
        <f t="shared" si="346"/>
        <v>0</v>
      </c>
      <c r="CT165" s="20">
        <f t="shared" si="346"/>
        <v>0</v>
      </c>
      <c r="CU165" s="20">
        <f t="shared" si="346"/>
        <v>0</v>
      </c>
      <c r="CV165" s="20">
        <f t="shared" si="346"/>
        <v>0</v>
      </c>
      <c r="CW165" s="20">
        <f t="shared" si="346"/>
        <v>0</v>
      </c>
      <c r="CX165" s="20">
        <f t="shared" si="346"/>
        <v>0</v>
      </c>
      <c r="CY165" s="20">
        <f t="shared" si="346"/>
        <v>0</v>
      </c>
      <c r="CZ165" s="20">
        <f t="shared" si="346"/>
        <v>0</v>
      </c>
      <c r="DA165" s="20">
        <f t="shared" si="346"/>
        <v>0</v>
      </c>
      <c r="DB165" s="20">
        <f t="shared" si="346"/>
        <v>0</v>
      </c>
      <c r="DC165" s="20">
        <f t="shared" si="346"/>
        <v>0</v>
      </c>
      <c r="DD165" s="20">
        <f t="shared" si="346"/>
        <v>0</v>
      </c>
      <c r="DE165" s="20">
        <f t="shared" si="346"/>
        <v>0</v>
      </c>
      <c r="DF165" s="20">
        <f t="shared" si="346"/>
        <v>0</v>
      </c>
      <c r="DG165" s="20">
        <f t="shared" si="346"/>
        <v>0</v>
      </c>
      <c r="DH165" s="20">
        <f t="shared" si="346"/>
        <v>0</v>
      </c>
      <c r="DI165" s="20">
        <f t="shared" si="346"/>
        <v>0</v>
      </c>
      <c r="DJ165" s="20">
        <f t="shared" si="346"/>
        <v>0</v>
      </c>
      <c r="DK165" s="20">
        <f t="shared" si="346"/>
        <v>0</v>
      </c>
      <c r="DL165" s="20">
        <f t="shared" si="346"/>
        <v>0</v>
      </c>
      <c r="DM165" s="20">
        <f t="shared" si="346"/>
        <v>0</v>
      </c>
      <c r="DN165" s="16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</row>
    <row r="166" spans="1:212" s="33" customFormat="1">
      <c r="B166" s="139" t="s">
        <v>194</v>
      </c>
      <c r="C166" s="30">
        <f t="shared" ref="C166:D166" si="347">SUM(C162:C165)</f>
        <v>490054176.85736692</v>
      </c>
      <c r="D166" s="30">
        <f t="shared" si="347"/>
        <v>553542837.84696913</v>
      </c>
      <c r="E166" s="30">
        <f>SUM(E162:E165)</f>
        <v>466800304.75767612</v>
      </c>
      <c r="F166" s="27">
        <f t="shared" ref="F166:BQ166" si="348">SUM(F162:F165)</f>
        <v>469871439.49388713</v>
      </c>
      <c r="G166" s="27">
        <f t="shared" si="348"/>
        <v>472523258.86790377</v>
      </c>
      <c r="H166" s="27">
        <f t="shared" si="348"/>
        <v>474293927.39140904</v>
      </c>
      <c r="I166" s="27">
        <f t="shared" si="348"/>
        <v>475453810.47209954</v>
      </c>
      <c r="J166" s="27">
        <f t="shared" si="348"/>
        <v>483257838.7743066</v>
      </c>
      <c r="K166" s="27">
        <f t="shared" si="348"/>
        <v>486873670.72037011</v>
      </c>
      <c r="L166" s="27">
        <f t="shared" si="348"/>
        <v>496333066.09316736</v>
      </c>
      <c r="M166" s="27">
        <f t="shared" si="348"/>
        <v>499956240.32706165</v>
      </c>
      <c r="N166" s="27">
        <f t="shared" si="348"/>
        <v>504227359.37892991</v>
      </c>
      <c r="O166" s="27">
        <f t="shared" si="348"/>
        <v>509915446.69023943</v>
      </c>
      <c r="P166" s="27">
        <f t="shared" si="348"/>
        <v>513571111.50408411</v>
      </c>
      <c r="Q166" s="27">
        <f t="shared" si="348"/>
        <v>517626824.67463577</v>
      </c>
      <c r="R166" s="27">
        <f t="shared" si="348"/>
        <v>522033542.89109808</v>
      </c>
      <c r="S166" s="27">
        <f t="shared" si="348"/>
        <v>526759951.95532805</v>
      </c>
      <c r="T166" s="27">
        <f t="shared" si="348"/>
        <v>532536589.01700068</v>
      </c>
      <c r="U166" s="27">
        <f t="shared" si="348"/>
        <v>537327440.31235993</v>
      </c>
      <c r="V166" s="27">
        <f t="shared" si="348"/>
        <v>542230522.83585334</v>
      </c>
      <c r="W166" s="27">
        <f t="shared" si="348"/>
        <v>545840699.96358979</v>
      </c>
      <c r="X166" s="27">
        <f t="shared" si="348"/>
        <v>550760712.59938538</v>
      </c>
      <c r="Y166" s="27">
        <f t="shared" si="348"/>
        <v>551606184.70320499</v>
      </c>
      <c r="Z166" s="27">
        <f t="shared" si="348"/>
        <v>553597721.86427915</v>
      </c>
      <c r="AA166" s="27">
        <f t="shared" si="348"/>
        <v>556957685.29756594</v>
      </c>
      <c r="AB166" s="27">
        <f t="shared" si="348"/>
        <v>559466206.04023552</v>
      </c>
      <c r="AC166" s="27">
        <f t="shared" si="348"/>
        <v>562070422.76107585</v>
      </c>
      <c r="AD166" s="27">
        <f t="shared" si="348"/>
        <v>565193679.94112003</v>
      </c>
      <c r="AE166" s="27">
        <f t="shared" si="348"/>
        <v>567536546.5579226</v>
      </c>
      <c r="AF166" s="27">
        <f t="shared" si="348"/>
        <v>570932480.11700583</v>
      </c>
      <c r="AG166" s="27">
        <f t="shared" si="348"/>
        <v>0</v>
      </c>
      <c r="AH166" s="27">
        <f t="shared" si="348"/>
        <v>3307974.4195368839</v>
      </c>
      <c r="AI166" s="27">
        <f t="shared" si="348"/>
        <v>3151541.9640167286</v>
      </c>
      <c r="AJ166" s="27">
        <f t="shared" si="348"/>
        <v>2505192.6435052925</v>
      </c>
      <c r="AK166" s="27">
        <f t="shared" si="348"/>
        <v>2552197.4212065432</v>
      </c>
      <c r="AL166" s="27">
        <f t="shared" si="348"/>
        <v>9350725.7499512099</v>
      </c>
      <c r="AM166" s="27">
        <f t="shared" si="348"/>
        <v>4399326.6885314072</v>
      </c>
      <c r="AN166" s="27">
        <f t="shared" si="348"/>
        <v>11377080.383635551</v>
      </c>
      <c r="AO166" s="27">
        <f t="shared" si="348"/>
        <v>4353765.3753929762</v>
      </c>
      <c r="AP166" s="27">
        <f t="shared" si="348"/>
        <v>5122784.4976774044</v>
      </c>
      <c r="AQ166" s="27">
        <f t="shared" si="348"/>
        <v>6812859.410774447</v>
      </c>
      <c r="AR166" s="27">
        <f t="shared" si="348"/>
        <v>4386169.905907616</v>
      </c>
      <c r="AS166" s="27">
        <f t="shared" si="348"/>
        <v>4874048.6297905035</v>
      </c>
      <c r="AT166" s="27">
        <f t="shared" si="348"/>
        <v>5299171.7818801552</v>
      </c>
      <c r="AU166" s="27">
        <f t="shared" si="348"/>
        <v>5691410.376561461</v>
      </c>
      <c r="AV166" s="27">
        <f t="shared" si="348"/>
        <v>6958019.7281085355</v>
      </c>
      <c r="AW166" s="27">
        <f t="shared" si="348"/>
        <v>5771476.8493660241</v>
      </c>
      <c r="AX166" s="27">
        <f t="shared" si="348"/>
        <v>5902750.7661248231</v>
      </c>
      <c r="AY166" s="27">
        <f t="shared" si="348"/>
        <v>4336526.7705963142</v>
      </c>
      <c r="AZ166" s="27">
        <f t="shared" si="348"/>
        <v>5915493.6544822175</v>
      </c>
      <c r="BA166" s="27">
        <f t="shared" si="348"/>
        <v>1000043.5411329768</v>
      </c>
      <c r="BB166" s="27">
        <f t="shared" si="348"/>
        <v>2370479.4620274049</v>
      </c>
      <c r="BC166" s="27">
        <f t="shared" si="348"/>
        <v>4001946.1029544501</v>
      </c>
      <c r="BD166" s="27">
        <f t="shared" si="348"/>
        <v>3001139.4244576171</v>
      </c>
      <c r="BE166" s="27">
        <f t="shared" si="348"/>
        <v>3121551.382860505</v>
      </c>
      <c r="BF166" s="27">
        <f t="shared" si="348"/>
        <v>3749555.9124701559</v>
      </c>
      <c r="BG166" s="27">
        <f t="shared" si="348"/>
        <v>2813586.1987014608</v>
      </c>
      <c r="BH166" s="27">
        <f t="shared" si="348"/>
        <v>4083623.214858538</v>
      </c>
      <c r="BI166" s="27">
        <f t="shared" si="348"/>
        <v>0</v>
      </c>
      <c r="BJ166" s="27">
        <f t="shared" si="348"/>
        <v>0</v>
      </c>
      <c r="BK166" s="27">
        <f t="shared" si="348"/>
        <v>-236839.68332590431</v>
      </c>
      <c r="BL166" s="27">
        <f t="shared" si="348"/>
        <v>-499722.59000000008</v>
      </c>
      <c r="BM166" s="27">
        <f t="shared" si="348"/>
        <v>-734524.12000000011</v>
      </c>
      <c r="BN166" s="27">
        <f t="shared" si="348"/>
        <v>-1392314.3405159798</v>
      </c>
      <c r="BO166" s="27">
        <f t="shared" si="348"/>
        <v>-1546697.4477441441</v>
      </c>
      <c r="BP166" s="27">
        <f t="shared" si="348"/>
        <v>-783504.53999999992</v>
      </c>
      <c r="BQ166" s="27">
        <f t="shared" si="348"/>
        <v>-1917684.9519298438</v>
      </c>
      <c r="BR166" s="27">
        <f t="shared" ref="BR166:DM166" si="349">SUM(BR162:BR165)</f>
        <v>-730591.14149869338</v>
      </c>
      <c r="BS166" s="27">
        <f t="shared" si="349"/>
        <v>-851665.44580903498</v>
      </c>
      <c r="BT166" s="27">
        <f t="shared" si="349"/>
        <v>-1124772.0994650165</v>
      </c>
      <c r="BU166" s="27">
        <f t="shared" si="349"/>
        <v>-730505.09206285514</v>
      </c>
      <c r="BV166" s="27">
        <f t="shared" si="349"/>
        <v>-818335.45923895086</v>
      </c>
      <c r="BW166" s="27">
        <f t="shared" si="349"/>
        <v>-892453.56541785947</v>
      </c>
      <c r="BX166" s="27">
        <f t="shared" si="349"/>
        <v>-965001.31233155809</v>
      </c>
      <c r="BY166" s="27">
        <f t="shared" si="349"/>
        <v>-1181382.666435719</v>
      </c>
      <c r="BZ166" s="27">
        <f t="shared" si="349"/>
        <v>-980625.55400689447</v>
      </c>
      <c r="CA166" s="27">
        <f t="shared" si="349"/>
        <v>-999668.24263131432</v>
      </c>
      <c r="CB166" s="27">
        <f t="shared" si="349"/>
        <v>-726349.64285991469</v>
      </c>
      <c r="CC166" s="27">
        <f t="shared" si="349"/>
        <v>-995481.018686597</v>
      </c>
      <c r="CD166" s="27">
        <f t="shared" si="349"/>
        <v>-154571.43731336828</v>
      </c>
      <c r="CE166" s="27">
        <f t="shared" si="349"/>
        <v>-378942.30095325148</v>
      </c>
      <c r="CF166" s="27">
        <f t="shared" si="349"/>
        <v>-641982.66966773744</v>
      </c>
      <c r="CG166" s="27">
        <f t="shared" si="349"/>
        <v>-492618.6817880079</v>
      </c>
      <c r="CH166" s="27">
        <f t="shared" si="349"/>
        <v>-517334.66202019301</v>
      </c>
      <c r="CI166" s="27">
        <f t="shared" si="349"/>
        <v>-626298.73242605606</v>
      </c>
      <c r="CJ166" s="27">
        <f t="shared" si="349"/>
        <v>-470719.58189875877</v>
      </c>
      <c r="CK166" s="27">
        <f t="shared" si="349"/>
        <v>-687689.65577524225</v>
      </c>
      <c r="CL166" s="27">
        <f t="shared" si="349"/>
        <v>0</v>
      </c>
      <c r="CM166" s="27">
        <f t="shared" si="349"/>
        <v>0</v>
      </c>
      <c r="CN166" s="27">
        <f t="shared" si="349"/>
        <v>0</v>
      </c>
      <c r="CO166" s="27">
        <f t="shared" si="349"/>
        <v>0</v>
      </c>
      <c r="CP166" s="27">
        <f t="shared" si="349"/>
        <v>0</v>
      </c>
      <c r="CQ166" s="27">
        <f t="shared" si="349"/>
        <v>0</v>
      </c>
      <c r="CR166" s="27">
        <f t="shared" si="349"/>
        <v>9.7975321122097796</v>
      </c>
      <c r="CS166" s="27">
        <f t="shared" si="349"/>
        <v>0</v>
      </c>
      <c r="CT166" s="27">
        <f t="shared" si="349"/>
        <v>0</v>
      </c>
      <c r="CU166" s="27">
        <f t="shared" si="349"/>
        <v>0</v>
      </c>
      <c r="CV166" s="27">
        <f t="shared" si="349"/>
        <v>0</v>
      </c>
      <c r="CW166" s="27">
        <f t="shared" si="349"/>
        <v>0</v>
      </c>
      <c r="CX166" s="27">
        <f t="shared" si="349"/>
        <v>0</v>
      </c>
      <c r="CY166" s="27">
        <f t="shared" si="349"/>
        <v>0</v>
      </c>
      <c r="CZ166" s="27">
        <f t="shared" si="349"/>
        <v>0</v>
      </c>
      <c r="DA166" s="27">
        <f t="shared" si="349"/>
        <v>0</v>
      </c>
      <c r="DB166" s="27">
        <f t="shared" si="349"/>
        <v>0</v>
      </c>
      <c r="DC166" s="27">
        <f t="shared" si="349"/>
        <v>0</v>
      </c>
      <c r="DD166" s="27">
        <f t="shared" si="349"/>
        <v>0</v>
      </c>
      <c r="DE166" s="27">
        <f t="shared" si="349"/>
        <v>0</v>
      </c>
      <c r="DF166" s="27">
        <f t="shared" si="349"/>
        <v>0</v>
      </c>
      <c r="DG166" s="27">
        <f t="shared" si="349"/>
        <v>0</v>
      </c>
      <c r="DH166" s="27">
        <f t="shared" si="349"/>
        <v>0</v>
      </c>
      <c r="DI166" s="27">
        <f t="shared" si="349"/>
        <v>0</v>
      </c>
      <c r="DJ166" s="27">
        <f t="shared" si="349"/>
        <v>0</v>
      </c>
      <c r="DK166" s="27">
        <f t="shared" si="349"/>
        <v>0</v>
      </c>
      <c r="DL166" s="27">
        <f t="shared" si="349"/>
        <v>0</v>
      </c>
      <c r="DM166" s="27">
        <f t="shared" si="349"/>
        <v>0</v>
      </c>
      <c r="DN166" s="16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</row>
    <row r="167" spans="1:212" s="33" customFormat="1">
      <c r="C167" s="34"/>
      <c r="D167" s="34"/>
      <c r="E167" s="20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</row>
    <row r="168" spans="1:212">
      <c r="B168" s="95" t="s">
        <v>111</v>
      </c>
      <c r="AU168" s="75"/>
    </row>
    <row r="169" spans="1:212">
      <c r="A169" s="36" t="s">
        <v>9</v>
      </c>
      <c r="B169" s="33"/>
      <c r="C169" s="20"/>
      <c r="D169" s="20"/>
      <c r="E169" s="20"/>
      <c r="F169" s="20"/>
      <c r="G169" s="20"/>
      <c r="H169" s="20"/>
      <c r="I169" s="20"/>
      <c r="J169" s="20"/>
      <c r="K169" s="20"/>
      <c r="AI169" s="46" t="s">
        <v>126</v>
      </c>
      <c r="AU169" s="89"/>
    </row>
    <row r="170" spans="1:212">
      <c r="A170" s="33"/>
      <c r="B170" s="33" t="s">
        <v>140</v>
      </c>
      <c r="C170" s="85">
        <f t="shared" ref="C170:C171" si="350">SUM(E170:Q170)/13</f>
        <v>12630.229230769231</v>
      </c>
      <c r="D170" s="85">
        <f>SUM(T170:AF170)/13</f>
        <v>20664.730000000003</v>
      </c>
      <c r="E170" s="87">
        <f>'[24]CWIP Summary'!L11</f>
        <v>0</v>
      </c>
      <c r="F170" s="87">
        <f>'[24]CWIP Summary'!M11</f>
        <v>0</v>
      </c>
      <c r="G170" s="87">
        <f>'[24]CWIP Summary'!N11</f>
        <v>0</v>
      </c>
      <c r="H170" s="87">
        <f>'[24]CWIP Summary'!O11</f>
        <v>0</v>
      </c>
      <c r="I170" s="87">
        <f>'[24]CWIP Summary'!P11</f>
        <v>6299.48</v>
      </c>
      <c r="J170" s="87">
        <f>'[24]CWIP Summary'!Q11</f>
        <v>13240.39</v>
      </c>
      <c r="K170" s="87">
        <f>'[24]CWIP Summary'!R11</f>
        <v>20664.73</v>
      </c>
      <c r="L170" s="87">
        <f>K170</f>
        <v>20664.73</v>
      </c>
      <c r="M170" s="87">
        <f>L170</f>
        <v>20664.73</v>
      </c>
      <c r="N170" s="87">
        <f t="shared" ref="N170:AF170" si="351">M170</f>
        <v>20664.73</v>
      </c>
      <c r="O170" s="87">
        <f t="shared" si="351"/>
        <v>20664.73</v>
      </c>
      <c r="P170" s="87">
        <f t="shared" si="351"/>
        <v>20664.73</v>
      </c>
      <c r="Q170" s="87">
        <f t="shared" si="351"/>
        <v>20664.73</v>
      </c>
      <c r="R170" s="87">
        <f t="shared" si="351"/>
        <v>20664.73</v>
      </c>
      <c r="S170" s="87">
        <f t="shared" si="351"/>
        <v>20664.73</v>
      </c>
      <c r="T170" s="87">
        <f t="shared" si="351"/>
        <v>20664.73</v>
      </c>
      <c r="U170" s="87">
        <f t="shared" si="351"/>
        <v>20664.73</v>
      </c>
      <c r="V170" s="87">
        <f t="shared" si="351"/>
        <v>20664.73</v>
      </c>
      <c r="W170" s="87">
        <f t="shared" si="351"/>
        <v>20664.73</v>
      </c>
      <c r="X170" s="87">
        <f t="shared" si="351"/>
        <v>20664.73</v>
      </c>
      <c r="Y170" s="87">
        <f t="shared" si="351"/>
        <v>20664.73</v>
      </c>
      <c r="Z170" s="87">
        <f t="shared" si="351"/>
        <v>20664.73</v>
      </c>
      <c r="AA170" s="87">
        <f t="shared" si="351"/>
        <v>20664.73</v>
      </c>
      <c r="AB170" s="87">
        <f t="shared" si="351"/>
        <v>20664.73</v>
      </c>
      <c r="AC170" s="87">
        <f t="shared" si="351"/>
        <v>20664.73</v>
      </c>
      <c r="AD170" s="87">
        <f t="shared" si="351"/>
        <v>20664.73</v>
      </c>
      <c r="AE170" s="87">
        <f t="shared" si="351"/>
        <v>20664.73</v>
      </c>
      <c r="AF170" s="87">
        <f t="shared" si="351"/>
        <v>20664.73</v>
      </c>
      <c r="AI170" s="16" t="s">
        <v>195</v>
      </c>
      <c r="AJ170" s="46" t="s">
        <v>196</v>
      </c>
    </row>
    <row r="171" spans="1:212">
      <c r="A171" s="33"/>
      <c r="B171" s="33" t="s">
        <v>112</v>
      </c>
      <c r="C171" s="85">
        <f t="shared" si="350"/>
        <v>15191909.751538463</v>
      </c>
      <c r="D171" s="123">
        <f>SUM(T171:AF171)/13</f>
        <v>15940216.360000007</v>
      </c>
      <c r="E171" s="82">
        <f>'[24]CWIP Summary'!L12</f>
        <v>13011861.35</v>
      </c>
      <c r="F171" s="82">
        <f>'[24]CWIP Summary'!M12</f>
        <v>13723236.479999995</v>
      </c>
      <c r="G171" s="82">
        <f>'[24]CWIP Summary'!N12</f>
        <v>14084414.289999997</v>
      </c>
      <c r="H171" s="82">
        <f>'[24]CWIP Summary'!O12</f>
        <v>14179432.289999995</v>
      </c>
      <c r="I171" s="82">
        <f>'[24]CWIP Summary'!P12</f>
        <v>16886099.849999998</v>
      </c>
      <c r="J171" s="82">
        <f>'[24]CWIP Summary'!Q12</f>
        <v>14028267.989999993</v>
      </c>
      <c r="K171" s="82">
        <f>'[24]CWIP Summary'!R12</f>
        <v>15940216.360000005</v>
      </c>
      <c r="L171" s="82">
        <f>K171</f>
        <v>15940216.360000005</v>
      </c>
      <c r="M171" s="82">
        <f>L171</f>
        <v>15940216.360000005</v>
      </c>
      <c r="N171" s="82">
        <f t="shared" ref="N171:AF171" si="352">M171</f>
        <v>15940216.360000005</v>
      </c>
      <c r="O171" s="82">
        <f t="shared" si="352"/>
        <v>15940216.360000005</v>
      </c>
      <c r="P171" s="82">
        <f t="shared" si="352"/>
        <v>15940216.360000005</v>
      </c>
      <c r="Q171" s="82">
        <f t="shared" si="352"/>
        <v>15940216.360000005</v>
      </c>
      <c r="R171" s="82">
        <f t="shared" si="352"/>
        <v>15940216.360000005</v>
      </c>
      <c r="S171" s="82">
        <f t="shared" si="352"/>
        <v>15940216.360000005</v>
      </c>
      <c r="T171" s="82">
        <f t="shared" si="352"/>
        <v>15940216.360000005</v>
      </c>
      <c r="U171" s="82">
        <f t="shared" si="352"/>
        <v>15940216.360000005</v>
      </c>
      <c r="V171" s="82">
        <f t="shared" si="352"/>
        <v>15940216.360000005</v>
      </c>
      <c r="W171" s="82">
        <f t="shared" si="352"/>
        <v>15940216.360000005</v>
      </c>
      <c r="X171" s="82">
        <f t="shared" si="352"/>
        <v>15940216.360000005</v>
      </c>
      <c r="Y171" s="82">
        <f t="shared" si="352"/>
        <v>15940216.360000005</v>
      </c>
      <c r="Z171" s="82">
        <f t="shared" si="352"/>
        <v>15940216.360000005</v>
      </c>
      <c r="AA171" s="82">
        <f t="shared" si="352"/>
        <v>15940216.360000005</v>
      </c>
      <c r="AB171" s="82">
        <f t="shared" si="352"/>
        <v>15940216.360000005</v>
      </c>
      <c r="AC171" s="82">
        <f t="shared" si="352"/>
        <v>15940216.360000005</v>
      </c>
      <c r="AD171" s="82">
        <f t="shared" si="352"/>
        <v>15940216.360000005</v>
      </c>
      <c r="AE171" s="82">
        <f t="shared" si="352"/>
        <v>15940216.360000005</v>
      </c>
      <c r="AF171" s="82">
        <f t="shared" si="352"/>
        <v>15940216.360000005</v>
      </c>
      <c r="AI171" s="129">
        <v>5.2575879716356848E-2</v>
      </c>
      <c r="AJ171" s="129">
        <v>5.2575879716356848E-2</v>
      </c>
    </row>
    <row r="172" spans="1:212">
      <c r="A172" s="33"/>
      <c r="B172" s="33" t="s">
        <v>113</v>
      </c>
      <c r="C172" s="60">
        <f t="shared" ref="C172:AF172" si="353">SUM(C170:C171)</f>
        <v>15204539.980769232</v>
      </c>
      <c r="D172" s="60">
        <f t="shared" si="353"/>
        <v>15960881.090000007</v>
      </c>
      <c r="E172" s="20">
        <f t="shared" si="353"/>
        <v>13011861.35</v>
      </c>
      <c r="F172" s="20">
        <f t="shared" si="353"/>
        <v>13723236.479999995</v>
      </c>
      <c r="G172" s="20">
        <f t="shared" si="353"/>
        <v>14084414.289999997</v>
      </c>
      <c r="H172" s="20">
        <f t="shared" si="353"/>
        <v>14179432.289999995</v>
      </c>
      <c r="I172" s="20">
        <f t="shared" si="353"/>
        <v>16892399.329999998</v>
      </c>
      <c r="J172" s="20">
        <f t="shared" si="353"/>
        <v>14041508.379999993</v>
      </c>
      <c r="K172" s="20">
        <f t="shared" si="353"/>
        <v>15960881.090000005</v>
      </c>
      <c r="L172" s="20">
        <f t="shared" si="353"/>
        <v>15960881.090000005</v>
      </c>
      <c r="M172" s="20">
        <f t="shared" si="353"/>
        <v>15960881.090000005</v>
      </c>
      <c r="N172" s="20">
        <f t="shared" si="353"/>
        <v>15960881.090000005</v>
      </c>
      <c r="O172" s="20">
        <f t="shared" si="353"/>
        <v>15960881.090000005</v>
      </c>
      <c r="P172" s="20">
        <f t="shared" si="353"/>
        <v>15960881.090000005</v>
      </c>
      <c r="Q172" s="20">
        <f t="shared" si="353"/>
        <v>15960881.090000005</v>
      </c>
      <c r="R172" s="20">
        <f t="shared" si="353"/>
        <v>15960881.090000005</v>
      </c>
      <c r="S172" s="20">
        <f t="shared" ref="S172" si="354">SUM(S170:S171)</f>
        <v>15960881.090000005</v>
      </c>
      <c r="T172" s="20">
        <f t="shared" si="353"/>
        <v>15960881.090000005</v>
      </c>
      <c r="U172" s="20">
        <f t="shared" si="353"/>
        <v>15960881.090000005</v>
      </c>
      <c r="V172" s="20">
        <f t="shared" si="353"/>
        <v>15960881.090000005</v>
      </c>
      <c r="W172" s="20">
        <f t="shared" si="353"/>
        <v>15960881.090000005</v>
      </c>
      <c r="X172" s="20">
        <f t="shared" si="353"/>
        <v>15960881.090000005</v>
      </c>
      <c r="Y172" s="20">
        <f t="shared" si="353"/>
        <v>15960881.090000005</v>
      </c>
      <c r="Z172" s="20">
        <f t="shared" si="353"/>
        <v>15960881.090000005</v>
      </c>
      <c r="AA172" s="20">
        <f t="shared" si="353"/>
        <v>15960881.090000005</v>
      </c>
      <c r="AB172" s="20">
        <f t="shared" si="353"/>
        <v>15960881.090000005</v>
      </c>
      <c r="AC172" s="20">
        <f t="shared" si="353"/>
        <v>15960881.090000005</v>
      </c>
      <c r="AD172" s="20">
        <f t="shared" si="353"/>
        <v>15960881.090000005</v>
      </c>
      <c r="AE172" s="20">
        <f t="shared" si="353"/>
        <v>15960881.090000005</v>
      </c>
      <c r="AF172" s="20">
        <f t="shared" si="353"/>
        <v>15960881.090000005</v>
      </c>
      <c r="AI172" s="129">
        <v>5.712253040952902E-2</v>
      </c>
      <c r="AJ172" s="129">
        <v>5.712253040952902E-2</v>
      </c>
    </row>
    <row r="173" spans="1:212">
      <c r="A173" s="36" t="s">
        <v>31</v>
      </c>
      <c r="B173" s="33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I173" s="129">
        <v>0.49090457251500325</v>
      </c>
      <c r="AJ173" s="129">
        <v>0.49090457251500325</v>
      </c>
    </row>
    <row r="174" spans="1:212">
      <c r="A174" s="33"/>
      <c r="B174" s="33" t="s">
        <v>140</v>
      </c>
      <c r="C174" s="85">
        <f t="shared" ref="C174" si="355">SUM(E174:Q174)/13</f>
        <v>0</v>
      </c>
      <c r="D174" s="85">
        <f>SUM(T174:AF174)/13</f>
        <v>0</v>
      </c>
      <c r="E174" s="87">
        <f>'[24]CWIP Summary'!L19</f>
        <v>0</v>
      </c>
      <c r="F174" s="87">
        <f>'[24]CWIP Summary'!M19</f>
        <v>0</v>
      </c>
      <c r="G174" s="87">
        <f>'[24]CWIP Summary'!N19</f>
        <v>0</v>
      </c>
      <c r="H174" s="87">
        <f>'[24]CWIP Summary'!O19</f>
        <v>0</v>
      </c>
      <c r="I174" s="87">
        <f>'[24]CWIP Summary'!P19</f>
        <v>0</v>
      </c>
      <c r="J174" s="87">
        <f>'[24]CWIP Summary'!Q19</f>
        <v>0</v>
      </c>
      <c r="K174" s="87">
        <f>'[24]CWIP Summary'!R19</f>
        <v>0</v>
      </c>
      <c r="L174" s="87">
        <f t="shared" ref="L174:R174" si="356">K174</f>
        <v>0</v>
      </c>
      <c r="M174" s="87">
        <f t="shared" si="356"/>
        <v>0</v>
      </c>
      <c r="N174" s="87">
        <f t="shared" si="356"/>
        <v>0</v>
      </c>
      <c r="O174" s="87">
        <f t="shared" si="356"/>
        <v>0</v>
      </c>
      <c r="P174" s="87">
        <f t="shared" si="356"/>
        <v>0</v>
      </c>
      <c r="Q174" s="87">
        <f t="shared" si="356"/>
        <v>0</v>
      </c>
      <c r="R174" s="87">
        <f t="shared" si="356"/>
        <v>0</v>
      </c>
      <c r="S174" s="87">
        <f t="shared" ref="S174:AF174" si="357">R174</f>
        <v>0</v>
      </c>
      <c r="T174" s="87">
        <f t="shared" si="357"/>
        <v>0</v>
      </c>
      <c r="U174" s="87">
        <f t="shared" si="357"/>
        <v>0</v>
      </c>
      <c r="V174" s="87">
        <f t="shared" si="357"/>
        <v>0</v>
      </c>
      <c r="W174" s="87">
        <f t="shared" si="357"/>
        <v>0</v>
      </c>
      <c r="X174" s="87">
        <f t="shared" si="357"/>
        <v>0</v>
      </c>
      <c r="Y174" s="87">
        <f t="shared" si="357"/>
        <v>0</v>
      </c>
      <c r="Z174" s="87">
        <f t="shared" si="357"/>
        <v>0</v>
      </c>
      <c r="AA174" s="87">
        <f t="shared" si="357"/>
        <v>0</v>
      </c>
      <c r="AB174" s="87">
        <f t="shared" si="357"/>
        <v>0</v>
      </c>
      <c r="AC174" s="87">
        <f t="shared" si="357"/>
        <v>0</v>
      </c>
      <c r="AD174" s="87">
        <f t="shared" si="357"/>
        <v>0</v>
      </c>
      <c r="AE174" s="87">
        <f t="shared" si="357"/>
        <v>0</v>
      </c>
      <c r="AF174" s="87">
        <f t="shared" si="357"/>
        <v>0</v>
      </c>
    </row>
    <row r="175" spans="1:212">
      <c r="A175" s="33"/>
      <c r="B175" s="33" t="s">
        <v>112</v>
      </c>
      <c r="C175" s="85">
        <f>SUM(E175:Q175)/13</f>
        <v>1992909.1553846153</v>
      </c>
      <c r="D175" s="123">
        <f>SUM(T175:AF175)/13</f>
        <v>2198098.25</v>
      </c>
      <c r="E175" s="82">
        <f>'[24]CWIP Summary'!L20</f>
        <v>1527297.3399999999</v>
      </c>
      <c r="F175" s="82">
        <f>'[24]CWIP Summary'!M20</f>
        <v>1739146.97</v>
      </c>
      <c r="G175" s="82">
        <f>'[24]CWIP Summary'!N20</f>
        <v>2009230.28</v>
      </c>
      <c r="H175" s="82">
        <f>'[24]CWIP Summary'!O20</f>
        <v>1968865.5999999999</v>
      </c>
      <c r="I175" s="82">
        <f>'[24]CWIP Summary'!P20</f>
        <v>1620400.1400000004</v>
      </c>
      <c r="J175" s="82">
        <f>'[24]CWIP Summary'!Q20</f>
        <v>1656190.9399999997</v>
      </c>
      <c r="K175" s="82">
        <f>'[24]CWIP Summary'!R20</f>
        <v>2198098.25</v>
      </c>
      <c r="L175" s="82">
        <f t="shared" ref="L175:R175" si="358">K175</f>
        <v>2198098.25</v>
      </c>
      <c r="M175" s="82">
        <f t="shared" si="358"/>
        <v>2198098.25</v>
      </c>
      <c r="N175" s="82">
        <f t="shared" si="358"/>
        <v>2198098.25</v>
      </c>
      <c r="O175" s="82">
        <f t="shared" si="358"/>
        <v>2198098.25</v>
      </c>
      <c r="P175" s="82">
        <f t="shared" si="358"/>
        <v>2198098.25</v>
      </c>
      <c r="Q175" s="82">
        <f t="shared" si="358"/>
        <v>2198098.25</v>
      </c>
      <c r="R175" s="82">
        <f t="shared" si="358"/>
        <v>2198098.25</v>
      </c>
      <c r="S175" s="82">
        <f t="shared" ref="S175:AF175" si="359">R175</f>
        <v>2198098.25</v>
      </c>
      <c r="T175" s="82">
        <f t="shared" si="359"/>
        <v>2198098.25</v>
      </c>
      <c r="U175" s="82">
        <f t="shared" si="359"/>
        <v>2198098.25</v>
      </c>
      <c r="V175" s="82">
        <f t="shared" si="359"/>
        <v>2198098.25</v>
      </c>
      <c r="W175" s="82">
        <f t="shared" si="359"/>
        <v>2198098.25</v>
      </c>
      <c r="X175" s="82">
        <f t="shared" si="359"/>
        <v>2198098.25</v>
      </c>
      <c r="Y175" s="82">
        <f t="shared" si="359"/>
        <v>2198098.25</v>
      </c>
      <c r="Z175" s="82">
        <f t="shared" si="359"/>
        <v>2198098.25</v>
      </c>
      <c r="AA175" s="82">
        <f t="shared" si="359"/>
        <v>2198098.25</v>
      </c>
      <c r="AB175" s="82">
        <f t="shared" si="359"/>
        <v>2198098.25</v>
      </c>
      <c r="AC175" s="82">
        <f t="shared" si="359"/>
        <v>2198098.25</v>
      </c>
      <c r="AD175" s="82">
        <f t="shared" si="359"/>
        <v>2198098.25</v>
      </c>
      <c r="AE175" s="82">
        <f t="shared" si="359"/>
        <v>2198098.25</v>
      </c>
      <c r="AF175" s="82">
        <f t="shared" si="359"/>
        <v>2198098.25</v>
      </c>
    </row>
    <row r="176" spans="1:212">
      <c r="A176" s="33"/>
      <c r="B176" s="33" t="s">
        <v>113</v>
      </c>
      <c r="C176" s="78">
        <f t="shared" ref="C176:AF176" si="360">SUM(C174:C175)</f>
        <v>1992909.1553846153</v>
      </c>
      <c r="D176" s="78">
        <f t="shared" si="360"/>
        <v>2198098.25</v>
      </c>
      <c r="E176" s="20">
        <f>SUM(E174:E175)</f>
        <v>1527297.3399999999</v>
      </c>
      <c r="F176" s="20">
        <f t="shared" ref="F176:S176" si="361">SUM(F174:F175)</f>
        <v>1739146.97</v>
      </c>
      <c r="G176" s="20">
        <f t="shared" si="361"/>
        <v>2009230.28</v>
      </c>
      <c r="H176" s="20">
        <f t="shared" si="361"/>
        <v>1968865.5999999999</v>
      </c>
      <c r="I176" s="20">
        <f t="shared" si="361"/>
        <v>1620400.1400000004</v>
      </c>
      <c r="J176" s="20">
        <f t="shared" si="361"/>
        <v>1656190.9399999997</v>
      </c>
      <c r="K176" s="20">
        <f t="shared" si="361"/>
        <v>2198098.25</v>
      </c>
      <c r="L176" s="20">
        <f t="shared" si="361"/>
        <v>2198098.25</v>
      </c>
      <c r="M176" s="20">
        <f t="shared" si="361"/>
        <v>2198098.25</v>
      </c>
      <c r="N176" s="20">
        <f t="shared" si="361"/>
        <v>2198098.25</v>
      </c>
      <c r="O176" s="20">
        <f t="shared" si="361"/>
        <v>2198098.25</v>
      </c>
      <c r="P176" s="20">
        <f t="shared" si="361"/>
        <v>2198098.25</v>
      </c>
      <c r="Q176" s="20">
        <f t="shared" si="361"/>
        <v>2198098.25</v>
      </c>
      <c r="R176" s="20">
        <f t="shared" si="361"/>
        <v>2198098.25</v>
      </c>
      <c r="S176" s="20">
        <f t="shared" si="361"/>
        <v>2198098.25</v>
      </c>
      <c r="T176" s="20">
        <f t="shared" si="360"/>
        <v>2198098.25</v>
      </c>
      <c r="U176" s="20">
        <f t="shared" si="360"/>
        <v>2198098.25</v>
      </c>
      <c r="V176" s="20">
        <f t="shared" si="360"/>
        <v>2198098.25</v>
      </c>
      <c r="W176" s="20">
        <f t="shared" si="360"/>
        <v>2198098.25</v>
      </c>
      <c r="X176" s="20">
        <f t="shared" si="360"/>
        <v>2198098.25</v>
      </c>
      <c r="Y176" s="20">
        <f t="shared" si="360"/>
        <v>2198098.25</v>
      </c>
      <c r="Z176" s="20">
        <f t="shared" si="360"/>
        <v>2198098.25</v>
      </c>
      <c r="AA176" s="20">
        <f t="shared" si="360"/>
        <v>2198098.25</v>
      </c>
      <c r="AB176" s="20">
        <f t="shared" si="360"/>
        <v>2198098.25</v>
      </c>
      <c r="AC176" s="20">
        <f t="shared" si="360"/>
        <v>2198098.25</v>
      </c>
      <c r="AD176" s="20">
        <f t="shared" si="360"/>
        <v>2198098.25</v>
      </c>
      <c r="AE176" s="20">
        <f t="shared" si="360"/>
        <v>2198098.25</v>
      </c>
      <c r="AF176" s="20">
        <f t="shared" si="360"/>
        <v>2198098.25</v>
      </c>
    </row>
    <row r="177" spans="1:35">
      <c r="A177" s="36" t="s">
        <v>34</v>
      </c>
      <c r="B177" s="33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1:35">
      <c r="A178" s="33"/>
      <c r="B178" s="33" t="s">
        <v>140</v>
      </c>
      <c r="C178" s="85">
        <f t="shared" ref="C178:C179" si="362">SUM(E178:Q178)/13</f>
        <v>216744.12999999992</v>
      </c>
      <c r="D178" s="123">
        <f>SUM(T178:AF178)/13</f>
        <v>216744.12999999992</v>
      </c>
      <c r="E178" s="87">
        <f>'[24]CWIP Summary'!L23</f>
        <v>216744.13</v>
      </c>
      <c r="F178" s="87">
        <f>'[24]CWIP Summary'!M23</f>
        <v>216744.13</v>
      </c>
      <c r="G178" s="87">
        <f>'[24]CWIP Summary'!N23</f>
        <v>216744.13</v>
      </c>
      <c r="H178" s="87">
        <f>'[24]CWIP Summary'!O23</f>
        <v>216744.13</v>
      </c>
      <c r="I178" s="87">
        <f>'[24]CWIP Summary'!P23</f>
        <v>216744.13</v>
      </c>
      <c r="J178" s="87">
        <f>'[24]CWIP Summary'!Q23</f>
        <v>216744.13</v>
      </c>
      <c r="K178" s="87">
        <f>'[24]CWIP Summary'!R23</f>
        <v>216744.13</v>
      </c>
      <c r="L178" s="20">
        <f>K178</f>
        <v>216744.13</v>
      </c>
      <c r="M178" s="20">
        <f>L178</f>
        <v>216744.13</v>
      </c>
      <c r="N178" s="20">
        <f t="shared" ref="N178:AF179" si="363">M178</f>
        <v>216744.13</v>
      </c>
      <c r="O178" s="20">
        <f t="shared" si="363"/>
        <v>216744.13</v>
      </c>
      <c r="P178" s="20">
        <f t="shared" si="363"/>
        <v>216744.13</v>
      </c>
      <c r="Q178" s="20">
        <f t="shared" si="363"/>
        <v>216744.13</v>
      </c>
      <c r="R178" s="20">
        <f t="shared" si="363"/>
        <v>216744.13</v>
      </c>
      <c r="S178" s="20">
        <f t="shared" si="363"/>
        <v>216744.13</v>
      </c>
      <c r="T178" s="20">
        <f t="shared" si="363"/>
        <v>216744.13</v>
      </c>
      <c r="U178" s="20">
        <f t="shared" si="363"/>
        <v>216744.13</v>
      </c>
      <c r="V178" s="20">
        <f t="shared" si="363"/>
        <v>216744.13</v>
      </c>
      <c r="W178" s="20">
        <f t="shared" si="363"/>
        <v>216744.13</v>
      </c>
      <c r="X178" s="20">
        <f t="shared" si="363"/>
        <v>216744.13</v>
      </c>
      <c r="Y178" s="20">
        <f t="shared" si="363"/>
        <v>216744.13</v>
      </c>
      <c r="Z178" s="20">
        <f t="shared" si="363"/>
        <v>216744.13</v>
      </c>
      <c r="AA178" s="20">
        <f t="shared" si="363"/>
        <v>216744.13</v>
      </c>
      <c r="AB178" s="20">
        <f t="shared" si="363"/>
        <v>216744.13</v>
      </c>
      <c r="AC178" s="20">
        <f t="shared" si="363"/>
        <v>216744.13</v>
      </c>
      <c r="AD178" s="20">
        <f t="shared" si="363"/>
        <v>216744.13</v>
      </c>
      <c r="AE178" s="20">
        <f t="shared" si="363"/>
        <v>216744.13</v>
      </c>
      <c r="AF178" s="20">
        <f t="shared" si="363"/>
        <v>216744.13</v>
      </c>
    </row>
    <row r="179" spans="1:35">
      <c r="A179" s="33"/>
      <c r="B179" s="33" t="s">
        <v>112</v>
      </c>
      <c r="C179" s="85">
        <f t="shared" si="362"/>
        <v>-222720.82769230765</v>
      </c>
      <c r="D179" s="85">
        <f>SUM(T179:AF179)/13</f>
        <v>-174493.89999999997</v>
      </c>
      <c r="E179" s="82">
        <f>'[24]CWIP Summary'!L24</f>
        <v>-109471.99</v>
      </c>
      <c r="F179" s="82">
        <f>'[24]CWIP Summary'!M24</f>
        <v>-253314.7</v>
      </c>
      <c r="G179" s="82">
        <f>'[24]CWIP Summary'!N24</f>
        <v>-256243.26</v>
      </c>
      <c r="H179" s="82">
        <f>'[24]CWIP Summary'!O24</f>
        <v>-276095.49000000005</v>
      </c>
      <c r="I179" s="82">
        <f>'[24]CWIP Summary'!P24</f>
        <v>-253314.7</v>
      </c>
      <c r="J179" s="82">
        <f>'[24]CWIP Summary'!Q24</f>
        <v>-525473.31999999995</v>
      </c>
      <c r="K179" s="82">
        <f>'[24]CWIP Summary'!R24</f>
        <v>-174493.9</v>
      </c>
      <c r="L179" s="82">
        <f>K179</f>
        <v>-174493.9</v>
      </c>
      <c r="M179" s="82">
        <f>L179</f>
        <v>-174493.9</v>
      </c>
      <c r="N179" s="82">
        <f t="shared" ref="N179:Q179" si="364">M179</f>
        <v>-174493.9</v>
      </c>
      <c r="O179" s="82">
        <f t="shared" si="364"/>
        <v>-174493.9</v>
      </c>
      <c r="P179" s="82">
        <f t="shared" si="364"/>
        <v>-174493.9</v>
      </c>
      <c r="Q179" s="82">
        <f t="shared" si="364"/>
        <v>-174493.9</v>
      </c>
      <c r="R179" s="82">
        <f t="shared" si="363"/>
        <v>-174493.9</v>
      </c>
      <c r="S179" s="82">
        <f t="shared" si="363"/>
        <v>-174493.9</v>
      </c>
      <c r="T179" s="82">
        <f t="shared" si="363"/>
        <v>-174493.9</v>
      </c>
      <c r="U179" s="82">
        <f t="shared" si="363"/>
        <v>-174493.9</v>
      </c>
      <c r="V179" s="82">
        <f t="shared" si="363"/>
        <v>-174493.9</v>
      </c>
      <c r="W179" s="82">
        <f t="shared" si="363"/>
        <v>-174493.9</v>
      </c>
      <c r="X179" s="82">
        <f t="shared" si="363"/>
        <v>-174493.9</v>
      </c>
      <c r="Y179" s="82">
        <f t="shared" si="363"/>
        <v>-174493.9</v>
      </c>
      <c r="Z179" s="82">
        <f t="shared" si="363"/>
        <v>-174493.9</v>
      </c>
      <c r="AA179" s="82">
        <f t="shared" si="363"/>
        <v>-174493.9</v>
      </c>
      <c r="AB179" s="82">
        <f t="shared" si="363"/>
        <v>-174493.9</v>
      </c>
      <c r="AC179" s="82">
        <f t="shared" si="363"/>
        <v>-174493.9</v>
      </c>
      <c r="AD179" s="82">
        <f t="shared" si="363"/>
        <v>-174493.9</v>
      </c>
      <c r="AE179" s="82">
        <f t="shared" si="363"/>
        <v>-174493.9</v>
      </c>
      <c r="AF179" s="82">
        <f t="shared" si="363"/>
        <v>-174493.9</v>
      </c>
      <c r="AI179" s="127" t="s">
        <v>178</v>
      </c>
    </row>
    <row r="180" spans="1:35">
      <c r="A180" s="33"/>
      <c r="B180" s="33" t="s">
        <v>113</v>
      </c>
      <c r="C180" s="60">
        <f t="shared" ref="C180:N180" si="365">SUM(C178:C179)</f>
        <v>-5976.6976923077309</v>
      </c>
      <c r="D180" s="60">
        <f t="shared" si="365"/>
        <v>42250.229999999952</v>
      </c>
      <c r="E180" s="20">
        <f t="shared" si="365"/>
        <v>107272.14</v>
      </c>
      <c r="F180" s="20">
        <f t="shared" si="365"/>
        <v>-36570.570000000007</v>
      </c>
      <c r="G180" s="20">
        <f t="shared" si="365"/>
        <v>-39499.130000000005</v>
      </c>
      <c r="H180" s="20">
        <f t="shared" si="365"/>
        <v>-59351.360000000044</v>
      </c>
      <c r="I180" s="20">
        <f t="shared" si="365"/>
        <v>-36570.570000000007</v>
      </c>
      <c r="J180" s="20">
        <f t="shared" si="365"/>
        <v>-308729.18999999994</v>
      </c>
      <c r="K180" s="20">
        <f t="shared" si="365"/>
        <v>42250.23000000001</v>
      </c>
      <c r="L180" s="20">
        <f t="shared" si="365"/>
        <v>42250.23000000001</v>
      </c>
      <c r="M180" s="20">
        <f t="shared" si="365"/>
        <v>42250.23000000001</v>
      </c>
      <c r="N180" s="20">
        <f t="shared" si="365"/>
        <v>42250.23000000001</v>
      </c>
      <c r="O180" s="20">
        <f t="shared" ref="O180:AD180" si="366">SUM(O178:O179)</f>
        <v>42250.23000000001</v>
      </c>
      <c r="P180" s="20">
        <f t="shared" si="366"/>
        <v>42250.23000000001</v>
      </c>
      <c r="Q180" s="20">
        <f t="shared" si="366"/>
        <v>42250.23000000001</v>
      </c>
      <c r="R180" s="20">
        <f t="shared" si="366"/>
        <v>42250.23000000001</v>
      </c>
      <c r="S180" s="20">
        <f t="shared" si="366"/>
        <v>42250.23000000001</v>
      </c>
      <c r="T180" s="20">
        <f t="shared" si="366"/>
        <v>42250.23000000001</v>
      </c>
      <c r="U180" s="20">
        <f t="shared" si="366"/>
        <v>42250.23000000001</v>
      </c>
      <c r="V180" s="20">
        <f t="shared" si="366"/>
        <v>42250.23000000001</v>
      </c>
      <c r="W180" s="20">
        <f t="shared" si="366"/>
        <v>42250.23000000001</v>
      </c>
      <c r="X180" s="20">
        <f t="shared" si="366"/>
        <v>42250.23000000001</v>
      </c>
      <c r="Y180" s="20">
        <f t="shared" si="366"/>
        <v>42250.23000000001</v>
      </c>
      <c r="Z180" s="20">
        <f t="shared" si="366"/>
        <v>42250.23000000001</v>
      </c>
      <c r="AA180" s="20">
        <f t="shared" si="366"/>
        <v>42250.23000000001</v>
      </c>
      <c r="AB180" s="20">
        <f t="shared" si="366"/>
        <v>42250.23000000001</v>
      </c>
      <c r="AC180" s="20">
        <f t="shared" si="366"/>
        <v>42250.23000000001</v>
      </c>
      <c r="AD180" s="20">
        <f t="shared" si="366"/>
        <v>42250.23000000001</v>
      </c>
      <c r="AE180" s="20">
        <f t="shared" ref="AE180:AF180" si="367">SUM(AE178:AE179)</f>
        <v>42250.23000000001</v>
      </c>
      <c r="AF180" s="20">
        <f t="shared" si="367"/>
        <v>42250.23000000001</v>
      </c>
    </row>
    <row r="181" spans="1:35">
      <c r="A181" s="36" t="s">
        <v>75</v>
      </c>
      <c r="B181" s="33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1:35">
      <c r="A182" s="33"/>
      <c r="B182" s="33" t="s">
        <v>140</v>
      </c>
      <c r="C182" s="85">
        <f t="shared" ref="C182:C183" si="368">SUM(E182:Q182)/13</f>
        <v>66199.330769230757</v>
      </c>
      <c r="D182" s="123">
        <f>SUM(T182:AF182)/13</f>
        <v>52969.119999999995</v>
      </c>
      <c r="E182" s="87">
        <f>'[24]CWIP Summary'!L15</f>
        <v>82046.290000000037</v>
      </c>
      <c r="F182" s="87">
        <f>'[24]CWIP Summary'!M15</f>
        <v>80465.029999999955</v>
      </c>
      <c r="G182" s="87">
        <f>'[24]CWIP Summary'!N15</f>
        <v>80206.199999999983</v>
      </c>
      <c r="H182" s="87">
        <f>'[24]CWIP Summary'!O15</f>
        <v>94380.770000000048</v>
      </c>
      <c r="I182" s="87">
        <f>'[24]CWIP Summary'!P15</f>
        <v>107555.44999999994</v>
      </c>
      <c r="J182" s="87">
        <f>'[24]CWIP Summary'!Q15</f>
        <v>45153.72</v>
      </c>
      <c r="K182" s="87">
        <f>'[24]CWIP Summary'!R15</f>
        <v>52969.119999999995</v>
      </c>
      <c r="L182" s="20">
        <f>K182</f>
        <v>52969.119999999995</v>
      </c>
      <c r="M182" s="20">
        <f>L182</f>
        <v>52969.119999999995</v>
      </c>
      <c r="N182" s="20">
        <f t="shared" ref="N182:AF182" si="369">M182</f>
        <v>52969.119999999995</v>
      </c>
      <c r="O182" s="20">
        <f t="shared" si="369"/>
        <v>52969.119999999995</v>
      </c>
      <c r="P182" s="20">
        <f t="shared" si="369"/>
        <v>52969.119999999995</v>
      </c>
      <c r="Q182" s="20">
        <f t="shared" si="369"/>
        <v>52969.119999999995</v>
      </c>
      <c r="R182" s="20">
        <f t="shared" si="369"/>
        <v>52969.119999999995</v>
      </c>
      <c r="S182" s="20">
        <f t="shared" si="369"/>
        <v>52969.119999999995</v>
      </c>
      <c r="T182" s="20">
        <f t="shared" si="369"/>
        <v>52969.119999999995</v>
      </c>
      <c r="U182" s="20">
        <f t="shared" si="369"/>
        <v>52969.119999999995</v>
      </c>
      <c r="V182" s="20">
        <f t="shared" si="369"/>
        <v>52969.119999999995</v>
      </c>
      <c r="W182" s="20">
        <f t="shared" si="369"/>
        <v>52969.119999999995</v>
      </c>
      <c r="X182" s="20">
        <f t="shared" si="369"/>
        <v>52969.119999999995</v>
      </c>
      <c r="Y182" s="20">
        <f t="shared" si="369"/>
        <v>52969.119999999995</v>
      </c>
      <c r="Z182" s="20">
        <f t="shared" si="369"/>
        <v>52969.119999999995</v>
      </c>
      <c r="AA182" s="20">
        <f t="shared" si="369"/>
        <v>52969.119999999995</v>
      </c>
      <c r="AB182" s="20">
        <f t="shared" si="369"/>
        <v>52969.119999999995</v>
      </c>
      <c r="AC182" s="20">
        <f t="shared" si="369"/>
        <v>52969.119999999995</v>
      </c>
      <c r="AD182" s="20">
        <f t="shared" si="369"/>
        <v>52969.119999999995</v>
      </c>
      <c r="AE182" s="20">
        <f t="shared" si="369"/>
        <v>52969.119999999995</v>
      </c>
      <c r="AF182" s="20">
        <f t="shared" si="369"/>
        <v>52969.119999999995</v>
      </c>
    </row>
    <row r="183" spans="1:35">
      <c r="A183" s="33"/>
      <c r="B183" s="33" t="s">
        <v>112</v>
      </c>
      <c r="C183" s="85">
        <f t="shared" si="368"/>
        <v>13742968.581538467</v>
      </c>
      <c r="D183" s="123">
        <f>SUM(T183:AF183)/13</f>
        <v>14123020.170000007</v>
      </c>
      <c r="E183" s="87">
        <f>'[24]CWIP Summary'!L16</f>
        <v>12947077.850000005</v>
      </c>
      <c r="F183" s="87">
        <f>'[24]CWIP Summary'!M16</f>
        <v>12349723.819999995</v>
      </c>
      <c r="G183" s="87">
        <f>'[24]CWIP Summary'!N16</f>
        <v>11720333.25</v>
      </c>
      <c r="H183" s="87">
        <f>'[24]CWIP Summary'!O16</f>
        <v>13919392.829999996</v>
      </c>
      <c r="I183" s="87">
        <f>'[24]CWIP Summary'!P16</f>
        <v>16305099.989999998</v>
      </c>
      <c r="J183" s="87">
        <f>'[24]CWIP Summary'!Q16</f>
        <v>12555822.630000003</v>
      </c>
      <c r="K183" s="87">
        <f>'[24]CWIP Summary'!R16</f>
        <v>14123020.170000006</v>
      </c>
      <c r="L183" s="82">
        <f>K183</f>
        <v>14123020.170000006</v>
      </c>
      <c r="M183" s="82">
        <f>L183</f>
        <v>14123020.170000006</v>
      </c>
      <c r="N183" s="82">
        <f t="shared" ref="N183:AF183" si="370">M183</f>
        <v>14123020.170000006</v>
      </c>
      <c r="O183" s="82">
        <f t="shared" si="370"/>
        <v>14123020.170000006</v>
      </c>
      <c r="P183" s="82">
        <f t="shared" si="370"/>
        <v>14123020.170000006</v>
      </c>
      <c r="Q183" s="82">
        <f t="shared" si="370"/>
        <v>14123020.170000006</v>
      </c>
      <c r="R183" s="82">
        <f t="shared" si="370"/>
        <v>14123020.170000006</v>
      </c>
      <c r="S183" s="82">
        <f t="shared" si="370"/>
        <v>14123020.170000006</v>
      </c>
      <c r="T183" s="82">
        <f t="shared" si="370"/>
        <v>14123020.170000006</v>
      </c>
      <c r="U183" s="82">
        <f t="shared" si="370"/>
        <v>14123020.170000006</v>
      </c>
      <c r="V183" s="82">
        <f t="shared" si="370"/>
        <v>14123020.170000006</v>
      </c>
      <c r="W183" s="82">
        <f t="shared" si="370"/>
        <v>14123020.170000006</v>
      </c>
      <c r="X183" s="82">
        <f t="shared" si="370"/>
        <v>14123020.170000006</v>
      </c>
      <c r="Y183" s="82">
        <f t="shared" si="370"/>
        <v>14123020.170000006</v>
      </c>
      <c r="Z183" s="82">
        <f t="shared" si="370"/>
        <v>14123020.170000006</v>
      </c>
      <c r="AA183" s="82">
        <f t="shared" si="370"/>
        <v>14123020.170000006</v>
      </c>
      <c r="AB183" s="82">
        <f t="shared" si="370"/>
        <v>14123020.170000006</v>
      </c>
      <c r="AC183" s="82">
        <f t="shared" si="370"/>
        <v>14123020.170000006</v>
      </c>
      <c r="AD183" s="82">
        <f t="shared" si="370"/>
        <v>14123020.170000006</v>
      </c>
      <c r="AE183" s="82">
        <f t="shared" si="370"/>
        <v>14123020.170000006</v>
      </c>
      <c r="AF183" s="82">
        <f t="shared" si="370"/>
        <v>14123020.170000006</v>
      </c>
    </row>
    <row r="184" spans="1:35">
      <c r="A184" s="33"/>
      <c r="B184" s="33" t="s">
        <v>113</v>
      </c>
      <c r="C184" s="60">
        <f t="shared" ref="C184:N184" si="371">SUM(C182:C183)</f>
        <v>13809167.912307698</v>
      </c>
      <c r="D184" s="60">
        <f t="shared" si="371"/>
        <v>14175989.290000007</v>
      </c>
      <c r="E184" s="19">
        <f t="shared" si="371"/>
        <v>13029124.140000004</v>
      </c>
      <c r="F184" s="19">
        <f t="shared" si="371"/>
        <v>12430188.849999994</v>
      </c>
      <c r="G184" s="19">
        <f t="shared" si="371"/>
        <v>11800539.449999999</v>
      </c>
      <c r="H184" s="19">
        <f t="shared" si="371"/>
        <v>14013773.599999996</v>
      </c>
      <c r="I184" s="19">
        <f t="shared" si="371"/>
        <v>16412655.439999998</v>
      </c>
      <c r="J184" s="19">
        <f t="shared" si="371"/>
        <v>12600976.350000003</v>
      </c>
      <c r="K184" s="19">
        <f t="shared" si="371"/>
        <v>14175989.290000005</v>
      </c>
      <c r="L184" s="19">
        <f t="shared" si="371"/>
        <v>14175989.290000005</v>
      </c>
      <c r="M184" s="19">
        <f t="shared" si="371"/>
        <v>14175989.290000005</v>
      </c>
      <c r="N184" s="19">
        <f t="shared" si="371"/>
        <v>14175989.290000005</v>
      </c>
      <c r="O184" s="19">
        <f t="shared" ref="O184:AD184" si="372">SUM(O182:O183)</f>
        <v>14175989.290000005</v>
      </c>
      <c r="P184" s="19">
        <f t="shared" si="372"/>
        <v>14175989.290000005</v>
      </c>
      <c r="Q184" s="19">
        <f t="shared" si="372"/>
        <v>14175989.290000005</v>
      </c>
      <c r="R184" s="19">
        <f t="shared" si="372"/>
        <v>14175989.290000005</v>
      </c>
      <c r="S184" s="19">
        <f t="shared" si="372"/>
        <v>14175989.290000005</v>
      </c>
      <c r="T184" s="19">
        <f t="shared" si="372"/>
        <v>14175989.290000005</v>
      </c>
      <c r="U184" s="19">
        <f t="shared" si="372"/>
        <v>14175989.290000005</v>
      </c>
      <c r="V184" s="19">
        <f t="shared" si="372"/>
        <v>14175989.290000005</v>
      </c>
      <c r="W184" s="19">
        <f t="shared" si="372"/>
        <v>14175989.290000005</v>
      </c>
      <c r="X184" s="19">
        <f t="shared" si="372"/>
        <v>14175989.290000005</v>
      </c>
      <c r="Y184" s="19">
        <f t="shared" si="372"/>
        <v>14175989.290000005</v>
      </c>
      <c r="Z184" s="19">
        <f t="shared" si="372"/>
        <v>14175989.290000005</v>
      </c>
      <c r="AA184" s="19">
        <f t="shared" si="372"/>
        <v>14175989.290000005</v>
      </c>
      <c r="AB184" s="19">
        <f t="shared" si="372"/>
        <v>14175989.290000005</v>
      </c>
      <c r="AC184" s="19">
        <f t="shared" si="372"/>
        <v>14175989.290000005</v>
      </c>
      <c r="AD184" s="19">
        <f t="shared" si="372"/>
        <v>14175989.290000005</v>
      </c>
      <c r="AE184" s="19">
        <f t="shared" ref="AE184:AF184" si="373">SUM(AE182:AE183)</f>
        <v>14175989.290000005</v>
      </c>
      <c r="AF184" s="19">
        <f t="shared" si="373"/>
        <v>14175989.290000005</v>
      </c>
    </row>
    <row r="185" spans="1:35">
      <c r="A185" s="33"/>
      <c r="B185" s="33"/>
    </row>
    <row r="186" spans="1:35">
      <c r="A186" s="33"/>
      <c r="B186" s="33" t="s">
        <v>6</v>
      </c>
    </row>
    <row r="187" spans="1:35">
      <c r="A187" s="33"/>
      <c r="B187" s="33" t="s">
        <v>112</v>
      </c>
      <c r="C187" s="19">
        <f>C183+C179+C175+C171</f>
        <v>30705066.660769239</v>
      </c>
      <c r="D187" s="19">
        <f>D183+D179+D175+D171</f>
        <v>32086840.880000014</v>
      </c>
      <c r="E187" s="19">
        <f t="shared" ref="E187:AF187" si="374">E183+E179+E175+E171</f>
        <v>27376764.550000004</v>
      </c>
      <c r="F187" s="19">
        <f t="shared" si="374"/>
        <v>27558792.569999993</v>
      </c>
      <c r="G187" s="19">
        <f t="shared" si="374"/>
        <v>27557734.559999995</v>
      </c>
      <c r="H187" s="19">
        <f t="shared" si="374"/>
        <v>29791595.229999989</v>
      </c>
      <c r="I187" s="19">
        <f t="shared" si="374"/>
        <v>34558285.280000001</v>
      </c>
      <c r="J187" s="19">
        <f t="shared" si="374"/>
        <v>27714808.239999995</v>
      </c>
      <c r="K187" s="19">
        <f t="shared" si="374"/>
        <v>32086840.88000001</v>
      </c>
      <c r="L187" s="19">
        <f t="shared" si="374"/>
        <v>32086840.88000001</v>
      </c>
      <c r="M187" s="19">
        <f t="shared" si="374"/>
        <v>32086840.88000001</v>
      </c>
      <c r="N187" s="19">
        <f t="shared" si="374"/>
        <v>32086840.88000001</v>
      </c>
      <c r="O187" s="19">
        <f t="shared" si="374"/>
        <v>32086840.88000001</v>
      </c>
      <c r="P187" s="19">
        <f t="shared" si="374"/>
        <v>32086840.88000001</v>
      </c>
      <c r="Q187" s="19">
        <f t="shared" si="374"/>
        <v>32086840.88000001</v>
      </c>
      <c r="R187" s="19">
        <f t="shared" si="374"/>
        <v>32086840.88000001</v>
      </c>
      <c r="S187" s="19">
        <f t="shared" ref="S187" si="375">S183+S179+S175+S171</f>
        <v>32086840.88000001</v>
      </c>
      <c r="T187" s="19">
        <f t="shared" si="374"/>
        <v>32086840.88000001</v>
      </c>
      <c r="U187" s="19">
        <f t="shared" si="374"/>
        <v>32086840.88000001</v>
      </c>
      <c r="V187" s="19">
        <f t="shared" si="374"/>
        <v>32086840.88000001</v>
      </c>
      <c r="W187" s="19">
        <f t="shared" si="374"/>
        <v>32086840.88000001</v>
      </c>
      <c r="X187" s="19">
        <f t="shared" si="374"/>
        <v>32086840.88000001</v>
      </c>
      <c r="Y187" s="19">
        <f t="shared" si="374"/>
        <v>32086840.88000001</v>
      </c>
      <c r="Z187" s="19">
        <f t="shared" si="374"/>
        <v>32086840.88000001</v>
      </c>
      <c r="AA187" s="19">
        <f t="shared" si="374"/>
        <v>32086840.88000001</v>
      </c>
      <c r="AB187" s="19">
        <f t="shared" si="374"/>
        <v>32086840.88000001</v>
      </c>
      <c r="AC187" s="19">
        <f t="shared" si="374"/>
        <v>32086840.88000001</v>
      </c>
      <c r="AD187" s="19">
        <f t="shared" si="374"/>
        <v>32086840.88000001</v>
      </c>
      <c r="AE187" s="19">
        <f t="shared" si="374"/>
        <v>32086840.88000001</v>
      </c>
      <c r="AF187" s="19">
        <f t="shared" si="374"/>
        <v>32086840.88000001</v>
      </c>
    </row>
    <row r="189" spans="1:35">
      <c r="B189" s="81"/>
    </row>
    <row r="190" spans="1:35">
      <c r="A190" s="81"/>
    </row>
  </sheetData>
  <phoneticPr fontId="27" type="noConversion"/>
  <pageMargins left="0.25" right="0.25" top="0.6" bottom="0.3" header="0.2" footer="0.17"/>
  <pageSetup scale="40" fitToWidth="9" fitToHeight="2" orientation="landscape" r:id="rId1"/>
  <headerFooter alignWithMargins="0">
    <oddHeader xml:space="preserve">&amp;R&amp;14CASE NO. 2015-00343
ATTACHMENT 26
TO STAFF DR NO. 1-59
</oddHeader>
    <oddFooter>&amp;C&amp;P of&amp;N</oddFooter>
  </headerFooter>
  <colBreaks count="6" manualBreakCount="6">
    <brk id="117" max="120" man="1"/>
    <brk id="120" max="1048575" man="1"/>
    <brk id="141" max="1048575" man="1"/>
    <brk id="162" max="1048575" man="1"/>
    <brk id="183" max="1048575" man="1"/>
    <brk id="20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Q184"/>
  <sheetViews>
    <sheetView zoomScale="80" zoomScaleNormal="80" zoomScaleSheetLayoutView="75" workbookViewId="0">
      <pane xSplit="2" ySplit="5" topLeftCell="C6" activePane="bottomRight" state="frozen"/>
      <selection activeCell="A41" sqref="A41"/>
      <selection pane="topRight" activeCell="A41" sqref="A41"/>
      <selection pane="bottomLeft" activeCell="A41" sqref="A41"/>
      <selection pane="bottomRight" activeCell="AR171" sqref="AR171"/>
    </sheetView>
  </sheetViews>
  <sheetFormatPr defaultRowHeight="12.75"/>
  <cols>
    <col min="1" max="1" width="11.28515625" style="40" customWidth="1"/>
    <col min="2" max="2" width="31.7109375" style="40" customWidth="1"/>
    <col min="3" max="3" width="13.140625" style="19" bestFit="1" customWidth="1"/>
    <col min="4" max="4" width="13.42578125" style="19" bestFit="1" customWidth="1"/>
    <col min="5" max="11" width="14" style="41" bestFit="1" customWidth="1"/>
    <col min="12" max="12" width="14" style="41" customWidth="1"/>
    <col min="13" max="13" width="13.7109375" style="41" customWidth="1"/>
    <col min="14" max="18" width="13.28515625" style="41" bestFit="1" customWidth="1"/>
    <col min="19" max="19" width="13.28515625" style="41" customWidth="1"/>
    <col min="20" max="33" width="13.28515625" style="41" bestFit="1" customWidth="1"/>
    <col min="34" max="34" width="12.42578125" style="46" customWidth="1"/>
    <col min="35" max="35" width="10.28515625" style="46" customWidth="1"/>
    <col min="36" max="40" width="11.140625" style="41" bestFit="1" customWidth="1"/>
    <col min="41" max="41" width="12.5703125" style="41" customWidth="1"/>
    <col min="42" max="42" width="12.42578125" style="41" customWidth="1"/>
    <col min="43" max="48" width="11.7109375" style="41" bestFit="1" customWidth="1"/>
    <col min="49" max="49" width="11.7109375" style="41" customWidth="1"/>
    <col min="50" max="62" width="11.7109375" style="41" bestFit="1" customWidth="1"/>
    <col min="63" max="63" width="12.85546875" style="40" bestFit="1" customWidth="1"/>
    <col min="64" max="64" width="3.7109375" style="40" customWidth="1"/>
    <col min="65" max="65" width="10.5703125" style="40" customWidth="1"/>
    <col min="66" max="66" width="12.28515625" style="40" customWidth="1"/>
    <col min="67" max="67" width="11.7109375" style="40" bestFit="1" customWidth="1"/>
    <col min="68" max="68" width="12" style="40" bestFit="1" customWidth="1"/>
    <col min="69" max="70" width="13" style="40" bestFit="1" customWidth="1"/>
    <col min="71" max="80" width="12" style="40" bestFit="1" customWidth="1"/>
    <col min="81" max="81" width="13" style="40" bestFit="1" customWidth="1"/>
    <col min="82" max="91" width="12" style="40" bestFit="1" customWidth="1"/>
    <col min="92" max="92" width="3.7109375" style="40" customWidth="1"/>
    <col min="93" max="96" width="9" style="40" customWidth="1"/>
    <col min="97" max="98" width="12" style="40" bestFit="1" customWidth="1"/>
    <col min="99" max="104" width="9" style="40" customWidth="1"/>
    <col min="105" max="105" width="9.7109375" style="40" bestFit="1" customWidth="1"/>
    <col min="106" max="106" width="9.7109375" style="40" customWidth="1"/>
    <col min="107" max="119" width="9.7109375" style="40" bestFit="1" customWidth="1"/>
    <col min="120" max="120" width="3.7109375" style="40" customWidth="1"/>
    <col min="121" max="121" width="12.85546875" style="40" customWidth="1"/>
    <col min="122" max="122" width="10.140625" style="40" bestFit="1" customWidth="1"/>
    <col min="123" max="123" width="10" style="40" customWidth="1"/>
    <col min="124" max="124" width="12" style="40" bestFit="1" customWidth="1"/>
    <col min="125" max="125" width="10.140625" style="40" bestFit="1" customWidth="1"/>
    <col min="126" max="126" width="10.7109375" style="40" customWidth="1"/>
    <col min="127" max="127" width="17.140625" style="40" customWidth="1"/>
    <col min="128" max="128" width="10.5703125" style="40" customWidth="1"/>
    <col min="129" max="129" width="10.140625" style="40" bestFit="1" customWidth="1"/>
    <col min="130" max="130" width="10.5703125" style="40" bestFit="1" customWidth="1"/>
    <col min="131" max="131" width="10.42578125" style="40" bestFit="1" customWidth="1"/>
    <col min="132" max="147" width="10.5703125" style="40" bestFit="1" customWidth="1"/>
    <col min="148" max="16384" width="9.140625" style="40"/>
  </cols>
  <sheetData>
    <row r="1" spans="1:147" s="2" customFormat="1" ht="23.25">
      <c r="A1" s="1"/>
      <c r="B1" s="6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5"/>
      <c r="AI1" s="35"/>
      <c r="AJ1" s="3"/>
      <c r="AK1" s="3"/>
      <c r="AL1" s="3"/>
      <c r="AM1" s="3"/>
      <c r="AN1" s="3"/>
      <c r="AO1" s="125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DW1" s="136">
        <v>0</v>
      </c>
      <c r="DX1" s="97" t="s">
        <v>174</v>
      </c>
      <c r="DY1" s="96"/>
      <c r="DZ1" s="96"/>
      <c r="EA1" s="96"/>
      <c r="EB1" s="96"/>
    </row>
    <row r="2" spans="1:147" s="2" customFormat="1" ht="27.75" customHeight="1">
      <c r="A2" s="1"/>
      <c r="C2" s="57"/>
      <c r="D2" s="57"/>
      <c r="E2" s="57" t="s">
        <v>66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3"/>
      <c r="AH2" s="36"/>
      <c r="AI2" s="36"/>
      <c r="AJ2" s="58" t="s">
        <v>67</v>
      </c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M2" s="58" t="s">
        <v>2</v>
      </c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O2" s="59" t="s">
        <v>68</v>
      </c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Q2" s="59" t="s">
        <v>69</v>
      </c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</row>
    <row r="3" spans="1:147" s="36" customFormat="1" ht="25.5">
      <c r="C3" s="8" t="s">
        <v>115</v>
      </c>
      <c r="D3" s="10" t="s">
        <v>116</v>
      </c>
      <c r="E3" s="7" t="str">
        <f>'Gross Plant'!E3</f>
        <v>Balance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4"/>
      <c r="AJ3" s="37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  <c r="AW3" s="9"/>
      <c r="AX3" s="9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9"/>
      <c r="BL3" s="38"/>
      <c r="BM3" s="8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38"/>
      <c r="BZ3" s="38"/>
      <c r="CA3" s="38"/>
      <c r="CB3" s="38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39"/>
      <c r="CO3" s="8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8"/>
      <c r="DB3" s="38"/>
      <c r="DC3" s="38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39"/>
      <c r="DQ3" s="8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38"/>
      <c r="ED3" s="38"/>
      <c r="EE3" s="38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1:147" s="2" customFormat="1">
      <c r="C4" s="54" t="s">
        <v>114</v>
      </c>
      <c r="D4" s="54" t="s">
        <v>114</v>
      </c>
      <c r="E4" s="14" t="str">
        <f>'Gross Plant'!E4</f>
        <v>Actual</v>
      </c>
      <c r="F4" s="14" t="str">
        <f>'Gross Plant'!F4</f>
        <v>Actual</v>
      </c>
      <c r="G4" s="14" t="str">
        <f>'Gross Plant'!G4</f>
        <v>Actual</v>
      </c>
      <c r="H4" s="14" t="str">
        <f>'Gross Plant'!H4</f>
        <v>Actual</v>
      </c>
      <c r="I4" s="14" t="str">
        <f>'Gross Plant'!I4</f>
        <v>Actual</v>
      </c>
      <c r="J4" s="14" t="str">
        <f>'Gross Plant'!J4</f>
        <v>Actual</v>
      </c>
      <c r="K4" s="14" t="str">
        <f>'Gross Plant'!K4</f>
        <v>Actual</v>
      </c>
      <c r="L4" s="14" t="str">
        <f>'Gross Plant'!L4</f>
        <v>Projected</v>
      </c>
      <c r="M4" s="14" t="str">
        <f>'Gross Plant'!M4</f>
        <v>Projected</v>
      </c>
      <c r="N4" s="14" t="str">
        <f>'Gross Plant'!N4</f>
        <v>Projected</v>
      </c>
      <c r="O4" s="14" t="str">
        <f>'Gross Plant'!O4</f>
        <v>Projected</v>
      </c>
      <c r="P4" s="14" t="str">
        <f>'Gross Plant'!P4</f>
        <v>Projected</v>
      </c>
      <c r="Q4" s="14" t="str">
        <f>'Gross Plant'!Q4</f>
        <v>Projected</v>
      </c>
      <c r="R4" s="14" t="str">
        <f>'Gross Plant'!R4</f>
        <v>Projected</v>
      </c>
      <c r="S4" s="14" t="str">
        <f>'Gross Plant'!S4</f>
        <v>Projected</v>
      </c>
      <c r="T4" s="14" t="str">
        <f>'Gross Plant'!T4</f>
        <v>Projected</v>
      </c>
      <c r="U4" s="14" t="str">
        <f>'Gross Plant'!U4</f>
        <v>Projected</v>
      </c>
      <c r="V4" s="14" t="str">
        <f>'Gross Plant'!V4</f>
        <v>Projected</v>
      </c>
      <c r="W4" s="14" t="str">
        <f>'Gross Plant'!W4</f>
        <v>Projected</v>
      </c>
      <c r="X4" s="14" t="str">
        <f>'Gross Plant'!X4</f>
        <v>Projected</v>
      </c>
      <c r="Y4" s="14" t="str">
        <f>'Gross Plant'!Y4</f>
        <v>Projected</v>
      </c>
      <c r="Z4" s="14" t="str">
        <f>'Gross Plant'!Z4</f>
        <v>Projected</v>
      </c>
      <c r="AA4" s="14" t="str">
        <f>'Gross Plant'!AA4</f>
        <v>Projected</v>
      </c>
      <c r="AB4" s="14" t="str">
        <f>'Gross Plant'!AB4</f>
        <v>Projected</v>
      </c>
      <c r="AC4" s="14" t="str">
        <f>'Gross Plant'!AC4</f>
        <v>Projected</v>
      </c>
      <c r="AD4" s="14" t="str">
        <f>'Gross Plant'!AD4</f>
        <v>Projected</v>
      </c>
      <c r="AE4" s="14" t="str">
        <f>'Gross Plant'!AE4</f>
        <v>Projected</v>
      </c>
      <c r="AF4" s="14" t="str">
        <f>'Gross Plant'!AF4</f>
        <v>Projected</v>
      </c>
      <c r="AG4" s="13" t="s">
        <v>70</v>
      </c>
      <c r="AH4" s="70" t="s">
        <v>71</v>
      </c>
      <c r="AI4" s="70" t="s">
        <v>138</v>
      </c>
      <c r="AJ4" s="14" t="str">
        <f>$F$4</f>
        <v>Actual</v>
      </c>
      <c r="AK4" s="14" t="str">
        <f>$G$4</f>
        <v>Actual</v>
      </c>
      <c r="AL4" s="14" t="str">
        <f>$H$4</f>
        <v>Actual</v>
      </c>
      <c r="AM4" s="14" t="str">
        <f>$I$4</f>
        <v>Actual</v>
      </c>
      <c r="AN4" s="14" t="str">
        <f>$J$4</f>
        <v>Actual</v>
      </c>
      <c r="AO4" s="14" t="str">
        <f>$K$4</f>
        <v>Actual</v>
      </c>
      <c r="AP4" s="143" t="str">
        <f>$L$4</f>
        <v>Projected</v>
      </c>
      <c r="AQ4" s="14" t="str">
        <f>$M$4</f>
        <v>Projected</v>
      </c>
      <c r="AR4" s="14" t="str">
        <f>$N$4</f>
        <v>Projected</v>
      </c>
      <c r="AS4" s="14" t="str">
        <f>$O$4</f>
        <v>Projected</v>
      </c>
      <c r="AT4" s="14" t="str">
        <f>$P$4</f>
        <v>Projected</v>
      </c>
      <c r="AU4" s="14" t="str">
        <f>$Q$4</f>
        <v>Projected</v>
      </c>
      <c r="AV4" s="14" t="str">
        <f>$R$4</f>
        <v>Projected</v>
      </c>
      <c r="AW4" s="14" t="str">
        <f t="shared" ref="AW4" si="0">$R$4</f>
        <v>Projected</v>
      </c>
      <c r="AX4" s="14" t="str">
        <f>$T$4</f>
        <v>Projected</v>
      </c>
      <c r="AY4" s="14" t="str">
        <f>$U$4</f>
        <v>Projected</v>
      </c>
      <c r="AZ4" s="14" t="str">
        <f>$V$4</f>
        <v>Projected</v>
      </c>
      <c r="BA4" s="14" t="str">
        <f>$W$4</f>
        <v>Projected</v>
      </c>
      <c r="BB4" s="14" t="str">
        <f>$X$4</f>
        <v>Projected</v>
      </c>
      <c r="BC4" s="14" t="str">
        <f>$Y$4</f>
        <v>Projected</v>
      </c>
      <c r="BD4" s="14" t="str">
        <f>$Z$4</f>
        <v>Projected</v>
      </c>
      <c r="BE4" s="14" t="str">
        <f>$AA$4</f>
        <v>Projected</v>
      </c>
      <c r="BF4" s="14" t="str">
        <f>$AB$4</f>
        <v>Projected</v>
      </c>
      <c r="BG4" s="14" t="str">
        <f>$AC$4</f>
        <v>Projected</v>
      </c>
      <c r="BH4" s="14" t="str">
        <f>$AD$4</f>
        <v>Projected</v>
      </c>
      <c r="BI4" s="14" t="str">
        <f>$AE$4</f>
        <v>Projected</v>
      </c>
      <c r="BJ4" s="14" t="str">
        <f>$AF$4</f>
        <v>Projected</v>
      </c>
      <c r="BK4" s="13" t="s">
        <v>125</v>
      </c>
      <c r="BM4" s="14" t="str">
        <f>$F$4</f>
        <v>Actual</v>
      </c>
      <c r="BN4" s="14" t="str">
        <f>$G$4</f>
        <v>Actual</v>
      </c>
      <c r="BO4" s="14" t="str">
        <f>$H$4</f>
        <v>Actual</v>
      </c>
      <c r="BP4" s="14" t="str">
        <f>$I$4</f>
        <v>Actual</v>
      </c>
      <c r="BQ4" s="14" t="str">
        <f>$J$4</f>
        <v>Actual</v>
      </c>
      <c r="BR4" s="14" t="str">
        <f>$K$4</f>
        <v>Actual</v>
      </c>
      <c r="BS4" s="14" t="str">
        <f>$L$4</f>
        <v>Projected</v>
      </c>
      <c r="BT4" s="14" t="str">
        <f>$M$4</f>
        <v>Projected</v>
      </c>
      <c r="BU4" s="14" t="str">
        <f>$N$4</f>
        <v>Projected</v>
      </c>
      <c r="BV4" s="14" t="str">
        <f>$O$4</f>
        <v>Projected</v>
      </c>
      <c r="BW4" s="14" t="str">
        <f>$P$4</f>
        <v>Projected</v>
      </c>
      <c r="BX4" s="14" t="str">
        <f>$Q$4</f>
        <v>Projected</v>
      </c>
      <c r="BY4" s="14" t="str">
        <f>$R$4</f>
        <v>Projected</v>
      </c>
      <c r="BZ4" s="14" t="str">
        <f t="shared" ref="BZ4" si="1">$R$4</f>
        <v>Projected</v>
      </c>
      <c r="CA4" s="14" t="str">
        <f>$T$4</f>
        <v>Projected</v>
      </c>
      <c r="CB4" s="14" t="str">
        <f>$U$4</f>
        <v>Projected</v>
      </c>
      <c r="CC4" s="14" t="str">
        <f>$V$4</f>
        <v>Projected</v>
      </c>
      <c r="CD4" s="14" t="str">
        <f>$W$4</f>
        <v>Projected</v>
      </c>
      <c r="CE4" s="14" t="str">
        <f>$X$4</f>
        <v>Projected</v>
      </c>
      <c r="CF4" s="14" t="str">
        <f>$Y$4</f>
        <v>Projected</v>
      </c>
      <c r="CG4" s="14" t="str">
        <f>$Z$4</f>
        <v>Projected</v>
      </c>
      <c r="CH4" s="14" t="str">
        <f>$AA$4</f>
        <v>Projected</v>
      </c>
      <c r="CI4" s="14" t="str">
        <f>$AB$4</f>
        <v>Projected</v>
      </c>
      <c r="CJ4" s="14" t="str">
        <f>$AC$4</f>
        <v>Projected</v>
      </c>
      <c r="CK4" s="14" t="str">
        <f>$AD$4</f>
        <v>Projected</v>
      </c>
      <c r="CL4" s="14" t="str">
        <f>$AE$4</f>
        <v>Projected</v>
      </c>
      <c r="CM4" s="14" t="str">
        <f>$AF$4</f>
        <v>Projected</v>
      </c>
      <c r="CO4" s="14" t="str">
        <f>$F$4</f>
        <v>Actual</v>
      </c>
      <c r="CP4" s="14" t="str">
        <f>$G$4</f>
        <v>Actual</v>
      </c>
      <c r="CQ4" s="14" t="str">
        <f>$H$4</f>
        <v>Actual</v>
      </c>
      <c r="CR4" s="14" t="str">
        <f>$I$4</f>
        <v>Actual</v>
      </c>
      <c r="CS4" s="14" t="str">
        <f>$J$4</f>
        <v>Actual</v>
      </c>
      <c r="CT4" s="14" t="str">
        <f>$K$4</f>
        <v>Actual</v>
      </c>
      <c r="CU4" s="14" t="str">
        <f>$L$4</f>
        <v>Projected</v>
      </c>
      <c r="CV4" s="14" t="str">
        <f>$M$4</f>
        <v>Projected</v>
      </c>
      <c r="CW4" s="14" t="str">
        <f>$N$4</f>
        <v>Projected</v>
      </c>
      <c r="CX4" s="14" t="str">
        <f>$O$4</f>
        <v>Projected</v>
      </c>
      <c r="CY4" s="14" t="str">
        <f>$P$4</f>
        <v>Projected</v>
      </c>
      <c r="CZ4" s="14" t="str">
        <f>$Q$4</f>
        <v>Projected</v>
      </c>
      <c r="DA4" s="14" t="str">
        <f>$R$4</f>
        <v>Projected</v>
      </c>
      <c r="DB4" s="14" t="str">
        <f t="shared" ref="DB4" si="2">$R$4</f>
        <v>Projected</v>
      </c>
      <c r="DC4" s="14" t="str">
        <f>$T$4</f>
        <v>Projected</v>
      </c>
      <c r="DD4" s="14" t="str">
        <f>$U$4</f>
        <v>Projected</v>
      </c>
      <c r="DE4" s="14" t="str">
        <f>$V$4</f>
        <v>Projected</v>
      </c>
      <c r="DF4" s="14" t="str">
        <f>$W$4</f>
        <v>Projected</v>
      </c>
      <c r="DG4" s="14" t="str">
        <f>$X$4</f>
        <v>Projected</v>
      </c>
      <c r="DH4" s="14" t="str">
        <f>$Y$4</f>
        <v>Projected</v>
      </c>
      <c r="DI4" s="14" t="str">
        <f>$Z$4</f>
        <v>Projected</v>
      </c>
      <c r="DJ4" s="14" t="str">
        <f>$AA$4</f>
        <v>Projected</v>
      </c>
      <c r="DK4" s="14" t="str">
        <f>$AB$4</f>
        <v>Projected</v>
      </c>
      <c r="DL4" s="14" t="str">
        <f>$AC$4</f>
        <v>Projected</v>
      </c>
      <c r="DM4" s="14" t="str">
        <f>$AD$4</f>
        <v>Projected</v>
      </c>
      <c r="DN4" s="14" t="str">
        <f>$AE$4</f>
        <v>Projected</v>
      </c>
      <c r="DO4" s="14" t="str">
        <f>$AF$4</f>
        <v>Projected</v>
      </c>
      <c r="DQ4" s="14" t="str">
        <f>$F$4</f>
        <v>Actual</v>
      </c>
      <c r="DR4" s="14" t="str">
        <f>$G$4</f>
        <v>Actual</v>
      </c>
      <c r="DS4" s="14" t="str">
        <f>$H$4</f>
        <v>Actual</v>
      </c>
      <c r="DT4" s="14" t="str">
        <f>$I$4</f>
        <v>Actual</v>
      </c>
      <c r="DU4" s="14" t="str">
        <f>$J$4</f>
        <v>Actual</v>
      </c>
      <c r="DV4" s="14" t="str">
        <f>$K$4</f>
        <v>Actual</v>
      </c>
      <c r="DW4" s="14" t="str">
        <f>$L$4</f>
        <v>Projected</v>
      </c>
      <c r="DX4" s="14" t="str">
        <f>$M$4</f>
        <v>Projected</v>
      </c>
      <c r="DY4" s="14" t="str">
        <f>$N$4</f>
        <v>Projected</v>
      </c>
      <c r="DZ4" s="14" t="str">
        <f>$O$4</f>
        <v>Projected</v>
      </c>
      <c r="EA4" s="14" t="str">
        <f>$P$4</f>
        <v>Projected</v>
      </c>
      <c r="EB4" s="14" t="str">
        <f>$Q$4</f>
        <v>Projected</v>
      </c>
      <c r="EC4" s="14" t="str">
        <f>$R$4</f>
        <v>Projected</v>
      </c>
      <c r="ED4" s="14" t="str">
        <f t="shared" ref="ED4" si="3">$R$4</f>
        <v>Projected</v>
      </c>
      <c r="EE4" s="14" t="str">
        <f>$T$4</f>
        <v>Projected</v>
      </c>
      <c r="EF4" s="14" t="str">
        <f>$U$4</f>
        <v>Projected</v>
      </c>
      <c r="EG4" s="14" t="str">
        <f>$V$4</f>
        <v>Projected</v>
      </c>
      <c r="EH4" s="14" t="str">
        <f>$W$4</f>
        <v>Projected</v>
      </c>
      <c r="EI4" s="14" t="str">
        <f>$X$4</f>
        <v>Projected</v>
      </c>
      <c r="EJ4" s="14" t="str">
        <f>$Y$4</f>
        <v>Projected</v>
      </c>
      <c r="EK4" s="14" t="str">
        <f>$Z$4</f>
        <v>Projected</v>
      </c>
      <c r="EL4" s="14" t="str">
        <f>$AA$4</f>
        <v>Projected</v>
      </c>
      <c r="EM4" s="14" t="str">
        <f>$AB$4</f>
        <v>Projected</v>
      </c>
      <c r="EN4" s="14" t="str">
        <f>$AC$4</f>
        <v>Projected</v>
      </c>
      <c r="EO4" s="14" t="str">
        <f>$AD$4</f>
        <v>Projected</v>
      </c>
      <c r="EP4" s="14" t="str">
        <f>$AE$4</f>
        <v>Projected</v>
      </c>
      <c r="EQ4" s="14" t="str">
        <f>$AF$4</f>
        <v>Projected</v>
      </c>
    </row>
    <row r="5" spans="1:147" s="13" customFormat="1">
      <c r="A5" s="13" t="s">
        <v>7</v>
      </c>
      <c r="B5" s="13" t="s">
        <v>8</v>
      </c>
      <c r="C5" s="55" t="s">
        <v>72</v>
      </c>
      <c r="D5" s="55" t="s">
        <v>72</v>
      </c>
      <c r="E5" s="15">
        <f>'Gross Plant'!E5</f>
        <v>42063</v>
      </c>
      <c r="F5" s="15">
        <f>'Gross Plant'!F5</f>
        <v>42094</v>
      </c>
      <c r="G5" s="15">
        <f>'Gross Plant'!G5</f>
        <v>42124</v>
      </c>
      <c r="H5" s="15">
        <f>'Gross Plant'!H5</f>
        <v>42155</v>
      </c>
      <c r="I5" s="15">
        <f>'Gross Plant'!I5</f>
        <v>42185</v>
      </c>
      <c r="J5" s="15">
        <f>'Gross Plant'!J5</f>
        <v>42216</v>
      </c>
      <c r="K5" s="15">
        <f>'Gross Plant'!K5</f>
        <v>42247</v>
      </c>
      <c r="L5" s="15">
        <f>'Gross Plant'!L5</f>
        <v>42277</v>
      </c>
      <c r="M5" s="15">
        <f>'Gross Plant'!M5</f>
        <v>42308</v>
      </c>
      <c r="N5" s="15">
        <f>'Gross Plant'!N5</f>
        <v>42338</v>
      </c>
      <c r="O5" s="15">
        <f>'Gross Plant'!O5</f>
        <v>42369</v>
      </c>
      <c r="P5" s="15">
        <f>'Gross Plant'!P5</f>
        <v>42400</v>
      </c>
      <c r="Q5" s="15">
        <f>'Gross Plant'!Q5</f>
        <v>42429</v>
      </c>
      <c r="R5" s="15">
        <f>'Gross Plant'!R5</f>
        <v>42460</v>
      </c>
      <c r="S5" s="15">
        <f>'Gross Plant'!S5</f>
        <v>42490</v>
      </c>
      <c r="T5" s="15">
        <f>'Gross Plant'!T5</f>
        <v>42521</v>
      </c>
      <c r="U5" s="15">
        <f>'Gross Plant'!U5</f>
        <v>42551</v>
      </c>
      <c r="V5" s="15">
        <f>'Gross Plant'!V5</f>
        <v>42582</v>
      </c>
      <c r="W5" s="15">
        <f>'Gross Plant'!W5</f>
        <v>42613</v>
      </c>
      <c r="X5" s="15">
        <f>'Gross Plant'!X5</f>
        <v>42643</v>
      </c>
      <c r="Y5" s="15">
        <f>'Gross Plant'!Y5</f>
        <v>42674</v>
      </c>
      <c r="Z5" s="15">
        <f>'Gross Plant'!Z5</f>
        <v>42704</v>
      </c>
      <c r="AA5" s="15">
        <f>'Gross Plant'!AA5</f>
        <v>42735</v>
      </c>
      <c r="AB5" s="15">
        <f>'Gross Plant'!AB5</f>
        <v>42766</v>
      </c>
      <c r="AC5" s="15">
        <f>'Gross Plant'!AC5</f>
        <v>42794</v>
      </c>
      <c r="AD5" s="15">
        <f>'Gross Plant'!AD5</f>
        <v>42825</v>
      </c>
      <c r="AE5" s="15">
        <f>'Gross Plant'!AE5</f>
        <v>42855</v>
      </c>
      <c r="AF5" s="15">
        <f>'Gross Plant'!AF5</f>
        <v>42886</v>
      </c>
      <c r="AG5" s="15" t="s">
        <v>72</v>
      </c>
      <c r="AH5" s="71" t="s">
        <v>73</v>
      </c>
      <c r="AI5" s="71" t="s">
        <v>73</v>
      </c>
      <c r="AJ5" s="15">
        <f>$F$5</f>
        <v>42094</v>
      </c>
      <c r="AK5" s="15">
        <f>$G$5</f>
        <v>42124</v>
      </c>
      <c r="AL5" s="15">
        <f>$H$5</f>
        <v>42155</v>
      </c>
      <c r="AM5" s="15">
        <f>$I$5</f>
        <v>42185</v>
      </c>
      <c r="AN5" s="15">
        <f>$J$5</f>
        <v>42216</v>
      </c>
      <c r="AO5" s="15">
        <f>$K$5</f>
        <v>42247</v>
      </c>
      <c r="AP5" s="106">
        <f>$L$5</f>
        <v>42277</v>
      </c>
      <c r="AQ5" s="15">
        <f>$M$5</f>
        <v>42308</v>
      </c>
      <c r="AR5" s="15">
        <f>$N$5</f>
        <v>42338</v>
      </c>
      <c r="AS5" s="15">
        <f>$O$5</f>
        <v>42369</v>
      </c>
      <c r="AT5" s="15">
        <f>$P$5</f>
        <v>42400</v>
      </c>
      <c r="AU5" s="15">
        <f>$Q$5</f>
        <v>42429</v>
      </c>
      <c r="AV5" s="15">
        <f>R$5</f>
        <v>42460</v>
      </c>
      <c r="AW5" s="15">
        <f>S$5</f>
        <v>42490</v>
      </c>
      <c r="AX5" s="15">
        <f>$T$5</f>
        <v>42521</v>
      </c>
      <c r="AY5" s="15">
        <f>$U$5</f>
        <v>42551</v>
      </c>
      <c r="AZ5" s="15">
        <f>$V$5</f>
        <v>42582</v>
      </c>
      <c r="BA5" s="15">
        <f>$W$5</f>
        <v>42613</v>
      </c>
      <c r="BB5" s="15">
        <f>$X$5</f>
        <v>42643</v>
      </c>
      <c r="BC5" s="15">
        <f>$Y$5</f>
        <v>42674</v>
      </c>
      <c r="BD5" s="15">
        <f>$Z$5</f>
        <v>42704</v>
      </c>
      <c r="BE5" s="15">
        <f>$AA$5</f>
        <v>42735</v>
      </c>
      <c r="BF5" s="15">
        <f>$AB$5</f>
        <v>42766</v>
      </c>
      <c r="BG5" s="15">
        <f>$AC$5</f>
        <v>42794</v>
      </c>
      <c r="BH5" s="15">
        <f>$AD$5</f>
        <v>42825</v>
      </c>
      <c r="BI5" s="15">
        <f>$AE$5</f>
        <v>42855</v>
      </c>
      <c r="BJ5" s="15">
        <f>$AF$5</f>
        <v>42886</v>
      </c>
      <c r="BK5" s="13" t="s">
        <v>162</v>
      </c>
      <c r="BM5" s="15">
        <f>$F$5</f>
        <v>42094</v>
      </c>
      <c r="BN5" s="15">
        <f>$G$5</f>
        <v>42124</v>
      </c>
      <c r="BO5" s="15">
        <f>$H$5</f>
        <v>42155</v>
      </c>
      <c r="BP5" s="15">
        <f>$I$5</f>
        <v>42185</v>
      </c>
      <c r="BQ5" s="15">
        <f>$J$5</f>
        <v>42216</v>
      </c>
      <c r="BR5" s="15">
        <f>$K$5</f>
        <v>42247</v>
      </c>
      <c r="BS5" s="15">
        <f>$L$5</f>
        <v>42277</v>
      </c>
      <c r="BT5" s="15">
        <f>$M$5</f>
        <v>42308</v>
      </c>
      <c r="BU5" s="15">
        <f>$N$5</f>
        <v>42338</v>
      </c>
      <c r="BV5" s="15">
        <f>$O$5</f>
        <v>42369</v>
      </c>
      <c r="BW5" s="15">
        <f>$P$5</f>
        <v>42400</v>
      </c>
      <c r="BX5" s="15">
        <f>$Q$5</f>
        <v>42429</v>
      </c>
      <c r="BY5" s="15">
        <f>R$5</f>
        <v>42460</v>
      </c>
      <c r="BZ5" s="15">
        <f>S$5</f>
        <v>42490</v>
      </c>
      <c r="CA5" s="15">
        <f>$T$5</f>
        <v>42521</v>
      </c>
      <c r="CB5" s="15">
        <f>$U$5</f>
        <v>42551</v>
      </c>
      <c r="CC5" s="15">
        <f>$V$5</f>
        <v>42582</v>
      </c>
      <c r="CD5" s="15">
        <f>$W$5</f>
        <v>42613</v>
      </c>
      <c r="CE5" s="15">
        <f>$X$5</f>
        <v>42643</v>
      </c>
      <c r="CF5" s="15">
        <f>$Y$5</f>
        <v>42674</v>
      </c>
      <c r="CG5" s="15">
        <f>$Z$5</f>
        <v>42704</v>
      </c>
      <c r="CH5" s="15">
        <f>$AA$5</f>
        <v>42735</v>
      </c>
      <c r="CI5" s="15">
        <f>$AB$5</f>
        <v>42766</v>
      </c>
      <c r="CJ5" s="15">
        <f>$AC$5</f>
        <v>42794</v>
      </c>
      <c r="CK5" s="15">
        <f>$AD$5</f>
        <v>42825</v>
      </c>
      <c r="CL5" s="15">
        <f>$AE$5</f>
        <v>42855</v>
      </c>
      <c r="CM5" s="15">
        <f>$AF$5</f>
        <v>42886</v>
      </c>
      <c r="CO5" s="15">
        <f>$F$5</f>
        <v>42094</v>
      </c>
      <c r="CP5" s="15">
        <f>$G$5</f>
        <v>42124</v>
      </c>
      <c r="CQ5" s="15">
        <f>$H$5</f>
        <v>42155</v>
      </c>
      <c r="CR5" s="15">
        <f>$I$5</f>
        <v>42185</v>
      </c>
      <c r="CS5" s="15">
        <f>$J$5</f>
        <v>42216</v>
      </c>
      <c r="CT5" s="15">
        <f>$K$5</f>
        <v>42247</v>
      </c>
      <c r="CU5" s="15">
        <f>$L$5</f>
        <v>42277</v>
      </c>
      <c r="CV5" s="15">
        <f>$M$5</f>
        <v>42308</v>
      </c>
      <c r="CW5" s="15">
        <f>$N$5</f>
        <v>42338</v>
      </c>
      <c r="CX5" s="15">
        <f>$O$5</f>
        <v>42369</v>
      </c>
      <c r="CY5" s="15">
        <f>$P$5</f>
        <v>42400</v>
      </c>
      <c r="CZ5" s="15">
        <f>$Q$5</f>
        <v>42429</v>
      </c>
      <c r="DA5" s="15">
        <f>R$5</f>
        <v>42460</v>
      </c>
      <c r="DB5" s="15">
        <f>S$5</f>
        <v>42490</v>
      </c>
      <c r="DC5" s="15">
        <f>$T$5</f>
        <v>42521</v>
      </c>
      <c r="DD5" s="15">
        <f>$U$5</f>
        <v>42551</v>
      </c>
      <c r="DE5" s="15">
        <f>$V$5</f>
        <v>42582</v>
      </c>
      <c r="DF5" s="15">
        <f>$W$5</f>
        <v>42613</v>
      </c>
      <c r="DG5" s="15">
        <f>$X$5</f>
        <v>42643</v>
      </c>
      <c r="DH5" s="15">
        <f>$Y$5</f>
        <v>42674</v>
      </c>
      <c r="DI5" s="15">
        <f>$Z$5</f>
        <v>42704</v>
      </c>
      <c r="DJ5" s="15">
        <f>$AA$5</f>
        <v>42735</v>
      </c>
      <c r="DK5" s="15">
        <f>$AB$5</f>
        <v>42766</v>
      </c>
      <c r="DL5" s="15">
        <f>$AC$5</f>
        <v>42794</v>
      </c>
      <c r="DM5" s="15">
        <f>$AD$5</f>
        <v>42825</v>
      </c>
      <c r="DN5" s="15">
        <f>$AE$5</f>
        <v>42855</v>
      </c>
      <c r="DO5" s="15">
        <f>$AF$5</f>
        <v>42886</v>
      </c>
      <c r="DP5" s="15"/>
      <c r="DQ5" s="15">
        <f>$F$5</f>
        <v>42094</v>
      </c>
      <c r="DR5" s="15">
        <f>$G$5</f>
        <v>42124</v>
      </c>
      <c r="DS5" s="15">
        <f>$H$5</f>
        <v>42155</v>
      </c>
      <c r="DT5" s="15">
        <f>$I$5</f>
        <v>42185</v>
      </c>
      <c r="DU5" s="15">
        <f>$J$5</f>
        <v>42216</v>
      </c>
      <c r="DV5" s="15">
        <f>$K$5</f>
        <v>42247</v>
      </c>
      <c r="DW5" s="15">
        <f>$L$5</f>
        <v>42277</v>
      </c>
      <c r="DX5" s="15">
        <f>$M$5</f>
        <v>42308</v>
      </c>
      <c r="DY5" s="15">
        <f>$N$5</f>
        <v>42338</v>
      </c>
      <c r="DZ5" s="15">
        <f>$O$5</f>
        <v>42369</v>
      </c>
      <c r="EA5" s="15">
        <f>$P$5</f>
        <v>42400</v>
      </c>
      <c r="EB5" s="15">
        <f>$Q$5</f>
        <v>42429</v>
      </c>
      <c r="EC5" s="15">
        <f>R$5</f>
        <v>42460</v>
      </c>
      <c r="ED5" s="15">
        <f>S$5</f>
        <v>42490</v>
      </c>
      <c r="EE5" s="15">
        <f>$T$5</f>
        <v>42521</v>
      </c>
      <c r="EF5" s="15">
        <f>$U$5</f>
        <v>42551</v>
      </c>
      <c r="EG5" s="15">
        <f>$V$5</f>
        <v>42582</v>
      </c>
      <c r="EH5" s="15">
        <f>$W$5</f>
        <v>42613</v>
      </c>
      <c r="EI5" s="15">
        <f>$X$5</f>
        <v>42643</v>
      </c>
      <c r="EJ5" s="15">
        <f>$Y$5</f>
        <v>42674</v>
      </c>
      <c r="EK5" s="15">
        <f>$Z$5</f>
        <v>42704</v>
      </c>
      <c r="EL5" s="15">
        <f>$AA$5</f>
        <v>42735</v>
      </c>
      <c r="EM5" s="15">
        <f>$AB$5</f>
        <v>42766</v>
      </c>
      <c r="EN5" s="15">
        <f>$AC$5</f>
        <v>42794</v>
      </c>
      <c r="EO5" s="15">
        <f>$AD$5</f>
        <v>42825</v>
      </c>
      <c r="EP5" s="15">
        <f>$AE$5</f>
        <v>42855</v>
      </c>
      <c r="EQ5" s="15">
        <f>$AF$5</f>
        <v>42886</v>
      </c>
    </row>
    <row r="6" spans="1:147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5"/>
      <c r="AI6" s="35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>
      <c r="A7" s="51">
        <v>39000</v>
      </c>
      <c r="B7" s="32" t="s">
        <v>10</v>
      </c>
      <c r="C7" s="53">
        <f t="shared" ref="C7:C31" si="4">SUM(E7:Q7)/13</f>
        <v>251636.65538667177</v>
      </c>
      <c r="D7" s="53">
        <f>SUM(T7:AF7)/13</f>
        <v>342141.76598517626</v>
      </c>
      <c r="E7" s="72">
        <f>'[20]Pivot End Balances'!AA7</f>
        <v>214268.43</v>
      </c>
      <c r="F7" s="41">
        <f t="shared" ref="F7:F29" si="5">E7+AJ7+BM7+CO7+DQ7</f>
        <v>220530.68</v>
      </c>
      <c r="G7" s="41">
        <f t="shared" ref="G7:G29" si="6">F7+AK7+BN7+CP7+DR7</f>
        <v>226792.93</v>
      </c>
      <c r="H7" s="41">
        <f t="shared" ref="H7:H29" si="7">G7+AL7+BO7+CQ7+DS7</f>
        <v>233055.18</v>
      </c>
      <c r="I7" s="41">
        <f t="shared" ref="I7:I29" si="8">H7+AM7+BP7+CR7+DT7</f>
        <v>239317.43</v>
      </c>
      <c r="J7" s="41">
        <f t="shared" ref="J7:J29" si="9">I7+AN7+BQ7+CS7+DU7</f>
        <v>245613.36</v>
      </c>
      <c r="K7" s="41">
        <f t="shared" ref="K7:K29" si="10">J7+AO7+BR7+CT7+DV7</f>
        <v>252128.46</v>
      </c>
      <c r="L7" s="41">
        <f t="shared" ref="L7:L29" si="11">K7+AP7+BS7+CU7+DW7</f>
        <v>258086.21386827348</v>
      </c>
      <c r="M7" s="41">
        <f t="shared" ref="M7:M29" si="12">L7+AQ7+BT7+CV7+DX7</f>
        <v>264073.66588590987</v>
      </c>
      <c r="N7" s="41">
        <f t="shared" ref="N7:N29" si="13">M7+AR7+BU7+CW7+DY7</f>
        <v>270114.70689861721</v>
      </c>
      <c r="O7" s="41">
        <f t="shared" ref="O7:O29" si="14">N7+AS7+BV7+CX7+DZ7</f>
        <v>276246.62419062667</v>
      </c>
      <c r="P7" s="41">
        <f t="shared" ref="P7:P29" si="15">O7+AT7+BW7+CY7+EA7</f>
        <v>282420.22255199554</v>
      </c>
      <c r="Q7" s="41">
        <f t="shared" ref="Q7:Q29" si="16">P7+AU7+BX7+CZ7+EB7</f>
        <v>288628.61663131107</v>
      </c>
      <c r="R7" s="41">
        <f t="shared" ref="R7:R29" si="17">Q7+AV7+BY7+DA7+EC7</f>
        <v>294868.72150781989</v>
      </c>
      <c r="S7" s="41">
        <f t="shared" ref="S7:S29" si="18">R7+AW7+BZ7+DB7+ED7</f>
        <v>301130.15848710097</v>
      </c>
      <c r="T7" s="41">
        <f t="shared" ref="T7:T29" si="19">S7+AX7+CA7+DC7+EE7</f>
        <v>307415.48705849738</v>
      </c>
      <c r="U7" s="41">
        <f t="shared" ref="U7:U29" si="20">T7+AY7+CB7+DD7+EF7</f>
        <v>313095.49280048528</v>
      </c>
      <c r="V7" s="41">
        <f t="shared" ref="V7:V29" si="21">U7+AZ7+CC7+DE7+EG7</f>
        <v>318789.80576396175</v>
      </c>
      <c r="W7" s="41">
        <f t="shared" ref="W7:W29" si="22">V7+BA7+CD7+DF7+EH7</f>
        <v>324506.81899843994</v>
      </c>
      <c r="X7" s="41">
        <f t="shared" ref="X7:X29" si="23">W7+BB7+CE7+DG7+EI7</f>
        <v>330247.0568427128</v>
      </c>
      <c r="Y7" s="41">
        <f t="shared" ref="Y7:Y29" si="24">X7+BC7+CF7+DH7+EJ7</f>
        <v>336014.05858805822</v>
      </c>
      <c r="Z7" s="41">
        <f t="shared" ref="Z7:Z29" si="25">Y7+BD7+CG7+DI7+EK7</f>
        <v>341829.35460740473</v>
      </c>
      <c r="AA7" s="41">
        <f t="shared" ref="AA7:AA29" si="26">Z7+BE7+CH7+DJ7+EL7</f>
        <v>347726.54811199056</v>
      </c>
      <c r="AB7" s="41">
        <f t="shared" ref="AB7:AB29" si="27">AA7+BF7+CI7+DK7+EM7</f>
        <v>353661.30449644825</v>
      </c>
      <c r="AC7" s="41">
        <f t="shared" ref="AC7:AC29" si="28">AB7+BG7+CJ7+DL7+EN7</f>
        <v>359627.4186985764</v>
      </c>
      <c r="AD7" s="41">
        <f t="shared" ref="AD7:AD29" si="29">AC7+BH7+CK7+DM7+EO7</f>
        <v>365622.11059518112</v>
      </c>
      <c r="AE7" s="41">
        <f t="shared" ref="AE7:AE29" si="30">AD7+BI7+CL7+DN7+EP7</f>
        <v>371636.02693170938</v>
      </c>
      <c r="AF7" s="41">
        <f t="shared" ref="AF7:AF29" si="31">AE7+BJ7+CM7+DO7+EQ7</f>
        <v>377671.47431382659</v>
      </c>
      <c r="AG7" s="22">
        <f>ROUND(AVERAGE(T7:AF7),0)</f>
        <v>342142</v>
      </c>
      <c r="AH7" s="83">
        <f>'[25]Shared Services Unit'!E$11</f>
        <v>3.3399999999999999E-2</v>
      </c>
      <c r="AI7" s="83">
        <f>'[25]Shared Services Unit'!F$11</f>
        <v>3.0099999999999998E-2</v>
      </c>
      <c r="AJ7" s="31">
        <f>'[20]Pivot Additions'!AB7</f>
        <v>6262.25</v>
      </c>
      <c r="AK7" s="31">
        <f>'[20]Pivot Additions'!AC7</f>
        <v>6262.25</v>
      </c>
      <c r="AL7" s="31">
        <f>'[20]Pivot Additions'!AD7</f>
        <v>6262.25</v>
      </c>
      <c r="AM7" s="31">
        <f>'[20]Pivot Additions'!AE7</f>
        <v>6262.25</v>
      </c>
      <c r="AN7" s="31">
        <f>'[20]Pivot Additions'!AF7</f>
        <v>6295.93</v>
      </c>
      <c r="AO7" s="31">
        <f>'[20]Pivot Additions'!AG7</f>
        <v>6515.1</v>
      </c>
      <c r="AP7" s="41">
        <f>IF('Net Plant'!I7&gt;0,'Gross Plant'!L7*$AH7/12,0)</f>
        <v>5957.7538682734821</v>
      </c>
      <c r="AQ7" s="41">
        <f>IF('Net Plant'!J7&gt;0,'Gross Plant'!M7*$AH7/12,0)</f>
        <v>5987.452017636374</v>
      </c>
      <c r="AR7" s="41">
        <f>IF('Net Plant'!K7&gt;0,'Gross Plant'!N7*$AH7/12,0)</f>
        <v>6041.0410127073474</v>
      </c>
      <c r="AS7" s="41">
        <f>IF('Net Plant'!L7&gt;0,'Gross Plant'!O7*$AH7/12,0)</f>
        <v>6131.9172920094461</v>
      </c>
      <c r="AT7" s="41">
        <f>IF('Net Plant'!M7&gt;0,'Gross Plant'!P7*$AH7/12,0)</f>
        <v>6173.598361368895</v>
      </c>
      <c r="AU7" s="41">
        <f>IF('Net Plant'!N7&gt;0,'Gross Plant'!Q7*$AH7/12,0)</f>
        <v>6208.3940793155534</v>
      </c>
      <c r="AV7" s="41">
        <f>IF('Net Plant'!O7&gt;0,'Gross Plant'!R7*$AH7/12,0)</f>
        <v>6240.1048765088062</v>
      </c>
      <c r="AW7" s="41">
        <f>IF('Net Plant'!P7&gt;0,'Gross Plant'!S7*$AH7/12,0)</f>
        <v>6261.4369792810785</v>
      </c>
      <c r="AX7" s="41">
        <f>IF('Net Plant'!Q7&gt;0,'Gross Plant'!T7*$AH7/12,0)</f>
        <v>6285.328571396396</v>
      </c>
      <c r="AY7" s="41">
        <f>IF('Net Plant'!R7&gt;0,'Gross Plant'!U7*$AI7/12,0)</f>
        <v>5680.0057419878976</v>
      </c>
      <c r="AZ7" s="41">
        <f>IF('Net Plant'!S7&gt;0,'Gross Plant'!V7*$AI7/12,0)</f>
        <v>5694.31296347644</v>
      </c>
      <c r="BA7" s="41">
        <f>IF('Net Plant'!T7&gt;0,'Gross Plant'!W7*$AI7/12,0)</f>
        <v>5717.013234478185</v>
      </c>
      <c r="BB7" s="41">
        <f>IF('Net Plant'!U7&gt;0,'Gross Plant'!X7*$AI7/12,0)</f>
        <v>5740.237844272885</v>
      </c>
      <c r="BC7" s="41">
        <f>IF('Net Plant'!V7&gt;0,'Gross Plant'!Y7*$AI7/12,0)</f>
        <v>5767.0017453454311</v>
      </c>
      <c r="BD7" s="41">
        <f>IF('Net Plant'!W7&gt;0,'Gross Plant'!Z7*$AI7/12,0)</f>
        <v>5815.2960193465178</v>
      </c>
      <c r="BE7" s="41">
        <f>IF('Net Plant'!X7&gt;0,'Gross Plant'!AA7*$AI7/12,0)</f>
        <v>5897.1935045858336</v>
      </c>
      <c r="BF7" s="41">
        <f>IF('Net Plant'!Y7&gt;0,'Gross Plant'!AB7*$AI7/12,0)</f>
        <v>5934.7563844576734</v>
      </c>
      <c r="BG7" s="41">
        <f>IF('Net Plant'!Z7&gt;0,'Gross Plant'!AC7*$AI7/12,0)</f>
        <v>5966.1142021281639</v>
      </c>
      <c r="BH7" s="41">
        <f>IF('Net Plant'!AA7&gt;0,'Gross Plant'!AD7*$AI7/12,0)</f>
        <v>5994.6918966047197</v>
      </c>
      <c r="BI7" s="41">
        <f>IF('Net Plant'!AB7&gt;0,'Gross Plant'!AE7*$AI7/12,0)</f>
        <v>6013.9163365282329</v>
      </c>
      <c r="BJ7" s="41">
        <f>IF('Net Plant'!AC7&gt;0,'Gross Plant'!AF7*$AI7/12,0)</f>
        <v>6035.4473821171878</v>
      </c>
      <c r="BK7" s="22">
        <f>SUM(AY7:BJ7)</f>
        <v>70255.987255329164</v>
      </c>
      <c r="BL7" s="41"/>
      <c r="BM7" s="31">
        <f>'[20]Pivot Retires'!AB7</f>
        <v>0</v>
      </c>
      <c r="BN7" s="31">
        <f>'[20]Pivot Retires'!AC7</f>
        <v>0</v>
      </c>
      <c r="BO7" s="31">
        <f>'[20]Pivot Retires'!AD7</f>
        <v>0</v>
      </c>
      <c r="BP7" s="31">
        <f>'[20]Pivot Retires'!AE7</f>
        <v>0</v>
      </c>
      <c r="BQ7" s="31">
        <f>'[20]Pivot Retires'!AF7</f>
        <v>0</v>
      </c>
      <c r="BR7" s="31">
        <f>'[20]Pivot Retires'!AG7</f>
        <v>0</v>
      </c>
      <c r="BS7" s="31">
        <f>'Gross Plant'!BQ7</f>
        <v>0</v>
      </c>
      <c r="BT7" s="41">
        <f>'Gross Plant'!BR7</f>
        <v>0</v>
      </c>
      <c r="BU7" s="41">
        <f>'Gross Plant'!BS7</f>
        <v>0</v>
      </c>
      <c r="BV7" s="41">
        <f>'Gross Plant'!BT7</f>
        <v>0</v>
      </c>
      <c r="BW7" s="41">
        <f>'Gross Plant'!BU7</f>
        <v>0</v>
      </c>
      <c r="BX7" s="41">
        <f>'Gross Plant'!BV7</f>
        <v>0</v>
      </c>
      <c r="BY7" s="41">
        <f>'Gross Plant'!BW7</f>
        <v>0</v>
      </c>
      <c r="BZ7" s="41">
        <f>'Gross Plant'!BX7</f>
        <v>0</v>
      </c>
      <c r="CA7" s="41">
        <f>'Gross Plant'!BY7</f>
        <v>0</v>
      </c>
      <c r="CB7" s="41">
        <f>'Gross Plant'!BZ7</f>
        <v>0</v>
      </c>
      <c r="CC7" s="41">
        <f>'Gross Plant'!CA7</f>
        <v>0</v>
      </c>
      <c r="CD7" s="41">
        <f>'Gross Plant'!CB7</f>
        <v>0</v>
      </c>
      <c r="CE7" s="41">
        <f>'Gross Plant'!CC7</f>
        <v>0</v>
      </c>
      <c r="CF7" s="41">
        <f>'Gross Plant'!CD7</f>
        <v>0</v>
      </c>
      <c r="CG7" s="41">
        <f>'Gross Plant'!CE7</f>
        <v>0</v>
      </c>
      <c r="CH7" s="41">
        <f>'Gross Plant'!CF7</f>
        <v>0</v>
      </c>
      <c r="CI7" s="41">
        <f>'Gross Plant'!CG7</f>
        <v>0</v>
      </c>
      <c r="CJ7" s="41">
        <f>'Gross Plant'!CH7</f>
        <v>0</v>
      </c>
      <c r="CK7" s="41">
        <f>'Gross Plant'!CI7</f>
        <v>0</v>
      </c>
      <c r="CL7" s="41">
        <f>'Gross Plant'!CJ7</f>
        <v>0</v>
      </c>
      <c r="CM7" s="41">
        <f>'Gross Plant'!CK7</f>
        <v>0</v>
      </c>
      <c r="CN7" s="41"/>
      <c r="CO7" s="31">
        <f>'[20]Pivot Transfers'!AB7</f>
        <v>0</v>
      </c>
      <c r="CP7" s="31">
        <f>'[20]Pivot Transfers'!AC7</f>
        <v>0</v>
      </c>
      <c r="CQ7" s="31">
        <f>'[20]Pivot Transfers'!AD7</f>
        <v>0</v>
      </c>
      <c r="CR7" s="31">
        <f>'[20]Pivot Transfers'!AE7</f>
        <v>0</v>
      </c>
      <c r="CS7" s="31">
        <f>'[20]Pivot Transfers'!AF7</f>
        <v>0</v>
      </c>
      <c r="CT7" s="31">
        <f>'[20]Pivot Transfers'!AG7</f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/>
      <c r="DQ7" s="41">
        <f>'[20]Pivot COR'!AB7</f>
        <v>0</v>
      </c>
      <c r="DR7" s="41">
        <f>'[20]Pivot COR'!AC7</f>
        <v>0</v>
      </c>
      <c r="DS7" s="41">
        <f>'[20]Pivot COR'!AD7</f>
        <v>0</v>
      </c>
      <c r="DT7" s="41">
        <f>'[20]Pivot COR'!AE7</f>
        <v>0</v>
      </c>
      <c r="DU7" s="41">
        <f>'[20]Pivot COR'!AF7</f>
        <v>0</v>
      </c>
      <c r="DV7" s="41">
        <f>'[20]Pivot COR'!AG7</f>
        <v>0</v>
      </c>
      <c r="DW7" s="128">
        <f>SUM('Gross Plant'!$AH7:$AM7)/SUM('Gross Plant'!$AH$32:$AM$32)*$DW$32</f>
        <v>0</v>
      </c>
      <c r="DX7" s="60">
        <f>-SUM('Gross Plant'!$AH7:$AM7)/SUM('Gross Plant'!$AH$32:$AM$32)*'Capital Spending'!D$6*Reserve!$DW$1</f>
        <v>0</v>
      </c>
      <c r="DY7" s="60">
        <f>-SUM('Gross Plant'!$AH7:$AM7)/SUM('Gross Plant'!$AH$32:$AM$32)*'Capital Spending'!E$6*Reserve!$DW$1</f>
        <v>0</v>
      </c>
      <c r="DZ7" s="60">
        <f>-SUM('Gross Plant'!$AH7:$AM7)/SUM('Gross Plant'!$AH$32:$AM$32)*'Capital Spending'!F$6*Reserve!$DW$1</f>
        <v>0</v>
      </c>
      <c r="EA7" s="60">
        <f>-SUM('Gross Plant'!$AH7:$AM7)/SUM('Gross Plant'!$AH$32:$AM$32)*'Capital Spending'!G$6*Reserve!$DW$1</f>
        <v>0</v>
      </c>
      <c r="EB7" s="60">
        <f>-SUM('Gross Plant'!$AH7:$AM7)/SUM('Gross Plant'!$AH$32:$AM$32)*'Capital Spending'!H$6*Reserve!$DW$1</f>
        <v>0</v>
      </c>
      <c r="EC7" s="60">
        <f>-SUM('Gross Plant'!$AH7:$AM7)/SUM('Gross Plant'!$AH$32:$AM$32)*'Capital Spending'!I$6*Reserve!$DW$1</f>
        <v>0</v>
      </c>
      <c r="ED7" s="60">
        <f>-SUM('Gross Plant'!$AH7:$AM7)/SUM('Gross Plant'!$AH$32:$AM$32)*'Capital Spending'!J$6*Reserve!$DW$1</f>
        <v>0</v>
      </c>
      <c r="EE7" s="60">
        <f>-SUM('Gross Plant'!$AH7:$AM7)/SUM('Gross Plant'!$AH$32:$AM$32)*'Capital Spending'!K$6*Reserve!$DW$1</f>
        <v>0</v>
      </c>
      <c r="EF7" s="60">
        <f>-SUM('Gross Plant'!$AH7:$AM7)/SUM('Gross Plant'!$AH$32:$AM$32)*'Capital Spending'!L$6*Reserve!$DW$1</f>
        <v>0</v>
      </c>
      <c r="EG7" s="60">
        <f>-SUM('Gross Plant'!$AH7:$AM7)/SUM('Gross Plant'!$AH$32:$AM$32)*'Capital Spending'!M$6*Reserve!$DW$1</f>
        <v>0</v>
      </c>
      <c r="EH7" s="60">
        <f>-SUM('Gross Plant'!$AH7:$AM7)/SUM('Gross Plant'!$AH$32:$AM$32)*'Capital Spending'!N$6*Reserve!$DW$1</f>
        <v>0</v>
      </c>
      <c r="EI7" s="60">
        <f>-SUM('Gross Plant'!$AH7:$AM7)/SUM('Gross Plant'!$AH$32:$AM$32)*'Capital Spending'!O$6*Reserve!$DW$1</f>
        <v>0</v>
      </c>
      <c r="EJ7" s="60">
        <f>-SUM('Gross Plant'!$AH7:$AM7)/SUM('Gross Plant'!$AH$32:$AM$32)*'Capital Spending'!P$6*Reserve!$DW$1</f>
        <v>0</v>
      </c>
      <c r="EK7" s="60">
        <f>-SUM('Gross Plant'!$AH7:$AM7)/SUM('Gross Plant'!$AH$32:$AM$32)*'Capital Spending'!Q$6*Reserve!$DW$1</f>
        <v>0</v>
      </c>
      <c r="EL7" s="60">
        <f>-SUM('Gross Plant'!$AH7:$AM7)/SUM('Gross Plant'!$AH$32:$AM$32)*'Capital Spending'!R$6*Reserve!$DW$1</f>
        <v>0</v>
      </c>
      <c r="EM7" s="60">
        <f>-SUM('Gross Plant'!$AH7:$AM7)/SUM('Gross Plant'!$AH$32:$AM$32)*'Capital Spending'!S$6*Reserve!$DW$1</f>
        <v>0</v>
      </c>
      <c r="EN7" s="60">
        <f>-SUM('Gross Plant'!$AH7:$AM7)/SUM('Gross Plant'!$AH$32:$AM$32)*'Capital Spending'!T$6*Reserve!$DW$1</f>
        <v>0</v>
      </c>
      <c r="EO7" s="60">
        <f>-SUM('Gross Plant'!$AH7:$AM7)/SUM('Gross Plant'!$AH$32:$AM$32)*'Capital Spending'!U$6*Reserve!$DW$1</f>
        <v>0</v>
      </c>
      <c r="EP7" s="60">
        <f>-SUM('Gross Plant'!$AH7:$AM7)/SUM('Gross Plant'!$AH$32:$AM$32)*'Capital Spending'!V$6*Reserve!$DW$1</f>
        <v>0</v>
      </c>
      <c r="EQ7" s="60">
        <f>-SUM('Gross Plant'!$AH7:$AM7)/SUM('Gross Plant'!$AH$32:$AM$32)*'Capital Spending'!W$6*Reserve!$DW$1</f>
        <v>0</v>
      </c>
    </row>
    <row r="8" spans="1:147">
      <c r="A8" s="52">
        <v>39005</v>
      </c>
      <c r="B8" s="62" t="s">
        <v>127</v>
      </c>
      <c r="C8" s="53">
        <f t="shared" si="4"/>
        <v>3861438.4353699619</v>
      </c>
      <c r="D8" s="53">
        <f t="shared" ref="D8:D31" si="32">SUM(T8:AF8)/13</f>
        <v>4280936.5804510014</v>
      </c>
      <c r="E8" s="72">
        <f>'[20]Pivot End Balances'!AA8</f>
        <v>3570459.66</v>
      </c>
      <c r="F8" s="41">
        <f t="shared" si="5"/>
        <v>3627389.8200000003</v>
      </c>
      <c r="G8" s="41">
        <f t="shared" si="6"/>
        <v>3684319.9800000004</v>
      </c>
      <c r="H8" s="41">
        <f t="shared" si="7"/>
        <v>3741250.1400000006</v>
      </c>
      <c r="I8" s="41">
        <f t="shared" si="8"/>
        <v>3798180.3000000007</v>
      </c>
      <c r="J8" s="41">
        <f t="shared" si="9"/>
        <v>3855110.4600000009</v>
      </c>
      <c r="K8" s="41">
        <f t="shared" si="10"/>
        <v>3912040.620000001</v>
      </c>
      <c r="L8" s="41">
        <f t="shared" si="11"/>
        <v>3937645.6180861676</v>
      </c>
      <c r="M8" s="41">
        <f t="shared" si="12"/>
        <v>3963250.6161723342</v>
      </c>
      <c r="N8" s="41">
        <f t="shared" si="13"/>
        <v>3988855.6142585007</v>
      </c>
      <c r="O8" s="41">
        <f t="shared" si="14"/>
        <v>4014460.6123446673</v>
      </c>
      <c r="P8" s="41">
        <f t="shared" si="15"/>
        <v>4040065.6104308339</v>
      </c>
      <c r="Q8" s="41">
        <f t="shared" si="16"/>
        <v>4065670.6085170005</v>
      </c>
      <c r="R8" s="41">
        <f t="shared" si="17"/>
        <v>4091275.606603167</v>
      </c>
      <c r="S8" s="41">
        <f t="shared" si="18"/>
        <v>4116880.6046893336</v>
      </c>
      <c r="T8" s="41">
        <f t="shared" si="19"/>
        <v>4142485.6027755002</v>
      </c>
      <c r="U8" s="41">
        <f t="shared" si="20"/>
        <v>4165560.765721417</v>
      </c>
      <c r="V8" s="41">
        <f t="shared" si="21"/>
        <v>4188635.9286673339</v>
      </c>
      <c r="W8" s="41">
        <f t="shared" si="22"/>
        <v>4211711.0916132508</v>
      </c>
      <c r="X8" s="41">
        <f t="shared" si="23"/>
        <v>4234786.2545591677</v>
      </c>
      <c r="Y8" s="41">
        <f t="shared" si="24"/>
        <v>4257861.4175050845</v>
      </c>
      <c r="Z8" s="41">
        <f t="shared" si="25"/>
        <v>4280936.5804510014</v>
      </c>
      <c r="AA8" s="41">
        <f t="shared" si="26"/>
        <v>4304011.7433969183</v>
      </c>
      <c r="AB8" s="41">
        <f t="shared" si="27"/>
        <v>4327086.9063428352</v>
      </c>
      <c r="AC8" s="41">
        <f t="shared" si="28"/>
        <v>4350162.069288752</v>
      </c>
      <c r="AD8" s="41">
        <f t="shared" si="29"/>
        <v>4373237.2322346689</v>
      </c>
      <c r="AE8" s="41">
        <f t="shared" si="30"/>
        <v>4396312.3951805858</v>
      </c>
      <c r="AF8" s="41">
        <f t="shared" si="31"/>
        <v>4419387.5581265027</v>
      </c>
      <c r="AG8" s="23">
        <f t="shared" ref="AG8:AG31" si="33">ROUND(AVERAGE(T8:AF8),0)</f>
        <v>4280937</v>
      </c>
      <c r="AH8" s="83">
        <f>'[25]Shared Services Unit'!E34</f>
        <v>3.3399999999999999E-2</v>
      </c>
      <c r="AI8" s="83">
        <f>'[25]Shared Services Unit'!F34</f>
        <v>3.0099999999999998E-2</v>
      </c>
      <c r="AJ8" s="31">
        <f>'[20]Pivot Additions'!AB8</f>
        <v>56930.16</v>
      </c>
      <c r="AK8" s="31">
        <f>'[20]Pivot Additions'!AC8</f>
        <v>56930.16</v>
      </c>
      <c r="AL8" s="31">
        <f>'[20]Pivot Additions'!AD8</f>
        <v>56930.16</v>
      </c>
      <c r="AM8" s="31">
        <f>'[20]Pivot Additions'!AE8</f>
        <v>56930.16</v>
      </c>
      <c r="AN8" s="31">
        <f>'[20]Pivot Additions'!AF8</f>
        <v>56930.16</v>
      </c>
      <c r="AO8" s="31">
        <f>'[20]Pivot Additions'!AG8</f>
        <v>56930.16</v>
      </c>
      <c r="AP8" s="41">
        <f>IF('Net Plant'!I8&gt;0,'Gross Plant'!L8*$AH8/12,0)</f>
        <v>25604.998086166666</v>
      </c>
      <c r="AQ8" s="41">
        <f>IF('Net Plant'!J8&gt;0,'Gross Plant'!M8*$AH8/12,0)</f>
        <v>25604.998086166666</v>
      </c>
      <c r="AR8" s="41">
        <f>IF('Net Plant'!K8&gt;0,'Gross Plant'!N8*$AH8/12,0)</f>
        <v>25604.998086166666</v>
      </c>
      <c r="AS8" s="41">
        <f>IF('Net Plant'!L8&gt;0,'Gross Plant'!O8*$AH8/12,0)</f>
        <v>25604.998086166666</v>
      </c>
      <c r="AT8" s="41">
        <f>IF('Net Plant'!M8&gt;0,'Gross Plant'!P8*$AH8/12,0)</f>
        <v>25604.998086166666</v>
      </c>
      <c r="AU8" s="41">
        <f>IF('Net Plant'!N8&gt;0,'Gross Plant'!Q8*$AH8/12,0)</f>
        <v>25604.998086166666</v>
      </c>
      <c r="AV8" s="41">
        <f>IF('Net Plant'!O8&gt;0,'Gross Plant'!R8*$AH8/12,0)</f>
        <v>25604.998086166666</v>
      </c>
      <c r="AW8" s="41">
        <f>IF('Net Plant'!P8&gt;0,'Gross Plant'!S8*$AH8/12,0)</f>
        <v>25604.998086166666</v>
      </c>
      <c r="AX8" s="41">
        <f>IF('Net Plant'!Q8&gt;0,'Gross Plant'!T8*$AH8/12,0)</f>
        <v>25604.998086166666</v>
      </c>
      <c r="AY8" s="41">
        <f>IF('Net Plant'!R8&gt;0,'Gross Plant'!U8*$AI8/12,0)</f>
        <v>23075.162945916662</v>
      </c>
      <c r="AZ8" s="41">
        <f>IF('Net Plant'!S8&gt;0,'Gross Plant'!V8*$AI8/12,0)</f>
        <v>23075.162945916662</v>
      </c>
      <c r="BA8" s="41">
        <f>IF('Net Plant'!T8&gt;0,'Gross Plant'!W8*$AI8/12,0)</f>
        <v>23075.162945916662</v>
      </c>
      <c r="BB8" s="41">
        <f>IF('Net Plant'!U8&gt;0,'Gross Plant'!X8*$AI8/12,0)</f>
        <v>23075.162945916662</v>
      </c>
      <c r="BC8" s="41">
        <f>IF('Net Plant'!V8&gt;0,'Gross Plant'!Y8*$AI8/12,0)</f>
        <v>23075.162945916662</v>
      </c>
      <c r="BD8" s="41">
        <f>IF('Net Plant'!W8&gt;0,'Gross Plant'!Z8*$AI8/12,0)</f>
        <v>23075.162945916662</v>
      </c>
      <c r="BE8" s="41">
        <f>IF('Net Plant'!X8&gt;0,'Gross Plant'!AA8*$AI8/12,0)</f>
        <v>23075.162945916662</v>
      </c>
      <c r="BF8" s="41">
        <f>IF('Net Plant'!Y8&gt;0,'Gross Plant'!AB8*$AI8/12,0)</f>
        <v>23075.162945916662</v>
      </c>
      <c r="BG8" s="41">
        <f>IF('Net Plant'!Z8&gt;0,'Gross Plant'!AC8*$AI8/12,0)</f>
        <v>23075.162945916662</v>
      </c>
      <c r="BH8" s="41">
        <f>IF('Net Plant'!AA8&gt;0,'Gross Plant'!AD8*$AI8/12,0)</f>
        <v>23075.162945916662</v>
      </c>
      <c r="BI8" s="41">
        <f>IF('Net Plant'!AB8&gt;0,'Gross Plant'!AE8*$AI8/12,0)</f>
        <v>23075.162945916662</v>
      </c>
      <c r="BJ8" s="41">
        <f>IF('Net Plant'!AC8&gt;0,'Gross Plant'!AF8*$AI8/12,0)</f>
        <v>23075.162945916662</v>
      </c>
      <c r="BK8" s="23">
        <f t="shared" ref="BK8:BK29" si="34">SUM(AY8:BJ8)</f>
        <v>276901.95535100001</v>
      </c>
      <c r="BL8" s="41"/>
      <c r="BM8" s="31">
        <f>'[20]Pivot Retires'!AB8</f>
        <v>0</v>
      </c>
      <c r="BN8" s="31">
        <f>'[20]Pivot Retires'!AC8</f>
        <v>0</v>
      </c>
      <c r="BO8" s="31">
        <f>'[20]Pivot Retires'!AD8</f>
        <v>0</v>
      </c>
      <c r="BP8" s="31">
        <f>'[20]Pivot Retires'!AE8</f>
        <v>0</v>
      </c>
      <c r="BQ8" s="31">
        <f>'[20]Pivot Retires'!AF8</f>
        <v>0</v>
      </c>
      <c r="BR8" s="31">
        <f>'[20]Pivot Retires'!AG8</f>
        <v>0</v>
      </c>
      <c r="BS8" s="31">
        <f>'Gross Plant'!BQ8</f>
        <v>0</v>
      </c>
      <c r="BT8" s="41">
        <f>'Gross Plant'!BR8</f>
        <v>0</v>
      </c>
      <c r="BU8" s="41">
        <f>'Gross Plant'!BS8</f>
        <v>0</v>
      </c>
      <c r="BV8" s="41">
        <f>'Gross Plant'!BT8</f>
        <v>0</v>
      </c>
      <c r="BW8" s="41">
        <f>'Gross Plant'!BU8</f>
        <v>0</v>
      </c>
      <c r="BX8" s="41">
        <f>'Gross Plant'!BV8</f>
        <v>0</v>
      </c>
      <c r="BY8" s="41">
        <f>'Gross Plant'!BW8</f>
        <v>0</v>
      </c>
      <c r="BZ8" s="41">
        <f>'Gross Plant'!BX8</f>
        <v>0</v>
      </c>
      <c r="CA8" s="41">
        <f>'Gross Plant'!BY8</f>
        <v>0</v>
      </c>
      <c r="CB8" s="41">
        <f>'Gross Plant'!BZ8</f>
        <v>0</v>
      </c>
      <c r="CC8" s="41">
        <f>'Gross Plant'!CA8</f>
        <v>0</v>
      </c>
      <c r="CD8" s="41">
        <f>'Gross Plant'!CB8</f>
        <v>0</v>
      </c>
      <c r="CE8" s="41">
        <f>'Gross Plant'!CC8</f>
        <v>0</v>
      </c>
      <c r="CF8" s="41">
        <f>'Gross Plant'!CD8</f>
        <v>0</v>
      </c>
      <c r="CG8" s="41">
        <f>'Gross Plant'!CE8</f>
        <v>0</v>
      </c>
      <c r="CH8" s="41">
        <f>'Gross Plant'!CF8</f>
        <v>0</v>
      </c>
      <c r="CI8" s="41">
        <f>'Gross Plant'!CG8</f>
        <v>0</v>
      </c>
      <c r="CJ8" s="41">
        <f>'Gross Plant'!CH8</f>
        <v>0</v>
      </c>
      <c r="CK8" s="41">
        <f>'Gross Plant'!CI8</f>
        <v>0</v>
      </c>
      <c r="CL8" s="41">
        <f>'Gross Plant'!CJ8</f>
        <v>0</v>
      </c>
      <c r="CM8" s="41">
        <f>'Gross Plant'!CK8</f>
        <v>0</v>
      </c>
      <c r="CN8" s="41"/>
      <c r="CO8" s="31">
        <f>'[20]Pivot Transfers'!AB8</f>
        <v>0</v>
      </c>
      <c r="CP8" s="31">
        <f>'[20]Pivot Transfers'!AC8</f>
        <v>0</v>
      </c>
      <c r="CQ8" s="31">
        <f>'[20]Pivot Transfers'!AD8</f>
        <v>0</v>
      </c>
      <c r="CR8" s="31">
        <f>'[20]Pivot Transfers'!AE8</f>
        <v>0</v>
      </c>
      <c r="CS8" s="31">
        <f>'[20]Pivot Transfers'!AF8</f>
        <v>0</v>
      </c>
      <c r="CT8" s="31">
        <f>'[20]Pivot Transfers'!AG8</f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/>
      <c r="DQ8" s="41">
        <f>'[20]Pivot COR'!AB8</f>
        <v>0</v>
      </c>
      <c r="DR8" s="41">
        <f>'[20]Pivot COR'!AC8</f>
        <v>0</v>
      </c>
      <c r="DS8" s="41">
        <f>'[20]Pivot COR'!AD8</f>
        <v>0</v>
      </c>
      <c r="DT8" s="41">
        <f>'[20]Pivot COR'!AE8</f>
        <v>0</v>
      </c>
      <c r="DU8" s="41">
        <f>'[20]Pivot COR'!AF8</f>
        <v>0</v>
      </c>
      <c r="DV8" s="41">
        <f>'[20]Pivot COR'!AG8</f>
        <v>0</v>
      </c>
      <c r="DW8" s="128">
        <f>SUM('Gross Plant'!$AH8:$AM8)/SUM('Gross Plant'!$AH$32:$AM$32)*$DW$32</f>
        <v>0</v>
      </c>
      <c r="DX8" s="60">
        <f>-SUM('Gross Plant'!$AH8:$AM8)/SUM('Gross Plant'!$AH$32:$AM$32)*'Capital Spending'!D$6*Reserve!$DW$1</f>
        <v>0</v>
      </c>
      <c r="DY8" s="60">
        <f>-SUM('Gross Plant'!$AH8:$AM8)/SUM('Gross Plant'!$AH$32:$AM$32)*'Capital Spending'!E$6*Reserve!$DW$1</f>
        <v>0</v>
      </c>
      <c r="DZ8" s="60">
        <f>-SUM('Gross Plant'!$AH8:$AM8)/SUM('Gross Plant'!$AH$32:$AM$32)*'Capital Spending'!F$6*Reserve!$DW$1</f>
        <v>0</v>
      </c>
      <c r="EA8" s="60">
        <f>-SUM('Gross Plant'!$AH8:$AM8)/SUM('Gross Plant'!$AH$32:$AM$32)*'Capital Spending'!G$6*Reserve!$DW$1</f>
        <v>0</v>
      </c>
      <c r="EB8" s="60">
        <f>-SUM('Gross Plant'!$AH8:$AM8)/SUM('Gross Plant'!$AH$32:$AM$32)*'Capital Spending'!H$6*Reserve!$DW$1</f>
        <v>0</v>
      </c>
      <c r="EC8" s="60">
        <f>-SUM('Gross Plant'!$AH8:$AM8)/SUM('Gross Plant'!$AH$32:$AM$32)*'Capital Spending'!I$6*Reserve!$DW$1</f>
        <v>0</v>
      </c>
      <c r="ED8" s="60">
        <f>-SUM('Gross Plant'!$AH8:$AM8)/SUM('Gross Plant'!$AH$32:$AM$32)*'Capital Spending'!J$6*Reserve!$DW$1</f>
        <v>0</v>
      </c>
      <c r="EE8" s="60">
        <f>-SUM('Gross Plant'!$AH8:$AM8)/SUM('Gross Plant'!$AH$32:$AM$32)*'Capital Spending'!K$6*Reserve!$DW$1</f>
        <v>0</v>
      </c>
      <c r="EF8" s="60">
        <f>-SUM('Gross Plant'!$AH8:$AM8)/SUM('Gross Plant'!$AH$32:$AM$32)*'Capital Spending'!L$6*Reserve!$DW$1</f>
        <v>0</v>
      </c>
      <c r="EG8" s="60">
        <f>-SUM('Gross Plant'!$AH8:$AM8)/SUM('Gross Plant'!$AH$32:$AM$32)*'Capital Spending'!M$6*Reserve!$DW$1</f>
        <v>0</v>
      </c>
      <c r="EH8" s="60">
        <f>-SUM('Gross Plant'!$AH8:$AM8)/SUM('Gross Plant'!$AH$32:$AM$32)*'Capital Spending'!N$6*Reserve!$DW$1</f>
        <v>0</v>
      </c>
      <c r="EI8" s="60">
        <f>-SUM('Gross Plant'!$AH8:$AM8)/SUM('Gross Plant'!$AH$32:$AM$32)*'Capital Spending'!O$6*Reserve!$DW$1</f>
        <v>0</v>
      </c>
      <c r="EJ8" s="60">
        <f>-SUM('Gross Plant'!$AH8:$AM8)/SUM('Gross Plant'!$AH$32:$AM$32)*'Capital Spending'!P$6*Reserve!$DW$1</f>
        <v>0</v>
      </c>
      <c r="EK8" s="60">
        <f>-SUM('Gross Plant'!$AH8:$AM8)/SUM('Gross Plant'!$AH$32:$AM$32)*'Capital Spending'!Q$6*Reserve!$DW$1</f>
        <v>0</v>
      </c>
      <c r="EL8" s="60">
        <f>-SUM('Gross Plant'!$AH8:$AM8)/SUM('Gross Plant'!$AH$32:$AM$32)*'Capital Spending'!R$6*Reserve!$DW$1</f>
        <v>0</v>
      </c>
      <c r="EM8" s="60">
        <f>-SUM('Gross Plant'!$AH8:$AM8)/SUM('Gross Plant'!$AH$32:$AM$32)*'Capital Spending'!S$6*Reserve!$DW$1</f>
        <v>0</v>
      </c>
      <c r="EN8" s="60">
        <f>-SUM('Gross Plant'!$AH8:$AM8)/SUM('Gross Plant'!$AH$32:$AM$32)*'Capital Spending'!T$6*Reserve!$DW$1</f>
        <v>0</v>
      </c>
      <c r="EO8" s="60">
        <f>-SUM('Gross Plant'!$AH8:$AM8)/SUM('Gross Plant'!$AH$32:$AM$32)*'Capital Spending'!U$6*Reserve!$DW$1</f>
        <v>0</v>
      </c>
      <c r="EP8" s="60">
        <f>-SUM('Gross Plant'!$AH8:$AM8)/SUM('Gross Plant'!$AH$32:$AM$32)*'Capital Spending'!V$6*Reserve!$DW$1</f>
        <v>0</v>
      </c>
      <c r="EQ8" s="60">
        <f>-SUM('Gross Plant'!$AH8:$AM8)/SUM('Gross Plant'!$AH$32:$AM$32)*'Capital Spending'!W$6*Reserve!$DW$1</f>
        <v>0</v>
      </c>
    </row>
    <row r="9" spans="1:147">
      <c r="A9" s="51">
        <v>39009</v>
      </c>
      <c r="B9" s="62" t="s">
        <v>11</v>
      </c>
      <c r="C9" s="53">
        <f t="shared" si="4"/>
        <v>8979793.3467648085</v>
      </c>
      <c r="D9" s="53">
        <f t="shared" si="32"/>
        <v>9376230.9372882526</v>
      </c>
      <c r="E9" s="72">
        <f>'[20]Pivot End Balances'!AA9</f>
        <v>8883190.2899999991</v>
      </c>
      <c r="F9" s="41">
        <f t="shared" si="5"/>
        <v>8883366.0799999982</v>
      </c>
      <c r="G9" s="41">
        <f t="shared" si="6"/>
        <v>8883541.8699999973</v>
      </c>
      <c r="H9" s="41">
        <f t="shared" si="7"/>
        <v>8919795.6299999971</v>
      </c>
      <c r="I9" s="41">
        <f t="shared" si="8"/>
        <v>8948258.0399999972</v>
      </c>
      <c r="J9" s="41">
        <f t="shared" si="9"/>
        <v>8968851.9499999974</v>
      </c>
      <c r="K9" s="41">
        <f t="shared" si="10"/>
        <v>8969325.2299999967</v>
      </c>
      <c r="L9" s="41">
        <f t="shared" si="11"/>
        <v>8969325.2299999967</v>
      </c>
      <c r="M9" s="41">
        <f t="shared" si="12"/>
        <v>8999991.4239262827</v>
      </c>
      <c r="N9" s="41">
        <f t="shared" si="13"/>
        <v>9030875.2636039834</v>
      </c>
      <c r="O9" s="41">
        <f t="shared" si="14"/>
        <v>9062128.1871965472</v>
      </c>
      <c r="P9" s="41">
        <f t="shared" si="15"/>
        <v>9093550.3938228469</v>
      </c>
      <c r="Q9" s="41">
        <f t="shared" si="16"/>
        <v>9125113.919392867</v>
      </c>
      <c r="R9" s="41">
        <f t="shared" si="17"/>
        <v>9156806.234843608</v>
      </c>
      <c r="S9" s="41">
        <f t="shared" si="18"/>
        <v>9188585.1882604267</v>
      </c>
      <c r="T9" s="41">
        <f t="shared" si="19"/>
        <v>9220461.1747250091</v>
      </c>
      <c r="U9" s="41">
        <f t="shared" si="20"/>
        <v>9246034.2423721328</v>
      </c>
      <c r="V9" s="41">
        <f t="shared" si="21"/>
        <v>9271658.9239791427</v>
      </c>
      <c r="W9" s="41">
        <f t="shared" si="22"/>
        <v>9297365.4978583753</v>
      </c>
      <c r="X9" s="41">
        <f t="shared" si="23"/>
        <v>9323155.8555861562</v>
      </c>
      <c r="Y9" s="41">
        <f t="shared" si="24"/>
        <v>9349042.765318634</v>
      </c>
      <c r="Z9" s="41">
        <f t="shared" si="25"/>
        <v>9375103.8988668993</v>
      </c>
      <c r="AA9" s="41">
        <f t="shared" si="26"/>
        <v>9401460.4813617915</v>
      </c>
      <c r="AB9" s="41">
        <f t="shared" si="27"/>
        <v>9427952.5736743286</v>
      </c>
      <c r="AC9" s="41">
        <f t="shared" si="28"/>
        <v>9454557.7907570861</v>
      </c>
      <c r="AD9" s="41">
        <f t="shared" si="29"/>
        <v>9481266.10318771</v>
      </c>
      <c r="AE9" s="41">
        <f t="shared" si="30"/>
        <v>9508043.7686699983</v>
      </c>
      <c r="AF9" s="41">
        <f t="shared" si="31"/>
        <v>9534899.1083900295</v>
      </c>
      <c r="AG9" s="23">
        <f t="shared" si="33"/>
        <v>9376231</v>
      </c>
      <c r="AH9" s="83">
        <f>'[25]Shared Services Unit'!E12</f>
        <v>4.0599999999999997E-2</v>
      </c>
      <c r="AI9" s="83">
        <f>'[25]Shared Services Unit'!F12</f>
        <v>3.2500000000000001E-2</v>
      </c>
      <c r="AJ9" s="31">
        <f>'[20]Pivot Additions'!AB9</f>
        <v>175.79</v>
      </c>
      <c r="AK9" s="31">
        <f>'[20]Pivot Additions'!AC9</f>
        <v>175.79</v>
      </c>
      <c r="AL9" s="31">
        <f>'[20]Pivot Additions'!AD9</f>
        <v>36253.760000000002</v>
      </c>
      <c r="AM9" s="31">
        <f>'[20]Pivot Additions'!AE9</f>
        <v>28462.41</v>
      </c>
      <c r="AN9" s="31">
        <f>'[20]Pivot Additions'!AF9</f>
        <v>20593.91</v>
      </c>
      <c r="AO9" s="31">
        <f>'[20]Pivot Additions'!AG9</f>
        <v>473.28</v>
      </c>
      <c r="AP9" s="41">
        <f>IF('Net Plant'!I9&gt;0,'Gross Plant'!L9*$AH9/12,0)</f>
        <v>0</v>
      </c>
      <c r="AQ9" s="41">
        <f>IF('Net Plant'!J9&gt;0,'Gross Plant'!M9*$AH9/12,0)</f>
        <v>30666.193926286578</v>
      </c>
      <c r="AR9" s="41">
        <f>IF('Net Plant'!K9&gt;0,'Gross Plant'!N9*$AH9/12,0)</f>
        <v>30883.839677700464</v>
      </c>
      <c r="AS9" s="41">
        <f>IF('Net Plant'!L9&gt;0,'Gross Plant'!O9*$AH9/12,0)</f>
        <v>31252.923592564108</v>
      </c>
      <c r="AT9" s="41">
        <f>IF('Net Plant'!M9&gt;0,'Gross Plant'!P9*$AH9/12,0)</f>
        <v>31422.206626299991</v>
      </c>
      <c r="AU9" s="41">
        <f>IF('Net Plant'!N9&gt;0,'Gross Plant'!Q9*$AH9/12,0)</f>
        <v>31563.525570020734</v>
      </c>
      <c r="AV9" s="41">
        <f>IF('Net Plant'!O9&gt;0,'Gross Plant'!R9*$AH9/12,0)</f>
        <v>31692.315450740061</v>
      </c>
      <c r="AW9" s="41">
        <f>IF('Net Plant'!P9&gt;0,'Gross Plant'!S9*$AH9/12,0)</f>
        <v>31778.953416817985</v>
      </c>
      <c r="AX9" s="41">
        <f>IF('Net Plant'!Q9&gt;0,'Gross Plant'!T9*$AH9/12,0)</f>
        <v>31875.986464583224</v>
      </c>
      <c r="AY9" s="41">
        <f>IF('Net Plant'!R9&gt;0,'Gross Plant'!U9*$AI9/12,0)</f>
        <v>25573.067647123517</v>
      </c>
      <c r="AZ9" s="41">
        <f>IF('Net Plant'!S9&gt;0,'Gross Plant'!V9*$AI9/12,0)</f>
        <v>25624.68160701009</v>
      </c>
      <c r="BA9" s="41">
        <f>IF('Net Plant'!T9&gt;0,'Gross Plant'!W9*$AI9/12,0)</f>
        <v>25706.573879233361</v>
      </c>
      <c r="BB9" s="41">
        <f>IF('Net Plant'!U9&gt;0,'Gross Plant'!X9*$AI9/12,0)</f>
        <v>25790.357727780403</v>
      </c>
      <c r="BC9" s="41">
        <f>IF('Net Plant'!V9&gt;0,'Gross Plant'!Y9*$AI9/12,0)</f>
        <v>25886.90973247767</v>
      </c>
      <c r="BD9" s="41">
        <f>IF('Net Plant'!W9&gt;0,'Gross Plant'!Z9*$AI9/12,0)</f>
        <v>26061.13354826465</v>
      </c>
      <c r="BE9" s="41">
        <f>IF('Net Plant'!X9&gt;0,'Gross Plant'!AA9*$AI9/12,0)</f>
        <v>26356.582494891947</v>
      </c>
      <c r="BF9" s="41">
        <f>IF('Net Plant'!Y9&gt;0,'Gross Plant'!AB9*$AI9/12,0)</f>
        <v>26492.092312537672</v>
      </c>
      <c r="BG9" s="41">
        <f>IF('Net Plant'!Z9&gt;0,'Gross Plant'!AC9*$AI9/12,0)</f>
        <v>26605.217082757477</v>
      </c>
      <c r="BH9" s="41">
        <f>IF('Net Plant'!AA9&gt;0,'Gross Plant'!AD9*$AI9/12,0)</f>
        <v>26708.312430623933</v>
      </c>
      <c r="BI9" s="41">
        <f>IF('Net Plant'!AB9&gt;0,'Gross Plant'!AE9*$AI9/12,0)</f>
        <v>26777.665482287299</v>
      </c>
      <c r="BJ9" s="41">
        <f>IF('Net Plant'!AC9&gt;0,'Gross Plant'!AF9*$AI9/12,0)</f>
        <v>26855.339720030403</v>
      </c>
      <c r="BK9" s="23">
        <f t="shared" si="34"/>
        <v>314437.93366501841</v>
      </c>
      <c r="BL9" s="41"/>
      <c r="BM9" s="31">
        <f>'[20]Pivot Retires'!AB9</f>
        <v>0</v>
      </c>
      <c r="BN9" s="31">
        <f>'[20]Pivot Retires'!AC9</f>
        <v>0</v>
      </c>
      <c r="BO9" s="31">
        <f>'[20]Pivot Retires'!AD9</f>
        <v>0</v>
      </c>
      <c r="BP9" s="31">
        <f>'[20]Pivot Retires'!AE9</f>
        <v>0</v>
      </c>
      <c r="BQ9" s="31">
        <f>'[20]Pivot Retires'!AF9</f>
        <v>0</v>
      </c>
      <c r="BR9" s="31">
        <f>'[20]Pivot Retires'!AG9</f>
        <v>0</v>
      </c>
      <c r="BS9" s="31">
        <f>'Gross Plant'!BQ9</f>
        <v>0</v>
      </c>
      <c r="BT9" s="41">
        <f>'Gross Plant'!BR9</f>
        <v>0</v>
      </c>
      <c r="BU9" s="41">
        <f>'Gross Plant'!BS9</f>
        <v>0</v>
      </c>
      <c r="BV9" s="41">
        <f>'Gross Plant'!BT9</f>
        <v>0</v>
      </c>
      <c r="BW9" s="41">
        <f>'Gross Plant'!BU9</f>
        <v>0</v>
      </c>
      <c r="BX9" s="41">
        <f>'Gross Plant'!BV9</f>
        <v>0</v>
      </c>
      <c r="BY9" s="41">
        <f>'Gross Plant'!BW9</f>
        <v>0</v>
      </c>
      <c r="BZ9" s="41">
        <f>'Gross Plant'!BX9</f>
        <v>0</v>
      </c>
      <c r="CA9" s="41">
        <f>'Gross Plant'!BY9</f>
        <v>0</v>
      </c>
      <c r="CB9" s="41">
        <f>'Gross Plant'!BZ9</f>
        <v>0</v>
      </c>
      <c r="CC9" s="41">
        <f>'Gross Plant'!CA9</f>
        <v>0</v>
      </c>
      <c r="CD9" s="41">
        <f>'Gross Plant'!CB9</f>
        <v>0</v>
      </c>
      <c r="CE9" s="41">
        <f>'Gross Plant'!CC9</f>
        <v>0</v>
      </c>
      <c r="CF9" s="41">
        <f>'Gross Plant'!CD9</f>
        <v>0</v>
      </c>
      <c r="CG9" s="41">
        <f>'Gross Plant'!CE9</f>
        <v>0</v>
      </c>
      <c r="CH9" s="41">
        <f>'Gross Plant'!CF9</f>
        <v>0</v>
      </c>
      <c r="CI9" s="41">
        <f>'Gross Plant'!CG9</f>
        <v>0</v>
      </c>
      <c r="CJ9" s="41">
        <f>'Gross Plant'!CH9</f>
        <v>0</v>
      </c>
      <c r="CK9" s="41">
        <f>'Gross Plant'!CI9</f>
        <v>0</v>
      </c>
      <c r="CL9" s="41">
        <f>'Gross Plant'!CJ9</f>
        <v>0</v>
      </c>
      <c r="CM9" s="41">
        <f>'Gross Plant'!CK9</f>
        <v>0</v>
      </c>
      <c r="CN9" s="41"/>
      <c r="CO9" s="31">
        <f>'[20]Pivot Transfers'!AB9</f>
        <v>0</v>
      </c>
      <c r="CP9" s="31">
        <f>'[20]Pivot Transfers'!AC9</f>
        <v>0</v>
      </c>
      <c r="CQ9" s="31">
        <f>'[20]Pivot Transfers'!AD9</f>
        <v>0</v>
      </c>
      <c r="CR9" s="31">
        <f>'[20]Pivot Transfers'!AE9</f>
        <v>0</v>
      </c>
      <c r="CS9" s="31">
        <f>'[20]Pivot Transfers'!AF9</f>
        <v>0</v>
      </c>
      <c r="CT9" s="31">
        <f>'[20]Pivot Transfers'!AG9</f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/>
      <c r="DQ9" s="41">
        <f>'[20]Pivot COR'!AB9</f>
        <v>0</v>
      </c>
      <c r="DR9" s="41">
        <f>'[20]Pivot COR'!AC9</f>
        <v>0</v>
      </c>
      <c r="DS9" s="41">
        <f>'[20]Pivot COR'!AD9</f>
        <v>0</v>
      </c>
      <c r="DT9" s="41">
        <f>'[20]Pivot COR'!AE9</f>
        <v>0</v>
      </c>
      <c r="DU9" s="41">
        <f>'[20]Pivot COR'!AF9</f>
        <v>0</v>
      </c>
      <c r="DV9" s="41">
        <f>'[20]Pivot COR'!AG9</f>
        <v>0</v>
      </c>
      <c r="DW9" s="128">
        <f>SUM('Gross Plant'!$AH9:$AM9)/SUM('Gross Plant'!$AH$32:$AM$32)*$DW$32</f>
        <v>0</v>
      </c>
      <c r="DX9" s="60">
        <f>-SUM('Gross Plant'!$AH9:$AM9)/SUM('Gross Plant'!$AH$32:$AM$32)*'Capital Spending'!D$6*Reserve!$DW$1</f>
        <v>0</v>
      </c>
      <c r="DY9" s="60">
        <f>-SUM('Gross Plant'!$AH9:$AM9)/SUM('Gross Plant'!$AH$32:$AM$32)*'Capital Spending'!E$6*Reserve!$DW$1</f>
        <v>0</v>
      </c>
      <c r="DZ9" s="60">
        <f>-SUM('Gross Plant'!$AH9:$AM9)/SUM('Gross Plant'!$AH$32:$AM$32)*'Capital Spending'!F$6*Reserve!$DW$1</f>
        <v>0</v>
      </c>
      <c r="EA9" s="60">
        <f>-SUM('Gross Plant'!$AH9:$AM9)/SUM('Gross Plant'!$AH$32:$AM$32)*'Capital Spending'!G$6*Reserve!$DW$1</f>
        <v>0</v>
      </c>
      <c r="EB9" s="60">
        <f>-SUM('Gross Plant'!$AH9:$AM9)/SUM('Gross Plant'!$AH$32:$AM$32)*'Capital Spending'!H$6*Reserve!$DW$1</f>
        <v>0</v>
      </c>
      <c r="EC9" s="60">
        <f>-SUM('Gross Plant'!$AH9:$AM9)/SUM('Gross Plant'!$AH$32:$AM$32)*'Capital Spending'!I$6*Reserve!$DW$1</f>
        <v>0</v>
      </c>
      <c r="ED9" s="60">
        <f>-SUM('Gross Plant'!$AH9:$AM9)/SUM('Gross Plant'!$AH$32:$AM$32)*'Capital Spending'!J$6*Reserve!$DW$1</f>
        <v>0</v>
      </c>
      <c r="EE9" s="60">
        <f>-SUM('Gross Plant'!$AH9:$AM9)/SUM('Gross Plant'!$AH$32:$AM$32)*'Capital Spending'!K$6*Reserve!$DW$1</f>
        <v>0</v>
      </c>
      <c r="EF9" s="60">
        <f>-SUM('Gross Plant'!$AH9:$AM9)/SUM('Gross Plant'!$AH$32:$AM$32)*'Capital Spending'!L$6*Reserve!$DW$1</f>
        <v>0</v>
      </c>
      <c r="EG9" s="60">
        <f>-SUM('Gross Plant'!$AH9:$AM9)/SUM('Gross Plant'!$AH$32:$AM$32)*'Capital Spending'!M$6*Reserve!$DW$1</f>
        <v>0</v>
      </c>
      <c r="EH9" s="60">
        <f>-SUM('Gross Plant'!$AH9:$AM9)/SUM('Gross Plant'!$AH$32:$AM$32)*'Capital Spending'!N$6*Reserve!$DW$1</f>
        <v>0</v>
      </c>
      <c r="EI9" s="60">
        <f>-SUM('Gross Plant'!$AH9:$AM9)/SUM('Gross Plant'!$AH$32:$AM$32)*'Capital Spending'!O$6*Reserve!$DW$1</f>
        <v>0</v>
      </c>
      <c r="EJ9" s="60">
        <f>-SUM('Gross Plant'!$AH9:$AM9)/SUM('Gross Plant'!$AH$32:$AM$32)*'Capital Spending'!P$6*Reserve!$DW$1</f>
        <v>0</v>
      </c>
      <c r="EK9" s="60">
        <f>-SUM('Gross Plant'!$AH9:$AM9)/SUM('Gross Plant'!$AH$32:$AM$32)*'Capital Spending'!Q$6*Reserve!$DW$1</f>
        <v>0</v>
      </c>
      <c r="EL9" s="60">
        <f>-SUM('Gross Plant'!$AH9:$AM9)/SUM('Gross Plant'!$AH$32:$AM$32)*'Capital Spending'!R$6*Reserve!$DW$1</f>
        <v>0</v>
      </c>
      <c r="EM9" s="60">
        <f>-SUM('Gross Plant'!$AH9:$AM9)/SUM('Gross Plant'!$AH$32:$AM$32)*'Capital Spending'!S$6*Reserve!$DW$1</f>
        <v>0</v>
      </c>
      <c r="EN9" s="60">
        <f>-SUM('Gross Plant'!$AH9:$AM9)/SUM('Gross Plant'!$AH$32:$AM$32)*'Capital Spending'!T$6*Reserve!$DW$1</f>
        <v>0</v>
      </c>
      <c r="EO9" s="60">
        <f>-SUM('Gross Plant'!$AH9:$AM9)/SUM('Gross Plant'!$AH$32:$AM$32)*'Capital Spending'!U$6*Reserve!$DW$1</f>
        <v>0</v>
      </c>
      <c r="EP9" s="60">
        <f>-SUM('Gross Plant'!$AH9:$AM9)/SUM('Gross Plant'!$AH$32:$AM$32)*'Capital Spending'!V$6*Reserve!$DW$1</f>
        <v>0</v>
      </c>
      <c r="EQ9" s="60">
        <f>-SUM('Gross Plant'!$AH9:$AM9)/SUM('Gross Plant'!$AH$32:$AM$32)*'Capital Spending'!W$6*Reserve!$DW$1</f>
        <v>0</v>
      </c>
    </row>
    <row r="10" spans="1:147">
      <c r="A10" s="51">
        <v>39100</v>
      </c>
      <c r="B10" s="62" t="s">
        <v>12</v>
      </c>
      <c r="C10" s="53">
        <f t="shared" si="4"/>
        <v>6021582.9994958853</v>
      </c>
      <c r="D10" s="53">
        <f>SUM(T10:AF10)/13</f>
        <v>6538887.1487144716</v>
      </c>
      <c r="E10" s="72">
        <f>'[20]Pivot End Balances'!AA10</f>
        <v>6149929.6500000004</v>
      </c>
      <c r="F10" s="41">
        <f t="shared" si="5"/>
        <v>5823818.1899999995</v>
      </c>
      <c r="G10" s="41">
        <f t="shared" si="6"/>
        <v>5856643.2599999998</v>
      </c>
      <c r="H10" s="41">
        <f t="shared" si="7"/>
        <v>5889633.5699999994</v>
      </c>
      <c r="I10" s="41">
        <f t="shared" si="8"/>
        <v>5922688.8899999997</v>
      </c>
      <c r="J10" s="41">
        <f t="shared" si="9"/>
        <v>5955765.04</v>
      </c>
      <c r="K10" s="41">
        <f t="shared" si="10"/>
        <v>5988841.1900000004</v>
      </c>
      <c r="L10" s="41">
        <f t="shared" si="11"/>
        <v>6024771.279634973</v>
      </c>
      <c r="M10" s="41">
        <f t="shared" si="12"/>
        <v>6060801.3959458284</v>
      </c>
      <c r="N10" s="41">
        <f t="shared" si="13"/>
        <v>6097012.0059627155</v>
      </c>
      <c r="O10" s="41">
        <f t="shared" si="14"/>
        <v>6133528.6974132983</v>
      </c>
      <c r="P10" s="41">
        <f t="shared" si="15"/>
        <v>6170185.7753493916</v>
      </c>
      <c r="Q10" s="41">
        <f t="shared" si="16"/>
        <v>6206960.0491403043</v>
      </c>
      <c r="R10" s="41">
        <f t="shared" si="17"/>
        <v>6243841.1284292312</v>
      </c>
      <c r="S10" s="41">
        <f t="shared" si="18"/>
        <v>6280794.0566170169</v>
      </c>
      <c r="T10" s="41">
        <f t="shared" si="19"/>
        <v>6317827.4543489357</v>
      </c>
      <c r="U10" s="41">
        <f t="shared" si="20"/>
        <v>6354275.1860473007</v>
      </c>
      <c r="V10" s="41">
        <f t="shared" si="21"/>
        <v>6390775.4603821179</v>
      </c>
      <c r="W10" s="41">
        <f t="shared" si="22"/>
        <v>6427359.1004555291</v>
      </c>
      <c r="X10" s="41">
        <f t="shared" si="23"/>
        <v>6464028.0318784993</v>
      </c>
      <c r="Y10" s="41">
        <f t="shared" si="24"/>
        <v>6500795.2525412943</v>
      </c>
      <c r="Z10" s="41">
        <f t="shared" si="25"/>
        <v>6537739.8317837138</v>
      </c>
      <c r="AA10" s="41">
        <f t="shared" si="26"/>
        <v>6574985.175908871</v>
      </c>
      <c r="AB10" s="41">
        <f t="shared" si="27"/>
        <v>6612368.4680446051</v>
      </c>
      <c r="AC10" s="41">
        <f t="shared" si="28"/>
        <v>6649866.9203751488</v>
      </c>
      <c r="AD10" s="41">
        <f t="shared" si="29"/>
        <v>6687470.3230213588</v>
      </c>
      <c r="AE10" s="41">
        <f t="shared" si="30"/>
        <v>6725144.3265706664</v>
      </c>
      <c r="AF10" s="41">
        <f t="shared" si="31"/>
        <v>6762897.40193009</v>
      </c>
      <c r="AG10" s="23">
        <f t="shared" si="33"/>
        <v>6538887</v>
      </c>
      <c r="AH10" s="83">
        <f>'[25]Shared Services Unit'!E13</f>
        <v>4.0300000000000002E-2</v>
      </c>
      <c r="AI10" s="83">
        <f>'[25]Shared Services Unit'!F13</f>
        <v>3.9600000000000003E-2</v>
      </c>
      <c r="AJ10" s="31">
        <f>'[20]Pivot Additions'!AB10</f>
        <v>32818.269999999997</v>
      </c>
      <c r="AK10" s="31">
        <f>'[20]Pivot Additions'!AC10</f>
        <v>32825.07</v>
      </c>
      <c r="AL10" s="31">
        <f>'[20]Pivot Additions'!AD10</f>
        <v>32990.31</v>
      </c>
      <c r="AM10" s="31">
        <f>'[20]Pivot Additions'!AE10</f>
        <v>33055.32</v>
      </c>
      <c r="AN10" s="31">
        <f>'[20]Pivot Additions'!AF10</f>
        <v>33076.15</v>
      </c>
      <c r="AO10" s="31">
        <f>'[20]Pivot Additions'!AG10</f>
        <v>33076.15</v>
      </c>
      <c r="AP10" s="41">
        <f>IF('Net Plant'!I10&gt;0,'Gross Plant'!L10*$AH10/12,0)</f>
        <v>35930.08963497309</v>
      </c>
      <c r="AQ10" s="41">
        <f>IF('Net Plant'!J10&gt;0,'Gross Plant'!M10*$AH10/12,0)</f>
        <v>36030.116310854988</v>
      </c>
      <c r="AR10" s="41">
        <f>IF('Net Plant'!K10&gt;0,'Gross Plant'!N10*$AH10/12,0)</f>
        <v>36210.610016887018</v>
      </c>
      <c r="AS10" s="41">
        <f>IF('Net Plant'!L10&gt;0,'Gross Plant'!O10*$AH10/12,0)</f>
        <v>36516.691450582759</v>
      </c>
      <c r="AT10" s="41">
        <f>IF('Net Plant'!M10&gt;0,'Gross Plant'!P10*$AH10/12,0)</f>
        <v>36657.077936093476</v>
      </c>
      <c r="AU10" s="41">
        <f>IF('Net Plant'!N10&gt;0,'Gross Plant'!Q10*$AH10/12,0)</f>
        <v>36774.273790912543</v>
      </c>
      <c r="AV10" s="41">
        <f>IF('Net Plant'!O10&gt;0,'Gross Plant'!R10*$AH10/12,0)</f>
        <v>36881.079288926827</v>
      </c>
      <c r="AW10" s="41">
        <f>IF('Net Plant'!P10&gt;0,'Gross Plant'!S10*$AH10/12,0)</f>
        <v>36952.92818778607</v>
      </c>
      <c r="AX10" s="41">
        <f>IF('Net Plant'!Q10&gt;0,'Gross Plant'!T10*$AH10/12,0)</f>
        <v>37033.397731918936</v>
      </c>
      <c r="AY10" s="41">
        <f>IF('Net Plant'!R10&gt;0,'Gross Plant'!U10*$AI10/12,0)</f>
        <v>36447.731698364842</v>
      </c>
      <c r="AZ10" s="41">
        <f>IF('Net Plant'!S10&gt;0,'Gross Plant'!V10*$AI10/12,0)</f>
        <v>36500.274334817434</v>
      </c>
      <c r="BA10" s="41">
        <f>IF('Net Plant'!T10&gt;0,'Gross Plant'!W10*$AI10/12,0)</f>
        <v>36583.640073411429</v>
      </c>
      <c r="BB10" s="41">
        <f>IF('Net Plant'!U10&gt;0,'Gross Plant'!X10*$AI10/12,0)</f>
        <v>36668.931422970367</v>
      </c>
      <c r="BC10" s="41">
        <f>IF('Net Plant'!V10&gt;0,'Gross Plant'!Y10*$AI10/12,0)</f>
        <v>36767.220662794767</v>
      </c>
      <c r="BD10" s="41">
        <f>IF('Net Plant'!W10&gt;0,'Gross Plant'!Z10*$AI10/12,0)</f>
        <v>36944.579242419291</v>
      </c>
      <c r="BE10" s="41">
        <f>IF('Net Plant'!X10&gt;0,'Gross Plant'!AA10*$AI10/12,0)</f>
        <v>37245.344125157535</v>
      </c>
      <c r="BF10" s="41">
        <f>IF('Net Plant'!Y10&gt;0,'Gross Plant'!AB10*$AI10/12,0)</f>
        <v>37383.292135733827</v>
      </c>
      <c r="BG10" s="41">
        <f>IF('Net Plant'!Z10&gt;0,'Gross Plant'!AC10*$AI10/12,0)</f>
        <v>37498.452330543623</v>
      </c>
      <c r="BH10" s="41">
        <f>IF('Net Plant'!AA10&gt;0,'Gross Plant'!AD10*$AI10/12,0)</f>
        <v>37603.40264621027</v>
      </c>
      <c r="BI10" s="41">
        <f>IF('Net Plant'!AB10&gt;0,'Gross Plant'!AE10*$AI10/12,0)</f>
        <v>37674.003549307694</v>
      </c>
      <c r="BJ10" s="41">
        <f>IF('Net Plant'!AC10&gt;0,'Gross Plant'!AF10*$AI10/12,0)</f>
        <v>37753.075359423354</v>
      </c>
      <c r="BK10" s="23">
        <f t="shared" si="34"/>
        <v>445069.94758115447</v>
      </c>
      <c r="BL10" s="41"/>
      <c r="BM10" s="31">
        <f>'[20]Pivot Retires'!AB10</f>
        <v>-358929.73</v>
      </c>
      <c r="BN10" s="31">
        <f>'[20]Pivot Retires'!AC10</f>
        <v>0</v>
      </c>
      <c r="BO10" s="31">
        <f>'[20]Pivot Retires'!AD10</f>
        <v>0</v>
      </c>
      <c r="BP10" s="31">
        <f>'[20]Pivot Retires'!AE10</f>
        <v>0</v>
      </c>
      <c r="BQ10" s="31">
        <f>'[20]Pivot Retires'!AF10</f>
        <v>0</v>
      </c>
      <c r="BR10" s="31">
        <f>'[20]Pivot Retires'!AG10</f>
        <v>0</v>
      </c>
      <c r="BS10" s="31">
        <f>'Gross Plant'!BQ10</f>
        <v>0</v>
      </c>
      <c r="BT10" s="41">
        <f>'Gross Plant'!BR10</f>
        <v>0</v>
      </c>
      <c r="BU10" s="41">
        <f>'Gross Plant'!BS10</f>
        <v>0</v>
      </c>
      <c r="BV10" s="41">
        <f>'Gross Plant'!BT10</f>
        <v>0</v>
      </c>
      <c r="BW10" s="41">
        <f>'Gross Plant'!BU10</f>
        <v>0</v>
      </c>
      <c r="BX10" s="41">
        <f>'Gross Plant'!BV10</f>
        <v>0</v>
      </c>
      <c r="BY10" s="41">
        <f>'Gross Plant'!BW10</f>
        <v>0</v>
      </c>
      <c r="BZ10" s="41">
        <f>'Gross Plant'!BX10</f>
        <v>0</v>
      </c>
      <c r="CA10" s="41">
        <f>'Gross Plant'!BY10</f>
        <v>0</v>
      </c>
      <c r="CB10" s="41">
        <f>'Gross Plant'!BZ10</f>
        <v>0</v>
      </c>
      <c r="CC10" s="41">
        <f>'Gross Plant'!CA10</f>
        <v>0</v>
      </c>
      <c r="CD10" s="41">
        <f>'Gross Plant'!CB10</f>
        <v>0</v>
      </c>
      <c r="CE10" s="41">
        <f>'Gross Plant'!CC10</f>
        <v>0</v>
      </c>
      <c r="CF10" s="41">
        <f>'Gross Plant'!CD10</f>
        <v>0</v>
      </c>
      <c r="CG10" s="41">
        <f>'Gross Plant'!CE10</f>
        <v>0</v>
      </c>
      <c r="CH10" s="41">
        <f>'Gross Plant'!CF10</f>
        <v>0</v>
      </c>
      <c r="CI10" s="41">
        <f>'Gross Plant'!CG10</f>
        <v>0</v>
      </c>
      <c r="CJ10" s="41">
        <f>'Gross Plant'!CH10</f>
        <v>0</v>
      </c>
      <c r="CK10" s="41">
        <f>'Gross Plant'!CI10</f>
        <v>0</v>
      </c>
      <c r="CL10" s="41">
        <f>'Gross Plant'!CJ10</f>
        <v>0</v>
      </c>
      <c r="CM10" s="41">
        <f>'Gross Plant'!CK10</f>
        <v>0</v>
      </c>
      <c r="CN10" s="41"/>
      <c r="CO10" s="31">
        <f>'[20]Pivot Transfers'!AB10</f>
        <v>0</v>
      </c>
      <c r="CP10" s="31">
        <f>'[20]Pivot Transfers'!AC10</f>
        <v>0</v>
      </c>
      <c r="CQ10" s="31">
        <f>'[20]Pivot Transfers'!AD10</f>
        <v>0</v>
      </c>
      <c r="CR10" s="31">
        <f>'[20]Pivot Transfers'!AE10</f>
        <v>0</v>
      </c>
      <c r="CS10" s="31">
        <f>'[20]Pivot Transfers'!AF10</f>
        <v>0</v>
      </c>
      <c r="CT10" s="31">
        <f>'[20]Pivot Transfers'!AG10</f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/>
      <c r="DQ10" s="41">
        <f>'[20]Pivot COR'!AB10</f>
        <v>0</v>
      </c>
      <c r="DR10" s="41">
        <f>'[20]Pivot COR'!AC10</f>
        <v>0</v>
      </c>
      <c r="DS10" s="41">
        <f>'[20]Pivot COR'!AD10</f>
        <v>0</v>
      </c>
      <c r="DT10" s="41">
        <f>'[20]Pivot COR'!AE10</f>
        <v>0</v>
      </c>
      <c r="DU10" s="41">
        <f>'[20]Pivot COR'!AF10</f>
        <v>0</v>
      </c>
      <c r="DV10" s="41">
        <f>'[20]Pivot COR'!AG10</f>
        <v>0</v>
      </c>
      <c r="DW10" s="128">
        <f>SUM('Gross Plant'!$AH10:$AM10)/SUM('Gross Plant'!$AH$32:$AM$32)*$DW$32</f>
        <v>0</v>
      </c>
      <c r="DX10" s="60">
        <f>-SUM('Gross Plant'!$AH10:$AM10)/SUM('Gross Plant'!$AH$32:$AM$32)*'Capital Spending'!D$6*Reserve!$DW$1</f>
        <v>0</v>
      </c>
      <c r="DY10" s="60">
        <f>-SUM('Gross Plant'!$AH10:$AM10)/SUM('Gross Plant'!$AH$32:$AM$32)*'Capital Spending'!E$6*Reserve!$DW$1</f>
        <v>0</v>
      </c>
      <c r="DZ10" s="60">
        <f>-SUM('Gross Plant'!$AH10:$AM10)/SUM('Gross Plant'!$AH$32:$AM$32)*'Capital Spending'!F$6*Reserve!$DW$1</f>
        <v>0</v>
      </c>
      <c r="EA10" s="60">
        <f>-SUM('Gross Plant'!$AH10:$AM10)/SUM('Gross Plant'!$AH$32:$AM$32)*'Capital Spending'!G$6*Reserve!$DW$1</f>
        <v>0</v>
      </c>
      <c r="EB10" s="60">
        <f>-SUM('Gross Plant'!$AH10:$AM10)/SUM('Gross Plant'!$AH$32:$AM$32)*'Capital Spending'!H$6*Reserve!$DW$1</f>
        <v>0</v>
      </c>
      <c r="EC10" s="60">
        <f>-SUM('Gross Plant'!$AH10:$AM10)/SUM('Gross Plant'!$AH$32:$AM$32)*'Capital Spending'!I$6*Reserve!$DW$1</f>
        <v>0</v>
      </c>
      <c r="ED10" s="60">
        <f>-SUM('Gross Plant'!$AH10:$AM10)/SUM('Gross Plant'!$AH$32:$AM$32)*'Capital Spending'!J$6*Reserve!$DW$1</f>
        <v>0</v>
      </c>
      <c r="EE10" s="60">
        <f>-SUM('Gross Plant'!$AH10:$AM10)/SUM('Gross Plant'!$AH$32:$AM$32)*'Capital Spending'!K$6*Reserve!$DW$1</f>
        <v>0</v>
      </c>
      <c r="EF10" s="60">
        <f>-SUM('Gross Plant'!$AH10:$AM10)/SUM('Gross Plant'!$AH$32:$AM$32)*'Capital Spending'!L$6*Reserve!$DW$1</f>
        <v>0</v>
      </c>
      <c r="EG10" s="60">
        <f>-SUM('Gross Plant'!$AH10:$AM10)/SUM('Gross Plant'!$AH$32:$AM$32)*'Capital Spending'!M$6*Reserve!$DW$1</f>
        <v>0</v>
      </c>
      <c r="EH10" s="60">
        <f>-SUM('Gross Plant'!$AH10:$AM10)/SUM('Gross Plant'!$AH$32:$AM$32)*'Capital Spending'!N$6*Reserve!$DW$1</f>
        <v>0</v>
      </c>
      <c r="EI10" s="60">
        <f>-SUM('Gross Plant'!$AH10:$AM10)/SUM('Gross Plant'!$AH$32:$AM$32)*'Capital Spending'!O$6*Reserve!$DW$1</f>
        <v>0</v>
      </c>
      <c r="EJ10" s="60">
        <f>-SUM('Gross Plant'!$AH10:$AM10)/SUM('Gross Plant'!$AH$32:$AM$32)*'Capital Spending'!P$6*Reserve!$DW$1</f>
        <v>0</v>
      </c>
      <c r="EK10" s="60">
        <f>-SUM('Gross Plant'!$AH10:$AM10)/SUM('Gross Plant'!$AH$32:$AM$32)*'Capital Spending'!Q$6*Reserve!$DW$1</f>
        <v>0</v>
      </c>
      <c r="EL10" s="60">
        <f>-SUM('Gross Plant'!$AH10:$AM10)/SUM('Gross Plant'!$AH$32:$AM$32)*'Capital Spending'!R$6*Reserve!$DW$1</f>
        <v>0</v>
      </c>
      <c r="EM10" s="60">
        <f>-SUM('Gross Plant'!$AH10:$AM10)/SUM('Gross Plant'!$AH$32:$AM$32)*'Capital Spending'!S$6*Reserve!$DW$1</f>
        <v>0</v>
      </c>
      <c r="EN10" s="60">
        <f>-SUM('Gross Plant'!$AH10:$AM10)/SUM('Gross Plant'!$AH$32:$AM$32)*'Capital Spending'!T$6*Reserve!$DW$1</f>
        <v>0</v>
      </c>
      <c r="EO10" s="60">
        <f>-SUM('Gross Plant'!$AH10:$AM10)/SUM('Gross Plant'!$AH$32:$AM$32)*'Capital Spending'!U$6*Reserve!$DW$1</f>
        <v>0</v>
      </c>
      <c r="EP10" s="60">
        <f>-SUM('Gross Plant'!$AH10:$AM10)/SUM('Gross Plant'!$AH$32:$AM$32)*'Capital Spending'!V$6*Reserve!$DW$1</f>
        <v>0</v>
      </c>
      <c r="EQ10" s="60">
        <f>-SUM('Gross Plant'!$AH10:$AM10)/SUM('Gross Plant'!$AH$32:$AM$32)*'Capital Spending'!W$6*Reserve!$DW$1</f>
        <v>0</v>
      </c>
    </row>
    <row r="11" spans="1:147">
      <c r="A11" s="51">
        <v>39102</v>
      </c>
      <c r="B11" s="62" t="s">
        <v>13</v>
      </c>
      <c r="C11" s="53">
        <f t="shared" si="4"/>
        <v>5859.699999999998</v>
      </c>
      <c r="D11" s="53">
        <f t="shared" si="32"/>
        <v>5859.699999999998</v>
      </c>
      <c r="E11" s="72">
        <f>'[20]Pivot End Balances'!AA11</f>
        <v>5859.7</v>
      </c>
      <c r="F11" s="41">
        <f t="shared" si="5"/>
        <v>5859.7</v>
      </c>
      <c r="G11" s="41">
        <f t="shared" si="6"/>
        <v>5859.7</v>
      </c>
      <c r="H11" s="41">
        <f t="shared" si="7"/>
        <v>5859.7</v>
      </c>
      <c r="I11" s="41">
        <f t="shared" si="8"/>
        <v>5859.7</v>
      </c>
      <c r="J11" s="41">
        <f t="shared" si="9"/>
        <v>5859.7</v>
      </c>
      <c r="K11" s="41">
        <f t="shared" si="10"/>
        <v>5859.7</v>
      </c>
      <c r="L11" s="41">
        <f t="shared" si="11"/>
        <v>5859.7</v>
      </c>
      <c r="M11" s="41">
        <f t="shared" si="12"/>
        <v>5859.7</v>
      </c>
      <c r="N11" s="41">
        <f t="shared" si="13"/>
        <v>5859.7</v>
      </c>
      <c r="O11" s="41">
        <f t="shared" si="14"/>
        <v>5859.7</v>
      </c>
      <c r="P11" s="41">
        <f t="shared" si="15"/>
        <v>5859.7</v>
      </c>
      <c r="Q11" s="41">
        <f t="shared" si="16"/>
        <v>5859.7</v>
      </c>
      <c r="R11" s="41">
        <f t="shared" si="17"/>
        <v>5859.7</v>
      </c>
      <c r="S11" s="41">
        <f t="shared" si="18"/>
        <v>5859.7</v>
      </c>
      <c r="T11" s="41">
        <f t="shared" si="19"/>
        <v>5859.7</v>
      </c>
      <c r="U11" s="41">
        <f t="shared" si="20"/>
        <v>5859.7</v>
      </c>
      <c r="V11" s="41">
        <f t="shared" si="21"/>
        <v>5859.7</v>
      </c>
      <c r="W11" s="41">
        <f t="shared" si="22"/>
        <v>5859.7</v>
      </c>
      <c r="X11" s="41">
        <f t="shared" si="23"/>
        <v>5859.7</v>
      </c>
      <c r="Y11" s="41">
        <f t="shared" si="24"/>
        <v>5859.7</v>
      </c>
      <c r="Z11" s="41">
        <f t="shared" si="25"/>
        <v>5859.7</v>
      </c>
      <c r="AA11" s="41">
        <f t="shared" si="26"/>
        <v>5859.7</v>
      </c>
      <c r="AB11" s="41">
        <f t="shared" si="27"/>
        <v>5859.7</v>
      </c>
      <c r="AC11" s="41">
        <f t="shared" si="28"/>
        <v>5859.7</v>
      </c>
      <c r="AD11" s="41">
        <f t="shared" si="29"/>
        <v>5859.7</v>
      </c>
      <c r="AE11" s="41">
        <f t="shared" si="30"/>
        <v>5859.7</v>
      </c>
      <c r="AF11" s="41">
        <f t="shared" si="31"/>
        <v>5859.7</v>
      </c>
      <c r="AG11" s="23">
        <f t="shared" si="33"/>
        <v>5860</v>
      </c>
      <c r="AH11" s="83">
        <f>'[25]Shared Services Unit'!E14</f>
        <v>4.0300000000000002E-2</v>
      </c>
      <c r="AI11" s="83">
        <f>'[25]Shared Services Unit'!F14</f>
        <v>3.9600000000000003E-2</v>
      </c>
      <c r="AJ11" s="31">
        <f>'[20]Pivot Additions'!AB11</f>
        <v>0</v>
      </c>
      <c r="AK11" s="31">
        <f>'[20]Pivot Additions'!AC11</f>
        <v>0</v>
      </c>
      <c r="AL11" s="31">
        <f>'[20]Pivot Additions'!AD11</f>
        <v>0</v>
      </c>
      <c r="AM11" s="31">
        <f>'[20]Pivot Additions'!AE11</f>
        <v>0</v>
      </c>
      <c r="AN11" s="31">
        <f>'[20]Pivot Additions'!AF11</f>
        <v>0</v>
      </c>
      <c r="AO11" s="31">
        <f>'[20]Pivot Additions'!AG11</f>
        <v>0</v>
      </c>
      <c r="AP11" s="41">
        <f>IF('Net Plant'!I11&gt;0,'Gross Plant'!L11*$AH11/12,0)</f>
        <v>0</v>
      </c>
      <c r="AQ11" s="41">
        <f>IF('Net Plant'!J11&gt;0,'Gross Plant'!M11*$AH11/12,0)</f>
        <v>0</v>
      </c>
      <c r="AR11" s="41">
        <f>IF('Net Plant'!K11&gt;0,'Gross Plant'!N11*$AH11/12,0)</f>
        <v>0</v>
      </c>
      <c r="AS11" s="41">
        <f>IF('Net Plant'!L11&gt;0,'Gross Plant'!O11*$AH11/12,0)</f>
        <v>0</v>
      </c>
      <c r="AT11" s="41">
        <f>IF('Net Plant'!M11&gt;0,'Gross Plant'!P11*$AH11/12,0)</f>
        <v>0</v>
      </c>
      <c r="AU11" s="41">
        <f>IF('Net Plant'!N11&gt;0,'Gross Plant'!Q11*$AH11/12,0)</f>
        <v>0</v>
      </c>
      <c r="AV11" s="41">
        <f>IF('Net Plant'!O11&gt;0,'Gross Plant'!R11*$AH11/12,0)</f>
        <v>0</v>
      </c>
      <c r="AW11" s="41">
        <f>IF('Net Plant'!P11&gt;0,'Gross Plant'!S11*$AH11/12,0)</f>
        <v>0</v>
      </c>
      <c r="AX11" s="41">
        <f>IF('Net Plant'!Q11&gt;0,'Gross Plant'!T11*$AH11/12,0)</f>
        <v>0</v>
      </c>
      <c r="AY11" s="41">
        <f>IF('Net Plant'!R11&gt;0,'Gross Plant'!U11*$AI11/12,0)</f>
        <v>0</v>
      </c>
      <c r="AZ11" s="41">
        <f>IF('Net Plant'!S11&gt;0,'Gross Plant'!V11*$AI11/12,0)</f>
        <v>0</v>
      </c>
      <c r="BA11" s="41">
        <f>IF('Net Plant'!T11&gt;0,'Gross Plant'!W11*$AI11/12,0)</f>
        <v>0</v>
      </c>
      <c r="BB11" s="41">
        <f>IF('Net Plant'!U11&gt;0,'Gross Plant'!X11*$AI11/12,0)</f>
        <v>0</v>
      </c>
      <c r="BC11" s="41">
        <f>IF('Net Plant'!V11&gt;0,'Gross Plant'!Y11*$AI11/12,0)</f>
        <v>0</v>
      </c>
      <c r="BD11" s="41">
        <f>IF('Net Plant'!W11&gt;0,'Gross Plant'!Z11*$AI11/12,0)</f>
        <v>0</v>
      </c>
      <c r="BE11" s="41">
        <f>IF('Net Plant'!X11&gt;0,'Gross Plant'!AA11*$AI11/12,0)</f>
        <v>0</v>
      </c>
      <c r="BF11" s="41">
        <f>IF('Net Plant'!Y11&gt;0,'Gross Plant'!AB11*$AI11/12,0)</f>
        <v>0</v>
      </c>
      <c r="BG11" s="41">
        <f>IF('Net Plant'!Z11&gt;0,'Gross Plant'!AC11*$AI11/12,0)</f>
        <v>0</v>
      </c>
      <c r="BH11" s="41">
        <f>IF('Net Plant'!AA11&gt;0,'Gross Plant'!AD11*$AI11/12,0)</f>
        <v>0</v>
      </c>
      <c r="BI11" s="41">
        <f>IF('Net Plant'!AB11&gt;0,'Gross Plant'!AE11*$AI11/12,0)</f>
        <v>0</v>
      </c>
      <c r="BJ11" s="41">
        <f>IF('Net Plant'!AC11&gt;0,'Gross Plant'!AF11*$AI11/12,0)</f>
        <v>0</v>
      </c>
      <c r="BK11" s="23">
        <f t="shared" si="34"/>
        <v>0</v>
      </c>
      <c r="BL11" s="41"/>
      <c r="BM11" s="31">
        <f>'[20]Pivot Retires'!AB11</f>
        <v>0</v>
      </c>
      <c r="BN11" s="31">
        <f>'[20]Pivot Retires'!AC11</f>
        <v>0</v>
      </c>
      <c r="BO11" s="31">
        <f>'[20]Pivot Retires'!AD11</f>
        <v>0</v>
      </c>
      <c r="BP11" s="31">
        <f>'[20]Pivot Retires'!AE11</f>
        <v>0</v>
      </c>
      <c r="BQ11" s="31">
        <f>'[20]Pivot Retires'!AF11</f>
        <v>0</v>
      </c>
      <c r="BR11" s="31">
        <f>'[20]Pivot Retires'!AG11</f>
        <v>0</v>
      </c>
      <c r="BS11" s="31">
        <f>'Gross Plant'!BQ11</f>
        <v>0</v>
      </c>
      <c r="BT11" s="41">
        <f>'Gross Plant'!BR11</f>
        <v>0</v>
      </c>
      <c r="BU11" s="41">
        <f>'Gross Plant'!BS11</f>
        <v>0</v>
      </c>
      <c r="BV11" s="41">
        <f>'Gross Plant'!BT11</f>
        <v>0</v>
      </c>
      <c r="BW11" s="41">
        <f>'Gross Plant'!BU11</f>
        <v>0</v>
      </c>
      <c r="BX11" s="41">
        <f>'Gross Plant'!BV11</f>
        <v>0</v>
      </c>
      <c r="BY11" s="41">
        <f>'Gross Plant'!BW11</f>
        <v>0</v>
      </c>
      <c r="BZ11" s="41">
        <f>'Gross Plant'!BX11</f>
        <v>0</v>
      </c>
      <c r="CA11" s="41">
        <f>'Gross Plant'!BY11</f>
        <v>0</v>
      </c>
      <c r="CB11" s="41">
        <f>'Gross Plant'!BZ11</f>
        <v>0</v>
      </c>
      <c r="CC11" s="41">
        <f>'Gross Plant'!CA11</f>
        <v>0</v>
      </c>
      <c r="CD11" s="41">
        <f>'Gross Plant'!CB11</f>
        <v>0</v>
      </c>
      <c r="CE11" s="41">
        <f>'Gross Plant'!CC11</f>
        <v>0</v>
      </c>
      <c r="CF11" s="41">
        <f>'Gross Plant'!CD11</f>
        <v>0</v>
      </c>
      <c r="CG11" s="41">
        <f>'Gross Plant'!CE11</f>
        <v>0</v>
      </c>
      <c r="CH11" s="41">
        <f>'Gross Plant'!CF11</f>
        <v>0</v>
      </c>
      <c r="CI11" s="41">
        <f>'Gross Plant'!CG11</f>
        <v>0</v>
      </c>
      <c r="CJ11" s="41">
        <f>'Gross Plant'!CH11</f>
        <v>0</v>
      </c>
      <c r="CK11" s="41">
        <f>'Gross Plant'!CI11</f>
        <v>0</v>
      </c>
      <c r="CL11" s="41">
        <f>'Gross Plant'!CJ11</f>
        <v>0</v>
      </c>
      <c r="CM11" s="41">
        <f>'Gross Plant'!CK11</f>
        <v>0</v>
      </c>
      <c r="CN11" s="41"/>
      <c r="CO11" s="31">
        <f>'[20]Pivot Transfers'!AB11</f>
        <v>0</v>
      </c>
      <c r="CP11" s="31">
        <f>'[20]Pivot Transfers'!AC11</f>
        <v>0</v>
      </c>
      <c r="CQ11" s="31">
        <f>'[20]Pivot Transfers'!AD11</f>
        <v>0</v>
      </c>
      <c r="CR11" s="31">
        <f>'[20]Pivot Transfers'!AE11</f>
        <v>0</v>
      </c>
      <c r="CS11" s="31">
        <f>'[20]Pivot Transfers'!AF11</f>
        <v>0</v>
      </c>
      <c r="CT11" s="31">
        <f>'[20]Pivot Transfers'!AG11</f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/>
      <c r="DQ11" s="41">
        <f>'[20]Pivot COR'!AB11</f>
        <v>0</v>
      </c>
      <c r="DR11" s="41">
        <f>'[20]Pivot COR'!AC11</f>
        <v>0</v>
      </c>
      <c r="DS11" s="41">
        <f>'[20]Pivot COR'!AD11</f>
        <v>0</v>
      </c>
      <c r="DT11" s="41">
        <f>'[20]Pivot COR'!AE11</f>
        <v>0</v>
      </c>
      <c r="DU11" s="41">
        <f>'[20]Pivot COR'!AF11</f>
        <v>0</v>
      </c>
      <c r="DV11" s="41">
        <f>'[20]Pivot COR'!AG11</f>
        <v>0</v>
      </c>
      <c r="DW11" s="128">
        <f>SUM('Gross Plant'!$AH11:$AM11)/SUM('Gross Plant'!$AH$32:$AM$32)*$DW$32</f>
        <v>0</v>
      </c>
      <c r="DX11" s="60">
        <f>-SUM('Gross Plant'!$AH11:$AM11)/SUM('Gross Plant'!$AH$32:$AM$32)*'Capital Spending'!D$6*Reserve!$DW$1</f>
        <v>0</v>
      </c>
      <c r="DY11" s="60">
        <f>-SUM('Gross Plant'!$AH11:$AM11)/SUM('Gross Plant'!$AH$32:$AM$32)*'Capital Spending'!E$6*Reserve!$DW$1</f>
        <v>0</v>
      </c>
      <c r="DZ11" s="60">
        <f>-SUM('Gross Plant'!$AH11:$AM11)/SUM('Gross Plant'!$AH$32:$AM$32)*'Capital Spending'!F$6*Reserve!$DW$1</f>
        <v>0</v>
      </c>
      <c r="EA11" s="60">
        <f>-SUM('Gross Plant'!$AH11:$AM11)/SUM('Gross Plant'!$AH$32:$AM$32)*'Capital Spending'!G$6*Reserve!$DW$1</f>
        <v>0</v>
      </c>
      <c r="EB11" s="60">
        <f>-SUM('Gross Plant'!$AH11:$AM11)/SUM('Gross Plant'!$AH$32:$AM$32)*'Capital Spending'!H$6*Reserve!$DW$1</f>
        <v>0</v>
      </c>
      <c r="EC11" s="60">
        <f>-SUM('Gross Plant'!$AH11:$AM11)/SUM('Gross Plant'!$AH$32:$AM$32)*'Capital Spending'!I$6*Reserve!$DW$1</f>
        <v>0</v>
      </c>
      <c r="ED11" s="60">
        <f>-SUM('Gross Plant'!$AH11:$AM11)/SUM('Gross Plant'!$AH$32:$AM$32)*'Capital Spending'!J$6*Reserve!$DW$1</f>
        <v>0</v>
      </c>
      <c r="EE11" s="60">
        <f>-SUM('Gross Plant'!$AH11:$AM11)/SUM('Gross Plant'!$AH$32:$AM$32)*'Capital Spending'!K$6*Reserve!$DW$1</f>
        <v>0</v>
      </c>
      <c r="EF11" s="60">
        <f>-SUM('Gross Plant'!$AH11:$AM11)/SUM('Gross Plant'!$AH$32:$AM$32)*'Capital Spending'!L$6*Reserve!$DW$1</f>
        <v>0</v>
      </c>
      <c r="EG11" s="60">
        <f>-SUM('Gross Plant'!$AH11:$AM11)/SUM('Gross Plant'!$AH$32:$AM$32)*'Capital Spending'!M$6*Reserve!$DW$1</f>
        <v>0</v>
      </c>
      <c r="EH11" s="60">
        <f>-SUM('Gross Plant'!$AH11:$AM11)/SUM('Gross Plant'!$AH$32:$AM$32)*'Capital Spending'!N$6*Reserve!$DW$1</f>
        <v>0</v>
      </c>
      <c r="EI11" s="60">
        <f>-SUM('Gross Plant'!$AH11:$AM11)/SUM('Gross Plant'!$AH$32:$AM$32)*'Capital Spending'!O$6*Reserve!$DW$1</f>
        <v>0</v>
      </c>
      <c r="EJ11" s="60">
        <f>-SUM('Gross Plant'!$AH11:$AM11)/SUM('Gross Plant'!$AH$32:$AM$32)*'Capital Spending'!P$6*Reserve!$DW$1</f>
        <v>0</v>
      </c>
      <c r="EK11" s="60">
        <f>-SUM('Gross Plant'!$AH11:$AM11)/SUM('Gross Plant'!$AH$32:$AM$32)*'Capital Spending'!Q$6*Reserve!$DW$1</f>
        <v>0</v>
      </c>
      <c r="EL11" s="60">
        <f>-SUM('Gross Plant'!$AH11:$AM11)/SUM('Gross Plant'!$AH$32:$AM$32)*'Capital Spending'!R$6*Reserve!$DW$1</f>
        <v>0</v>
      </c>
      <c r="EM11" s="60">
        <f>-SUM('Gross Plant'!$AH11:$AM11)/SUM('Gross Plant'!$AH$32:$AM$32)*'Capital Spending'!S$6*Reserve!$DW$1</f>
        <v>0</v>
      </c>
      <c r="EN11" s="60">
        <f>-SUM('Gross Plant'!$AH11:$AM11)/SUM('Gross Plant'!$AH$32:$AM$32)*'Capital Spending'!T$6*Reserve!$DW$1</f>
        <v>0</v>
      </c>
      <c r="EO11" s="60">
        <f>-SUM('Gross Plant'!$AH11:$AM11)/SUM('Gross Plant'!$AH$32:$AM$32)*'Capital Spending'!U$6*Reserve!$DW$1</f>
        <v>0</v>
      </c>
      <c r="EP11" s="60">
        <f>-SUM('Gross Plant'!$AH11:$AM11)/SUM('Gross Plant'!$AH$32:$AM$32)*'Capital Spending'!V$6*Reserve!$DW$1</f>
        <v>0</v>
      </c>
      <c r="EQ11" s="60">
        <f>-SUM('Gross Plant'!$AH11:$AM11)/SUM('Gross Plant'!$AH$32:$AM$32)*'Capital Spending'!W$6*Reserve!$DW$1</f>
        <v>0</v>
      </c>
    </row>
    <row r="12" spans="1:147">
      <c r="A12" s="51">
        <v>39103</v>
      </c>
      <c r="B12" s="62" t="s">
        <v>14</v>
      </c>
      <c r="C12" s="53">
        <f t="shared" si="4"/>
        <v>2888.4800000000005</v>
      </c>
      <c r="D12" s="53">
        <f t="shared" si="32"/>
        <v>2888.4800000000005</v>
      </c>
      <c r="E12" s="72">
        <f>'[20]Pivot End Balances'!AA12</f>
        <v>2888.48</v>
      </c>
      <c r="F12" s="41">
        <f t="shared" si="5"/>
        <v>2888.48</v>
      </c>
      <c r="G12" s="41">
        <f t="shared" si="6"/>
        <v>2888.48</v>
      </c>
      <c r="H12" s="41">
        <f t="shared" si="7"/>
        <v>2888.48</v>
      </c>
      <c r="I12" s="41">
        <f t="shared" si="8"/>
        <v>2888.48</v>
      </c>
      <c r="J12" s="41">
        <f t="shared" si="9"/>
        <v>2888.48</v>
      </c>
      <c r="K12" s="41">
        <f t="shared" si="10"/>
        <v>2888.48</v>
      </c>
      <c r="L12" s="41">
        <f t="shared" si="11"/>
        <v>2888.48</v>
      </c>
      <c r="M12" s="41">
        <f t="shared" si="12"/>
        <v>2888.48</v>
      </c>
      <c r="N12" s="41">
        <f t="shared" si="13"/>
        <v>2888.48</v>
      </c>
      <c r="O12" s="41">
        <f t="shared" si="14"/>
        <v>2888.48</v>
      </c>
      <c r="P12" s="41">
        <f t="shared" si="15"/>
        <v>2888.48</v>
      </c>
      <c r="Q12" s="41">
        <f t="shared" si="16"/>
        <v>2888.48</v>
      </c>
      <c r="R12" s="41">
        <f t="shared" si="17"/>
        <v>2888.48</v>
      </c>
      <c r="S12" s="41">
        <f t="shared" si="18"/>
        <v>2888.48</v>
      </c>
      <c r="T12" s="41">
        <f t="shared" si="19"/>
        <v>2888.48</v>
      </c>
      <c r="U12" s="41">
        <f t="shared" si="20"/>
        <v>2888.48</v>
      </c>
      <c r="V12" s="41">
        <f t="shared" si="21"/>
        <v>2888.48</v>
      </c>
      <c r="W12" s="41">
        <f t="shared" si="22"/>
        <v>2888.48</v>
      </c>
      <c r="X12" s="41">
        <f t="shared" si="23"/>
        <v>2888.48</v>
      </c>
      <c r="Y12" s="41">
        <f t="shared" si="24"/>
        <v>2888.48</v>
      </c>
      <c r="Z12" s="41">
        <f t="shared" si="25"/>
        <v>2888.48</v>
      </c>
      <c r="AA12" s="41">
        <f t="shared" si="26"/>
        <v>2888.48</v>
      </c>
      <c r="AB12" s="41">
        <f t="shared" si="27"/>
        <v>2888.48</v>
      </c>
      <c r="AC12" s="41">
        <f t="shared" si="28"/>
        <v>2888.48</v>
      </c>
      <c r="AD12" s="41">
        <f t="shared" si="29"/>
        <v>2888.48</v>
      </c>
      <c r="AE12" s="41">
        <f t="shared" si="30"/>
        <v>2888.48</v>
      </c>
      <c r="AF12" s="41">
        <f t="shared" si="31"/>
        <v>2888.48</v>
      </c>
      <c r="AG12" s="23">
        <f t="shared" si="33"/>
        <v>2888</v>
      </c>
      <c r="AH12" s="83">
        <f>'[25]Shared Services Unit'!E15</f>
        <v>4.0300000000000002E-2</v>
      </c>
      <c r="AI12" s="83">
        <f>'[25]Shared Services Unit'!F15</f>
        <v>3.9600000000000003E-2</v>
      </c>
      <c r="AJ12" s="31">
        <f>'[20]Pivot Additions'!AB12</f>
        <v>0</v>
      </c>
      <c r="AK12" s="31">
        <f>'[20]Pivot Additions'!AC12</f>
        <v>0</v>
      </c>
      <c r="AL12" s="31">
        <f>'[20]Pivot Additions'!AD12</f>
        <v>0</v>
      </c>
      <c r="AM12" s="31">
        <f>'[20]Pivot Additions'!AE12</f>
        <v>0</v>
      </c>
      <c r="AN12" s="31">
        <f>'[20]Pivot Additions'!AF12</f>
        <v>0</v>
      </c>
      <c r="AO12" s="31">
        <f>'[20]Pivot Additions'!AG12</f>
        <v>0</v>
      </c>
      <c r="AP12" s="41">
        <f>IF('Net Plant'!I12&gt;0,'Gross Plant'!L12*$AH12/12,0)</f>
        <v>0</v>
      </c>
      <c r="AQ12" s="41">
        <f>IF('Net Plant'!J12&gt;0,'Gross Plant'!M12*$AH12/12,0)</f>
        <v>0</v>
      </c>
      <c r="AR12" s="41">
        <f>IF('Net Plant'!K12&gt;0,'Gross Plant'!N12*$AH12/12,0)</f>
        <v>0</v>
      </c>
      <c r="AS12" s="41">
        <f>IF('Net Plant'!L12&gt;0,'Gross Plant'!O12*$AH12/12,0)</f>
        <v>0</v>
      </c>
      <c r="AT12" s="41">
        <f>IF('Net Plant'!M12&gt;0,'Gross Plant'!P12*$AH12/12,0)</f>
        <v>0</v>
      </c>
      <c r="AU12" s="41">
        <f>IF('Net Plant'!N12&gt;0,'Gross Plant'!Q12*$AH12/12,0)</f>
        <v>0</v>
      </c>
      <c r="AV12" s="41">
        <f>IF('Net Plant'!O12&gt;0,'Gross Plant'!R12*$AH12/12,0)</f>
        <v>0</v>
      </c>
      <c r="AW12" s="41">
        <f>IF('Net Plant'!P12&gt;0,'Gross Plant'!S12*$AH12/12,0)</f>
        <v>0</v>
      </c>
      <c r="AX12" s="41">
        <f>IF('Net Plant'!Q12&gt;0,'Gross Plant'!T12*$AH12/12,0)</f>
        <v>0</v>
      </c>
      <c r="AY12" s="41">
        <f>IF('Net Plant'!R12&gt;0,'Gross Plant'!U12*$AI12/12,0)</f>
        <v>0</v>
      </c>
      <c r="AZ12" s="41">
        <f>IF('Net Plant'!S12&gt;0,'Gross Plant'!V12*$AI12/12,0)</f>
        <v>0</v>
      </c>
      <c r="BA12" s="41">
        <f>IF('Net Plant'!T12&gt;0,'Gross Plant'!W12*$AI12/12,0)</f>
        <v>0</v>
      </c>
      <c r="BB12" s="41">
        <f>IF('Net Plant'!U12&gt;0,'Gross Plant'!X12*$AI12/12,0)</f>
        <v>0</v>
      </c>
      <c r="BC12" s="41">
        <f>IF('Net Plant'!V12&gt;0,'Gross Plant'!Y12*$AI12/12,0)</f>
        <v>0</v>
      </c>
      <c r="BD12" s="41">
        <f>IF('Net Plant'!W12&gt;0,'Gross Plant'!Z12*$AI12/12,0)</f>
        <v>0</v>
      </c>
      <c r="BE12" s="41">
        <f>IF('Net Plant'!X12&gt;0,'Gross Plant'!AA12*$AI12/12,0)</f>
        <v>0</v>
      </c>
      <c r="BF12" s="41">
        <f>IF('Net Plant'!Y12&gt;0,'Gross Plant'!AB12*$AI12/12,0)</f>
        <v>0</v>
      </c>
      <c r="BG12" s="41">
        <f>IF('Net Plant'!Z12&gt;0,'Gross Plant'!AC12*$AI12/12,0)</f>
        <v>0</v>
      </c>
      <c r="BH12" s="41">
        <f>IF('Net Plant'!AA12&gt;0,'Gross Plant'!AD12*$AI12/12,0)</f>
        <v>0</v>
      </c>
      <c r="BI12" s="41">
        <f>IF('Net Plant'!AB12&gt;0,'Gross Plant'!AE12*$AI12/12,0)</f>
        <v>0</v>
      </c>
      <c r="BJ12" s="41">
        <f>IF('Net Plant'!AC12&gt;0,'Gross Plant'!AF12*$AI12/12,0)</f>
        <v>0</v>
      </c>
      <c r="BK12" s="23">
        <f t="shared" si="34"/>
        <v>0</v>
      </c>
      <c r="BL12" s="41"/>
      <c r="BM12" s="31">
        <f>'[20]Pivot Retires'!AB12</f>
        <v>0</v>
      </c>
      <c r="BN12" s="31">
        <f>'[20]Pivot Retires'!AC12</f>
        <v>0</v>
      </c>
      <c r="BO12" s="31">
        <f>'[20]Pivot Retires'!AD12</f>
        <v>0</v>
      </c>
      <c r="BP12" s="31">
        <f>'[20]Pivot Retires'!AE12</f>
        <v>0</v>
      </c>
      <c r="BQ12" s="31">
        <f>'[20]Pivot Retires'!AF12</f>
        <v>0</v>
      </c>
      <c r="BR12" s="31">
        <f>'[20]Pivot Retires'!AG12</f>
        <v>0</v>
      </c>
      <c r="BS12" s="31">
        <f>'Gross Plant'!BQ12</f>
        <v>0</v>
      </c>
      <c r="BT12" s="41">
        <f>'Gross Plant'!BR12</f>
        <v>0</v>
      </c>
      <c r="BU12" s="41">
        <f>'Gross Plant'!BS12</f>
        <v>0</v>
      </c>
      <c r="BV12" s="41">
        <f>'Gross Plant'!BT12</f>
        <v>0</v>
      </c>
      <c r="BW12" s="41">
        <f>'Gross Plant'!BU12</f>
        <v>0</v>
      </c>
      <c r="BX12" s="41">
        <f>'Gross Plant'!BV12</f>
        <v>0</v>
      </c>
      <c r="BY12" s="41">
        <f>'Gross Plant'!BW12</f>
        <v>0</v>
      </c>
      <c r="BZ12" s="41">
        <f>'Gross Plant'!BX12</f>
        <v>0</v>
      </c>
      <c r="CA12" s="41">
        <f>'Gross Plant'!BY12</f>
        <v>0</v>
      </c>
      <c r="CB12" s="41">
        <f>'Gross Plant'!BZ12</f>
        <v>0</v>
      </c>
      <c r="CC12" s="41">
        <f>'Gross Plant'!CA12</f>
        <v>0</v>
      </c>
      <c r="CD12" s="41">
        <f>'Gross Plant'!CB12</f>
        <v>0</v>
      </c>
      <c r="CE12" s="41">
        <f>'Gross Plant'!CC12</f>
        <v>0</v>
      </c>
      <c r="CF12" s="41">
        <f>'Gross Plant'!CD12</f>
        <v>0</v>
      </c>
      <c r="CG12" s="41">
        <f>'Gross Plant'!CE12</f>
        <v>0</v>
      </c>
      <c r="CH12" s="41">
        <f>'Gross Plant'!CF12</f>
        <v>0</v>
      </c>
      <c r="CI12" s="41">
        <f>'Gross Plant'!CG12</f>
        <v>0</v>
      </c>
      <c r="CJ12" s="41">
        <f>'Gross Plant'!CH12</f>
        <v>0</v>
      </c>
      <c r="CK12" s="41">
        <f>'Gross Plant'!CI12</f>
        <v>0</v>
      </c>
      <c r="CL12" s="41">
        <f>'Gross Plant'!CJ12</f>
        <v>0</v>
      </c>
      <c r="CM12" s="41">
        <f>'Gross Plant'!CK12</f>
        <v>0</v>
      </c>
      <c r="CN12" s="41"/>
      <c r="CO12" s="31">
        <f>'[20]Pivot Transfers'!AB12</f>
        <v>0</v>
      </c>
      <c r="CP12" s="31">
        <f>'[20]Pivot Transfers'!AC12</f>
        <v>0</v>
      </c>
      <c r="CQ12" s="31">
        <f>'[20]Pivot Transfers'!AD12</f>
        <v>0</v>
      </c>
      <c r="CR12" s="31">
        <f>'[20]Pivot Transfers'!AE12</f>
        <v>0</v>
      </c>
      <c r="CS12" s="31">
        <f>'[20]Pivot Transfers'!AF12</f>
        <v>0</v>
      </c>
      <c r="CT12" s="31">
        <f>'[20]Pivot Transfers'!AG12</f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/>
      <c r="DQ12" s="41">
        <f>'[20]Pivot COR'!AB12</f>
        <v>0</v>
      </c>
      <c r="DR12" s="41">
        <f>'[20]Pivot COR'!AC12</f>
        <v>0</v>
      </c>
      <c r="DS12" s="41">
        <f>'[20]Pivot COR'!AD12</f>
        <v>0</v>
      </c>
      <c r="DT12" s="41">
        <f>'[20]Pivot COR'!AE12</f>
        <v>0</v>
      </c>
      <c r="DU12" s="41">
        <f>'[20]Pivot COR'!AF12</f>
        <v>0</v>
      </c>
      <c r="DV12" s="41">
        <f>'[20]Pivot COR'!AG12</f>
        <v>0</v>
      </c>
      <c r="DW12" s="128">
        <f>SUM('Gross Plant'!$AH12:$AM12)/SUM('Gross Plant'!$AH$32:$AM$32)*$DW$32</f>
        <v>0</v>
      </c>
      <c r="DX12" s="60">
        <f>-SUM('Gross Plant'!$AH12:$AM12)/SUM('Gross Plant'!$AH$32:$AM$32)*'Capital Spending'!D$6*Reserve!$DW$1</f>
        <v>0</v>
      </c>
      <c r="DY12" s="60">
        <f>-SUM('Gross Plant'!$AH12:$AM12)/SUM('Gross Plant'!$AH$32:$AM$32)*'Capital Spending'!E$6*Reserve!$DW$1</f>
        <v>0</v>
      </c>
      <c r="DZ12" s="60">
        <f>-SUM('Gross Plant'!$AH12:$AM12)/SUM('Gross Plant'!$AH$32:$AM$32)*'Capital Spending'!F$6*Reserve!$DW$1</f>
        <v>0</v>
      </c>
      <c r="EA12" s="60">
        <f>-SUM('Gross Plant'!$AH12:$AM12)/SUM('Gross Plant'!$AH$32:$AM$32)*'Capital Spending'!G$6*Reserve!$DW$1</f>
        <v>0</v>
      </c>
      <c r="EB12" s="60">
        <f>-SUM('Gross Plant'!$AH12:$AM12)/SUM('Gross Plant'!$AH$32:$AM$32)*'Capital Spending'!H$6*Reserve!$DW$1</f>
        <v>0</v>
      </c>
      <c r="EC12" s="60">
        <f>-SUM('Gross Plant'!$AH12:$AM12)/SUM('Gross Plant'!$AH$32:$AM$32)*'Capital Spending'!I$6*Reserve!$DW$1</f>
        <v>0</v>
      </c>
      <c r="ED12" s="60">
        <f>-SUM('Gross Plant'!$AH12:$AM12)/SUM('Gross Plant'!$AH$32:$AM$32)*'Capital Spending'!J$6*Reserve!$DW$1</f>
        <v>0</v>
      </c>
      <c r="EE12" s="60">
        <f>-SUM('Gross Plant'!$AH12:$AM12)/SUM('Gross Plant'!$AH$32:$AM$32)*'Capital Spending'!K$6*Reserve!$DW$1</f>
        <v>0</v>
      </c>
      <c r="EF12" s="60">
        <f>-SUM('Gross Plant'!$AH12:$AM12)/SUM('Gross Plant'!$AH$32:$AM$32)*'Capital Spending'!L$6*Reserve!$DW$1</f>
        <v>0</v>
      </c>
      <c r="EG12" s="60">
        <f>-SUM('Gross Plant'!$AH12:$AM12)/SUM('Gross Plant'!$AH$32:$AM$32)*'Capital Spending'!M$6*Reserve!$DW$1</f>
        <v>0</v>
      </c>
      <c r="EH12" s="60">
        <f>-SUM('Gross Plant'!$AH12:$AM12)/SUM('Gross Plant'!$AH$32:$AM$32)*'Capital Spending'!N$6*Reserve!$DW$1</f>
        <v>0</v>
      </c>
      <c r="EI12" s="60">
        <f>-SUM('Gross Plant'!$AH12:$AM12)/SUM('Gross Plant'!$AH$32:$AM$32)*'Capital Spending'!O$6*Reserve!$DW$1</f>
        <v>0</v>
      </c>
      <c r="EJ12" s="60">
        <f>-SUM('Gross Plant'!$AH12:$AM12)/SUM('Gross Plant'!$AH$32:$AM$32)*'Capital Spending'!P$6*Reserve!$DW$1</f>
        <v>0</v>
      </c>
      <c r="EK12" s="60">
        <f>-SUM('Gross Plant'!$AH12:$AM12)/SUM('Gross Plant'!$AH$32:$AM$32)*'Capital Spending'!Q$6*Reserve!$DW$1</f>
        <v>0</v>
      </c>
      <c r="EL12" s="60">
        <f>-SUM('Gross Plant'!$AH12:$AM12)/SUM('Gross Plant'!$AH$32:$AM$32)*'Capital Spending'!R$6*Reserve!$DW$1</f>
        <v>0</v>
      </c>
      <c r="EM12" s="60">
        <f>-SUM('Gross Plant'!$AH12:$AM12)/SUM('Gross Plant'!$AH$32:$AM$32)*'Capital Spending'!S$6*Reserve!$DW$1</f>
        <v>0</v>
      </c>
      <c r="EN12" s="60">
        <f>-SUM('Gross Plant'!$AH12:$AM12)/SUM('Gross Plant'!$AH$32:$AM$32)*'Capital Spending'!T$6*Reserve!$DW$1</f>
        <v>0</v>
      </c>
      <c r="EO12" s="60">
        <f>-SUM('Gross Plant'!$AH12:$AM12)/SUM('Gross Plant'!$AH$32:$AM$32)*'Capital Spending'!U$6*Reserve!$DW$1</f>
        <v>0</v>
      </c>
      <c r="EP12" s="60">
        <f>-SUM('Gross Plant'!$AH12:$AM12)/SUM('Gross Plant'!$AH$32:$AM$32)*'Capital Spending'!V$6*Reserve!$DW$1</f>
        <v>0</v>
      </c>
      <c r="EQ12" s="60">
        <f>-SUM('Gross Plant'!$AH12:$AM12)/SUM('Gross Plant'!$AH$32:$AM$32)*'Capital Spending'!W$6*Reserve!$DW$1</f>
        <v>0</v>
      </c>
    </row>
    <row r="13" spans="1:147">
      <c r="A13" s="52">
        <v>39104</v>
      </c>
      <c r="B13" s="62" t="s">
        <v>128</v>
      </c>
      <c r="C13" s="53">
        <f t="shared" si="4"/>
        <v>10035.993342019228</v>
      </c>
      <c r="D13" s="53">
        <f t="shared" si="32"/>
        <v>13111.80602125</v>
      </c>
      <c r="E13" s="72">
        <f>'[20]Pivot End Balances'!AA13</f>
        <v>9057.85</v>
      </c>
      <c r="F13" s="41">
        <f t="shared" si="5"/>
        <v>9202.07</v>
      </c>
      <c r="G13" s="41">
        <f t="shared" si="6"/>
        <v>9346.2899999999991</v>
      </c>
      <c r="H13" s="41">
        <f t="shared" si="7"/>
        <v>9490.5099999999984</v>
      </c>
      <c r="I13" s="41">
        <f t="shared" si="8"/>
        <v>9634.7299999999977</v>
      </c>
      <c r="J13" s="41">
        <f t="shared" si="9"/>
        <v>9778.9499999999971</v>
      </c>
      <c r="K13" s="41">
        <f t="shared" si="10"/>
        <v>9923.1699999999964</v>
      </c>
      <c r="L13" s="41">
        <f t="shared" si="11"/>
        <v>10137.233021249996</v>
      </c>
      <c r="M13" s="41">
        <f t="shared" si="12"/>
        <v>10351.296042499996</v>
      </c>
      <c r="N13" s="41">
        <f t="shared" si="13"/>
        <v>10565.359063749996</v>
      </c>
      <c r="O13" s="41">
        <f t="shared" si="14"/>
        <v>10779.422084999997</v>
      </c>
      <c r="P13" s="41">
        <f t="shared" si="15"/>
        <v>10993.485106249997</v>
      </c>
      <c r="Q13" s="41">
        <f t="shared" si="16"/>
        <v>11207.548127499997</v>
      </c>
      <c r="R13" s="41">
        <f t="shared" si="17"/>
        <v>11421.611148749997</v>
      </c>
      <c r="S13" s="41">
        <f t="shared" si="18"/>
        <v>11635.674169999997</v>
      </c>
      <c r="T13" s="41">
        <f t="shared" si="19"/>
        <v>11849.737191249997</v>
      </c>
      <c r="U13" s="41">
        <f t="shared" si="20"/>
        <v>12060.081996249997</v>
      </c>
      <c r="V13" s="41">
        <f t="shared" si="21"/>
        <v>12270.426801249998</v>
      </c>
      <c r="W13" s="41">
        <f t="shared" si="22"/>
        <v>12480.771606249999</v>
      </c>
      <c r="X13" s="41">
        <f t="shared" si="23"/>
        <v>12691.116411249999</v>
      </c>
      <c r="Y13" s="41">
        <f t="shared" si="24"/>
        <v>12901.46121625</v>
      </c>
      <c r="Z13" s="41">
        <f t="shared" si="25"/>
        <v>13111.80602125</v>
      </c>
      <c r="AA13" s="41">
        <f t="shared" si="26"/>
        <v>13322.150826250001</v>
      </c>
      <c r="AB13" s="41">
        <f t="shared" si="27"/>
        <v>13532.495631250002</v>
      </c>
      <c r="AC13" s="41">
        <f t="shared" si="28"/>
        <v>13742.840436250002</v>
      </c>
      <c r="AD13" s="41">
        <f t="shared" si="29"/>
        <v>13953.185241250003</v>
      </c>
      <c r="AE13" s="41">
        <f t="shared" si="30"/>
        <v>14163.530046250004</v>
      </c>
      <c r="AF13" s="41">
        <f t="shared" si="31"/>
        <v>14373.874851250004</v>
      </c>
      <c r="AG13" s="23">
        <f t="shared" si="33"/>
        <v>13112</v>
      </c>
      <c r="AH13" s="83">
        <f>'[25]Shared Services Unit'!E35</f>
        <v>4.0300000000000002E-2</v>
      </c>
      <c r="AI13" s="83">
        <f>'[25]Shared Services Unit'!F35</f>
        <v>3.9600000000000003E-2</v>
      </c>
      <c r="AJ13" s="31">
        <f>'[20]Pivot Additions'!AB13</f>
        <v>144.22</v>
      </c>
      <c r="AK13" s="31">
        <f>'[20]Pivot Additions'!AC13</f>
        <v>144.22</v>
      </c>
      <c r="AL13" s="31">
        <f>'[20]Pivot Additions'!AD13</f>
        <v>144.22</v>
      </c>
      <c r="AM13" s="31">
        <f>'[20]Pivot Additions'!AE13</f>
        <v>144.22</v>
      </c>
      <c r="AN13" s="31">
        <f>'[20]Pivot Additions'!AF13</f>
        <v>144.22</v>
      </c>
      <c r="AO13" s="31">
        <f>'[20]Pivot Additions'!AG13</f>
        <v>144.22</v>
      </c>
      <c r="AP13" s="41">
        <f>IF('Net Plant'!I13&gt;0,'Gross Plant'!L13*$AH13/12,0)</f>
        <v>214.06302125000002</v>
      </c>
      <c r="AQ13" s="41">
        <f>IF('Net Plant'!J13&gt;0,'Gross Plant'!M13*$AH13/12,0)</f>
        <v>214.06302125000002</v>
      </c>
      <c r="AR13" s="41">
        <f>IF('Net Plant'!K13&gt;0,'Gross Plant'!N13*$AH13/12,0)</f>
        <v>214.06302125000002</v>
      </c>
      <c r="AS13" s="41">
        <f>IF('Net Plant'!L13&gt;0,'Gross Plant'!O13*$AH13/12,0)</f>
        <v>214.06302125000002</v>
      </c>
      <c r="AT13" s="41">
        <f>IF('Net Plant'!M13&gt;0,'Gross Plant'!P13*$AH13/12,0)</f>
        <v>214.06302125000002</v>
      </c>
      <c r="AU13" s="41">
        <f>IF('Net Plant'!N13&gt;0,'Gross Plant'!Q13*$AH13/12,0)</f>
        <v>214.06302125000002</v>
      </c>
      <c r="AV13" s="41">
        <f>IF('Net Plant'!O13&gt;0,'Gross Plant'!R13*$AH13/12,0)</f>
        <v>214.06302125000002</v>
      </c>
      <c r="AW13" s="41">
        <f>IF('Net Plant'!P13&gt;0,'Gross Plant'!S13*$AH13/12,0)</f>
        <v>214.06302125000002</v>
      </c>
      <c r="AX13" s="41">
        <f>IF('Net Plant'!Q13&gt;0,'Gross Plant'!T13*$AH13/12,0)</f>
        <v>214.06302125000002</v>
      </c>
      <c r="AY13" s="41">
        <f>IF('Net Plant'!R13&gt;0,'Gross Plant'!U13*$AI13/12,0)</f>
        <v>210.34480500000004</v>
      </c>
      <c r="AZ13" s="41">
        <f>IF('Net Plant'!S13&gt;0,'Gross Plant'!V13*$AI13/12,0)</f>
        <v>210.34480500000004</v>
      </c>
      <c r="BA13" s="41">
        <f>IF('Net Plant'!T13&gt;0,'Gross Plant'!W13*$AI13/12,0)</f>
        <v>210.34480500000004</v>
      </c>
      <c r="BB13" s="41">
        <f>IF('Net Plant'!U13&gt;0,'Gross Plant'!X13*$AI13/12,0)</f>
        <v>210.34480500000004</v>
      </c>
      <c r="BC13" s="41">
        <f>IF('Net Plant'!V13&gt;0,'Gross Plant'!Y13*$AI13/12,0)</f>
        <v>210.34480500000004</v>
      </c>
      <c r="BD13" s="41">
        <f>IF('Net Plant'!W13&gt;0,'Gross Plant'!Z13*$AI13/12,0)</f>
        <v>210.34480500000004</v>
      </c>
      <c r="BE13" s="41">
        <f>IF('Net Plant'!X13&gt;0,'Gross Plant'!AA13*$AI13/12,0)</f>
        <v>210.34480500000004</v>
      </c>
      <c r="BF13" s="41">
        <f>IF('Net Plant'!Y13&gt;0,'Gross Plant'!AB13*$AI13/12,0)</f>
        <v>210.34480500000004</v>
      </c>
      <c r="BG13" s="41">
        <f>IF('Net Plant'!Z13&gt;0,'Gross Plant'!AC13*$AI13/12,0)</f>
        <v>210.34480500000004</v>
      </c>
      <c r="BH13" s="41">
        <f>IF('Net Plant'!AA13&gt;0,'Gross Plant'!AD13*$AI13/12,0)</f>
        <v>210.34480500000004</v>
      </c>
      <c r="BI13" s="41">
        <f>IF('Net Plant'!AB13&gt;0,'Gross Plant'!AE13*$AI13/12,0)</f>
        <v>210.34480500000004</v>
      </c>
      <c r="BJ13" s="41">
        <f>IF('Net Plant'!AC13&gt;0,'Gross Plant'!AF13*$AI13/12,0)</f>
        <v>210.34480500000004</v>
      </c>
      <c r="BK13" s="23">
        <f t="shared" si="34"/>
        <v>2524.1376600000003</v>
      </c>
      <c r="BL13" s="41"/>
      <c r="BM13" s="31">
        <f>'[20]Pivot Retires'!AB13</f>
        <v>0</v>
      </c>
      <c r="BN13" s="31">
        <f>'[20]Pivot Retires'!AC13</f>
        <v>0</v>
      </c>
      <c r="BO13" s="31">
        <f>'[20]Pivot Retires'!AD13</f>
        <v>0</v>
      </c>
      <c r="BP13" s="31">
        <f>'[20]Pivot Retires'!AE13</f>
        <v>0</v>
      </c>
      <c r="BQ13" s="31">
        <f>'[20]Pivot Retires'!AF13</f>
        <v>0</v>
      </c>
      <c r="BR13" s="31">
        <f>'[20]Pivot Retires'!AG13</f>
        <v>0</v>
      </c>
      <c r="BS13" s="31">
        <f>'Gross Plant'!BQ13</f>
        <v>0</v>
      </c>
      <c r="BT13" s="41">
        <f>'Gross Plant'!BR13</f>
        <v>0</v>
      </c>
      <c r="BU13" s="41">
        <f>'Gross Plant'!BS13</f>
        <v>0</v>
      </c>
      <c r="BV13" s="41">
        <f>'Gross Plant'!BT13</f>
        <v>0</v>
      </c>
      <c r="BW13" s="41">
        <f>'Gross Plant'!BU13</f>
        <v>0</v>
      </c>
      <c r="BX13" s="41">
        <f>'Gross Plant'!BV13</f>
        <v>0</v>
      </c>
      <c r="BY13" s="41">
        <f>'Gross Plant'!BW13</f>
        <v>0</v>
      </c>
      <c r="BZ13" s="41">
        <f>'Gross Plant'!BX13</f>
        <v>0</v>
      </c>
      <c r="CA13" s="41">
        <f>'Gross Plant'!BY13</f>
        <v>0</v>
      </c>
      <c r="CB13" s="41">
        <f>'Gross Plant'!BZ13</f>
        <v>0</v>
      </c>
      <c r="CC13" s="41">
        <f>'Gross Plant'!CA13</f>
        <v>0</v>
      </c>
      <c r="CD13" s="41">
        <f>'Gross Plant'!CB13</f>
        <v>0</v>
      </c>
      <c r="CE13" s="41">
        <f>'Gross Plant'!CC13</f>
        <v>0</v>
      </c>
      <c r="CF13" s="41">
        <f>'Gross Plant'!CD13</f>
        <v>0</v>
      </c>
      <c r="CG13" s="41">
        <f>'Gross Plant'!CE13</f>
        <v>0</v>
      </c>
      <c r="CH13" s="41">
        <f>'Gross Plant'!CF13</f>
        <v>0</v>
      </c>
      <c r="CI13" s="41">
        <f>'Gross Plant'!CG13</f>
        <v>0</v>
      </c>
      <c r="CJ13" s="41">
        <f>'Gross Plant'!CH13</f>
        <v>0</v>
      </c>
      <c r="CK13" s="41">
        <f>'Gross Plant'!CI13</f>
        <v>0</v>
      </c>
      <c r="CL13" s="41">
        <f>'Gross Plant'!CJ13</f>
        <v>0</v>
      </c>
      <c r="CM13" s="41">
        <f>'Gross Plant'!CK13</f>
        <v>0</v>
      </c>
      <c r="CN13" s="41"/>
      <c r="CO13" s="31">
        <f>'[20]Pivot Transfers'!AB13</f>
        <v>0</v>
      </c>
      <c r="CP13" s="31">
        <f>'[20]Pivot Transfers'!AC13</f>
        <v>0</v>
      </c>
      <c r="CQ13" s="31">
        <f>'[20]Pivot Transfers'!AD13</f>
        <v>0</v>
      </c>
      <c r="CR13" s="31">
        <f>'[20]Pivot Transfers'!AE13</f>
        <v>0</v>
      </c>
      <c r="CS13" s="31">
        <f>'[20]Pivot Transfers'!AF13</f>
        <v>0</v>
      </c>
      <c r="CT13" s="31">
        <f>'[20]Pivot Transfers'!AG13</f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/>
      <c r="DQ13" s="41">
        <f>'[20]Pivot COR'!AB13</f>
        <v>0</v>
      </c>
      <c r="DR13" s="41">
        <f>'[20]Pivot COR'!AC13</f>
        <v>0</v>
      </c>
      <c r="DS13" s="41">
        <f>'[20]Pivot COR'!AD13</f>
        <v>0</v>
      </c>
      <c r="DT13" s="41">
        <f>'[20]Pivot COR'!AE13</f>
        <v>0</v>
      </c>
      <c r="DU13" s="41">
        <f>'[20]Pivot COR'!AF13</f>
        <v>0</v>
      </c>
      <c r="DV13" s="41">
        <f>'[20]Pivot COR'!AG13</f>
        <v>0</v>
      </c>
      <c r="DW13" s="128">
        <f>SUM('Gross Plant'!$AH13:$AM13)/SUM('Gross Plant'!$AH$32:$AM$32)*$DW$32</f>
        <v>0</v>
      </c>
      <c r="DX13" s="60">
        <f>-SUM('Gross Plant'!$AH13:$AM13)/SUM('Gross Plant'!$AH$32:$AM$32)*'Capital Spending'!D$6*Reserve!$DW$1</f>
        <v>0</v>
      </c>
      <c r="DY13" s="60">
        <f>-SUM('Gross Plant'!$AH13:$AM13)/SUM('Gross Plant'!$AH$32:$AM$32)*'Capital Spending'!E$6*Reserve!$DW$1</f>
        <v>0</v>
      </c>
      <c r="DZ13" s="60">
        <f>-SUM('Gross Plant'!$AH13:$AM13)/SUM('Gross Plant'!$AH$32:$AM$32)*'Capital Spending'!F$6*Reserve!$DW$1</f>
        <v>0</v>
      </c>
      <c r="EA13" s="60">
        <f>-SUM('Gross Plant'!$AH13:$AM13)/SUM('Gross Plant'!$AH$32:$AM$32)*'Capital Spending'!G$6*Reserve!$DW$1</f>
        <v>0</v>
      </c>
      <c r="EB13" s="60">
        <f>-SUM('Gross Plant'!$AH13:$AM13)/SUM('Gross Plant'!$AH$32:$AM$32)*'Capital Spending'!H$6*Reserve!$DW$1</f>
        <v>0</v>
      </c>
      <c r="EC13" s="60">
        <f>-SUM('Gross Plant'!$AH13:$AM13)/SUM('Gross Plant'!$AH$32:$AM$32)*'Capital Spending'!I$6*Reserve!$DW$1</f>
        <v>0</v>
      </c>
      <c r="ED13" s="60">
        <f>-SUM('Gross Plant'!$AH13:$AM13)/SUM('Gross Plant'!$AH$32:$AM$32)*'Capital Spending'!J$6*Reserve!$DW$1</f>
        <v>0</v>
      </c>
      <c r="EE13" s="60">
        <f>-SUM('Gross Plant'!$AH13:$AM13)/SUM('Gross Plant'!$AH$32:$AM$32)*'Capital Spending'!K$6*Reserve!$DW$1</f>
        <v>0</v>
      </c>
      <c r="EF13" s="60">
        <f>-SUM('Gross Plant'!$AH13:$AM13)/SUM('Gross Plant'!$AH$32:$AM$32)*'Capital Spending'!L$6*Reserve!$DW$1</f>
        <v>0</v>
      </c>
      <c r="EG13" s="60">
        <f>-SUM('Gross Plant'!$AH13:$AM13)/SUM('Gross Plant'!$AH$32:$AM$32)*'Capital Spending'!M$6*Reserve!$DW$1</f>
        <v>0</v>
      </c>
      <c r="EH13" s="60">
        <f>-SUM('Gross Plant'!$AH13:$AM13)/SUM('Gross Plant'!$AH$32:$AM$32)*'Capital Spending'!N$6*Reserve!$DW$1</f>
        <v>0</v>
      </c>
      <c r="EI13" s="60">
        <f>-SUM('Gross Plant'!$AH13:$AM13)/SUM('Gross Plant'!$AH$32:$AM$32)*'Capital Spending'!O$6*Reserve!$DW$1</f>
        <v>0</v>
      </c>
      <c r="EJ13" s="60">
        <f>-SUM('Gross Plant'!$AH13:$AM13)/SUM('Gross Plant'!$AH$32:$AM$32)*'Capital Spending'!P$6*Reserve!$DW$1</f>
        <v>0</v>
      </c>
      <c r="EK13" s="60">
        <f>-SUM('Gross Plant'!$AH13:$AM13)/SUM('Gross Plant'!$AH$32:$AM$32)*'Capital Spending'!Q$6*Reserve!$DW$1</f>
        <v>0</v>
      </c>
      <c r="EL13" s="60">
        <f>-SUM('Gross Plant'!$AH13:$AM13)/SUM('Gross Plant'!$AH$32:$AM$32)*'Capital Spending'!R$6*Reserve!$DW$1</f>
        <v>0</v>
      </c>
      <c r="EM13" s="60">
        <f>-SUM('Gross Plant'!$AH13:$AM13)/SUM('Gross Plant'!$AH$32:$AM$32)*'Capital Spending'!S$6*Reserve!$DW$1</f>
        <v>0</v>
      </c>
      <c r="EN13" s="60">
        <f>-SUM('Gross Plant'!$AH13:$AM13)/SUM('Gross Plant'!$AH$32:$AM$32)*'Capital Spending'!T$6*Reserve!$DW$1</f>
        <v>0</v>
      </c>
      <c r="EO13" s="60">
        <f>-SUM('Gross Plant'!$AH13:$AM13)/SUM('Gross Plant'!$AH$32:$AM$32)*'Capital Spending'!U$6*Reserve!$DW$1</f>
        <v>0</v>
      </c>
      <c r="EP13" s="60">
        <f>-SUM('Gross Plant'!$AH13:$AM13)/SUM('Gross Plant'!$AH$32:$AM$32)*'Capital Spending'!V$6*Reserve!$DW$1</f>
        <v>0</v>
      </c>
      <c r="EQ13" s="60">
        <f>-SUM('Gross Plant'!$AH13:$AM13)/SUM('Gross Plant'!$AH$32:$AM$32)*'Capital Spending'!W$6*Reserve!$DW$1</f>
        <v>0</v>
      </c>
    </row>
    <row r="14" spans="1:147">
      <c r="A14" s="51">
        <v>39200</v>
      </c>
      <c r="B14" s="62" t="s">
        <v>15</v>
      </c>
      <c r="C14" s="53">
        <f t="shared" si="4"/>
        <v>83629.911637230776</v>
      </c>
      <c r="D14" s="53">
        <f t="shared" si="32"/>
        <v>103471.19587769225</v>
      </c>
      <c r="E14" s="72">
        <f>'[20]Pivot End Balances'!AA14</f>
        <v>77571.86</v>
      </c>
      <c r="F14" s="41">
        <f t="shared" si="5"/>
        <v>78031.08</v>
      </c>
      <c r="G14" s="41">
        <f t="shared" si="6"/>
        <v>78493.990000000005</v>
      </c>
      <c r="H14" s="41">
        <f t="shared" si="7"/>
        <v>78956.960000000006</v>
      </c>
      <c r="I14" s="41">
        <f t="shared" si="8"/>
        <v>79419.930000000008</v>
      </c>
      <c r="J14" s="41">
        <f t="shared" si="9"/>
        <v>79882.900000000009</v>
      </c>
      <c r="K14" s="41">
        <f t="shared" si="10"/>
        <v>80345.87000000001</v>
      </c>
      <c r="L14" s="41">
        <f t="shared" si="11"/>
        <v>82841.633870666672</v>
      </c>
      <c r="M14" s="41">
        <f t="shared" si="12"/>
        <v>85337.397741333334</v>
      </c>
      <c r="N14" s="41">
        <f t="shared" si="13"/>
        <v>87833.161611999996</v>
      </c>
      <c r="O14" s="41">
        <f t="shared" si="14"/>
        <v>90328.925482666658</v>
      </c>
      <c r="P14" s="41">
        <f t="shared" si="15"/>
        <v>92824.68935333332</v>
      </c>
      <c r="Q14" s="41">
        <f t="shared" si="16"/>
        <v>95320.453223999983</v>
      </c>
      <c r="R14" s="41">
        <f t="shared" si="17"/>
        <v>97816.217094666645</v>
      </c>
      <c r="S14" s="41">
        <f t="shared" si="18"/>
        <v>100311.98096533331</v>
      </c>
      <c r="T14" s="41">
        <f t="shared" si="19"/>
        <v>102807.74483599997</v>
      </c>
      <c r="U14" s="41">
        <f t="shared" si="20"/>
        <v>103526.48346449996</v>
      </c>
      <c r="V14" s="41">
        <f t="shared" si="21"/>
        <v>103526.48346449996</v>
      </c>
      <c r="W14" s="41">
        <f t="shared" si="22"/>
        <v>103526.48346449996</v>
      </c>
      <c r="X14" s="41">
        <f t="shared" si="23"/>
        <v>103526.48346449996</v>
      </c>
      <c r="Y14" s="41">
        <f t="shared" si="24"/>
        <v>103526.48346449996</v>
      </c>
      <c r="Z14" s="41">
        <f t="shared" si="25"/>
        <v>103526.48346449996</v>
      </c>
      <c r="AA14" s="41">
        <f t="shared" si="26"/>
        <v>103526.48346449996</v>
      </c>
      <c r="AB14" s="41">
        <f t="shared" si="27"/>
        <v>103526.48346449996</v>
      </c>
      <c r="AC14" s="41">
        <f t="shared" si="28"/>
        <v>103526.48346449996</v>
      </c>
      <c r="AD14" s="41">
        <f t="shared" si="29"/>
        <v>103526.48346449996</v>
      </c>
      <c r="AE14" s="41">
        <f t="shared" si="30"/>
        <v>103526.48346449996</v>
      </c>
      <c r="AF14" s="41">
        <f t="shared" si="31"/>
        <v>103526.48346449996</v>
      </c>
      <c r="AG14" s="23">
        <f t="shared" si="33"/>
        <v>103471</v>
      </c>
      <c r="AH14" s="83">
        <f>'[25]Shared Services Unit'!E17</f>
        <v>0.28960000000000002</v>
      </c>
      <c r="AI14" s="83">
        <f>'[25]Shared Services Unit'!F17</f>
        <v>8.3400000000000002E-2</v>
      </c>
      <c r="AJ14" s="31">
        <f>'[20]Pivot Additions'!AB14</f>
        <v>459.22</v>
      </c>
      <c r="AK14" s="31">
        <f>'[20]Pivot Additions'!AC14</f>
        <v>462.91</v>
      </c>
      <c r="AL14" s="31">
        <f>'[20]Pivot Additions'!AD14</f>
        <v>462.97</v>
      </c>
      <c r="AM14" s="31">
        <f>'[20]Pivot Additions'!AE14</f>
        <v>462.97</v>
      </c>
      <c r="AN14" s="31">
        <f>'[20]Pivot Additions'!AF14</f>
        <v>462.97</v>
      </c>
      <c r="AO14" s="31">
        <f>'[20]Pivot Additions'!AG14</f>
        <v>462.97</v>
      </c>
      <c r="AP14" s="41">
        <f>IF('Net Plant'!I14&gt;0,'Gross Plant'!L14*$AH14/12,0)</f>
        <v>2495.7638706666671</v>
      </c>
      <c r="AQ14" s="41">
        <f>IF('Net Plant'!J14&gt;0,'Gross Plant'!M14*$AH14/12,0)</f>
        <v>2495.7638706666671</v>
      </c>
      <c r="AR14" s="41">
        <f>IF('Net Plant'!K14&gt;0,'Gross Plant'!N14*$AH14/12,0)</f>
        <v>2495.7638706666671</v>
      </c>
      <c r="AS14" s="41">
        <f>IF('Net Plant'!L14&gt;0,'Gross Plant'!O14*$AH14/12,0)</f>
        <v>2495.7638706666671</v>
      </c>
      <c r="AT14" s="41">
        <f>IF('Net Plant'!M14&gt;0,'Gross Plant'!P14*$AH14/12,0)</f>
        <v>2495.7638706666671</v>
      </c>
      <c r="AU14" s="41">
        <f>IF('Net Plant'!N14&gt;0,'Gross Plant'!Q14*$AH14/12,0)</f>
        <v>2495.7638706666671</v>
      </c>
      <c r="AV14" s="41">
        <f>IF('Net Plant'!O14&gt;0,'Gross Plant'!R14*$AH14/12,0)</f>
        <v>2495.7638706666671</v>
      </c>
      <c r="AW14" s="41">
        <f>IF('Net Plant'!P14&gt;0,'Gross Plant'!S14*$AH14/12,0)</f>
        <v>2495.7638706666671</v>
      </c>
      <c r="AX14" s="41">
        <f>IF('Net Plant'!Q14&gt;0,'Gross Plant'!T14*$AH14/12,0)</f>
        <v>2495.7638706666671</v>
      </c>
      <c r="AY14" s="41">
        <f>IF('Net Plant'!R14&gt;0,'Gross Plant'!U14*$AI14/12,0)</f>
        <v>718.73862850000012</v>
      </c>
      <c r="AZ14" s="41">
        <f>IF('Net Plant'!S14&gt;0,'Gross Plant'!V14*$AI14/12,0)</f>
        <v>0</v>
      </c>
      <c r="BA14" s="41">
        <f>IF('Net Plant'!T14&gt;0,'Gross Plant'!W14*$AI14/12,0)</f>
        <v>0</v>
      </c>
      <c r="BB14" s="41">
        <f>IF('Net Plant'!U14&gt;0,'Gross Plant'!X14*$AI14/12,0)</f>
        <v>0</v>
      </c>
      <c r="BC14" s="41">
        <f>IF('Net Plant'!V14&gt;0,'Gross Plant'!Y14*$AI14/12,0)</f>
        <v>0</v>
      </c>
      <c r="BD14" s="41">
        <f>IF('Net Plant'!W14&gt;0,'Gross Plant'!Z14*$AI14/12,0)</f>
        <v>0</v>
      </c>
      <c r="BE14" s="41">
        <f>IF('Net Plant'!X14&gt;0,'Gross Plant'!AA14*$AI14/12,0)</f>
        <v>0</v>
      </c>
      <c r="BF14" s="41">
        <f>IF('Net Plant'!Y14&gt;0,'Gross Plant'!AB14*$AI14/12,0)</f>
        <v>0</v>
      </c>
      <c r="BG14" s="41">
        <f>IF('Net Plant'!Z14&gt;0,'Gross Plant'!AC14*$AI14/12,0)</f>
        <v>0</v>
      </c>
      <c r="BH14" s="41">
        <f>IF('Net Plant'!AA14&gt;0,'Gross Plant'!AD14*$AI14/12,0)</f>
        <v>0</v>
      </c>
      <c r="BI14" s="41">
        <f>IF('Net Plant'!AB14&gt;0,'Gross Plant'!AE14*$AI14/12,0)</f>
        <v>0</v>
      </c>
      <c r="BJ14" s="41">
        <f>IF('Net Plant'!AC14&gt;0,'Gross Plant'!AF14*$AI14/12,0)</f>
        <v>0</v>
      </c>
      <c r="BK14" s="23">
        <f t="shared" si="34"/>
        <v>718.73862850000012</v>
      </c>
      <c r="BL14" s="41"/>
      <c r="BM14" s="31">
        <f>'[20]Pivot Retires'!AB14</f>
        <v>0</v>
      </c>
      <c r="BN14" s="31">
        <f>'[20]Pivot Retires'!AC14</f>
        <v>0</v>
      </c>
      <c r="BO14" s="31">
        <f>'[20]Pivot Retires'!AD14</f>
        <v>0</v>
      </c>
      <c r="BP14" s="31">
        <f>'[20]Pivot Retires'!AE14</f>
        <v>0</v>
      </c>
      <c r="BQ14" s="31">
        <f>'[20]Pivot Retires'!AF14</f>
        <v>0</v>
      </c>
      <c r="BR14" s="31">
        <f>'[20]Pivot Retires'!AG14</f>
        <v>0</v>
      </c>
      <c r="BS14" s="31">
        <f>'Gross Plant'!BQ14</f>
        <v>0</v>
      </c>
      <c r="BT14" s="41">
        <f>'Gross Plant'!BR14</f>
        <v>0</v>
      </c>
      <c r="BU14" s="41">
        <f>'Gross Plant'!BS14</f>
        <v>0</v>
      </c>
      <c r="BV14" s="41">
        <f>'Gross Plant'!BT14</f>
        <v>0</v>
      </c>
      <c r="BW14" s="41">
        <f>'Gross Plant'!BU14</f>
        <v>0</v>
      </c>
      <c r="BX14" s="41">
        <f>'Gross Plant'!BV14</f>
        <v>0</v>
      </c>
      <c r="BY14" s="41">
        <f>'Gross Plant'!BW14</f>
        <v>0</v>
      </c>
      <c r="BZ14" s="41">
        <f>'Gross Plant'!BX14</f>
        <v>0</v>
      </c>
      <c r="CA14" s="41">
        <f>'Gross Plant'!BY14</f>
        <v>0</v>
      </c>
      <c r="CB14" s="41">
        <f>'Gross Plant'!BZ14</f>
        <v>0</v>
      </c>
      <c r="CC14" s="41">
        <f>'Gross Plant'!CA14</f>
        <v>0</v>
      </c>
      <c r="CD14" s="41">
        <f>'Gross Plant'!CB14</f>
        <v>0</v>
      </c>
      <c r="CE14" s="41">
        <f>'Gross Plant'!CC14</f>
        <v>0</v>
      </c>
      <c r="CF14" s="41">
        <f>'Gross Plant'!CD14</f>
        <v>0</v>
      </c>
      <c r="CG14" s="41">
        <f>'Gross Plant'!CE14</f>
        <v>0</v>
      </c>
      <c r="CH14" s="41">
        <f>'Gross Plant'!CF14</f>
        <v>0</v>
      </c>
      <c r="CI14" s="41">
        <f>'Gross Plant'!CG14</f>
        <v>0</v>
      </c>
      <c r="CJ14" s="41">
        <f>'Gross Plant'!CH14</f>
        <v>0</v>
      </c>
      <c r="CK14" s="41">
        <f>'Gross Plant'!CI14</f>
        <v>0</v>
      </c>
      <c r="CL14" s="41">
        <f>'Gross Plant'!CJ14</f>
        <v>0</v>
      </c>
      <c r="CM14" s="41">
        <f>'Gross Plant'!CK14</f>
        <v>0</v>
      </c>
      <c r="CN14" s="41"/>
      <c r="CO14" s="31">
        <f>'[20]Pivot Transfers'!AB14</f>
        <v>0</v>
      </c>
      <c r="CP14" s="31">
        <f>'[20]Pivot Transfers'!AC14</f>
        <v>0</v>
      </c>
      <c r="CQ14" s="31">
        <f>'[20]Pivot Transfers'!AD14</f>
        <v>0</v>
      </c>
      <c r="CR14" s="31">
        <f>'[20]Pivot Transfers'!AE14</f>
        <v>0</v>
      </c>
      <c r="CS14" s="31">
        <f>'[20]Pivot Transfers'!AF14</f>
        <v>0</v>
      </c>
      <c r="CT14" s="31">
        <f>'[20]Pivot Transfers'!AG14</f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/>
      <c r="DQ14" s="41">
        <f>'[20]Pivot COR'!AB14</f>
        <v>0</v>
      </c>
      <c r="DR14" s="41">
        <f>'[20]Pivot COR'!AC14</f>
        <v>0</v>
      </c>
      <c r="DS14" s="41">
        <f>'[20]Pivot COR'!AD14</f>
        <v>0</v>
      </c>
      <c r="DT14" s="41">
        <f>'[20]Pivot COR'!AE14</f>
        <v>0</v>
      </c>
      <c r="DU14" s="41">
        <f>'[20]Pivot COR'!AF14</f>
        <v>0</v>
      </c>
      <c r="DV14" s="41">
        <f>'[20]Pivot COR'!AG14</f>
        <v>0</v>
      </c>
      <c r="DW14" s="128">
        <f>SUM('Gross Plant'!$AH14:$AM14)/SUM('Gross Plant'!$AH$32:$AM$32)*$DW$32</f>
        <v>0</v>
      </c>
      <c r="DX14" s="60">
        <f>-SUM('Gross Plant'!$AH14:$AM14)/SUM('Gross Plant'!$AH$32:$AM$32)*'Capital Spending'!D$6*Reserve!$DW$1</f>
        <v>0</v>
      </c>
      <c r="DY14" s="60">
        <f>-SUM('Gross Plant'!$AH14:$AM14)/SUM('Gross Plant'!$AH$32:$AM$32)*'Capital Spending'!E$6*Reserve!$DW$1</f>
        <v>0</v>
      </c>
      <c r="DZ14" s="60">
        <f>-SUM('Gross Plant'!$AH14:$AM14)/SUM('Gross Plant'!$AH$32:$AM$32)*'Capital Spending'!F$6*Reserve!$DW$1</f>
        <v>0</v>
      </c>
      <c r="EA14" s="60">
        <f>-SUM('Gross Plant'!$AH14:$AM14)/SUM('Gross Plant'!$AH$32:$AM$32)*'Capital Spending'!G$6*Reserve!$DW$1</f>
        <v>0</v>
      </c>
      <c r="EB14" s="60">
        <f>-SUM('Gross Plant'!$AH14:$AM14)/SUM('Gross Plant'!$AH$32:$AM$32)*'Capital Spending'!H$6*Reserve!$DW$1</f>
        <v>0</v>
      </c>
      <c r="EC14" s="60">
        <f>-SUM('Gross Plant'!$AH14:$AM14)/SUM('Gross Plant'!$AH$32:$AM$32)*'Capital Spending'!I$6*Reserve!$DW$1</f>
        <v>0</v>
      </c>
      <c r="ED14" s="60">
        <f>-SUM('Gross Plant'!$AH14:$AM14)/SUM('Gross Plant'!$AH$32:$AM$32)*'Capital Spending'!J$6*Reserve!$DW$1</f>
        <v>0</v>
      </c>
      <c r="EE14" s="60">
        <f>-SUM('Gross Plant'!$AH14:$AM14)/SUM('Gross Plant'!$AH$32:$AM$32)*'Capital Spending'!K$6*Reserve!$DW$1</f>
        <v>0</v>
      </c>
      <c r="EF14" s="60">
        <f>-SUM('Gross Plant'!$AH14:$AM14)/SUM('Gross Plant'!$AH$32:$AM$32)*'Capital Spending'!L$6*Reserve!$DW$1</f>
        <v>0</v>
      </c>
      <c r="EG14" s="60">
        <f>-SUM('Gross Plant'!$AH14:$AM14)/SUM('Gross Plant'!$AH$32:$AM$32)*'Capital Spending'!M$6*Reserve!$DW$1</f>
        <v>0</v>
      </c>
      <c r="EH14" s="60">
        <f>-SUM('Gross Plant'!$AH14:$AM14)/SUM('Gross Plant'!$AH$32:$AM$32)*'Capital Spending'!N$6*Reserve!$DW$1</f>
        <v>0</v>
      </c>
      <c r="EI14" s="60">
        <f>-SUM('Gross Plant'!$AH14:$AM14)/SUM('Gross Plant'!$AH$32:$AM$32)*'Capital Spending'!O$6*Reserve!$DW$1</f>
        <v>0</v>
      </c>
      <c r="EJ14" s="60">
        <f>-SUM('Gross Plant'!$AH14:$AM14)/SUM('Gross Plant'!$AH$32:$AM$32)*'Capital Spending'!P$6*Reserve!$DW$1</f>
        <v>0</v>
      </c>
      <c r="EK14" s="60">
        <f>-SUM('Gross Plant'!$AH14:$AM14)/SUM('Gross Plant'!$AH$32:$AM$32)*'Capital Spending'!Q$6*Reserve!$DW$1</f>
        <v>0</v>
      </c>
      <c r="EL14" s="60">
        <f>-SUM('Gross Plant'!$AH14:$AM14)/SUM('Gross Plant'!$AH$32:$AM$32)*'Capital Spending'!R$6*Reserve!$DW$1</f>
        <v>0</v>
      </c>
      <c r="EM14" s="60">
        <f>-SUM('Gross Plant'!$AH14:$AM14)/SUM('Gross Plant'!$AH$32:$AM$32)*'Capital Spending'!S$6*Reserve!$DW$1</f>
        <v>0</v>
      </c>
      <c r="EN14" s="60">
        <f>-SUM('Gross Plant'!$AH14:$AM14)/SUM('Gross Plant'!$AH$32:$AM$32)*'Capital Spending'!T$6*Reserve!$DW$1</f>
        <v>0</v>
      </c>
      <c r="EO14" s="60">
        <f>-SUM('Gross Plant'!$AH14:$AM14)/SUM('Gross Plant'!$AH$32:$AM$32)*'Capital Spending'!U$6*Reserve!$DW$1</f>
        <v>0</v>
      </c>
      <c r="EP14" s="60">
        <f>-SUM('Gross Plant'!$AH14:$AM14)/SUM('Gross Plant'!$AH$32:$AM$32)*'Capital Spending'!V$6*Reserve!$DW$1</f>
        <v>0</v>
      </c>
      <c r="EQ14" s="60">
        <f>-SUM('Gross Plant'!$AH14:$AM14)/SUM('Gross Plant'!$AH$32:$AM$32)*'Capital Spending'!W$6*Reserve!$DW$1</f>
        <v>0</v>
      </c>
    </row>
    <row r="15" spans="1:147">
      <c r="A15" s="51">
        <v>39300</v>
      </c>
      <c r="B15" s="62" t="s">
        <v>16</v>
      </c>
      <c r="C15" s="53">
        <f t="shared" si="4"/>
        <v>757.5100000000001</v>
      </c>
      <c r="D15" s="53">
        <f t="shared" si="32"/>
        <v>757.5100000000001</v>
      </c>
      <c r="E15" s="72">
        <f>'[20]Pivot End Balances'!AA15</f>
        <v>757.51</v>
      </c>
      <c r="F15" s="41">
        <f t="shared" si="5"/>
        <v>757.51</v>
      </c>
      <c r="G15" s="41">
        <f t="shared" si="6"/>
        <v>757.51</v>
      </c>
      <c r="H15" s="41">
        <f t="shared" si="7"/>
        <v>757.51</v>
      </c>
      <c r="I15" s="41">
        <f t="shared" si="8"/>
        <v>757.51</v>
      </c>
      <c r="J15" s="41">
        <f t="shared" si="9"/>
        <v>757.51</v>
      </c>
      <c r="K15" s="41">
        <f t="shared" si="10"/>
        <v>757.51</v>
      </c>
      <c r="L15" s="41">
        <f t="shared" si="11"/>
        <v>757.51</v>
      </c>
      <c r="M15" s="41">
        <f t="shared" si="12"/>
        <v>757.51</v>
      </c>
      <c r="N15" s="41">
        <f t="shared" si="13"/>
        <v>757.51</v>
      </c>
      <c r="O15" s="41">
        <f t="shared" si="14"/>
        <v>757.51</v>
      </c>
      <c r="P15" s="41">
        <f t="shared" si="15"/>
        <v>757.51</v>
      </c>
      <c r="Q15" s="41">
        <f t="shared" si="16"/>
        <v>757.51</v>
      </c>
      <c r="R15" s="41">
        <f t="shared" si="17"/>
        <v>757.51</v>
      </c>
      <c r="S15" s="41">
        <f t="shared" si="18"/>
        <v>757.51</v>
      </c>
      <c r="T15" s="41">
        <f t="shared" si="19"/>
        <v>757.51</v>
      </c>
      <c r="U15" s="41">
        <f t="shared" si="20"/>
        <v>757.51</v>
      </c>
      <c r="V15" s="41">
        <f t="shared" si="21"/>
        <v>757.51</v>
      </c>
      <c r="W15" s="41">
        <f t="shared" si="22"/>
        <v>757.51</v>
      </c>
      <c r="X15" s="41">
        <f t="shared" si="23"/>
        <v>757.51</v>
      </c>
      <c r="Y15" s="41">
        <f t="shared" si="24"/>
        <v>757.51</v>
      </c>
      <c r="Z15" s="41">
        <f t="shared" si="25"/>
        <v>757.51</v>
      </c>
      <c r="AA15" s="41">
        <f t="shared" si="26"/>
        <v>757.51</v>
      </c>
      <c r="AB15" s="41">
        <f t="shared" si="27"/>
        <v>757.51</v>
      </c>
      <c r="AC15" s="41">
        <f t="shared" si="28"/>
        <v>757.51</v>
      </c>
      <c r="AD15" s="41">
        <f t="shared" si="29"/>
        <v>757.51</v>
      </c>
      <c r="AE15" s="41">
        <f t="shared" si="30"/>
        <v>757.51</v>
      </c>
      <c r="AF15" s="41">
        <f t="shared" si="31"/>
        <v>757.51</v>
      </c>
      <c r="AG15" s="23">
        <f t="shared" si="33"/>
        <v>758</v>
      </c>
      <c r="AH15" s="83">
        <f>'[25]Shared Services Unit'!E18</f>
        <v>0.1</v>
      </c>
      <c r="AI15" s="83">
        <f>'[25]Shared Services Unit'!F18</f>
        <v>0.1</v>
      </c>
      <c r="AJ15" s="31">
        <f>'[20]Pivot Additions'!AB15</f>
        <v>0</v>
      </c>
      <c r="AK15" s="31">
        <f>'[20]Pivot Additions'!AC15</f>
        <v>0</v>
      </c>
      <c r="AL15" s="31">
        <f>'[20]Pivot Additions'!AD15</f>
        <v>0</v>
      </c>
      <c r="AM15" s="31">
        <f>'[20]Pivot Additions'!AE15</f>
        <v>0</v>
      </c>
      <c r="AN15" s="31">
        <f>'[20]Pivot Additions'!AF15</f>
        <v>0</v>
      </c>
      <c r="AO15" s="31">
        <f>'[20]Pivot Additions'!AG15</f>
        <v>0</v>
      </c>
      <c r="AP15" s="41">
        <f>IF('Net Plant'!I15&gt;0,'Gross Plant'!L15*$AH15/12,0)</f>
        <v>0</v>
      </c>
      <c r="AQ15" s="41">
        <f>IF('Net Plant'!J15&gt;0,'Gross Plant'!M15*$AH15/12,0)</f>
        <v>0</v>
      </c>
      <c r="AR15" s="41">
        <f>IF('Net Plant'!K15&gt;0,'Gross Plant'!N15*$AH15/12,0)</f>
        <v>0</v>
      </c>
      <c r="AS15" s="41">
        <f>IF('Net Plant'!L15&gt;0,'Gross Plant'!O15*$AH15/12,0)</f>
        <v>0</v>
      </c>
      <c r="AT15" s="41">
        <f>IF('Net Plant'!M15&gt;0,'Gross Plant'!P15*$AH15/12,0)</f>
        <v>0</v>
      </c>
      <c r="AU15" s="41">
        <f>IF('Net Plant'!N15&gt;0,'Gross Plant'!Q15*$AH15/12,0)</f>
        <v>0</v>
      </c>
      <c r="AV15" s="41">
        <f>IF('Net Plant'!O15&gt;0,'Gross Plant'!R15*$AH15/12,0)</f>
        <v>0</v>
      </c>
      <c r="AW15" s="41">
        <f>IF('Net Plant'!P15&gt;0,'Gross Plant'!S15*$AH15/12,0)</f>
        <v>0</v>
      </c>
      <c r="AX15" s="41">
        <f>IF('Net Plant'!Q15&gt;0,'Gross Plant'!T15*$AH15/12,0)</f>
        <v>0</v>
      </c>
      <c r="AY15" s="41">
        <f>IF('Net Plant'!R15&gt;0,'Gross Plant'!U15*$AI15/12,0)</f>
        <v>0</v>
      </c>
      <c r="AZ15" s="41">
        <f>IF('Net Plant'!S15&gt;0,'Gross Plant'!V15*$AI15/12,0)</f>
        <v>0</v>
      </c>
      <c r="BA15" s="41">
        <f>IF('Net Plant'!T15&gt;0,'Gross Plant'!W15*$AI15/12,0)</f>
        <v>0</v>
      </c>
      <c r="BB15" s="41">
        <f>IF('Net Plant'!U15&gt;0,'Gross Plant'!X15*$AI15/12,0)</f>
        <v>0</v>
      </c>
      <c r="BC15" s="41">
        <f>IF('Net Plant'!V15&gt;0,'Gross Plant'!Y15*$AI15/12,0)</f>
        <v>0</v>
      </c>
      <c r="BD15" s="41">
        <f>IF('Net Plant'!W15&gt;0,'Gross Plant'!Z15*$AI15/12,0)</f>
        <v>0</v>
      </c>
      <c r="BE15" s="41">
        <f>IF('Net Plant'!X15&gt;0,'Gross Plant'!AA15*$AI15/12,0)</f>
        <v>0</v>
      </c>
      <c r="BF15" s="41">
        <f>IF('Net Plant'!Y15&gt;0,'Gross Plant'!AB15*$AI15/12,0)</f>
        <v>0</v>
      </c>
      <c r="BG15" s="41">
        <f>IF('Net Plant'!Z15&gt;0,'Gross Plant'!AC15*$AI15/12,0)</f>
        <v>0</v>
      </c>
      <c r="BH15" s="41">
        <f>IF('Net Plant'!AA15&gt;0,'Gross Plant'!AD15*$AI15/12,0)</f>
        <v>0</v>
      </c>
      <c r="BI15" s="41">
        <f>IF('Net Plant'!AB15&gt;0,'Gross Plant'!AE15*$AI15/12,0)</f>
        <v>0</v>
      </c>
      <c r="BJ15" s="41">
        <f>IF('Net Plant'!AC15&gt;0,'Gross Plant'!AF15*$AI15/12,0)</f>
        <v>0</v>
      </c>
      <c r="BK15" s="23">
        <f t="shared" si="34"/>
        <v>0</v>
      </c>
      <c r="BL15" s="41"/>
      <c r="BM15" s="31">
        <f>'[20]Pivot Retires'!AB15</f>
        <v>0</v>
      </c>
      <c r="BN15" s="31">
        <f>'[20]Pivot Retires'!AC15</f>
        <v>0</v>
      </c>
      <c r="BO15" s="31">
        <f>'[20]Pivot Retires'!AD15</f>
        <v>0</v>
      </c>
      <c r="BP15" s="31">
        <f>'[20]Pivot Retires'!AE15</f>
        <v>0</v>
      </c>
      <c r="BQ15" s="31">
        <f>'[20]Pivot Retires'!AF15</f>
        <v>0</v>
      </c>
      <c r="BR15" s="31">
        <f>'[20]Pivot Retires'!AG15</f>
        <v>0</v>
      </c>
      <c r="BS15" s="31">
        <f>'Gross Plant'!BQ15</f>
        <v>0</v>
      </c>
      <c r="BT15" s="41">
        <f>'Gross Plant'!BR15</f>
        <v>0</v>
      </c>
      <c r="BU15" s="41">
        <f>'Gross Plant'!BS15</f>
        <v>0</v>
      </c>
      <c r="BV15" s="41">
        <f>'Gross Plant'!BT15</f>
        <v>0</v>
      </c>
      <c r="BW15" s="41">
        <f>'Gross Plant'!BU15</f>
        <v>0</v>
      </c>
      <c r="BX15" s="41">
        <f>'Gross Plant'!BV15</f>
        <v>0</v>
      </c>
      <c r="BY15" s="41">
        <f>'Gross Plant'!BW15</f>
        <v>0</v>
      </c>
      <c r="BZ15" s="41">
        <f>'Gross Plant'!BX15</f>
        <v>0</v>
      </c>
      <c r="CA15" s="41">
        <f>'Gross Plant'!BY15</f>
        <v>0</v>
      </c>
      <c r="CB15" s="41">
        <f>'Gross Plant'!BZ15</f>
        <v>0</v>
      </c>
      <c r="CC15" s="41">
        <f>'Gross Plant'!CA15</f>
        <v>0</v>
      </c>
      <c r="CD15" s="41">
        <f>'Gross Plant'!CB15</f>
        <v>0</v>
      </c>
      <c r="CE15" s="41">
        <f>'Gross Plant'!CC15</f>
        <v>0</v>
      </c>
      <c r="CF15" s="41">
        <f>'Gross Plant'!CD15</f>
        <v>0</v>
      </c>
      <c r="CG15" s="41">
        <f>'Gross Plant'!CE15</f>
        <v>0</v>
      </c>
      <c r="CH15" s="41">
        <f>'Gross Plant'!CF15</f>
        <v>0</v>
      </c>
      <c r="CI15" s="41">
        <f>'Gross Plant'!CG15</f>
        <v>0</v>
      </c>
      <c r="CJ15" s="41">
        <f>'Gross Plant'!CH15</f>
        <v>0</v>
      </c>
      <c r="CK15" s="41">
        <f>'Gross Plant'!CI15</f>
        <v>0</v>
      </c>
      <c r="CL15" s="41">
        <f>'Gross Plant'!CJ15</f>
        <v>0</v>
      </c>
      <c r="CM15" s="41">
        <f>'Gross Plant'!CK15</f>
        <v>0</v>
      </c>
      <c r="CN15" s="41"/>
      <c r="CO15" s="31">
        <f>'[20]Pivot Transfers'!AB15</f>
        <v>0</v>
      </c>
      <c r="CP15" s="31">
        <f>'[20]Pivot Transfers'!AC15</f>
        <v>0</v>
      </c>
      <c r="CQ15" s="31">
        <f>'[20]Pivot Transfers'!AD15</f>
        <v>0</v>
      </c>
      <c r="CR15" s="31">
        <f>'[20]Pivot Transfers'!AE15</f>
        <v>0</v>
      </c>
      <c r="CS15" s="31">
        <f>'[20]Pivot Transfers'!AF15</f>
        <v>0</v>
      </c>
      <c r="CT15" s="31">
        <f>'[20]Pivot Transfers'!AG15</f>
        <v>0</v>
      </c>
      <c r="CU15" s="31">
        <v>0</v>
      </c>
      <c r="CV15" s="31">
        <v>0</v>
      </c>
      <c r="CW15" s="31">
        <v>0</v>
      </c>
      <c r="CX15" s="42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/>
      <c r="DQ15" s="41">
        <f>'[20]Pivot COR'!AB15</f>
        <v>0</v>
      </c>
      <c r="DR15" s="41">
        <f>'[20]Pivot COR'!AC15</f>
        <v>0</v>
      </c>
      <c r="DS15" s="41">
        <f>'[20]Pivot COR'!AD15</f>
        <v>0</v>
      </c>
      <c r="DT15" s="41">
        <f>'[20]Pivot COR'!AE15</f>
        <v>0</v>
      </c>
      <c r="DU15" s="41">
        <f>'[20]Pivot COR'!AF15</f>
        <v>0</v>
      </c>
      <c r="DV15" s="41">
        <f>'[20]Pivot COR'!AG15</f>
        <v>0</v>
      </c>
      <c r="DW15" s="128">
        <f>SUM('Gross Plant'!$AH15:$AM15)/SUM('Gross Plant'!$AH$32:$AM$32)*$DW$32</f>
        <v>0</v>
      </c>
      <c r="DX15" s="60">
        <f>-SUM('Gross Plant'!$AH15:$AM15)/SUM('Gross Plant'!$AH$32:$AM$32)*'Capital Spending'!D$6*Reserve!$DW$1</f>
        <v>0</v>
      </c>
      <c r="DY15" s="60">
        <f>-SUM('Gross Plant'!$AH15:$AM15)/SUM('Gross Plant'!$AH$32:$AM$32)*'Capital Spending'!E$6*Reserve!$DW$1</f>
        <v>0</v>
      </c>
      <c r="DZ15" s="60">
        <f>-SUM('Gross Plant'!$AH15:$AM15)/SUM('Gross Plant'!$AH$32:$AM$32)*'Capital Spending'!F$6*Reserve!$DW$1</f>
        <v>0</v>
      </c>
      <c r="EA15" s="60">
        <f>-SUM('Gross Plant'!$AH15:$AM15)/SUM('Gross Plant'!$AH$32:$AM$32)*'Capital Spending'!G$6*Reserve!$DW$1</f>
        <v>0</v>
      </c>
      <c r="EB15" s="60">
        <f>-SUM('Gross Plant'!$AH15:$AM15)/SUM('Gross Plant'!$AH$32:$AM$32)*'Capital Spending'!H$6*Reserve!$DW$1</f>
        <v>0</v>
      </c>
      <c r="EC15" s="60">
        <f>-SUM('Gross Plant'!$AH15:$AM15)/SUM('Gross Plant'!$AH$32:$AM$32)*'Capital Spending'!I$6*Reserve!$DW$1</f>
        <v>0</v>
      </c>
      <c r="ED15" s="60">
        <f>-SUM('Gross Plant'!$AH15:$AM15)/SUM('Gross Plant'!$AH$32:$AM$32)*'Capital Spending'!J$6*Reserve!$DW$1</f>
        <v>0</v>
      </c>
      <c r="EE15" s="60">
        <f>-SUM('Gross Plant'!$AH15:$AM15)/SUM('Gross Plant'!$AH$32:$AM$32)*'Capital Spending'!K$6*Reserve!$DW$1</f>
        <v>0</v>
      </c>
      <c r="EF15" s="60">
        <f>-SUM('Gross Plant'!$AH15:$AM15)/SUM('Gross Plant'!$AH$32:$AM$32)*'Capital Spending'!L$6*Reserve!$DW$1</f>
        <v>0</v>
      </c>
      <c r="EG15" s="60">
        <f>-SUM('Gross Plant'!$AH15:$AM15)/SUM('Gross Plant'!$AH$32:$AM$32)*'Capital Spending'!M$6*Reserve!$DW$1</f>
        <v>0</v>
      </c>
      <c r="EH15" s="60">
        <f>-SUM('Gross Plant'!$AH15:$AM15)/SUM('Gross Plant'!$AH$32:$AM$32)*'Capital Spending'!N$6*Reserve!$DW$1</f>
        <v>0</v>
      </c>
      <c r="EI15" s="60">
        <f>-SUM('Gross Plant'!$AH15:$AM15)/SUM('Gross Plant'!$AH$32:$AM$32)*'Capital Spending'!O$6*Reserve!$DW$1</f>
        <v>0</v>
      </c>
      <c r="EJ15" s="60">
        <f>-SUM('Gross Plant'!$AH15:$AM15)/SUM('Gross Plant'!$AH$32:$AM$32)*'Capital Spending'!P$6*Reserve!$DW$1</f>
        <v>0</v>
      </c>
      <c r="EK15" s="60">
        <f>-SUM('Gross Plant'!$AH15:$AM15)/SUM('Gross Plant'!$AH$32:$AM$32)*'Capital Spending'!Q$6*Reserve!$DW$1</f>
        <v>0</v>
      </c>
      <c r="EL15" s="60">
        <f>-SUM('Gross Plant'!$AH15:$AM15)/SUM('Gross Plant'!$AH$32:$AM$32)*'Capital Spending'!R$6*Reserve!$DW$1</f>
        <v>0</v>
      </c>
      <c r="EM15" s="60">
        <f>-SUM('Gross Plant'!$AH15:$AM15)/SUM('Gross Plant'!$AH$32:$AM$32)*'Capital Spending'!S$6*Reserve!$DW$1</f>
        <v>0</v>
      </c>
      <c r="EN15" s="60">
        <f>-SUM('Gross Plant'!$AH15:$AM15)/SUM('Gross Plant'!$AH$32:$AM$32)*'Capital Spending'!T$6*Reserve!$DW$1</f>
        <v>0</v>
      </c>
      <c r="EO15" s="60">
        <f>-SUM('Gross Plant'!$AH15:$AM15)/SUM('Gross Plant'!$AH$32:$AM$32)*'Capital Spending'!U$6*Reserve!$DW$1</f>
        <v>0</v>
      </c>
      <c r="EP15" s="60">
        <f>-SUM('Gross Plant'!$AH15:$AM15)/SUM('Gross Plant'!$AH$32:$AM$32)*'Capital Spending'!V$6*Reserve!$DW$1</f>
        <v>0</v>
      </c>
      <c r="EQ15" s="60">
        <f>-SUM('Gross Plant'!$AH15:$AM15)/SUM('Gross Plant'!$AH$32:$AM$32)*'Capital Spending'!W$6*Reserve!$DW$1</f>
        <v>0</v>
      </c>
    </row>
    <row r="16" spans="1:147">
      <c r="A16" s="51">
        <v>39400</v>
      </c>
      <c r="B16" s="62" t="s">
        <v>17</v>
      </c>
      <c r="C16" s="53">
        <f t="shared" si="4"/>
        <v>105346.66839951764</v>
      </c>
      <c r="D16" s="53">
        <f t="shared" si="32"/>
        <v>225442.73207752156</v>
      </c>
      <c r="E16" s="72">
        <f>'[20]Pivot End Balances'!AA16</f>
        <v>84266.47</v>
      </c>
      <c r="F16" s="41">
        <f t="shared" si="5"/>
        <v>86538.26</v>
      </c>
      <c r="G16" s="41">
        <f t="shared" si="6"/>
        <v>88814.989999999991</v>
      </c>
      <c r="H16" s="41">
        <f t="shared" si="7"/>
        <v>91091.719999999987</v>
      </c>
      <c r="I16" s="41">
        <f t="shared" si="8"/>
        <v>94770.159999999989</v>
      </c>
      <c r="J16" s="41">
        <f t="shared" si="9"/>
        <v>98540.459999999992</v>
      </c>
      <c r="K16" s="41">
        <f t="shared" si="10"/>
        <v>102310.76</v>
      </c>
      <c r="L16" s="41">
        <f t="shared" si="11"/>
        <v>106309.04258862472</v>
      </c>
      <c r="M16" s="41">
        <f t="shared" si="12"/>
        <v>110753.65136711294</v>
      </c>
      <c r="N16" s="41">
        <f t="shared" si="13"/>
        <v>116003.63598556939</v>
      </c>
      <c r="O16" s="41">
        <f t="shared" si="14"/>
        <v>122619.37787712237</v>
      </c>
      <c r="P16" s="41">
        <f t="shared" si="15"/>
        <v>129861.53431893299</v>
      </c>
      <c r="Q16" s="41">
        <f t="shared" si="16"/>
        <v>137626.62705636688</v>
      </c>
      <c r="R16" s="41">
        <f t="shared" si="17"/>
        <v>145868.29357339404</v>
      </c>
      <c r="S16" s="41">
        <f t="shared" si="18"/>
        <v>154430.55502163334</v>
      </c>
      <c r="T16" s="41">
        <f t="shared" si="19"/>
        <v>163351.87733754836</v>
      </c>
      <c r="U16" s="41">
        <f t="shared" si="20"/>
        <v>172007.33721378157</v>
      </c>
      <c r="V16" s="41">
        <f t="shared" si="21"/>
        <v>180887.68740265819</v>
      </c>
      <c r="W16" s="41">
        <f t="shared" si="22"/>
        <v>190124.85537385268</v>
      </c>
      <c r="X16" s="41">
        <f t="shared" si="23"/>
        <v>199727.08302920274</v>
      </c>
      <c r="Y16" s="41">
        <f t="shared" si="24"/>
        <v>209750.00327567413</v>
      </c>
      <c r="Z16" s="41">
        <f t="shared" si="25"/>
        <v>220532.04466860206</v>
      </c>
      <c r="AA16" s="41">
        <f t="shared" si="26"/>
        <v>232601.40457232032</v>
      </c>
      <c r="AB16" s="41">
        <f t="shared" si="27"/>
        <v>245261.20251496384</v>
      </c>
      <c r="AC16" s="41">
        <f t="shared" si="28"/>
        <v>258413.90324976578</v>
      </c>
      <c r="AD16" s="41">
        <f t="shared" si="29"/>
        <v>272015.80697276542</v>
      </c>
      <c r="AE16" s="41">
        <f t="shared" si="30"/>
        <v>285919.89308025216</v>
      </c>
      <c r="AF16" s="41">
        <f t="shared" si="31"/>
        <v>300162.41831639275</v>
      </c>
      <c r="AG16" s="23">
        <f t="shared" si="33"/>
        <v>225443</v>
      </c>
      <c r="AH16" s="83">
        <f>'[25]Shared Services Unit'!E19</f>
        <v>8.8800000000000004E-2</v>
      </c>
      <c r="AI16" s="83">
        <f>'[25]Shared Services Unit'!F19</f>
        <v>8.3699999999999997E-2</v>
      </c>
      <c r="AJ16" s="31">
        <f>'[20]Pivot Additions'!AB16</f>
        <v>2271.79</v>
      </c>
      <c r="AK16" s="31">
        <f>'[20]Pivot Additions'!AC16</f>
        <v>2276.73</v>
      </c>
      <c r="AL16" s="31">
        <f>'[20]Pivot Additions'!AD16</f>
        <v>2276.73</v>
      </c>
      <c r="AM16" s="31">
        <f>'[20]Pivot Additions'!AE16</f>
        <v>3678.44</v>
      </c>
      <c r="AN16" s="31">
        <f>'[20]Pivot Additions'!AF16</f>
        <v>3770.3</v>
      </c>
      <c r="AO16" s="31">
        <f>'[20]Pivot Additions'!AG16</f>
        <v>3770.3</v>
      </c>
      <c r="AP16" s="41">
        <f>IF('Net Plant'!I16&gt;0,'Gross Plant'!L16*$AH16/12,0)</f>
        <v>3998.2825886247228</v>
      </c>
      <c r="AQ16" s="41">
        <f>IF('Net Plant'!J16&gt;0,'Gross Plant'!M16*$AH16/12,0)</f>
        <v>4444.6087784882175</v>
      </c>
      <c r="AR16" s="41">
        <f>IF('Net Plant'!K16&gt;0,'Gross Plant'!N16*$AH16/12,0)</f>
        <v>5249.9846184564494</v>
      </c>
      <c r="AS16" s="41">
        <f>IF('Net Plant'!L16&gt;0,'Gross Plant'!O16*$AH16/12,0)</f>
        <v>6615.7418915529888</v>
      </c>
      <c r="AT16" s="41">
        <f>IF('Net Plant'!M16&gt;0,'Gross Plant'!P16*$AH16/12,0)</f>
        <v>7242.15644181062</v>
      </c>
      <c r="AU16" s="41">
        <f>IF('Net Plant'!N16&gt;0,'Gross Plant'!Q16*$AH16/12,0)</f>
        <v>7765.0927374338817</v>
      </c>
      <c r="AV16" s="41">
        <f>IF('Net Plant'!O16&gt;0,'Gross Plant'!R16*$AH16/12,0)</f>
        <v>8241.6665170271644</v>
      </c>
      <c r="AW16" s="41">
        <f>IF('Net Plant'!P16&gt;0,'Gross Plant'!S16*$AH16/12,0)</f>
        <v>8562.2614482393019</v>
      </c>
      <c r="AX16" s="41">
        <f>IF('Net Plant'!Q16&gt;0,'Gross Plant'!T16*$AH16/12,0)</f>
        <v>8921.3223159150148</v>
      </c>
      <c r="AY16" s="41">
        <f>IF('Net Plant'!R16&gt;0,'Gross Plant'!U16*$AI16/12,0)</f>
        <v>8655.4598762332189</v>
      </c>
      <c r="AZ16" s="41">
        <f>IF('Net Plant'!S16&gt;0,'Gross Plant'!V16*$AI16/12,0)</f>
        <v>8880.3501888766095</v>
      </c>
      <c r="BA16" s="41">
        <f>IF('Net Plant'!T16&gt;0,'Gross Plant'!W16*$AI16/12,0)</f>
        <v>9237.1679711944835</v>
      </c>
      <c r="BB16" s="41">
        <f>IF('Net Plant'!U16&gt;0,'Gross Plant'!X16*$AI16/12,0)</f>
        <v>9602.2276553500524</v>
      </c>
      <c r="BC16" s="41">
        <f>IF('Net Plant'!V16&gt;0,'Gross Plant'!Y16*$AI16/12,0)</f>
        <v>10022.920246471387</v>
      </c>
      <c r="BD16" s="41">
        <f>IF('Net Plant'!W16&gt;0,'Gross Plant'!Z16*$AI16/12,0)</f>
        <v>10782.041392927931</v>
      </c>
      <c r="BE16" s="41">
        <f>IF('Net Plant'!X16&gt;0,'Gross Plant'!AA16*$AI16/12,0)</f>
        <v>12069.35990371825</v>
      </c>
      <c r="BF16" s="41">
        <f>IF('Net Plant'!Y16&gt;0,'Gross Plant'!AB16*$AI16/12,0)</f>
        <v>12659.797942643518</v>
      </c>
      <c r="BG16" s="41">
        <f>IF('Net Plant'!Z16&gt;0,'Gross Plant'!AC16*$AI16/12,0)</f>
        <v>13152.700734801931</v>
      </c>
      <c r="BH16" s="41">
        <f>IF('Net Plant'!AA16&gt;0,'Gross Plant'!AD16*$AI16/12,0)</f>
        <v>13601.903722999652</v>
      </c>
      <c r="BI16" s="41">
        <f>IF('Net Plant'!AB16&gt;0,'Gross Plant'!AE16*$AI16/12,0)</f>
        <v>13904.08610748677</v>
      </c>
      <c r="BJ16" s="41">
        <f>IF('Net Plant'!AC16&gt;0,'Gross Plant'!AF16*$AI16/12,0)</f>
        <v>14242.525236140566</v>
      </c>
      <c r="BK16" s="23">
        <f t="shared" si="34"/>
        <v>136810.54097884436</v>
      </c>
      <c r="BL16" s="41"/>
      <c r="BM16" s="31">
        <f>'[20]Pivot Retires'!AB16</f>
        <v>0</v>
      </c>
      <c r="BN16" s="31">
        <f>'[20]Pivot Retires'!AC16</f>
        <v>0</v>
      </c>
      <c r="BO16" s="31">
        <f>'[20]Pivot Retires'!AD16</f>
        <v>0</v>
      </c>
      <c r="BP16" s="31">
        <f>'[20]Pivot Retires'!AE16</f>
        <v>0</v>
      </c>
      <c r="BQ16" s="31">
        <f>'[20]Pivot Retires'!AF16</f>
        <v>0</v>
      </c>
      <c r="BR16" s="31">
        <f>'[20]Pivot Retires'!AG16</f>
        <v>0</v>
      </c>
      <c r="BS16" s="31">
        <f>'Gross Plant'!BQ16</f>
        <v>0</v>
      </c>
      <c r="BT16" s="41">
        <f>'Gross Plant'!BR16</f>
        <v>0</v>
      </c>
      <c r="BU16" s="41">
        <f>'Gross Plant'!BS16</f>
        <v>0</v>
      </c>
      <c r="BV16" s="41">
        <f>'Gross Plant'!BT16</f>
        <v>0</v>
      </c>
      <c r="BW16" s="41">
        <f>'Gross Plant'!BU16</f>
        <v>0</v>
      </c>
      <c r="BX16" s="41">
        <f>'Gross Plant'!BV16</f>
        <v>0</v>
      </c>
      <c r="BY16" s="41">
        <f>'Gross Plant'!BW16</f>
        <v>0</v>
      </c>
      <c r="BZ16" s="41">
        <f>'Gross Plant'!BX16</f>
        <v>0</v>
      </c>
      <c r="CA16" s="41">
        <f>'Gross Plant'!BY16</f>
        <v>0</v>
      </c>
      <c r="CB16" s="41">
        <f>'Gross Plant'!BZ16</f>
        <v>0</v>
      </c>
      <c r="CC16" s="41">
        <f>'Gross Plant'!CA16</f>
        <v>0</v>
      </c>
      <c r="CD16" s="41">
        <f>'Gross Plant'!CB16</f>
        <v>0</v>
      </c>
      <c r="CE16" s="41">
        <f>'Gross Plant'!CC16</f>
        <v>0</v>
      </c>
      <c r="CF16" s="41">
        <f>'Gross Plant'!CD16</f>
        <v>0</v>
      </c>
      <c r="CG16" s="41">
        <f>'Gross Plant'!CE16</f>
        <v>0</v>
      </c>
      <c r="CH16" s="41">
        <f>'Gross Plant'!CF16</f>
        <v>0</v>
      </c>
      <c r="CI16" s="41">
        <f>'Gross Plant'!CG16</f>
        <v>0</v>
      </c>
      <c r="CJ16" s="41">
        <f>'Gross Plant'!CH16</f>
        <v>0</v>
      </c>
      <c r="CK16" s="41">
        <f>'Gross Plant'!CI16</f>
        <v>0</v>
      </c>
      <c r="CL16" s="41">
        <f>'Gross Plant'!CJ16</f>
        <v>0</v>
      </c>
      <c r="CM16" s="41">
        <f>'Gross Plant'!CK16</f>
        <v>0</v>
      </c>
      <c r="CN16" s="41"/>
      <c r="CO16" s="31">
        <f>'[20]Pivot Transfers'!AB16</f>
        <v>0</v>
      </c>
      <c r="CP16" s="31">
        <f>'[20]Pivot Transfers'!AC16</f>
        <v>0</v>
      </c>
      <c r="CQ16" s="31">
        <f>'[20]Pivot Transfers'!AD16</f>
        <v>0</v>
      </c>
      <c r="CR16" s="31">
        <f>'[20]Pivot Transfers'!AE16</f>
        <v>0</v>
      </c>
      <c r="CS16" s="31">
        <f>'[20]Pivot Transfers'!AF16</f>
        <v>0</v>
      </c>
      <c r="CT16" s="31">
        <f>'[20]Pivot Transfers'!AG16</f>
        <v>0</v>
      </c>
      <c r="CU16" s="31">
        <v>0</v>
      </c>
      <c r="CV16" s="31">
        <v>0</v>
      </c>
      <c r="CW16" s="31">
        <v>0</v>
      </c>
      <c r="CX16" s="42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/>
      <c r="DQ16" s="41">
        <f>'[20]Pivot COR'!AB16</f>
        <v>0</v>
      </c>
      <c r="DR16" s="41">
        <f>'[20]Pivot COR'!AC16</f>
        <v>0</v>
      </c>
      <c r="DS16" s="41">
        <f>'[20]Pivot COR'!AD16</f>
        <v>0</v>
      </c>
      <c r="DT16" s="41">
        <f>'[20]Pivot COR'!AE16</f>
        <v>0</v>
      </c>
      <c r="DU16" s="41">
        <f>'[20]Pivot COR'!AF16</f>
        <v>0</v>
      </c>
      <c r="DV16" s="41">
        <f>'[20]Pivot COR'!AG16</f>
        <v>0</v>
      </c>
      <c r="DW16" s="128">
        <f>SUM('Gross Plant'!$AH16:$AM16)/SUM('Gross Plant'!$AH$32:$AM$32)*$DW$32</f>
        <v>0</v>
      </c>
      <c r="DX16" s="60">
        <f>-SUM('Gross Plant'!$AH16:$AM16)/SUM('Gross Plant'!$AH$32:$AM$32)*'Capital Spending'!D$6*Reserve!$DW$1</f>
        <v>0</v>
      </c>
      <c r="DY16" s="60">
        <f>-SUM('Gross Plant'!$AH16:$AM16)/SUM('Gross Plant'!$AH$32:$AM$32)*'Capital Spending'!E$6*Reserve!$DW$1</f>
        <v>0</v>
      </c>
      <c r="DZ16" s="60">
        <f>-SUM('Gross Plant'!$AH16:$AM16)/SUM('Gross Plant'!$AH$32:$AM$32)*'Capital Spending'!F$6*Reserve!$DW$1</f>
        <v>0</v>
      </c>
      <c r="EA16" s="60">
        <f>-SUM('Gross Plant'!$AH16:$AM16)/SUM('Gross Plant'!$AH$32:$AM$32)*'Capital Spending'!G$6*Reserve!$DW$1</f>
        <v>0</v>
      </c>
      <c r="EB16" s="60">
        <f>-SUM('Gross Plant'!$AH16:$AM16)/SUM('Gross Plant'!$AH$32:$AM$32)*'Capital Spending'!H$6*Reserve!$DW$1</f>
        <v>0</v>
      </c>
      <c r="EC16" s="60">
        <f>-SUM('Gross Plant'!$AH16:$AM16)/SUM('Gross Plant'!$AH$32:$AM$32)*'Capital Spending'!I$6*Reserve!$DW$1</f>
        <v>0</v>
      </c>
      <c r="ED16" s="60">
        <f>-SUM('Gross Plant'!$AH16:$AM16)/SUM('Gross Plant'!$AH$32:$AM$32)*'Capital Spending'!J$6*Reserve!$DW$1</f>
        <v>0</v>
      </c>
      <c r="EE16" s="60">
        <f>-SUM('Gross Plant'!$AH16:$AM16)/SUM('Gross Plant'!$AH$32:$AM$32)*'Capital Spending'!K$6*Reserve!$DW$1</f>
        <v>0</v>
      </c>
      <c r="EF16" s="60">
        <f>-SUM('Gross Plant'!$AH16:$AM16)/SUM('Gross Plant'!$AH$32:$AM$32)*'Capital Spending'!L$6*Reserve!$DW$1</f>
        <v>0</v>
      </c>
      <c r="EG16" s="60">
        <f>-SUM('Gross Plant'!$AH16:$AM16)/SUM('Gross Plant'!$AH$32:$AM$32)*'Capital Spending'!M$6*Reserve!$DW$1</f>
        <v>0</v>
      </c>
      <c r="EH16" s="60">
        <f>-SUM('Gross Plant'!$AH16:$AM16)/SUM('Gross Plant'!$AH$32:$AM$32)*'Capital Spending'!N$6*Reserve!$DW$1</f>
        <v>0</v>
      </c>
      <c r="EI16" s="60">
        <f>-SUM('Gross Plant'!$AH16:$AM16)/SUM('Gross Plant'!$AH$32:$AM$32)*'Capital Spending'!O$6*Reserve!$DW$1</f>
        <v>0</v>
      </c>
      <c r="EJ16" s="60">
        <f>-SUM('Gross Plant'!$AH16:$AM16)/SUM('Gross Plant'!$AH$32:$AM$32)*'Capital Spending'!P$6*Reserve!$DW$1</f>
        <v>0</v>
      </c>
      <c r="EK16" s="60">
        <f>-SUM('Gross Plant'!$AH16:$AM16)/SUM('Gross Plant'!$AH$32:$AM$32)*'Capital Spending'!Q$6*Reserve!$DW$1</f>
        <v>0</v>
      </c>
      <c r="EL16" s="60">
        <f>-SUM('Gross Plant'!$AH16:$AM16)/SUM('Gross Plant'!$AH$32:$AM$32)*'Capital Spending'!R$6*Reserve!$DW$1</f>
        <v>0</v>
      </c>
      <c r="EM16" s="60">
        <f>-SUM('Gross Plant'!$AH16:$AM16)/SUM('Gross Plant'!$AH$32:$AM$32)*'Capital Spending'!S$6*Reserve!$DW$1</f>
        <v>0</v>
      </c>
      <c r="EN16" s="60">
        <f>-SUM('Gross Plant'!$AH16:$AM16)/SUM('Gross Plant'!$AH$32:$AM$32)*'Capital Spending'!T$6*Reserve!$DW$1</f>
        <v>0</v>
      </c>
      <c r="EO16" s="60">
        <f>-SUM('Gross Plant'!$AH16:$AM16)/SUM('Gross Plant'!$AH$32:$AM$32)*'Capital Spending'!U$6*Reserve!$DW$1</f>
        <v>0</v>
      </c>
      <c r="EP16" s="60">
        <f>-SUM('Gross Plant'!$AH16:$AM16)/SUM('Gross Plant'!$AH$32:$AM$32)*'Capital Spending'!V$6*Reserve!$DW$1</f>
        <v>0</v>
      </c>
      <c r="EQ16" s="60">
        <f>-SUM('Gross Plant'!$AH16:$AM16)/SUM('Gross Plant'!$AH$32:$AM$32)*'Capital Spending'!W$6*Reserve!$DW$1</f>
        <v>0</v>
      </c>
    </row>
    <row r="17" spans="1:147">
      <c r="A17" s="52">
        <v>39500</v>
      </c>
      <c r="B17" s="62" t="s">
        <v>129</v>
      </c>
      <c r="C17" s="53">
        <f t="shared" si="4"/>
        <v>8066.9101730769225</v>
      </c>
      <c r="D17" s="53">
        <f t="shared" si="32"/>
        <v>11030.6167675</v>
      </c>
      <c r="E17" s="72">
        <f>'[20]Pivot End Balances'!AA17</f>
        <v>6875.02</v>
      </c>
      <c r="F17" s="41">
        <f t="shared" si="5"/>
        <v>7074.3</v>
      </c>
      <c r="G17" s="41">
        <f t="shared" si="6"/>
        <v>7273.58</v>
      </c>
      <c r="H17" s="41">
        <f t="shared" si="7"/>
        <v>7472.86</v>
      </c>
      <c r="I17" s="41">
        <f t="shared" si="8"/>
        <v>7672.1399999999994</v>
      </c>
      <c r="J17" s="41">
        <f t="shared" si="9"/>
        <v>7871.4199999999992</v>
      </c>
      <c r="K17" s="41">
        <f t="shared" si="10"/>
        <v>8070.6999999999989</v>
      </c>
      <c r="L17" s="41">
        <f t="shared" si="11"/>
        <v>8267.6339166666658</v>
      </c>
      <c r="M17" s="41">
        <f t="shared" si="12"/>
        <v>8464.5678333333326</v>
      </c>
      <c r="N17" s="41">
        <f t="shared" si="13"/>
        <v>8661.5017499999994</v>
      </c>
      <c r="O17" s="41">
        <f t="shared" si="14"/>
        <v>8858.4356666666663</v>
      </c>
      <c r="P17" s="41">
        <f t="shared" si="15"/>
        <v>9055.3695833333331</v>
      </c>
      <c r="Q17" s="41">
        <f t="shared" si="16"/>
        <v>9252.3035</v>
      </c>
      <c r="R17" s="41">
        <f t="shared" si="17"/>
        <v>9449.2374166666668</v>
      </c>
      <c r="S17" s="41">
        <f t="shared" si="18"/>
        <v>9646.1713333333337</v>
      </c>
      <c r="T17" s="41">
        <f t="shared" si="19"/>
        <v>9843.1052500000005</v>
      </c>
      <c r="U17" s="41">
        <f t="shared" si="20"/>
        <v>10041.02383625</v>
      </c>
      <c r="V17" s="41">
        <f t="shared" si="21"/>
        <v>10238.9424225</v>
      </c>
      <c r="W17" s="41">
        <f t="shared" si="22"/>
        <v>10436.86100875</v>
      </c>
      <c r="X17" s="41">
        <f t="shared" si="23"/>
        <v>10634.779595</v>
      </c>
      <c r="Y17" s="41">
        <f t="shared" si="24"/>
        <v>10832.69818125</v>
      </c>
      <c r="Z17" s="41">
        <f t="shared" si="25"/>
        <v>11030.6167675</v>
      </c>
      <c r="AA17" s="41">
        <f t="shared" si="26"/>
        <v>11228.53535375</v>
      </c>
      <c r="AB17" s="41">
        <f t="shared" si="27"/>
        <v>11426.453939999999</v>
      </c>
      <c r="AC17" s="41">
        <f t="shared" si="28"/>
        <v>11624.372526249999</v>
      </c>
      <c r="AD17" s="41">
        <f t="shared" si="29"/>
        <v>11822.291112499999</v>
      </c>
      <c r="AE17" s="41">
        <f t="shared" si="30"/>
        <v>12020.209698749999</v>
      </c>
      <c r="AF17" s="41">
        <f t="shared" si="31"/>
        <v>12218.128284999999</v>
      </c>
      <c r="AG17" s="23">
        <f t="shared" si="33"/>
        <v>11031</v>
      </c>
      <c r="AH17" s="83">
        <f>'[25]Shared Services Unit'!E20</f>
        <v>0.1</v>
      </c>
      <c r="AI17" s="83">
        <f>'[25]Shared Services Unit'!F20</f>
        <v>0.10050000000000001</v>
      </c>
      <c r="AJ17" s="31">
        <f>'[20]Pivot Additions'!AB17</f>
        <v>199.28</v>
      </c>
      <c r="AK17" s="31">
        <f>'[20]Pivot Additions'!AC17</f>
        <v>199.28</v>
      </c>
      <c r="AL17" s="31">
        <f>'[20]Pivot Additions'!AD17</f>
        <v>199.28</v>
      </c>
      <c r="AM17" s="31">
        <f>'[20]Pivot Additions'!AE17</f>
        <v>199.28</v>
      </c>
      <c r="AN17" s="31">
        <f>'[20]Pivot Additions'!AF17</f>
        <v>199.28</v>
      </c>
      <c r="AO17" s="31">
        <f>'[20]Pivot Additions'!AG17</f>
        <v>199.28</v>
      </c>
      <c r="AP17" s="41">
        <f>IF('Net Plant'!I17&gt;0,'Gross Plant'!L17*$AH17/12,0)</f>
        <v>196.93391666666665</v>
      </c>
      <c r="AQ17" s="41">
        <f>IF('Net Plant'!J17&gt;0,'Gross Plant'!M17*$AH17/12,0)</f>
        <v>196.93391666666665</v>
      </c>
      <c r="AR17" s="41">
        <f>IF('Net Plant'!K17&gt;0,'Gross Plant'!N17*$AH17/12,0)</f>
        <v>196.93391666666665</v>
      </c>
      <c r="AS17" s="41">
        <f>IF('Net Plant'!L17&gt;0,'Gross Plant'!O17*$AH17/12,0)</f>
        <v>196.93391666666665</v>
      </c>
      <c r="AT17" s="41">
        <f>IF('Net Plant'!M17&gt;0,'Gross Plant'!P17*$AH17/12,0)</f>
        <v>196.93391666666665</v>
      </c>
      <c r="AU17" s="41">
        <f>IF('Net Plant'!N17&gt;0,'Gross Plant'!Q17*$AH17/12,0)</f>
        <v>196.93391666666665</v>
      </c>
      <c r="AV17" s="41">
        <f>IF('Net Plant'!O17&gt;0,'Gross Plant'!R17*$AH17/12,0)</f>
        <v>196.93391666666665</v>
      </c>
      <c r="AW17" s="41">
        <f>IF('Net Plant'!P17&gt;0,'Gross Plant'!S17*$AH17/12,0)</f>
        <v>196.93391666666665</v>
      </c>
      <c r="AX17" s="41">
        <f>IF('Net Plant'!Q17&gt;0,'Gross Plant'!T17*$AH17/12,0)</f>
        <v>196.93391666666665</v>
      </c>
      <c r="AY17" s="41">
        <f>IF('Net Plant'!R17&gt;0,'Gross Plant'!U17*$AI17/12,0)</f>
        <v>197.91858625</v>
      </c>
      <c r="AZ17" s="41">
        <f>IF('Net Plant'!S17&gt;0,'Gross Plant'!V17*$AI17/12,0)</f>
        <v>197.91858625</v>
      </c>
      <c r="BA17" s="41">
        <f>IF('Net Plant'!T17&gt;0,'Gross Plant'!W17*$AI17/12,0)</f>
        <v>197.91858625</v>
      </c>
      <c r="BB17" s="41">
        <f>IF('Net Plant'!U17&gt;0,'Gross Plant'!X17*$AI17/12,0)</f>
        <v>197.91858625</v>
      </c>
      <c r="BC17" s="41">
        <f>IF('Net Plant'!V17&gt;0,'Gross Plant'!Y17*$AI17/12,0)</f>
        <v>197.91858625</v>
      </c>
      <c r="BD17" s="41">
        <f>IF('Net Plant'!W17&gt;0,'Gross Plant'!Z17*$AI17/12,0)</f>
        <v>197.91858625</v>
      </c>
      <c r="BE17" s="41">
        <f>IF('Net Plant'!X17&gt;0,'Gross Plant'!AA17*$AI17/12,0)</f>
        <v>197.91858625</v>
      </c>
      <c r="BF17" s="41">
        <f>IF('Net Plant'!Y17&gt;0,'Gross Plant'!AB17*$AI17/12,0)</f>
        <v>197.91858625</v>
      </c>
      <c r="BG17" s="41">
        <f>IF('Net Plant'!Z17&gt;0,'Gross Plant'!AC17*$AI17/12,0)</f>
        <v>197.91858625</v>
      </c>
      <c r="BH17" s="41">
        <f>IF('Net Plant'!AA17&gt;0,'Gross Plant'!AD17*$AI17/12,0)</f>
        <v>197.91858625</v>
      </c>
      <c r="BI17" s="41">
        <f>IF('Net Plant'!AB17&gt;0,'Gross Plant'!AE17*$AI17/12,0)</f>
        <v>197.91858625</v>
      </c>
      <c r="BJ17" s="41">
        <f>IF('Net Plant'!AC17&gt;0,'Gross Plant'!AF17*$AI17/12,0)</f>
        <v>197.91858625</v>
      </c>
      <c r="BK17" s="23">
        <f t="shared" si="34"/>
        <v>2375.0230350000002</v>
      </c>
      <c r="BL17" s="41"/>
      <c r="BM17" s="31">
        <f>'[20]Pivot Retires'!AB17</f>
        <v>0</v>
      </c>
      <c r="BN17" s="31">
        <f>'[20]Pivot Retires'!AC17</f>
        <v>0</v>
      </c>
      <c r="BO17" s="31">
        <f>'[20]Pivot Retires'!AD17</f>
        <v>0</v>
      </c>
      <c r="BP17" s="31">
        <f>'[20]Pivot Retires'!AE17</f>
        <v>0</v>
      </c>
      <c r="BQ17" s="31">
        <f>'[20]Pivot Retires'!AF17</f>
        <v>0</v>
      </c>
      <c r="BR17" s="31">
        <f>'[20]Pivot Retires'!AG17</f>
        <v>0</v>
      </c>
      <c r="BS17" s="31">
        <f>'Gross Plant'!BQ17</f>
        <v>0</v>
      </c>
      <c r="BT17" s="41">
        <f>'Gross Plant'!BR17</f>
        <v>0</v>
      </c>
      <c r="BU17" s="41">
        <f>'Gross Plant'!BS17</f>
        <v>0</v>
      </c>
      <c r="BV17" s="41">
        <f>'Gross Plant'!BT17</f>
        <v>0</v>
      </c>
      <c r="BW17" s="41">
        <f>'Gross Plant'!BU17</f>
        <v>0</v>
      </c>
      <c r="BX17" s="41">
        <f>'Gross Plant'!BV17</f>
        <v>0</v>
      </c>
      <c r="BY17" s="41">
        <f>'Gross Plant'!BW17</f>
        <v>0</v>
      </c>
      <c r="BZ17" s="41">
        <f>'Gross Plant'!BX17</f>
        <v>0</v>
      </c>
      <c r="CA17" s="41">
        <f>'Gross Plant'!BY17</f>
        <v>0</v>
      </c>
      <c r="CB17" s="41">
        <f>'Gross Plant'!BZ17</f>
        <v>0</v>
      </c>
      <c r="CC17" s="41">
        <f>'Gross Plant'!CA17</f>
        <v>0</v>
      </c>
      <c r="CD17" s="41">
        <f>'Gross Plant'!CB17</f>
        <v>0</v>
      </c>
      <c r="CE17" s="41">
        <f>'Gross Plant'!CC17</f>
        <v>0</v>
      </c>
      <c r="CF17" s="41">
        <f>'Gross Plant'!CD17</f>
        <v>0</v>
      </c>
      <c r="CG17" s="41">
        <f>'Gross Plant'!CE17</f>
        <v>0</v>
      </c>
      <c r="CH17" s="41">
        <f>'Gross Plant'!CF17</f>
        <v>0</v>
      </c>
      <c r="CI17" s="41">
        <f>'Gross Plant'!CG17</f>
        <v>0</v>
      </c>
      <c r="CJ17" s="41">
        <f>'Gross Plant'!CH17</f>
        <v>0</v>
      </c>
      <c r="CK17" s="41">
        <f>'Gross Plant'!CI17</f>
        <v>0</v>
      </c>
      <c r="CL17" s="41">
        <f>'Gross Plant'!CJ17</f>
        <v>0</v>
      </c>
      <c r="CM17" s="41">
        <f>'Gross Plant'!CK17</f>
        <v>0</v>
      </c>
      <c r="CN17" s="41"/>
      <c r="CO17" s="31">
        <f>'[20]Pivot Transfers'!AB17</f>
        <v>0</v>
      </c>
      <c r="CP17" s="31">
        <f>'[20]Pivot Transfers'!AC17</f>
        <v>0</v>
      </c>
      <c r="CQ17" s="31">
        <f>'[20]Pivot Transfers'!AD17</f>
        <v>0</v>
      </c>
      <c r="CR17" s="31">
        <f>'[20]Pivot Transfers'!AE17</f>
        <v>0</v>
      </c>
      <c r="CS17" s="31">
        <f>'[20]Pivot Transfers'!AF17</f>
        <v>0</v>
      </c>
      <c r="CT17" s="31">
        <f>'[20]Pivot Transfers'!AG17</f>
        <v>0</v>
      </c>
      <c r="CU17" s="31">
        <v>0</v>
      </c>
      <c r="CV17" s="31">
        <v>0</v>
      </c>
      <c r="CW17" s="31">
        <v>0</v>
      </c>
      <c r="CX17" s="42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/>
      <c r="DQ17" s="41">
        <f>'[20]Pivot COR'!AB17</f>
        <v>0</v>
      </c>
      <c r="DR17" s="41">
        <f>'[20]Pivot COR'!AC17</f>
        <v>0</v>
      </c>
      <c r="DS17" s="41">
        <f>'[20]Pivot COR'!AD17</f>
        <v>0</v>
      </c>
      <c r="DT17" s="41">
        <f>'[20]Pivot COR'!AE17</f>
        <v>0</v>
      </c>
      <c r="DU17" s="41">
        <f>'[20]Pivot COR'!AF17</f>
        <v>0</v>
      </c>
      <c r="DV17" s="41">
        <f>'[20]Pivot COR'!AG17</f>
        <v>0</v>
      </c>
      <c r="DW17" s="128">
        <f>SUM('Gross Plant'!$AH17:$AM17)/SUM('Gross Plant'!$AH$32:$AM$32)*$DW$32</f>
        <v>0</v>
      </c>
      <c r="DX17" s="60">
        <f>-SUM('Gross Plant'!$AH17:$AM17)/SUM('Gross Plant'!$AH$32:$AM$32)*'Capital Spending'!D$6*Reserve!$DW$1</f>
        <v>0</v>
      </c>
      <c r="DY17" s="60">
        <f>-SUM('Gross Plant'!$AH17:$AM17)/SUM('Gross Plant'!$AH$32:$AM$32)*'Capital Spending'!E$6*Reserve!$DW$1</f>
        <v>0</v>
      </c>
      <c r="DZ17" s="60">
        <f>-SUM('Gross Plant'!$AH17:$AM17)/SUM('Gross Plant'!$AH$32:$AM$32)*'Capital Spending'!F$6*Reserve!$DW$1</f>
        <v>0</v>
      </c>
      <c r="EA17" s="60">
        <f>-SUM('Gross Plant'!$AH17:$AM17)/SUM('Gross Plant'!$AH$32:$AM$32)*'Capital Spending'!G$6*Reserve!$DW$1</f>
        <v>0</v>
      </c>
      <c r="EB17" s="60">
        <f>-SUM('Gross Plant'!$AH17:$AM17)/SUM('Gross Plant'!$AH$32:$AM$32)*'Capital Spending'!H$6*Reserve!$DW$1</f>
        <v>0</v>
      </c>
      <c r="EC17" s="60">
        <f>-SUM('Gross Plant'!$AH17:$AM17)/SUM('Gross Plant'!$AH$32:$AM$32)*'Capital Spending'!I$6*Reserve!$DW$1</f>
        <v>0</v>
      </c>
      <c r="ED17" s="60">
        <f>-SUM('Gross Plant'!$AH17:$AM17)/SUM('Gross Plant'!$AH$32:$AM$32)*'Capital Spending'!J$6*Reserve!$DW$1</f>
        <v>0</v>
      </c>
      <c r="EE17" s="60">
        <f>-SUM('Gross Plant'!$AH17:$AM17)/SUM('Gross Plant'!$AH$32:$AM$32)*'Capital Spending'!K$6*Reserve!$DW$1</f>
        <v>0</v>
      </c>
      <c r="EF17" s="60">
        <f>-SUM('Gross Plant'!$AH17:$AM17)/SUM('Gross Plant'!$AH$32:$AM$32)*'Capital Spending'!L$6*Reserve!$DW$1</f>
        <v>0</v>
      </c>
      <c r="EG17" s="60">
        <f>-SUM('Gross Plant'!$AH17:$AM17)/SUM('Gross Plant'!$AH$32:$AM$32)*'Capital Spending'!M$6*Reserve!$DW$1</f>
        <v>0</v>
      </c>
      <c r="EH17" s="60">
        <f>-SUM('Gross Plant'!$AH17:$AM17)/SUM('Gross Plant'!$AH$32:$AM$32)*'Capital Spending'!N$6*Reserve!$DW$1</f>
        <v>0</v>
      </c>
      <c r="EI17" s="60">
        <f>-SUM('Gross Plant'!$AH17:$AM17)/SUM('Gross Plant'!$AH$32:$AM$32)*'Capital Spending'!O$6*Reserve!$DW$1</f>
        <v>0</v>
      </c>
      <c r="EJ17" s="60">
        <f>-SUM('Gross Plant'!$AH17:$AM17)/SUM('Gross Plant'!$AH$32:$AM$32)*'Capital Spending'!P$6*Reserve!$DW$1</f>
        <v>0</v>
      </c>
      <c r="EK17" s="60">
        <f>-SUM('Gross Plant'!$AH17:$AM17)/SUM('Gross Plant'!$AH$32:$AM$32)*'Capital Spending'!Q$6*Reserve!$DW$1</f>
        <v>0</v>
      </c>
      <c r="EL17" s="60">
        <f>-SUM('Gross Plant'!$AH17:$AM17)/SUM('Gross Plant'!$AH$32:$AM$32)*'Capital Spending'!R$6*Reserve!$DW$1</f>
        <v>0</v>
      </c>
      <c r="EM17" s="60">
        <f>-SUM('Gross Plant'!$AH17:$AM17)/SUM('Gross Plant'!$AH$32:$AM$32)*'Capital Spending'!S$6*Reserve!$DW$1</f>
        <v>0</v>
      </c>
      <c r="EN17" s="60">
        <f>-SUM('Gross Plant'!$AH17:$AM17)/SUM('Gross Plant'!$AH$32:$AM$32)*'Capital Spending'!T$6*Reserve!$DW$1</f>
        <v>0</v>
      </c>
      <c r="EO17" s="60">
        <f>-SUM('Gross Plant'!$AH17:$AM17)/SUM('Gross Plant'!$AH$32:$AM$32)*'Capital Spending'!U$6*Reserve!$DW$1</f>
        <v>0</v>
      </c>
      <c r="EP17" s="60">
        <f>-SUM('Gross Plant'!$AH17:$AM17)/SUM('Gross Plant'!$AH$32:$AM$32)*'Capital Spending'!V$6*Reserve!$DW$1</f>
        <v>0</v>
      </c>
      <c r="EQ17" s="60">
        <f>-SUM('Gross Plant'!$AH17:$AM17)/SUM('Gross Plant'!$AH$32:$AM$32)*'Capital Spending'!W$6*Reserve!$DW$1</f>
        <v>0</v>
      </c>
    </row>
    <row r="18" spans="1:147">
      <c r="A18" s="51">
        <v>39700</v>
      </c>
      <c r="B18" s="62" t="s">
        <v>18</v>
      </c>
      <c r="C18" s="53">
        <f t="shared" si="4"/>
        <v>1265165.259716209</v>
      </c>
      <c r="D18" s="53">
        <f t="shared" si="32"/>
        <v>1430512.6825936004</v>
      </c>
      <c r="E18" s="72">
        <f>'[20]Pivot End Balances'!AA18</f>
        <v>1214542.05</v>
      </c>
      <c r="F18" s="41">
        <f t="shared" si="5"/>
        <v>1226792.1700000002</v>
      </c>
      <c r="G18" s="41">
        <f t="shared" si="6"/>
        <v>1239042.2900000003</v>
      </c>
      <c r="H18" s="41">
        <f t="shared" si="7"/>
        <v>1251292.4100000004</v>
      </c>
      <c r="I18" s="41">
        <f t="shared" si="8"/>
        <v>1263542.5300000005</v>
      </c>
      <c r="J18" s="41">
        <f t="shared" si="9"/>
        <v>1241037.1900000006</v>
      </c>
      <c r="K18" s="41">
        <f t="shared" si="10"/>
        <v>1253142.1700000006</v>
      </c>
      <c r="L18" s="41">
        <f t="shared" si="11"/>
        <v>1264449.5285934093</v>
      </c>
      <c r="M18" s="41">
        <f t="shared" si="12"/>
        <v>1275782.4216306151</v>
      </c>
      <c r="N18" s="41">
        <f t="shared" si="13"/>
        <v>1287161.3904406265</v>
      </c>
      <c r="O18" s="41">
        <f t="shared" si="14"/>
        <v>1298618.4945990057</v>
      </c>
      <c r="P18" s="41">
        <f t="shared" si="15"/>
        <v>1310111.4361056976</v>
      </c>
      <c r="Q18" s="41">
        <f t="shared" si="16"/>
        <v>1321634.2949413599</v>
      </c>
      <c r="R18" s="41">
        <f t="shared" si="17"/>
        <v>1333184.4186937278</v>
      </c>
      <c r="S18" s="41">
        <f t="shared" si="18"/>
        <v>1344752.883770084</v>
      </c>
      <c r="T18" s="41">
        <f t="shared" si="19"/>
        <v>1356341.8908172089</v>
      </c>
      <c r="U18" s="41">
        <f t="shared" si="20"/>
        <v>1368595.179717235</v>
      </c>
      <c r="V18" s="41">
        <f t="shared" si="21"/>
        <v>1380862.8824138269</v>
      </c>
      <c r="W18" s="41">
        <f t="shared" si="22"/>
        <v>1393153.4544766662</v>
      </c>
      <c r="X18" s="41">
        <f t="shared" si="23"/>
        <v>1405467.4241503668</v>
      </c>
      <c r="Y18" s="41">
        <f t="shared" si="24"/>
        <v>1417808.3570905321</v>
      </c>
      <c r="Z18" s="41">
        <f t="shared" si="25"/>
        <v>1430197.9440507176</v>
      </c>
      <c r="AA18" s="41">
        <f t="shared" si="26"/>
        <v>1442670.0385538547</v>
      </c>
      <c r="AB18" s="41">
        <f t="shared" si="27"/>
        <v>1455179.9757442896</v>
      </c>
      <c r="AC18" s="41">
        <f t="shared" si="28"/>
        <v>1467721.5043380596</v>
      </c>
      <c r="AD18" s="41">
        <f t="shared" si="29"/>
        <v>1480291.8235027192</v>
      </c>
      <c r="AE18" s="41">
        <f t="shared" si="30"/>
        <v>1492881.5103109404</v>
      </c>
      <c r="AF18" s="41">
        <f t="shared" si="31"/>
        <v>1505492.8885503884</v>
      </c>
      <c r="AG18" s="23">
        <f t="shared" si="33"/>
        <v>1430513</v>
      </c>
      <c r="AH18" s="83">
        <f>'[25]Shared Services Unit'!E21</f>
        <v>5.5399999999999998E-2</v>
      </c>
      <c r="AI18" s="83">
        <f>'[25]Shared Services Unit'!F21</f>
        <v>5.8500000000000003E-2</v>
      </c>
      <c r="AJ18" s="31">
        <f>'[20]Pivot Additions'!AB18</f>
        <v>12250.12</v>
      </c>
      <c r="AK18" s="31">
        <f>'[20]Pivot Additions'!AC18</f>
        <v>12250.12</v>
      </c>
      <c r="AL18" s="31">
        <f>'[20]Pivot Additions'!AD18</f>
        <v>12250.12</v>
      </c>
      <c r="AM18" s="31">
        <f>'[20]Pivot Additions'!AE18</f>
        <v>12250.12</v>
      </c>
      <c r="AN18" s="31">
        <f>'[20]Pivot Additions'!AF18</f>
        <v>11906.86</v>
      </c>
      <c r="AO18" s="31">
        <f>'[20]Pivot Additions'!AG18</f>
        <v>12104.98</v>
      </c>
      <c r="AP18" s="41">
        <f>IF('Net Plant'!I18&gt;0,'Gross Plant'!L18*$AH18/12,0)</f>
        <v>11307.35859340862</v>
      </c>
      <c r="AQ18" s="41">
        <f>IF('Net Plant'!J18&gt;0,'Gross Plant'!M18*$AH18/12,0)</f>
        <v>11332.893037205873</v>
      </c>
      <c r="AR18" s="41">
        <f>IF('Net Plant'!K18&gt;0,'Gross Plant'!N18*$AH18/12,0)</f>
        <v>11378.968810011464</v>
      </c>
      <c r="AS18" s="41">
        <f>IF('Net Plant'!L18&gt;0,'Gross Plant'!O18*$AH18/12,0)</f>
        <v>11457.104158379074</v>
      </c>
      <c r="AT18" s="41">
        <f>IF('Net Plant'!M18&gt;0,'Gross Plant'!P18*$AH18/12,0)</f>
        <v>11492.941506692036</v>
      </c>
      <c r="AU18" s="41">
        <f>IF('Net Plant'!N18&gt;0,'Gross Plant'!Q18*$AH18/12,0)</f>
        <v>11522.858835662177</v>
      </c>
      <c r="AV18" s="41">
        <f>IF('Net Plant'!O18&gt;0,'Gross Plant'!R18*$AH18/12,0)</f>
        <v>11550.12375236803</v>
      </c>
      <c r="AW18" s="41">
        <f>IF('Net Plant'!P18&gt;0,'Gross Plant'!S18*$AH18/12,0)</f>
        <v>11568.465076356262</v>
      </c>
      <c r="AX18" s="41">
        <f>IF('Net Plant'!Q18&gt;0,'Gross Plant'!T18*$AH18/12,0)</f>
        <v>11589.007047124913</v>
      </c>
      <c r="AY18" s="41">
        <f>IF('Net Plant'!R18&gt;0,'Gross Plant'!U18*$AI18/12,0)</f>
        <v>12253.288900026062</v>
      </c>
      <c r="AZ18" s="41">
        <f>IF('Net Plant'!S18&gt;0,'Gross Plant'!V18*$AI18/12,0)</f>
        <v>12267.702696591745</v>
      </c>
      <c r="BA18" s="41">
        <f>IF('Net Plant'!T18&gt;0,'Gross Plant'!W18*$AI18/12,0)</f>
        <v>12290.572062839208</v>
      </c>
      <c r="BB18" s="41">
        <f>IF('Net Plant'!U18&gt;0,'Gross Plant'!X18*$AI18/12,0)</f>
        <v>12313.969673700705</v>
      </c>
      <c r="BC18" s="41">
        <f>IF('Net Plant'!V18&gt;0,'Gross Plant'!Y18*$AI18/12,0)</f>
        <v>12340.932940165314</v>
      </c>
      <c r="BD18" s="41">
        <f>IF('Net Plant'!W18&gt;0,'Gross Plant'!Z18*$AI18/12,0)</f>
        <v>12389.586960185656</v>
      </c>
      <c r="BE18" s="41">
        <f>IF('Net Plant'!X18&gt;0,'Gross Plant'!AA18*$AI18/12,0)</f>
        <v>12472.094503137016</v>
      </c>
      <c r="BF18" s="41">
        <f>IF('Net Plant'!Y18&gt;0,'Gross Plant'!AB18*$AI18/12,0)</f>
        <v>12509.937190434999</v>
      </c>
      <c r="BG18" s="41">
        <f>IF('Net Plant'!Z18&gt;0,'Gross Plant'!AC18*$AI18/12,0)</f>
        <v>12541.528593769895</v>
      </c>
      <c r="BH18" s="41">
        <f>IF('Net Plant'!AA18&gt;0,'Gross Plant'!AD18*$AI18/12,0)</f>
        <v>12570.319164659652</v>
      </c>
      <c r="BI18" s="41">
        <f>IF('Net Plant'!AB18&gt;0,'Gross Plant'!AE18*$AI18/12,0)</f>
        <v>12589.686808221231</v>
      </c>
      <c r="BJ18" s="41">
        <f>IF('Net Plant'!AC18&gt;0,'Gross Plant'!AF18*$AI18/12,0)</f>
        <v>12611.378239448053</v>
      </c>
      <c r="BK18" s="23">
        <f t="shared" si="34"/>
        <v>149150.99773317954</v>
      </c>
      <c r="BL18" s="41"/>
      <c r="BM18" s="31">
        <f>'[20]Pivot Retires'!AB18</f>
        <v>0</v>
      </c>
      <c r="BN18" s="31">
        <f>'[20]Pivot Retires'!AC18</f>
        <v>0</v>
      </c>
      <c r="BO18" s="31">
        <f>'[20]Pivot Retires'!AD18</f>
        <v>0</v>
      </c>
      <c r="BP18" s="31">
        <f>'[20]Pivot Retires'!AE18</f>
        <v>0</v>
      </c>
      <c r="BQ18" s="31">
        <f>'[20]Pivot Retires'!AF18</f>
        <v>-34412.199999999997</v>
      </c>
      <c r="BR18" s="31">
        <f>'[20]Pivot Retires'!AG18</f>
        <v>0</v>
      </c>
      <c r="BS18" s="31">
        <f>'Gross Plant'!BQ18</f>
        <v>0</v>
      </c>
      <c r="BT18" s="41">
        <f>'Gross Plant'!BR18</f>
        <v>0</v>
      </c>
      <c r="BU18" s="41">
        <f>'Gross Plant'!BS18</f>
        <v>0</v>
      </c>
      <c r="BV18" s="41">
        <f>'Gross Plant'!BT18</f>
        <v>0</v>
      </c>
      <c r="BW18" s="41">
        <f>'Gross Plant'!BU18</f>
        <v>0</v>
      </c>
      <c r="BX18" s="41">
        <f>'Gross Plant'!BV18</f>
        <v>0</v>
      </c>
      <c r="BY18" s="41">
        <f>'Gross Plant'!BW18</f>
        <v>0</v>
      </c>
      <c r="BZ18" s="41">
        <f>'Gross Plant'!BX18</f>
        <v>0</v>
      </c>
      <c r="CA18" s="41">
        <f>'Gross Plant'!BY18</f>
        <v>0</v>
      </c>
      <c r="CB18" s="41">
        <f>'Gross Plant'!BZ18</f>
        <v>0</v>
      </c>
      <c r="CC18" s="41">
        <f>'Gross Plant'!CA18</f>
        <v>0</v>
      </c>
      <c r="CD18" s="41">
        <f>'Gross Plant'!CB18</f>
        <v>0</v>
      </c>
      <c r="CE18" s="41">
        <f>'Gross Plant'!CC18</f>
        <v>0</v>
      </c>
      <c r="CF18" s="41">
        <f>'Gross Plant'!CD18</f>
        <v>0</v>
      </c>
      <c r="CG18" s="41">
        <f>'Gross Plant'!CE18</f>
        <v>0</v>
      </c>
      <c r="CH18" s="41">
        <f>'Gross Plant'!CF18</f>
        <v>0</v>
      </c>
      <c r="CI18" s="41">
        <f>'Gross Plant'!CG18</f>
        <v>0</v>
      </c>
      <c r="CJ18" s="41">
        <f>'Gross Plant'!CH18</f>
        <v>0</v>
      </c>
      <c r="CK18" s="41">
        <f>'Gross Plant'!CI18</f>
        <v>0</v>
      </c>
      <c r="CL18" s="41">
        <f>'Gross Plant'!CJ18</f>
        <v>0</v>
      </c>
      <c r="CM18" s="41">
        <f>'Gross Plant'!CK18</f>
        <v>0</v>
      </c>
      <c r="CN18" s="41"/>
      <c r="CO18" s="31">
        <f>'[20]Pivot Transfers'!AB18</f>
        <v>0</v>
      </c>
      <c r="CP18" s="31">
        <f>'[20]Pivot Transfers'!AC18</f>
        <v>0</v>
      </c>
      <c r="CQ18" s="31">
        <f>'[20]Pivot Transfers'!AD18</f>
        <v>0</v>
      </c>
      <c r="CR18" s="31">
        <f>'[20]Pivot Transfers'!AE18</f>
        <v>0</v>
      </c>
      <c r="CS18" s="31">
        <f>'[20]Pivot Transfers'!AF18</f>
        <v>0</v>
      </c>
      <c r="CT18" s="31">
        <f>'[20]Pivot Transfers'!AG18</f>
        <v>0</v>
      </c>
      <c r="CU18" s="31">
        <v>0</v>
      </c>
      <c r="CV18" s="31">
        <v>0</v>
      </c>
      <c r="CW18" s="31">
        <v>0</v>
      </c>
      <c r="CX18" s="43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/>
      <c r="DQ18" s="41">
        <f>'[20]Pivot COR'!AB18</f>
        <v>0</v>
      </c>
      <c r="DR18" s="41">
        <f>'[20]Pivot COR'!AC18</f>
        <v>0</v>
      </c>
      <c r="DS18" s="41">
        <f>'[20]Pivot COR'!AD18</f>
        <v>0</v>
      </c>
      <c r="DT18" s="41">
        <f>'[20]Pivot COR'!AE18</f>
        <v>0</v>
      </c>
      <c r="DU18" s="41">
        <f>'[20]Pivot COR'!AF18</f>
        <v>0</v>
      </c>
      <c r="DV18" s="41">
        <f>'[20]Pivot COR'!AG18</f>
        <v>0</v>
      </c>
      <c r="DW18" s="128">
        <f>SUM('Gross Plant'!$AH18:$AM18)/SUM('Gross Plant'!$AH$32:$AM$32)*$DW$32</f>
        <v>0</v>
      </c>
      <c r="DX18" s="60">
        <f>-SUM('Gross Plant'!$AH18:$AM18)/SUM('Gross Plant'!$AH$32:$AM$32)*'Capital Spending'!D$6*Reserve!$DW$1</f>
        <v>0</v>
      </c>
      <c r="DY18" s="60">
        <f>-SUM('Gross Plant'!$AH18:$AM18)/SUM('Gross Plant'!$AH$32:$AM$32)*'Capital Spending'!E$6*Reserve!$DW$1</f>
        <v>0</v>
      </c>
      <c r="DZ18" s="60">
        <f>-SUM('Gross Plant'!$AH18:$AM18)/SUM('Gross Plant'!$AH$32:$AM$32)*'Capital Spending'!F$6*Reserve!$DW$1</f>
        <v>0</v>
      </c>
      <c r="EA18" s="60">
        <f>-SUM('Gross Plant'!$AH18:$AM18)/SUM('Gross Plant'!$AH$32:$AM$32)*'Capital Spending'!G$6*Reserve!$DW$1</f>
        <v>0</v>
      </c>
      <c r="EB18" s="60">
        <f>-SUM('Gross Plant'!$AH18:$AM18)/SUM('Gross Plant'!$AH$32:$AM$32)*'Capital Spending'!H$6*Reserve!$DW$1</f>
        <v>0</v>
      </c>
      <c r="EC18" s="60">
        <f>-SUM('Gross Plant'!$AH18:$AM18)/SUM('Gross Plant'!$AH$32:$AM$32)*'Capital Spending'!I$6*Reserve!$DW$1</f>
        <v>0</v>
      </c>
      <c r="ED18" s="60">
        <f>-SUM('Gross Plant'!$AH18:$AM18)/SUM('Gross Plant'!$AH$32:$AM$32)*'Capital Spending'!J$6*Reserve!$DW$1</f>
        <v>0</v>
      </c>
      <c r="EE18" s="60">
        <f>-SUM('Gross Plant'!$AH18:$AM18)/SUM('Gross Plant'!$AH$32:$AM$32)*'Capital Spending'!K$6*Reserve!$DW$1</f>
        <v>0</v>
      </c>
      <c r="EF18" s="60">
        <f>-SUM('Gross Plant'!$AH18:$AM18)/SUM('Gross Plant'!$AH$32:$AM$32)*'Capital Spending'!L$6*Reserve!$DW$1</f>
        <v>0</v>
      </c>
      <c r="EG18" s="60">
        <f>-SUM('Gross Plant'!$AH18:$AM18)/SUM('Gross Plant'!$AH$32:$AM$32)*'Capital Spending'!M$6*Reserve!$DW$1</f>
        <v>0</v>
      </c>
      <c r="EH18" s="60">
        <f>-SUM('Gross Plant'!$AH18:$AM18)/SUM('Gross Plant'!$AH$32:$AM$32)*'Capital Spending'!N$6*Reserve!$DW$1</f>
        <v>0</v>
      </c>
      <c r="EI18" s="60">
        <f>-SUM('Gross Plant'!$AH18:$AM18)/SUM('Gross Plant'!$AH$32:$AM$32)*'Capital Spending'!O$6*Reserve!$DW$1</f>
        <v>0</v>
      </c>
      <c r="EJ18" s="60">
        <f>-SUM('Gross Plant'!$AH18:$AM18)/SUM('Gross Plant'!$AH$32:$AM$32)*'Capital Spending'!P$6*Reserve!$DW$1</f>
        <v>0</v>
      </c>
      <c r="EK18" s="60">
        <f>-SUM('Gross Plant'!$AH18:$AM18)/SUM('Gross Plant'!$AH$32:$AM$32)*'Capital Spending'!Q$6*Reserve!$DW$1</f>
        <v>0</v>
      </c>
      <c r="EL18" s="60">
        <f>-SUM('Gross Plant'!$AH18:$AM18)/SUM('Gross Plant'!$AH$32:$AM$32)*'Capital Spending'!R$6*Reserve!$DW$1</f>
        <v>0</v>
      </c>
      <c r="EM18" s="60">
        <f>-SUM('Gross Plant'!$AH18:$AM18)/SUM('Gross Plant'!$AH$32:$AM$32)*'Capital Spending'!S$6*Reserve!$DW$1</f>
        <v>0</v>
      </c>
      <c r="EN18" s="60">
        <f>-SUM('Gross Plant'!$AH18:$AM18)/SUM('Gross Plant'!$AH$32:$AM$32)*'Capital Spending'!T$6*Reserve!$DW$1</f>
        <v>0</v>
      </c>
      <c r="EO18" s="60">
        <f>-SUM('Gross Plant'!$AH18:$AM18)/SUM('Gross Plant'!$AH$32:$AM$32)*'Capital Spending'!U$6*Reserve!$DW$1</f>
        <v>0</v>
      </c>
      <c r="EP18" s="60">
        <f>-SUM('Gross Plant'!$AH18:$AM18)/SUM('Gross Plant'!$AH$32:$AM$32)*'Capital Spending'!V$6*Reserve!$DW$1</f>
        <v>0</v>
      </c>
      <c r="EQ18" s="60">
        <f>-SUM('Gross Plant'!$AH18:$AM18)/SUM('Gross Plant'!$AH$32:$AM$32)*'Capital Spending'!W$6*Reserve!$DW$1</f>
        <v>0</v>
      </c>
    </row>
    <row r="19" spans="1:147">
      <c r="A19" s="51">
        <v>39800</v>
      </c>
      <c r="B19" s="62" t="s">
        <v>19</v>
      </c>
      <c r="C19" s="53">
        <f t="shared" si="4"/>
        <v>118802.21328918682</v>
      </c>
      <c r="D19" s="53">
        <f t="shared" si="32"/>
        <v>140437.64689661382</v>
      </c>
      <c r="E19" s="72">
        <f>'[20]Pivot End Balances'!AA19</f>
        <v>112827.81</v>
      </c>
      <c r="F19" s="41">
        <f t="shared" si="5"/>
        <v>113918.51</v>
      </c>
      <c r="G19" s="41">
        <f t="shared" si="6"/>
        <v>115009.20999999999</v>
      </c>
      <c r="H19" s="41">
        <f t="shared" si="7"/>
        <v>116099.90999999999</v>
      </c>
      <c r="I19" s="41">
        <f t="shared" si="8"/>
        <v>117190.60999999999</v>
      </c>
      <c r="J19" s="41">
        <f t="shared" si="9"/>
        <v>118281.30999999998</v>
      </c>
      <c r="K19" s="41">
        <f t="shared" si="10"/>
        <v>119423.39999999998</v>
      </c>
      <c r="L19" s="41">
        <f t="shared" si="11"/>
        <v>120131.99659205673</v>
      </c>
      <c r="M19" s="41">
        <f t="shared" si="12"/>
        <v>120845.12037964958</v>
      </c>
      <c r="N19" s="41">
        <f t="shared" si="13"/>
        <v>121566.41329105904</v>
      </c>
      <c r="O19" s="41">
        <f t="shared" si="14"/>
        <v>122301.55941200581</v>
      </c>
      <c r="P19" s="41">
        <f t="shared" si="15"/>
        <v>123043.05940870552</v>
      </c>
      <c r="Q19" s="41">
        <f t="shared" si="16"/>
        <v>123789.86367595215</v>
      </c>
      <c r="R19" s="41">
        <f t="shared" si="17"/>
        <v>124541.50194742394</v>
      </c>
      <c r="S19" s="41">
        <f t="shared" si="18"/>
        <v>125296.39209157191</v>
      </c>
      <c r="T19" s="41">
        <f t="shared" si="19"/>
        <v>126054.92427778293</v>
      </c>
      <c r="U19" s="41">
        <f t="shared" si="20"/>
        <v>128396.01058152445</v>
      </c>
      <c r="V19" s="41">
        <f t="shared" si="21"/>
        <v>130744.54013108899</v>
      </c>
      <c r="W19" s="41">
        <f t="shared" si="22"/>
        <v>133104.87935994382</v>
      </c>
      <c r="X19" s="41">
        <f t="shared" si="23"/>
        <v>135477.3010521885</v>
      </c>
      <c r="Y19" s="41">
        <f t="shared" si="24"/>
        <v>137863.64650279714</v>
      </c>
      <c r="Z19" s="41">
        <f t="shared" si="25"/>
        <v>140275.11675863244</v>
      </c>
      <c r="AA19" s="41">
        <f t="shared" si="26"/>
        <v>142729.19368798655</v>
      </c>
      <c r="AB19" s="41">
        <f t="shared" si="27"/>
        <v>145202.81247939475</v>
      </c>
      <c r="AC19" s="41">
        <f t="shared" si="28"/>
        <v>147692.74498661296</v>
      </c>
      <c r="AD19" s="41">
        <f t="shared" si="29"/>
        <v>150197.54486729112</v>
      </c>
      <c r="AE19" s="41">
        <f t="shared" si="30"/>
        <v>152712.34614707218</v>
      </c>
      <c r="AF19" s="41">
        <f t="shared" si="31"/>
        <v>155238.34882366349</v>
      </c>
      <c r="AG19" s="23">
        <f t="shared" si="33"/>
        <v>140438</v>
      </c>
      <c r="AH19" s="83">
        <f>'[25]Shared Services Unit'!E22</f>
        <v>1.72E-2</v>
      </c>
      <c r="AI19" s="83">
        <f>'[25]Shared Services Unit'!F22</f>
        <v>5.2900000000000003E-2</v>
      </c>
      <c r="AJ19" s="31">
        <f>'[20]Pivot Additions'!AB19</f>
        <v>1090.7</v>
      </c>
      <c r="AK19" s="31">
        <f>'[20]Pivot Additions'!AC19</f>
        <v>1090.7</v>
      </c>
      <c r="AL19" s="31">
        <f>'[20]Pivot Additions'!AD19</f>
        <v>1090.7</v>
      </c>
      <c r="AM19" s="31">
        <f>'[20]Pivot Additions'!AE19</f>
        <v>1090.7</v>
      </c>
      <c r="AN19" s="31">
        <f>'[20]Pivot Additions'!AF19</f>
        <v>1090.7</v>
      </c>
      <c r="AO19" s="31">
        <f>'[20]Pivot Additions'!AG19</f>
        <v>1142.0899999999999</v>
      </c>
      <c r="AP19" s="41">
        <f>IF('Net Plant'!I19&gt;0,'Gross Plant'!L19*$AH19/12,0)</f>
        <v>708.59659205674882</v>
      </c>
      <c r="AQ19" s="41">
        <f>IF('Net Plant'!J19&gt;0,'Gross Plant'!M19*$AH19/12,0)</f>
        <v>713.1237875928532</v>
      </c>
      <c r="AR19" s="41">
        <f>IF('Net Plant'!K19&gt;0,'Gross Plant'!N19*$AH19/12,0)</f>
        <v>721.2929114094627</v>
      </c>
      <c r="AS19" s="41">
        <f>IF('Net Plant'!L19&gt;0,'Gross Plant'!O19*$AH19/12,0)</f>
        <v>735.14612094676465</v>
      </c>
      <c r="AT19" s="41">
        <f>IF('Net Plant'!M19&gt;0,'Gross Plant'!P19*$AH19/12,0)</f>
        <v>741.49999669970782</v>
      </c>
      <c r="AU19" s="41">
        <f>IF('Net Plant'!N19&gt;0,'Gross Plant'!Q19*$AH19/12,0)</f>
        <v>746.80426724662902</v>
      </c>
      <c r="AV19" s="41">
        <f>IF('Net Plant'!O19&gt;0,'Gross Plant'!R19*$AH19/12,0)</f>
        <v>751.63827147178779</v>
      </c>
      <c r="AW19" s="41">
        <f>IF('Net Plant'!P19&gt;0,'Gross Plant'!S19*$AH19/12,0)</f>
        <v>754.89014414796895</v>
      </c>
      <c r="AX19" s="41">
        <f>IF('Net Plant'!Q19&gt;0,'Gross Plant'!T19*$AH19/12,0)</f>
        <v>758.53218621103588</v>
      </c>
      <c r="AY19" s="41">
        <f>IF('Net Plant'!R19&gt;0,'Gross Plant'!U19*$AI19/12,0)</f>
        <v>2341.0863037415147</v>
      </c>
      <c r="AZ19" s="41">
        <f>IF('Net Plant'!S19&gt;0,'Gross Plant'!V19*$AI19/12,0)</f>
        <v>2348.529549564535</v>
      </c>
      <c r="BA19" s="41">
        <f>IF('Net Plant'!T19&gt;0,'Gross Plant'!W19*$AI19/12,0)</f>
        <v>2360.3392288548489</v>
      </c>
      <c r="BB19" s="41">
        <f>IF('Net Plant'!U19&gt;0,'Gross Plant'!X19*$AI19/12,0)</f>
        <v>2372.4216922446917</v>
      </c>
      <c r="BC19" s="41">
        <f>IF('Net Plant'!V19&gt;0,'Gross Plant'!Y19*$AI19/12,0)</f>
        <v>2386.34545060864</v>
      </c>
      <c r="BD19" s="41">
        <f>IF('Net Plant'!W19&gt;0,'Gross Plant'!Z19*$AI19/12,0)</f>
        <v>2411.4702558353051</v>
      </c>
      <c r="BE19" s="41">
        <f>IF('Net Plant'!X19&gt;0,'Gross Plant'!AA19*$AI19/12,0)</f>
        <v>2454.0769293541002</v>
      </c>
      <c r="BF19" s="41">
        <f>IF('Net Plant'!Y19&gt;0,'Gross Plant'!AB19*$AI19/12,0)</f>
        <v>2473.6187914082097</v>
      </c>
      <c r="BG19" s="41">
        <f>IF('Net Plant'!Z19&gt;0,'Gross Plant'!AC19*$AI19/12,0)</f>
        <v>2489.9325072182178</v>
      </c>
      <c r="BH19" s="41">
        <f>IF('Net Plant'!AA19&gt;0,'Gross Plant'!AD19*$AI19/12,0)</f>
        <v>2504.7998806781534</v>
      </c>
      <c r="BI19" s="41">
        <f>IF('Net Plant'!AB19&gt;0,'Gross Plant'!AE19*$AI19/12,0)</f>
        <v>2514.8012797810602</v>
      </c>
      <c r="BJ19" s="41">
        <f>IF('Net Plant'!AC19&gt;0,'Gross Plant'!AF19*$AI19/12,0)</f>
        <v>2526.0026765913062</v>
      </c>
      <c r="BK19" s="23">
        <f t="shared" si="34"/>
        <v>29183.424545880585</v>
      </c>
      <c r="BL19" s="41"/>
      <c r="BM19" s="31">
        <f>'[20]Pivot Retires'!AB19</f>
        <v>0</v>
      </c>
      <c r="BN19" s="31">
        <f>'[20]Pivot Retires'!AC19</f>
        <v>0</v>
      </c>
      <c r="BO19" s="31">
        <f>'[20]Pivot Retires'!AD19</f>
        <v>0</v>
      </c>
      <c r="BP19" s="31">
        <f>'[20]Pivot Retires'!AE19</f>
        <v>0</v>
      </c>
      <c r="BQ19" s="31">
        <f>'[20]Pivot Retires'!AF19</f>
        <v>0</v>
      </c>
      <c r="BR19" s="31">
        <f>'[20]Pivot Retires'!AG19</f>
        <v>0</v>
      </c>
      <c r="BS19" s="31">
        <f>'Gross Plant'!BQ19</f>
        <v>0</v>
      </c>
      <c r="BT19" s="41">
        <f>'Gross Plant'!BR19</f>
        <v>0</v>
      </c>
      <c r="BU19" s="41">
        <f>'Gross Plant'!BS19</f>
        <v>0</v>
      </c>
      <c r="BV19" s="41">
        <f>'Gross Plant'!BT19</f>
        <v>0</v>
      </c>
      <c r="BW19" s="41">
        <f>'Gross Plant'!BU19</f>
        <v>0</v>
      </c>
      <c r="BX19" s="41">
        <f>'Gross Plant'!BV19</f>
        <v>0</v>
      </c>
      <c r="BY19" s="41">
        <f>'Gross Plant'!BW19</f>
        <v>0</v>
      </c>
      <c r="BZ19" s="41">
        <f>'Gross Plant'!BX19</f>
        <v>0</v>
      </c>
      <c r="CA19" s="41">
        <f>'Gross Plant'!BY19</f>
        <v>0</v>
      </c>
      <c r="CB19" s="41">
        <f>'Gross Plant'!BZ19</f>
        <v>0</v>
      </c>
      <c r="CC19" s="41">
        <f>'Gross Plant'!CA19</f>
        <v>0</v>
      </c>
      <c r="CD19" s="41">
        <f>'Gross Plant'!CB19</f>
        <v>0</v>
      </c>
      <c r="CE19" s="41">
        <f>'Gross Plant'!CC19</f>
        <v>0</v>
      </c>
      <c r="CF19" s="41">
        <f>'Gross Plant'!CD19</f>
        <v>0</v>
      </c>
      <c r="CG19" s="41">
        <f>'Gross Plant'!CE19</f>
        <v>0</v>
      </c>
      <c r="CH19" s="41">
        <f>'Gross Plant'!CF19</f>
        <v>0</v>
      </c>
      <c r="CI19" s="41">
        <f>'Gross Plant'!CG19</f>
        <v>0</v>
      </c>
      <c r="CJ19" s="41">
        <f>'Gross Plant'!CH19</f>
        <v>0</v>
      </c>
      <c r="CK19" s="41">
        <f>'Gross Plant'!CI19</f>
        <v>0</v>
      </c>
      <c r="CL19" s="41">
        <f>'Gross Plant'!CJ19</f>
        <v>0</v>
      </c>
      <c r="CM19" s="41">
        <f>'Gross Plant'!CK19</f>
        <v>0</v>
      </c>
      <c r="CN19" s="41"/>
      <c r="CO19" s="31">
        <f>'[20]Pivot Transfers'!AB19</f>
        <v>0</v>
      </c>
      <c r="CP19" s="31">
        <f>'[20]Pivot Transfers'!AC19</f>
        <v>0</v>
      </c>
      <c r="CQ19" s="31">
        <f>'[20]Pivot Transfers'!AD19</f>
        <v>0</v>
      </c>
      <c r="CR19" s="31">
        <f>'[20]Pivot Transfers'!AE19</f>
        <v>0</v>
      </c>
      <c r="CS19" s="31">
        <f>'[20]Pivot Transfers'!AF19</f>
        <v>0</v>
      </c>
      <c r="CT19" s="31">
        <f>'[20]Pivot Transfers'!AG19</f>
        <v>0</v>
      </c>
      <c r="CU19" s="31">
        <v>0</v>
      </c>
      <c r="CV19" s="31">
        <v>0</v>
      </c>
      <c r="CW19" s="31">
        <v>0</v>
      </c>
      <c r="CX19" s="42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/>
      <c r="DQ19" s="41">
        <f>'[20]Pivot COR'!AB19</f>
        <v>0</v>
      </c>
      <c r="DR19" s="41">
        <f>'[20]Pivot COR'!AC19</f>
        <v>0</v>
      </c>
      <c r="DS19" s="41">
        <f>'[20]Pivot COR'!AD19</f>
        <v>0</v>
      </c>
      <c r="DT19" s="41">
        <f>'[20]Pivot COR'!AE19</f>
        <v>0</v>
      </c>
      <c r="DU19" s="41">
        <f>'[20]Pivot COR'!AF19</f>
        <v>0</v>
      </c>
      <c r="DV19" s="41">
        <f>'[20]Pivot COR'!AG19</f>
        <v>0</v>
      </c>
      <c r="DW19" s="128">
        <f>SUM('Gross Plant'!$AH19:$AM19)/SUM('Gross Plant'!$AH$32:$AM$32)*$DW$32</f>
        <v>0</v>
      </c>
      <c r="DX19" s="60">
        <f>-SUM('Gross Plant'!$AH19:$AM19)/SUM('Gross Plant'!$AH$32:$AM$32)*'Capital Spending'!D$6*Reserve!$DW$1</f>
        <v>0</v>
      </c>
      <c r="DY19" s="60">
        <f>-SUM('Gross Plant'!$AH19:$AM19)/SUM('Gross Plant'!$AH$32:$AM$32)*'Capital Spending'!E$6*Reserve!$DW$1</f>
        <v>0</v>
      </c>
      <c r="DZ19" s="60">
        <f>-SUM('Gross Plant'!$AH19:$AM19)/SUM('Gross Plant'!$AH$32:$AM$32)*'Capital Spending'!F$6*Reserve!$DW$1</f>
        <v>0</v>
      </c>
      <c r="EA19" s="60">
        <f>-SUM('Gross Plant'!$AH19:$AM19)/SUM('Gross Plant'!$AH$32:$AM$32)*'Capital Spending'!G$6*Reserve!$DW$1</f>
        <v>0</v>
      </c>
      <c r="EB19" s="60">
        <f>-SUM('Gross Plant'!$AH19:$AM19)/SUM('Gross Plant'!$AH$32:$AM$32)*'Capital Spending'!H$6*Reserve!$DW$1</f>
        <v>0</v>
      </c>
      <c r="EC19" s="60">
        <f>-SUM('Gross Plant'!$AH19:$AM19)/SUM('Gross Plant'!$AH$32:$AM$32)*'Capital Spending'!I$6*Reserve!$DW$1</f>
        <v>0</v>
      </c>
      <c r="ED19" s="60">
        <f>-SUM('Gross Plant'!$AH19:$AM19)/SUM('Gross Plant'!$AH$32:$AM$32)*'Capital Spending'!J$6*Reserve!$DW$1</f>
        <v>0</v>
      </c>
      <c r="EE19" s="60">
        <f>-SUM('Gross Plant'!$AH19:$AM19)/SUM('Gross Plant'!$AH$32:$AM$32)*'Capital Spending'!K$6*Reserve!$DW$1</f>
        <v>0</v>
      </c>
      <c r="EF19" s="60">
        <f>-SUM('Gross Plant'!$AH19:$AM19)/SUM('Gross Plant'!$AH$32:$AM$32)*'Capital Spending'!L$6*Reserve!$DW$1</f>
        <v>0</v>
      </c>
      <c r="EG19" s="60">
        <f>-SUM('Gross Plant'!$AH19:$AM19)/SUM('Gross Plant'!$AH$32:$AM$32)*'Capital Spending'!M$6*Reserve!$DW$1</f>
        <v>0</v>
      </c>
      <c r="EH19" s="60">
        <f>-SUM('Gross Plant'!$AH19:$AM19)/SUM('Gross Plant'!$AH$32:$AM$32)*'Capital Spending'!N$6*Reserve!$DW$1</f>
        <v>0</v>
      </c>
      <c r="EI19" s="60">
        <f>-SUM('Gross Plant'!$AH19:$AM19)/SUM('Gross Plant'!$AH$32:$AM$32)*'Capital Spending'!O$6*Reserve!$DW$1</f>
        <v>0</v>
      </c>
      <c r="EJ19" s="60">
        <f>-SUM('Gross Plant'!$AH19:$AM19)/SUM('Gross Plant'!$AH$32:$AM$32)*'Capital Spending'!P$6*Reserve!$DW$1</f>
        <v>0</v>
      </c>
      <c r="EK19" s="60">
        <f>-SUM('Gross Plant'!$AH19:$AM19)/SUM('Gross Plant'!$AH$32:$AM$32)*'Capital Spending'!Q$6*Reserve!$DW$1</f>
        <v>0</v>
      </c>
      <c r="EL19" s="60">
        <f>-SUM('Gross Plant'!$AH19:$AM19)/SUM('Gross Plant'!$AH$32:$AM$32)*'Capital Spending'!R$6*Reserve!$DW$1</f>
        <v>0</v>
      </c>
      <c r="EM19" s="60">
        <f>-SUM('Gross Plant'!$AH19:$AM19)/SUM('Gross Plant'!$AH$32:$AM$32)*'Capital Spending'!S$6*Reserve!$DW$1</f>
        <v>0</v>
      </c>
      <c r="EN19" s="60">
        <f>-SUM('Gross Plant'!$AH19:$AM19)/SUM('Gross Plant'!$AH$32:$AM$32)*'Capital Spending'!T$6*Reserve!$DW$1</f>
        <v>0</v>
      </c>
      <c r="EO19" s="60">
        <f>-SUM('Gross Plant'!$AH19:$AM19)/SUM('Gross Plant'!$AH$32:$AM$32)*'Capital Spending'!U$6*Reserve!$DW$1</f>
        <v>0</v>
      </c>
      <c r="EP19" s="60">
        <f>-SUM('Gross Plant'!$AH19:$AM19)/SUM('Gross Plant'!$AH$32:$AM$32)*'Capital Spending'!V$6*Reserve!$DW$1</f>
        <v>0</v>
      </c>
      <c r="EQ19" s="60">
        <f>-SUM('Gross Plant'!$AH19:$AM19)/SUM('Gross Plant'!$AH$32:$AM$32)*'Capital Spending'!W$6*Reserve!$DW$1</f>
        <v>0</v>
      </c>
    </row>
    <row r="20" spans="1:147">
      <c r="A20" s="51">
        <v>39900</v>
      </c>
      <c r="B20" s="62" t="s">
        <v>20</v>
      </c>
      <c r="C20" s="53">
        <f t="shared" si="4"/>
        <v>111493.98609692302</v>
      </c>
      <c r="D20" s="53">
        <f t="shared" si="32"/>
        <v>139628.57802999995</v>
      </c>
      <c r="E20" s="72">
        <f>'[20]Pivot End Balances'!AA20</f>
        <v>100652.93</v>
      </c>
      <c r="F20" s="41">
        <f t="shared" si="5"/>
        <v>102411.15999999999</v>
      </c>
      <c r="G20" s="41">
        <f t="shared" si="6"/>
        <v>104169.38999999998</v>
      </c>
      <c r="H20" s="41">
        <f t="shared" si="7"/>
        <v>105927.61999999998</v>
      </c>
      <c r="I20" s="41">
        <f t="shared" si="8"/>
        <v>107685.84999999998</v>
      </c>
      <c r="J20" s="41">
        <f t="shared" si="9"/>
        <v>109444.07999999997</v>
      </c>
      <c r="K20" s="41">
        <f t="shared" si="10"/>
        <v>111202.30999999997</v>
      </c>
      <c r="L20" s="41">
        <f t="shared" si="11"/>
        <v>113141.1013933333</v>
      </c>
      <c r="M20" s="41">
        <f t="shared" si="12"/>
        <v>115079.89278666663</v>
      </c>
      <c r="N20" s="41">
        <f t="shared" si="13"/>
        <v>117018.68417999997</v>
      </c>
      <c r="O20" s="41">
        <f t="shared" si="14"/>
        <v>118957.4755733333</v>
      </c>
      <c r="P20" s="41">
        <f t="shared" si="15"/>
        <v>120896.26696666663</v>
      </c>
      <c r="Q20" s="41">
        <f t="shared" si="16"/>
        <v>122835.05835999997</v>
      </c>
      <c r="R20" s="41">
        <f t="shared" si="17"/>
        <v>124773.8497533333</v>
      </c>
      <c r="S20" s="41">
        <f t="shared" si="18"/>
        <v>126712.64114666663</v>
      </c>
      <c r="T20" s="41">
        <f t="shared" si="19"/>
        <v>128651.43253999997</v>
      </c>
      <c r="U20" s="41">
        <f t="shared" si="20"/>
        <v>130480.95678833329</v>
      </c>
      <c r="V20" s="41">
        <f t="shared" si="21"/>
        <v>132310.48103666664</v>
      </c>
      <c r="W20" s="41">
        <f t="shared" si="22"/>
        <v>134140.00528499996</v>
      </c>
      <c r="X20" s="41">
        <f t="shared" si="23"/>
        <v>135969.52953333329</v>
      </c>
      <c r="Y20" s="41">
        <f t="shared" si="24"/>
        <v>137799.05378166662</v>
      </c>
      <c r="Z20" s="41">
        <f t="shared" si="25"/>
        <v>139628.57802999995</v>
      </c>
      <c r="AA20" s="41">
        <f t="shared" si="26"/>
        <v>141458.10227833327</v>
      </c>
      <c r="AB20" s="41">
        <f t="shared" si="27"/>
        <v>143287.6265266666</v>
      </c>
      <c r="AC20" s="41">
        <f t="shared" si="28"/>
        <v>145117.15077499993</v>
      </c>
      <c r="AD20" s="41">
        <f t="shared" si="29"/>
        <v>146946.67502333326</v>
      </c>
      <c r="AE20" s="41">
        <f t="shared" si="30"/>
        <v>148776.19927166658</v>
      </c>
      <c r="AF20" s="41">
        <f t="shared" si="31"/>
        <v>150605.72351999991</v>
      </c>
      <c r="AG20" s="23">
        <f t="shared" si="33"/>
        <v>139629</v>
      </c>
      <c r="AH20" s="83">
        <f>'[25]Shared Services Unit'!E24</f>
        <v>0.1384</v>
      </c>
      <c r="AI20" s="83">
        <f>'[25]Shared Services Unit'!F24</f>
        <v>0.13059999999999999</v>
      </c>
      <c r="AJ20" s="31">
        <f>'[20]Pivot Additions'!AB20</f>
        <v>1758.23</v>
      </c>
      <c r="AK20" s="31">
        <f>'[20]Pivot Additions'!AC20</f>
        <v>1758.23</v>
      </c>
      <c r="AL20" s="31">
        <f>'[20]Pivot Additions'!AD20</f>
        <v>1758.23</v>
      </c>
      <c r="AM20" s="31">
        <f>'[20]Pivot Additions'!AE20</f>
        <v>1758.23</v>
      </c>
      <c r="AN20" s="31">
        <f>'[20]Pivot Additions'!AF20</f>
        <v>1758.23</v>
      </c>
      <c r="AO20" s="31">
        <f>'[20]Pivot Additions'!AG20</f>
        <v>1758.23</v>
      </c>
      <c r="AP20" s="41">
        <f>IF('Net Plant'!I20&gt;0,'Gross Plant'!L20*$AH20/12,0)</f>
        <v>1938.7913933333332</v>
      </c>
      <c r="AQ20" s="41">
        <f>IF('Net Plant'!J20&gt;0,'Gross Plant'!M20*$AH20/12,0)</f>
        <v>1938.7913933333332</v>
      </c>
      <c r="AR20" s="41">
        <f>IF('Net Plant'!K20&gt;0,'Gross Plant'!N20*$AH20/12,0)</f>
        <v>1938.7913933333332</v>
      </c>
      <c r="AS20" s="41">
        <f>IF('Net Plant'!L20&gt;0,'Gross Plant'!O20*$AH20/12,0)</f>
        <v>1938.7913933333332</v>
      </c>
      <c r="AT20" s="41">
        <f>IF('Net Plant'!M20&gt;0,'Gross Plant'!P20*$AH20/12,0)</f>
        <v>1938.7913933333332</v>
      </c>
      <c r="AU20" s="41">
        <f>IF('Net Plant'!N20&gt;0,'Gross Plant'!Q20*$AH20/12,0)</f>
        <v>1938.7913933333332</v>
      </c>
      <c r="AV20" s="41">
        <f>IF('Net Plant'!O20&gt;0,'Gross Plant'!R20*$AH20/12,0)</f>
        <v>1938.7913933333332</v>
      </c>
      <c r="AW20" s="41">
        <f>IF('Net Plant'!P20&gt;0,'Gross Plant'!S20*$AH20/12,0)</f>
        <v>1938.7913933333332</v>
      </c>
      <c r="AX20" s="41">
        <f>IF('Net Plant'!Q20&gt;0,'Gross Plant'!T20*$AH20/12,0)</f>
        <v>1938.7913933333332</v>
      </c>
      <c r="AY20" s="41">
        <f>IF('Net Plant'!R20&gt;0,'Gross Plant'!U20*$AI20/12,0)</f>
        <v>1829.5242483333332</v>
      </c>
      <c r="AZ20" s="41">
        <f>IF('Net Plant'!S20&gt;0,'Gross Plant'!V20*$AI20/12,0)</f>
        <v>1829.5242483333332</v>
      </c>
      <c r="BA20" s="41">
        <f>IF('Net Plant'!T20&gt;0,'Gross Plant'!W20*$AI20/12,0)</f>
        <v>1829.5242483333332</v>
      </c>
      <c r="BB20" s="41">
        <f>IF('Net Plant'!U20&gt;0,'Gross Plant'!X20*$AI20/12,0)</f>
        <v>1829.5242483333332</v>
      </c>
      <c r="BC20" s="41">
        <f>IF('Net Plant'!V20&gt;0,'Gross Plant'!Y20*$AI20/12,0)</f>
        <v>1829.5242483333332</v>
      </c>
      <c r="BD20" s="41">
        <f>IF('Net Plant'!W20&gt;0,'Gross Plant'!Z20*$AI20/12,0)</f>
        <v>1829.5242483333332</v>
      </c>
      <c r="BE20" s="41">
        <f>IF('Net Plant'!X20&gt;0,'Gross Plant'!AA20*$AI20/12,0)</f>
        <v>1829.5242483333332</v>
      </c>
      <c r="BF20" s="41">
        <f>IF('Net Plant'!Y20&gt;0,'Gross Plant'!AB20*$AI20/12,0)</f>
        <v>1829.5242483333332</v>
      </c>
      <c r="BG20" s="41">
        <f>IF('Net Plant'!Z20&gt;0,'Gross Plant'!AC20*$AI20/12,0)</f>
        <v>1829.5242483333332</v>
      </c>
      <c r="BH20" s="41">
        <f>IF('Net Plant'!AA20&gt;0,'Gross Plant'!AD20*$AI20/12,0)</f>
        <v>1829.5242483333332</v>
      </c>
      <c r="BI20" s="41">
        <f>IF('Net Plant'!AB20&gt;0,'Gross Plant'!AE20*$AI20/12,0)</f>
        <v>1829.5242483333332</v>
      </c>
      <c r="BJ20" s="41">
        <f>IF('Net Plant'!AC20&gt;0,'Gross Plant'!AF20*$AI20/12,0)</f>
        <v>1829.5242483333332</v>
      </c>
      <c r="BK20" s="23">
        <f t="shared" si="34"/>
        <v>21954.290980000005</v>
      </c>
      <c r="BL20" s="41"/>
      <c r="BM20" s="31">
        <f>'[20]Pivot Retires'!AB20</f>
        <v>0</v>
      </c>
      <c r="BN20" s="31">
        <f>'[20]Pivot Retires'!AC20</f>
        <v>0</v>
      </c>
      <c r="BO20" s="31">
        <f>'[20]Pivot Retires'!AD20</f>
        <v>0</v>
      </c>
      <c r="BP20" s="31">
        <f>'[20]Pivot Retires'!AE20</f>
        <v>0</v>
      </c>
      <c r="BQ20" s="31">
        <f>'[20]Pivot Retires'!AF20</f>
        <v>0</v>
      </c>
      <c r="BR20" s="31">
        <f>'[20]Pivot Retires'!AG20</f>
        <v>0</v>
      </c>
      <c r="BS20" s="31">
        <f>'Gross Plant'!BQ20</f>
        <v>0</v>
      </c>
      <c r="BT20" s="41">
        <f>'Gross Plant'!BR20</f>
        <v>0</v>
      </c>
      <c r="BU20" s="41">
        <f>'Gross Plant'!BS20</f>
        <v>0</v>
      </c>
      <c r="BV20" s="41">
        <f>'Gross Plant'!BT20</f>
        <v>0</v>
      </c>
      <c r="BW20" s="41">
        <f>'Gross Plant'!BU20</f>
        <v>0</v>
      </c>
      <c r="BX20" s="41">
        <f>'Gross Plant'!BV20</f>
        <v>0</v>
      </c>
      <c r="BY20" s="41">
        <f>'Gross Plant'!BW20</f>
        <v>0</v>
      </c>
      <c r="BZ20" s="41">
        <f>'Gross Plant'!BX20</f>
        <v>0</v>
      </c>
      <c r="CA20" s="41">
        <f>'Gross Plant'!BY20</f>
        <v>0</v>
      </c>
      <c r="CB20" s="41">
        <f>'Gross Plant'!BZ20</f>
        <v>0</v>
      </c>
      <c r="CC20" s="41">
        <f>'Gross Plant'!CA20</f>
        <v>0</v>
      </c>
      <c r="CD20" s="41">
        <f>'Gross Plant'!CB20</f>
        <v>0</v>
      </c>
      <c r="CE20" s="41">
        <f>'Gross Plant'!CC20</f>
        <v>0</v>
      </c>
      <c r="CF20" s="41">
        <f>'Gross Plant'!CD20</f>
        <v>0</v>
      </c>
      <c r="CG20" s="41">
        <f>'Gross Plant'!CE20</f>
        <v>0</v>
      </c>
      <c r="CH20" s="41">
        <f>'Gross Plant'!CF20</f>
        <v>0</v>
      </c>
      <c r="CI20" s="41">
        <f>'Gross Plant'!CG20</f>
        <v>0</v>
      </c>
      <c r="CJ20" s="41">
        <f>'Gross Plant'!CH20</f>
        <v>0</v>
      </c>
      <c r="CK20" s="41">
        <f>'Gross Plant'!CI20</f>
        <v>0</v>
      </c>
      <c r="CL20" s="41">
        <f>'Gross Plant'!CJ20</f>
        <v>0</v>
      </c>
      <c r="CM20" s="41">
        <f>'Gross Plant'!CK20</f>
        <v>0</v>
      </c>
      <c r="CN20" s="41"/>
      <c r="CO20" s="31">
        <f>'[20]Pivot Transfers'!AB20</f>
        <v>0</v>
      </c>
      <c r="CP20" s="31">
        <f>'[20]Pivot Transfers'!AC20</f>
        <v>0</v>
      </c>
      <c r="CQ20" s="31">
        <f>'[20]Pivot Transfers'!AD20</f>
        <v>0</v>
      </c>
      <c r="CR20" s="31">
        <f>'[20]Pivot Transfers'!AE20</f>
        <v>0</v>
      </c>
      <c r="CS20" s="31">
        <f>'[20]Pivot Transfers'!AF20</f>
        <v>0</v>
      </c>
      <c r="CT20" s="31">
        <f>'[20]Pivot Transfers'!AG20</f>
        <v>0</v>
      </c>
      <c r="CU20" s="31">
        <v>0</v>
      </c>
      <c r="CV20" s="31">
        <v>0</v>
      </c>
      <c r="CW20" s="31">
        <v>0</v>
      </c>
      <c r="CX20" s="42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/>
      <c r="DQ20" s="41">
        <f>'[20]Pivot COR'!AB20</f>
        <v>0</v>
      </c>
      <c r="DR20" s="41">
        <f>'[20]Pivot COR'!AC20</f>
        <v>0</v>
      </c>
      <c r="DS20" s="41">
        <f>'[20]Pivot COR'!AD20</f>
        <v>0</v>
      </c>
      <c r="DT20" s="41">
        <f>'[20]Pivot COR'!AE20</f>
        <v>0</v>
      </c>
      <c r="DU20" s="41">
        <f>'[20]Pivot COR'!AF20</f>
        <v>0</v>
      </c>
      <c r="DV20" s="41">
        <f>'[20]Pivot COR'!AG20</f>
        <v>0</v>
      </c>
      <c r="DW20" s="128">
        <f>SUM('Gross Plant'!$AH20:$AM20)/SUM('Gross Plant'!$AH$32:$AM$32)*$DW$32</f>
        <v>0</v>
      </c>
      <c r="DX20" s="60">
        <f>-SUM('Gross Plant'!$AH20:$AM20)/SUM('Gross Plant'!$AH$32:$AM$32)*'Capital Spending'!D$6*Reserve!$DW$1</f>
        <v>0</v>
      </c>
      <c r="DY20" s="60">
        <f>-SUM('Gross Plant'!$AH20:$AM20)/SUM('Gross Plant'!$AH$32:$AM$32)*'Capital Spending'!E$6*Reserve!$DW$1</f>
        <v>0</v>
      </c>
      <c r="DZ20" s="60">
        <f>-SUM('Gross Plant'!$AH20:$AM20)/SUM('Gross Plant'!$AH$32:$AM$32)*'Capital Spending'!F$6*Reserve!$DW$1</f>
        <v>0</v>
      </c>
      <c r="EA20" s="60">
        <f>-SUM('Gross Plant'!$AH20:$AM20)/SUM('Gross Plant'!$AH$32:$AM$32)*'Capital Spending'!G$6*Reserve!$DW$1</f>
        <v>0</v>
      </c>
      <c r="EB20" s="60">
        <f>-SUM('Gross Plant'!$AH20:$AM20)/SUM('Gross Plant'!$AH$32:$AM$32)*'Capital Spending'!H$6*Reserve!$DW$1</f>
        <v>0</v>
      </c>
      <c r="EC20" s="60">
        <f>-SUM('Gross Plant'!$AH20:$AM20)/SUM('Gross Plant'!$AH$32:$AM$32)*'Capital Spending'!I$6*Reserve!$DW$1</f>
        <v>0</v>
      </c>
      <c r="ED20" s="60">
        <f>-SUM('Gross Plant'!$AH20:$AM20)/SUM('Gross Plant'!$AH$32:$AM$32)*'Capital Spending'!J$6*Reserve!$DW$1</f>
        <v>0</v>
      </c>
      <c r="EE20" s="60">
        <f>-SUM('Gross Plant'!$AH20:$AM20)/SUM('Gross Plant'!$AH$32:$AM$32)*'Capital Spending'!K$6*Reserve!$DW$1</f>
        <v>0</v>
      </c>
      <c r="EF20" s="60">
        <f>-SUM('Gross Plant'!$AH20:$AM20)/SUM('Gross Plant'!$AH$32:$AM$32)*'Capital Spending'!L$6*Reserve!$DW$1</f>
        <v>0</v>
      </c>
      <c r="EG20" s="60">
        <f>-SUM('Gross Plant'!$AH20:$AM20)/SUM('Gross Plant'!$AH$32:$AM$32)*'Capital Spending'!M$6*Reserve!$DW$1</f>
        <v>0</v>
      </c>
      <c r="EH20" s="60">
        <f>-SUM('Gross Plant'!$AH20:$AM20)/SUM('Gross Plant'!$AH$32:$AM$32)*'Capital Spending'!N$6*Reserve!$DW$1</f>
        <v>0</v>
      </c>
      <c r="EI20" s="60">
        <f>-SUM('Gross Plant'!$AH20:$AM20)/SUM('Gross Plant'!$AH$32:$AM$32)*'Capital Spending'!O$6*Reserve!$DW$1</f>
        <v>0</v>
      </c>
      <c r="EJ20" s="60">
        <f>-SUM('Gross Plant'!$AH20:$AM20)/SUM('Gross Plant'!$AH$32:$AM$32)*'Capital Spending'!P$6*Reserve!$DW$1</f>
        <v>0</v>
      </c>
      <c r="EK20" s="60">
        <f>-SUM('Gross Plant'!$AH20:$AM20)/SUM('Gross Plant'!$AH$32:$AM$32)*'Capital Spending'!Q$6*Reserve!$DW$1</f>
        <v>0</v>
      </c>
      <c r="EL20" s="60">
        <f>-SUM('Gross Plant'!$AH20:$AM20)/SUM('Gross Plant'!$AH$32:$AM$32)*'Capital Spending'!R$6*Reserve!$DW$1</f>
        <v>0</v>
      </c>
      <c r="EM20" s="60">
        <f>-SUM('Gross Plant'!$AH20:$AM20)/SUM('Gross Plant'!$AH$32:$AM$32)*'Capital Spending'!S$6*Reserve!$DW$1</f>
        <v>0</v>
      </c>
      <c r="EN20" s="60">
        <f>-SUM('Gross Plant'!$AH20:$AM20)/SUM('Gross Plant'!$AH$32:$AM$32)*'Capital Spending'!T$6*Reserve!$DW$1</f>
        <v>0</v>
      </c>
      <c r="EO20" s="60">
        <f>-SUM('Gross Plant'!$AH20:$AM20)/SUM('Gross Plant'!$AH$32:$AM$32)*'Capital Spending'!U$6*Reserve!$DW$1</f>
        <v>0</v>
      </c>
      <c r="EP20" s="60">
        <f>-SUM('Gross Plant'!$AH20:$AM20)/SUM('Gross Plant'!$AH$32:$AM$32)*'Capital Spending'!V$6*Reserve!$DW$1</f>
        <v>0</v>
      </c>
      <c r="EQ20" s="60">
        <f>-SUM('Gross Plant'!$AH20:$AM20)/SUM('Gross Plant'!$AH$32:$AM$32)*'Capital Spending'!W$6*Reserve!$DW$1</f>
        <v>0</v>
      </c>
    </row>
    <row r="21" spans="1:147">
      <c r="A21" s="51">
        <v>39901</v>
      </c>
      <c r="B21" s="62" t="s">
        <v>21</v>
      </c>
      <c r="C21" s="53">
        <f t="shared" si="4"/>
        <v>8741513.6317943707</v>
      </c>
      <c r="D21" s="53">
        <f t="shared" si="32"/>
        <v>8897841.3926442191</v>
      </c>
      <c r="E21" s="72">
        <f>'[20]Pivot End Balances'!AA21</f>
        <v>12654070.23</v>
      </c>
      <c r="F21" s="41">
        <f t="shared" si="5"/>
        <v>12904291.130000001</v>
      </c>
      <c r="G21" s="41">
        <f t="shared" si="6"/>
        <v>13154546.790000001</v>
      </c>
      <c r="H21" s="41">
        <f t="shared" si="7"/>
        <v>13404782.560000001</v>
      </c>
      <c r="I21" s="41">
        <f t="shared" si="8"/>
        <v>13655018</v>
      </c>
      <c r="J21" s="41">
        <f t="shared" si="9"/>
        <v>5291242.7399999984</v>
      </c>
      <c r="K21" s="41">
        <f t="shared" si="10"/>
        <v>5423148.6199999982</v>
      </c>
      <c r="L21" s="41">
        <f t="shared" si="11"/>
        <v>5641747.2630421873</v>
      </c>
      <c r="M21" s="41">
        <f t="shared" si="12"/>
        <v>5860752.9368607989</v>
      </c>
      <c r="N21" s="41">
        <f t="shared" si="13"/>
        <v>6080493.0796863819</v>
      </c>
      <c r="O21" s="41">
        <f t="shared" si="14"/>
        <v>6301478.7358963424</v>
      </c>
      <c r="P21" s="41">
        <f t="shared" si="15"/>
        <v>6523035.6559186103</v>
      </c>
      <c r="Q21" s="41">
        <f t="shared" si="16"/>
        <v>6745069.471922474</v>
      </c>
      <c r="R21" s="41">
        <f t="shared" si="17"/>
        <v>6967537.9032367002</v>
      </c>
      <c r="S21" s="41">
        <f t="shared" si="18"/>
        <v>7190298.7036897587</v>
      </c>
      <c r="T21" s="41">
        <f t="shared" si="19"/>
        <v>7413386.9526033197</v>
      </c>
      <c r="U21" s="41">
        <f t="shared" si="20"/>
        <v>7658994.566469634</v>
      </c>
      <c r="V21" s="41">
        <f t="shared" si="21"/>
        <v>7904841.4756556153</v>
      </c>
      <c r="W21" s="41">
        <f t="shared" si="22"/>
        <v>8151068.0580444084</v>
      </c>
      <c r="X21" s="41">
        <f t="shared" si="23"/>
        <v>8397683.0834603421</v>
      </c>
      <c r="Y21" s="41">
        <f t="shared" si="24"/>
        <v>8644745.7482916452</v>
      </c>
      <c r="Z21" s="41">
        <f t="shared" si="25"/>
        <v>8892616.1586201731</v>
      </c>
      <c r="AA21" s="41">
        <f t="shared" si="26"/>
        <v>9141856.3446892928</v>
      </c>
      <c r="AB21" s="41">
        <f t="shared" si="27"/>
        <v>9391724.7884081434</v>
      </c>
      <c r="AC21" s="41">
        <f t="shared" si="28"/>
        <v>9642117.7070580292</v>
      </c>
      <c r="AD21" s="41">
        <f t="shared" si="29"/>
        <v>9892988.6017104946</v>
      </c>
      <c r="AE21" s="41">
        <f t="shared" si="30"/>
        <v>10144181.034580609</v>
      </c>
      <c r="AF21" s="41">
        <f t="shared" si="31"/>
        <v>10395733.584783155</v>
      </c>
      <c r="AG21" s="23">
        <f t="shared" si="33"/>
        <v>8897841</v>
      </c>
      <c r="AH21" s="83">
        <f>'[25]Shared Services Unit'!E25</f>
        <v>8.6199999999999999E-2</v>
      </c>
      <c r="AI21" s="83">
        <f>'[25]Shared Services Unit'!F25</f>
        <v>9.4799999999999995E-2</v>
      </c>
      <c r="AJ21" s="31">
        <f>'[20]Pivot Additions'!AB21</f>
        <v>250220.9</v>
      </c>
      <c r="AK21" s="31">
        <f>'[20]Pivot Additions'!AC21</f>
        <v>250255.66</v>
      </c>
      <c r="AL21" s="31">
        <f>'[20]Pivot Additions'!AD21</f>
        <v>250235.77</v>
      </c>
      <c r="AM21" s="31">
        <f>'[20]Pivot Additions'!AE21</f>
        <v>250235.44</v>
      </c>
      <c r="AN21" s="31">
        <f>'[20]Pivot Additions'!AF21</f>
        <v>130211.29</v>
      </c>
      <c r="AO21" s="31">
        <f>'[20]Pivot Additions'!AG21</f>
        <v>131905.88</v>
      </c>
      <c r="AP21" s="41">
        <f>IF('Net Plant'!I21&gt;0,'Gross Plant'!L21*$AH21/12,0)</f>
        <v>218598.64304218907</v>
      </c>
      <c r="AQ21" s="41">
        <f>IF('Net Plant'!J21&gt;0,'Gross Plant'!M21*$AH21/12,0)</f>
        <v>219005.67381861169</v>
      </c>
      <c r="AR21" s="41">
        <f>IF('Net Plant'!K21&gt;0,'Gross Plant'!N21*$AH21/12,0)</f>
        <v>219740.14282558291</v>
      </c>
      <c r="AS21" s="41">
        <f>IF('Net Plant'!L21&gt;0,'Gross Plant'!O21*$AH21/12,0)</f>
        <v>220985.65620996073</v>
      </c>
      <c r="AT21" s="41">
        <f>IF('Net Plant'!M21&gt;0,'Gross Plant'!P21*$AH21/12,0)</f>
        <v>221556.92002226753</v>
      </c>
      <c r="AU21" s="41">
        <f>IF('Net Plant'!N21&gt;0,'Gross Plant'!Q21*$AH21/12,0)</f>
        <v>222033.8160038639</v>
      </c>
      <c r="AV21" s="41">
        <f>IF('Net Plant'!O21&gt;0,'Gross Plant'!R21*$AH21/12,0)</f>
        <v>222468.43131422659</v>
      </c>
      <c r="AW21" s="41">
        <f>IF('Net Plant'!P21&gt;0,'Gross Plant'!S21*$AH21/12,0)</f>
        <v>222760.80045305833</v>
      </c>
      <c r="AX21" s="41">
        <f>IF('Net Plant'!Q21&gt;0,'Gross Plant'!T21*$AH21/12,0)</f>
        <v>223088.24891356143</v>
      </c>
      <c r="AY21" s="41">
        <f>IF('Net Plant'!R21&gt;0,'Gross Plant'!U21*$AI21/12,0)</f>
        <v>245607.61386631409</v>
      </c>
      <c r="AZ21" s="41">
        <f>IF('Net Plant'!S21&gt;0,'Gross Plant'!V21*$AI21/12,0)</f>
        <v>245846.90918598126</v>
      </c>
      <c r="BA21" s="41">
        <f>IF('Net Plant'!T21&gt;0,'Gross Plant'!W21*$AI21/12,0)</f>
        <v>246226.58238879315</v>
      </c>
      <c r="BB21" s="41">
        <f>IF('Net Plant'!U21&gt;0,'Gross Plant'!X21*$AI21/12,0)</f>
        <v>246615.02541593291</v>
      </c>
      <c r="BC21" s="41">
        <f>IF('Net Plant'!V21&gt;0,'Gross Plant'!Y21*$AI21/12,0)</f>
        <v>247062.66483130257</v>
      </c>
      <c r="BD21" s="41">
        <f>IF('Net Plant'!W21&gt;0,'Gross Plant'!Z21*$AI21/12,0)</f>
        <v>247870.41032852847</v>
      </c>
      <c r="BE21" s="41">
        <f>IF('Net Plant'!X21&gt;0,'Gross Plant'!AA21*$AI21/12,0)</f>
        <v>249240.1860691203</v>
      </c>
      <c r="BF21" s="41">
        <f>IF('Net Plant'!Y21&gt;0,'Gross Plant'!AB21*$AI21/12,0)</f>
        <v>249868.44371884983</v>
      </c>
      <c r="BG21" s="41">
        <f>IF('Net Plant'!Z21&gt;0,'Gross Plant'!AC21*$AI21/12,0)</f>
        <v>250392.91864988618</v>
      </c>
      <c r="BH21" s="41">
        <f>IF('Net Plant'!AA21&gt;0,'Gross Plant'!AD21*$AI21/12,0)</f>
        <v>250870.89465246606</v>
      </c>
      <c r="BI21" s="41">
        <f>IF('Net Plant'!AB21&gt;0,'Gross Plant'!AE21*$AI21/12,0)</f>
        <v>251192.43287011396</v>
      </c>
      <c r="BJ21" s="41">
        <f>IF('Net Plant'!AC21&gt;0,'Gross Plant'!AF21*$AI21/12,0)</f>
        <v>251552.55020254661</v>
      </c>
      <c r="BK21" s="23">
        <f t="shared" si="34"/>
        <v>2982346.6321798353</v>
      </c>
      <c r="BL21" s="41"/>
      <c r="BM21" s="31">
        <f>'[20]Pivot Retires'!AB21</f>
        <v>0</v>
      </c>
      <c r="BN21" s="31">
        <f>'[20]Pivot Retires'!AC21</f>
        <v>0</v>
      </c>
      <c r="BO21" s="31">
        <f>'[20]Pivot Retires'!AD21</f>
        <v>0</v>
      </c>
      <c r="BP21" s="31">
        <f>'[20]Pivot Retires'!AE21</f>
        <v>0</v>
      </c>
      <c r="BQ21" s="31">
        <f>'[20]Pivot Retires'!AF21</f>
        <v>-8493986.5500000007</v>
      </c>
      <c r="BR21" s="31">
        <f>'[20]Pivot Retires'!AG21</f>
        <v>0</v>
      </c>
      <c r="BS21" s="31">
        <f>'Gross Plant'!BQ21</f>
        <v>0</v>
      </c>
      <c r="BT21" s="41">
        <f>'Gross Plant'!BR21</f>
        <v>0</v>
      </c>
      <c r="BU21" s="41">
        <f>'Gross Plant'!BS21</f>
        <v>0</v>
      </c>
      <c r="BV21" s="41">
        <f>'Gross Plant'!BT21</f>
        <v>0</v>
      </c>
      <c r="BW21" s="41">
        <f>'Gross Plant'!BU21</f>
        <v>0</v>
      </c>
      <c r="BX21" s="41">
        <f>'Gross Plant'!BV21</f>
        <v>0</v>
      </c>
      <c r="BY21" s="41">
        <f>'Gross Plant'!BW21</f>
        <v>0</v>
      </c>
      <c r="BZ21" s="41">
        <f>'Gross Plant'!BX21</f>
        <v>0</v>
      </c>
      <c r="CA21" s="41">
        <f>'Gross Plant'!BY21</f>
        <v>0</v>
      </c>
      <c r="CB21" s="41">
        <f>'Gross Plant'!BZ21</f>
        <v>0</v>
      </c>
      <c r="CC21" s="41">
        <f>'Gross Plant'!CA21</f>
        <v>0</v>
      </c>
      <c r="CD21" s="41">
        <f>'Gross Plant'!CB21</f>
        <v>0</v>
      </c>
      <c r="CE21" s="41">
        <f>'Gross Plant'!CC21</f>
        <v>0</v>
      </c>
      <c r="CF21" s="41">
        <f>'Gross Plant'!CD21</f>
        <v>0</v>
      </c>
      <c r="CG21" s="41">
        <f>'Gross Plant'!CE21</f>
        <v>0</v>
      </c>
      <c r="CH21" s="41">
        <f>'Gross Plant'!CF21</f>
        <v>0</v>
      </c>
      <c r="CI21" s="41">
        <f>'Gross Plant'!CG21</f>
        <v>0</v>
      </c>
      <c r="CJ21" s="41">
        <f>'Gross Plant'!CH21</f>
        <v>0</v>
      </c>
      <c r="CK21" s="41">
        <f>'Gross Plant'!CI21</f>
        <v>0</v>
      </c>
      <c r="CL21" s="41">
        <f>'Gross Plant'!CJ21</f>
        <v>0</v>
      </c>
      <c r="CM21" s="41">
        <f>'Gross Plant'!CK21</f>
        <v>0</v>
      </c>
      <c r="CN21" s="41"/>
      <c r="CO21" s="31">
        <f>'[20]Pivot Transfers'!AB21</f>
        <v>0</v>
      </c>
      <c r="CP21" s="31">
        <f>'[20]Pivot Transfers'!AC21</f>
        <v>0</v>
      </c>
      <c r="CQ21" s="31">
        <f>'[20]Pivot Transfers'!AD21</f>
        <v>0</v>
      </c>
      <c r="CR21" s="31">
        <f>'[20]Pivot Transfers'!AE21</f>
        <v>0</v>
      </c>
      <c r="CS21" s="31">
        <f>'[20]Pivot Transfers'!AF21</f>
        <v>0</v>
      </c>
      <c r="CT21" s="31">
        <f>'[20]Pivot Transfers'!AG21</f>
        <v>0</v>
      </c>
      <c r="CU21" s="31">
        <v>0</v>
      </c>
      <c r="CV21" s="31">
        <v>0</v>
      </c>
      <c r="CW21" s="31">
        <v>0</v>
      </c>
      <c r="CX21" s="43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/>
      <c r="DQ21" s="41">
        <f>'[20]Pivot COR'!AB21</f>
        <v>0</v>
      </c>
      <c r="DR21" s="41">
        <f>'[20]Pivot COR'!AC21</f>
        <v>0</v>
      </c>
      <c r="DS21" s="41">
        <f>'[20]Pivot COR'!AD21</f>
        <v>0</v>
      </c>
      <c r="DT21" s="41">
        <f>'[20]Pivot COR'!AE21</f>
        <v>0</v>
      </c>
      <c r="DU21" s="41">
        <f>'[20]Pivot COR'!AF21</f>
        <v>0</v>
      </c>
      <c r="DV21" s="41">
        <f>'[20]Pivot COR'!AG21</f>
        <v>0</v>
      </c>
      <c r="DW21" s="128">
        <f>SUM('Gross Plant'!$AH21:$AM21)/SUM('Gross Plant'!$AH$32:$AM$32)*$DW$32</f>
        <v>0</v>
      </c>
      <c r="DX21" s="60">
        <f>-SUM('Gross Plant'!$AH21:$AM21)/SUM('Gross Plant'!$AH$32:$AM$32)*'Capital Spending'!D$6*Reserve!$DW$1</f>
        <v>0</v>
      </c>
      <c r="DY21" s="60">
        <f>-SUM('Gross Plant'!$AH21:$AM21)/SUM('Gross Plant'!$AH$32:$AM$32)*'Capital Spending'!E$6*Reserve!$DW$1</f>
        <v>0</v>
      </c>
      <c r="DZ21" s="60">
        <f>-SUM('Gross Plant'!$AH21:$AM21)/SUM('Gross Plant'!$AH$32:$AM$32)*'Capital Spending'!F$6*Reserve!$DW$1</f>
        <v>0</v>
      </c>
      <c r="EA21" s="60">
        <f>-SUM('Gross Plant'!$AH21:$AM21)/SUM('Gross Plant'!$AH$32:$AM$32)*'Capital Spending'!G$6*Reserve!$DW$1</f>
        <v>0</v>
      </c>
      <c r="EB21" s="60">
        <f>-SUM('Gross Plant'!$AH21:$AM21)/SUM('Gross Plant'!$AH$32:$AM$32)*'Capital Spending'!H$6*Reserve!$DW$1</f>
        <v>0</v>
      </c>
      <c r="EC21" s="60">
        <f>-SUM('Gross Plant'!$AH21:$AM21)/SUM('Gross Plant'!$AH$32:$AM$32)*'Capital Spending'!I$6*Reserve!$DW$1</f>
        <v>0</v>
      </c>
      <c r="ED21" s="60">
        <f>-SUM('Gross Plant'!$AH21:$AM21)/SUM('Gross Plant'!$AH$32:$AM$32)*'Capital Spending'!J$6*Reserve!$DW$1</f>
        <v>0</v>
      </c>
      <c r="EE21" s="60">
        <f>-SUM('Gross Plant'!$AH21:$AM21)/SUM('Gross Plant'!$AH$32:$AM$32)*'Capital Spending'!K$6*Reserve!$DW$1</f>
        <v>0</v>
      </c>
      <c r="EF21" s="60">
        <f>-SUM('Gross Plant'!$AH21:$AM21)/SUM('Gross Plant'!$AH$32:$AM$32)*'Capital Spending'!L$6*Reserve!$DW$1</f>
        <v>0</v>
      </c>
      <c r="EG21" s="60">
        <f>-SUM('Gross Plant'!$AH21:$AM21)/SUM('Gross Plant'!$AH$32:$AM$32)*'Capital Spending'!M$6*Reserve!$DW$1</f>
        <v>0</v>
      </c>
      <c r="EH21" s="60">
        <f>-SUM('Gross Plant'!$AH21:$AM21)/SUM('Gross Plant'!$AH$32:$AM$32)*'Capital Spending'!N$6*Reserve!$DW$1</f>
        <v>0</v>
      </c>
      <c r="EI21" s="60">
        <f>-SUM('Gross Plant'!$AH21:$AM21)/SUM('Gross Plant'!$AH$32:$AM$32)*'Capital Spending'!O$6*Reserve!$DW$1</f>
        <v>0</v>
      </c>
      <c r="EJ21" s="60">
        <f>-SUM('Gross Plant'!$AH21:$AM21)/SUM('Gross Plant'!$AH$32:$AM$32)*'Capital Spending'!P$6*Reserve!$DW$1</f>
        <v>0</v>
      </c>
      <c r="EK21" s="60">
        <f>-SUM('Gross Plant'!$AH21:$AM21)/SUM('Gross Plant'!$AH$32:$AM$32)*'Capital Spending'!Q$6*Reserve!$DW$1</f>
        <v>0</v>
      </c>
      <c r="EL21" s="60">
        <f>-SUM('Gross Plant'!$AH21:$AM21)/SUM('Gross Plant'!$AH$32:$AM$32)*'Capital Spending'!R$6*Reserve!$DW$1</f>
        <v>0</v>
      </c>
      <c r="EM21" s="60">
        <f>-SUM('Gross Plant'!$AH21:$AM21)/SUM('Gross Plant'!$AH$32:$AM$32)*'Capital Spending'!S$6*Reserve!$DW$1</f>
        <v>0</v>
      </c>
      <c r="EN21" s="60">
        <f>-SUM('Gross Plant'!$AH21:$AM21)/SUM('Gross Plant'!$AH$32:$AM$32)*'Capital Spending'!T$6*Reserve!$DW$1</f>
        <v>0</v>
      </c>
      <c r="EO21" s="60">
        <f>-SUM('Gross Plant'!$AH21:$AM21)/SUM('Gross Plant'!$AH$32:$AM$32)*'Capital Spending'!U$6*Reserve!$DW$1</f>
        <v>0</v>
      </c>
      <c r="EP21" s="60">
        <f>-SUM('Gross Plant'!$AH21:$AM21)/SUM('Gross Plant'!$AH$32:$AM$32)*'Capital Spending'!V$6*Reserve!$DW$1</f>
        <v>0</v>
      </c>
      <c r="EQ21" s="60">
        <f>-SUM('Gross Plant'!$AH21:$AM21)/SUM('Gross Plant'!$AH$32:$AM$32)*'Capital Spending'!W$6*Reserve!$DW$1</f>
        <v>0</v>
      </c>
    </row>
    <row r="22" spans="1:147">
      <c r="A22" s="51">
        <v>39902</v>
      </c>
      <c r="B22" s="32" t="s">
        <v>22</v>
      </c>
      <c r="C22" s="53">
        <f t="shared" si="4"/>
        <v>7204115.7589233164</v>
      </c>
      <c r="D22" s="53">
        <f t="shared" si="32"/>
        <v>9125369.7927618325</v>
      </c>
      <c r="E22" s="72">
        <f>'[20]Pivot End Balances'!AA22</f>
        <v>6632476.96</v>
      </c>
      <c r="F22" s="41">
        <f t="shared" si="5"/>
        <v>6747053.5999999996</v>
      </c>
      <c r="G22" s="41">
        <f t="shared" si="6"/>
        <v>6861632.3999999994</v>
      </c>
      <c r="H22" s="41">
        <f t="shared" si="7"/>
        <v>6976212.669999999</v>
      </c>
      <c r="I22" s="41">
        <f t="shared" si="8"/>
        <v>7091981.6599999992</v>
      </c>
      <c r="J22" s="41">
        <f t="shared" si="9"/>
        <v>6981551.459999999</v>
      </c>
      <c r="K22" s="41">
        <f t="shared" si="10"/>
        <v>7096777.0599999987</v>
      </c>
      <c r="L22" s="41">
        <f t="shared" si="11"/>
        <v>7222260.5702575296</v>
      </c>
      <c r="M22" s="41">
        <f t="shared" si="12"/>
        <v>7348624.6214405019</v>
      </c>
      <c r="N22" s="41">
        <f t="shared" si="13"/>
        <v>7476577.5697206194</v>
      </c>
      <c r="O22" s="41">
        <f t="shared" si="14"/>
        <v>7607224.971520368</v>
      </c>
      <c r="P22" s="41">
        <f t="shared" si="15"/>
        <v>7739108.2041100664</v>
      </c>
      <c r="Q22" s="41">
        <f t="shared" si="16"/>
        <v>7872023.118954028</v>
      </c>
      <c r="R22" s="41">
        <f t="shared" si="17"/>
        <v>8005878.2491079019</v>
      </c>
      <c r="S22" s="41">
        <f t="shared" si="18"/>
        <v>8140365.8694983618</v>
      </c>
      <c r="T22" s="41">
        <f t="shared" si="19"/>
        <v>8275561.8681912692</v>
      </c>
      <c r="U22" s="41">
        <f t="shared" si="20"/>
        <v>8413592.3738800697</v>
      </c>
      <c r="V22" s="41">
        <f t="shared" si="21"/>
        <v>8552101.6335222833</v>
      </c>
      <c r="W22" s="41">
        <f t="shared" si="22"/>
        <v>8691370.498689184</v>
      </c>
      <c r="X22" s="41">
        <f t="shared" si="23"/>
        <v>8831416.5150146503</v>
      </c>
      <c r="Y22" s="41">
        <f t="shared" si="24"/>
        <v>8972358.1156754475</v>
      </c>
      <c r="Z22" s="41">
        <f t="shared" si="25"/>
        <v>9114915.7586001977</v>
      </c>
      <c r="AA22" s="41">
        <f t="shared" si="26"/>
        <v>9260213.8878495842</v>
      </c>
      <c r="AB22" s="41">
        <f t="shared" si="27"/>
        <v>9406768.9611712079</v>
      </c>
      <c r="AC22" s="41">
        <f t="shared" si="28"/>
        <v>9554373.3422981352</v>
      </c>
      <c r="AD22" s="41">
        <f t="shared" si="29"/>
        <v>9702934.0016389024</v>
      </c>
      <c r="AE22" s="41">
        <f t="shared" si="30"/>
        <v>9852137.9568581115</v>
      </c>
      <c r="AF22" s="41">
        <f t="shared" si="31"/>
        <v>10002062.392514775</v>
      </c>
      <c r="AG22" s="23">
        <f t="shared" si="33"/>
        <v>9125370</v>
      </c>
      <c r="AH22" s="83">
        <f>'[25]Shared Services Unit'!E26</f>
        <v>8.7800000000000003E-2</v>
      </c>
      <c r="AI22" s="83">
        <f>'[25]Shared Services Unit'!F26</f>
        <v>8.9300000000000004E-2</v>
      </c>
      <c r="AJ22" s="31">
        <f>'[20]Pivot Additions'!AB22</f>
        <v>114576.64</v>
      </c>
      <c r="AK22" s="31">
        <f>'[20]Pivot Additions'!AC22</f>
        <v>114578.8</v>
      </c>
      <c r="AL22" s="31">
        <f>'[20]Pivot Additions'!AD22</f>
        <v>114580.27</v>
      </c>
      <c r="AM22" s="31">
        <f>'[20]Pivot Additions'!AE22</f>
        <v>115768.99</v>
      </c>
      <c r="AN22" s="31">
        <f>'[20]Pivot Additions'!AF22</f>
        <v>114671.81</v>
      </c>
      <c r="AO22" s="31">
        <f>'[20]Pivot Additions'!AG22</f>
        <v>115225.60000000001</v>
      </c>
      <c r="AP22" s="41">
        <f>IF('Net Plant'!I22&gt;0,'Gross Plant'!L22*$AH22/12,0)</f>
        <v>125483.51025753051</v>
      </c>
      <c r="AQ22" s="41">
        <f>IF('Net Plant'!J22&gt;0,'Gross Plant'!M22*$AH22/12,0)</f>
        <v>126364.05118297228</v>
      </c>
      <c r="AR22" s="41">
        <f>IF('Net Plant'!K22&gt;0,'Gross Plant'!N22*$AH22/12,0)</f>
        <v>127952.94828011769</v>
      </c>
      <c r="AS22" s="41">
        <f>IF('Net Plant'!L22&gt;0,'Gross Plant'!O22*$AH22/12,0)</f>
        <v>130647.40179974887</v>
      </c>
      <c r="AT22" s="41">
        <f>IF('Net Plant'!M22&gt;0,'Gross Plant'!P22*$AH22/12,0)</f>
        <v>131883.23258969813</v>
      </c>
      <c r="AU22" s="41">
        <f>IF('Net Plant'!N22&gt;0,'Gross Plant'!Q22*$AH22/12,0)</f>
        <v>132914.91484396163</v>
      </c>
      <c r="AV22" s="41">
        <f>IF('Net Plant'!O22&gt;0,'Gross Plant'!R22*$AH22/12,0)</f>
        <v>133855.13015387362</v>
      </c>
      <c r="AW22" s="41">
        <f>IF('Net Plant'!P22&gt;0,'Gross Plant'!S22*$AH22/12,0)</f>
        <v>134487.62039046004</v>
      </c>
      <c r="AX22" s="41">
        <f>IF('Net Plant'!Q22&gt;0,'Gross Plant'!T22*$AH22/12,0)</f>
        <v>135195.99869290696</v>
      </c>
      <c r="AY22" s="41">
        <f>IF('Net Plant'!R22&gt;0,'Gross Plant'!U22*$AI22/12,0)</f>
        <v>138030.50568879984</v>
      </c>
      <c r="AZ22" s="41">
        <f>IF('Net Plant'!S22&gt;0,'Gross Plant'!V22*$AI22/12,0)</f>
        <v>138509.25964221268</v>
      </c>
      <c r="BA22" s="41">
        <f>IF('Net Plant'!T22&gt;0,'Gross Plant'!W22*$AI22/12,0)</f>
        <v>139268.86516690048</v>
      </c>
      <c r="BB22" s="41">
        <f>IF('Net Plant'!U22&gt;0,'Gross Plant'!X22*$AI22/12,0)</f>
        <v>140046.01632546663</v>
      </c>
      <c r="BC22" s="41">
        <f>IF('Net Plant'!V22&gt;0,'Gross Plant'!Y22*$AI22/12,0)</f>
        <v>140941.60066079636</v>
      </c>
      <c r="BD22" s="41">
        <f>IF('Net Plant'!W22&gt;0,'Gross Plant'!Z22*$AI22/12,0)</f>
        <v>142557.6429247495</v>
      </c>
      <c r="BE22" s="41">
        <f>IF('Net Plant'!X22&gt;0,'Gross Plant'!AA22*$AI22/12,0)</f>
        <v>145298.12924938576</v>
      </c>
      <c r="BF22" s="41">
        <f>IF('Net Plant'!Y22&gt;0,'Gross Plant'!AB22*$AI22/12,0)</f>
        <v>146555.07332162344</v>
      </c>
      <c r="BG22" s="41">
        <f>IF('Net Plant'!Z22&gt;0,'Gross Plant'!AC22*$AI22/12,0)</f>
        <v>147604.38112692788</v>
      </c>
      <c r="BH22" s="41">
        <f>IF('Net Plant'!AA22&gt;0,'Gross Plant'!AD22*$AI22/12,0)</f>
        <v>148560.65934076774</v>
      </c>
      <c r="BI22" s="41">
        <f>IF('Net Plant'!AB22&gt;0,'Gross Plant'!AE22*$AI22/12,0)</f>
        <v>149203.95521920931</v>
      </c>
      <c r="BJ22" s="41">
        <f>IF('Net Plant'!AC22&gt;0,'Gross Plant'!AF22*$AI22/12,0)</f>
        <v>149924.43565666387</v>
      </c>
      <c r="BK22" s="23">
        <f t="shared" si="34"/>
        <v>1726500.5243235035</v>
      </c>
      <c r="BL22" s="41"/>
      <c r="BM22" s="31">
        <f>'[20]Pivot Retires'!AB22</f>
        <v>0</v>
      </c>
      <c r="BN22" s="31">
        <f>'[20]Pivot Retires'!AC22</f>
        <v>0</v>
      </c>
      <c r="BO22" s="31">
        <f>'[20]Pivot Retires'!AD22</f>
        <v>0</v>
      </c>
      <c r="BP22" s="31">
        <f>'[20]Pivot Retires'!AE22</f>
        <v>0</v>
      </c>
      <c r="BQ22" s="31">
        <f>'[20]Pivot Retires'!AF22</f>
        <v>-225102.01</v>
      </c>
      <c r="BR22" s="31">
        <f>'[20]Pivot Retires'!AG22</f>
        <v>0</v>
      </c>
      <c r="BS22" s="31">
        <f>'Gross Plant'!BQ22</f>
        <v>0</v>
      </c>
      <c r="BT22" s="41">
        <f>'Gross Plant'!BR22</f>
        <v>0</v>
      </c>
      <c r="BU22" s="41">
        <f>'Gross Plant'!BS22</f>
        <v>0</v>
      </c>
      <c r="BV22" s="41">
        <f>'Gross Plant'!BT22</f>
        <v>0</v>
      </c>
      <c r="BW22" s="41">
        <f>'Gross Plant'!BU22</f>
        <v>0</v>
      </c>
      <c r="BX22" s="41">
        <f>'Gross Plant'!BV22</f>
        <v>0</v>
      </c>
      <c r="BY22" s="41">
        <f>'Gross Plant'!BW22</f>
        <v>0</v>
      </c>
      <c r="BZ22" s="41">
        <f>'Gross Plant'!BX22</f>
        <v>0</v>
      </c>
      <c r="CA22" s="41">
        <f>'Gross Plant'!BY22</f>
        <v>0</v>
      </c>
      <c r="CB22" s="41">
        <f>'Gross Plant'!BZ22</f>
        <v>0</v>
      </c>
      <c r="CC22" s="41">
        <f>'Gross Plant'!CA22</f>
        <v>0</v>
      </c>
      <c r="CD22" s="41">
        <f>'Gross Plant'!CB22</f>
        <v>0</v>
      </c>
      <c r="CE22" s="41">
        <f>'Gross Plant'!CC22</f>
        <v>0</v>
      </c>
      <c r="CF22" s="41">
        <f>'Gross Plant'!CD22</f>
        <v>0</v>
      </c>
      <c r="CG22" s="41">
        <f>'Gross Plant'!CE22</f>
        <v>0</v>
      </c>
      <c r="CH22" s="41">
        <f>'Gross Plant'!CF22</f>
        <v>0</v>
      </c>
      <c r="CI22" s="41">
        <f>'Gross Plant'!CG22</f>
        <v>0</v>
      </c>
      <c r="CJ22" s="41">
        <f>'Gross Plant'!CH22</f>
        <v>0</v>
      </c>
      <c r="CK22" s="41">
        <f>'Gross Plant'!CI22</f>
        <v>0</v>
      </c>
      <c r="CL22" s="41">
        <f>'Gross Plant'!CJ22</f>
        <v>0</v>
      </c>
      <c r="CM22" s="41">
        <f>'Gross Plant'!CK22</f>
        <v>0</v>
      </c>
      <c r="CN22" s="41"/>
      <c r="CO22" s="31">
        <f>'[20]Pivot Transfers'!AB22</f>
        <v>0</v>
      </c>
      <c r="CP22" s="31">
        <f>'[20]Pivot Transfers'!AC22</f>
        <v>0</v>
      </c>
      <c r="CQ22" s="31">
        <f>'[20]Pivot Transfers'!AD22</f>
        <v>0</v>
      </c>
      <c r="CR22" s="31">
        <f>'[20]Pivot Transfers'!AE22</f>
        <v>0</v>
      </c>
      <c r="CS22" s="31">
        <f>'[20]Pivot Transfers'!AF22</f>
        <v>0</v>
      </c>
      <c r="CT22" s="31">
        <f>'[20]Pivot Transfers'!AG22</f>
        <v>0</v>
      </c>
      <c r="CU22" s="31">
        <v>0</v>
      </c>
      <c r="CV22" s="31">
        <v>0</v>
      </c>
      <c r="CW22" s="31">
        <v>0</v>
      </c>
      <c r="CX22" s="43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/>
      <c r="DQ22" s="41">
        <f>'[20]Pivot COR'!AB22</f>
        <v>0</v>
      </c>
      <c r="DR22" s="41">
        <f>'[20]Pivot COR'!AC22</f>
        <v>0</v>
      </c>
      <c r="DS22" s="41">
        <f>'[20]Pivot COR'!AD22</f>
        <v>0</v>
      </c>
      <c r="DT22" s="41">
        <f>'[20]Pivot COR'!AE22</f>
        <v>0</v>
      </c>
      <c r="DU22" s="41">
        <f>'[20]Pivot COR'!AF22</f>
        <v>0</v>
      </c>
      <c r="DV22" s="41">
        <f>'[20]Pivot COR'!AG22</f>
        <v>0</v>
      </c>
      <c r="DW22" s="128">
        <f>SUM('Gross Plant'!$AH22:$AM22)/SUM('Gross Plant'!$AH$32:$AM$32)*$DW$32</f>
        <v>0</v>
      </c>
      <c r="DX22" s="60">
        <f>-SUM('Gross Plant'!$AH22:$AM22)/SUM('Gross Plant'!$AH$32:$AM$32)*'Capital Spending'!D$6*Reserve!$DW$1</f>
        <v>0</v>
      </c>
      <c r="DY22" s="60">
        <f>-SUM('Gross Plant'!$AH22:$AM22)/SUM('Gross Plant'!$AH$32:$AM$32)*'Capital Spending'!E$6*Reserve!$DW$1</f>
        <v>0</v>
      </c>
      <c r="DZ22" s="60">
        <f>-SUM('Gross Plant'!$AH22:$AM22)/SUM('Gross Plant'!$AH$32:$AM$32)*'Capital Spending'!F$6*Reserve!$DW$1</f>
        <v>0</v>
      </c>
      <c r="EA22" s="60">
        <f>-SUM('Gross Plant'!$AH22:$AM22)/SUM('Gross Plant'!$AH$32:$AM$32)*'Capital Spending'!G$6*Reserve!$DW$1</f>
        <v>0</v>
      </c>
      <c r="EB22" s="60">
        <f>-SUM('Gross Plant'!$AH22:$AM22)/SUM('Gross Plant'!$AH$32:$AM$32)*'Capital Spending'!H$6*Reserve!$DW$1</f>
        <v>0</v>
      </c>
      <c r="EC22" s="60">
        <f>-SUM('Gross Plant'!$AH22:$AM22)/SUM('Gross Plant'!$AH$32:$AM$32)*'Capital Spending'!I$6*Reserve!$DW$1</f>
        <v>0</v>
      </c>
      <c r="ED22" s="60">
        <f>-SUM('Gross Plant'!$AH22:$AM22)/SUM('Gross Plant'!$AH$32:$AM$32)*'Capital Spending'!J$6*Reserve!$DW$1</f>
        <v>0</v>
      </c>
      <c r="EE22" s="60">
        <f>-SUM('Gross Plant'!$AH22:$AM22)/SUM('Gross Plant'!$AH$32:$AM$32)*'Capital Spending'!K$6*Reserve!$DW$1</f>
        <v>0</v>
      </c>
      <c r="EF22" s="60">
        <f>-SUM('Gross Plant'!$AH22:$AM22)/SUM('Gross Plant'!$AH$32:$AM$32)*'Capital Spending'!L$6*Reserve!$DW$1</f>
        <v>0</v>
      </c>
      <c r="EG22" s="60">
        <f>-SUM('Gross Plant'!$AH22:$AM22)/SUM('Gross Plant'!$AH$32:$AM$32)*'Capital Spending'!M$6*Reserve!$DW$1</f>
        <v>0</v>
      </c>
      <c r="EH22" s="60">
        <f>-SUM('Gross Plant'!$AH22:$AM22)/SUM('Gross Plant'!$AH$32:$AM$32)*'Capital Spending'!N$6*Reserve!$DW$1</f>
        <v>0</v>
      </c>
      <c r="EI22" s="60">
        <f>-SUM('Gross Plant'!$AH22:$AM22)/SUM('Gross Plant'!$AH$32:$AM$32)*'Capital Spending'!O$6*Reserve!$DW$1</f>
        <v>0</v>
      </c>
      <c r="EJ22" s="60">
        <f>-SUM('Gross Plant'!$AH22:$AM22)/SUM('Gross Plant'!$AH$32:$AM$32)*'Capital Spending'!P$6*Reserve!$DW$1</f>
        <v>0</v>
      </c>
      <c r="EK22" s="60">
        <f>-SUM('Gross Plant'!$AH22:$AM22)/SUM('Gross Plant'!$AH$32:$AM$32)*'Capital Spending'!Q$6*Reserve!$DW$1</f>
        <v>0</v>
      </c>
      <c r="EL22" s="60">
        <f>-SUM('Gross Plant'!$AH22:$AM22)/SUM('Gross Plant'!$AH$32:$AM$32)*'Capital Spending'!R$6*Reserve!$DW$1</f>
        <v>0</v>
      </c>
      <c r="EM22" s="60">
        <f>-SUM('Gross Plant'!$AH22:$AM22)/SUM('Gross Plant'!$AH$32:$AM$32)*'Capital Spending'!S$6*Reserve!$DW$1</f>
        <v>0</v>
      </c>
      <c r="EN22" s="60">
        <f>-SUM('Gross Plant'!$AH22:$AM22)/SUM('Gross Plant'!$AH$32:$AM$32)*'Capital Spending'!T$6*Reserve!$DW$1</f>
        <v>0</v>
      </c>
      <c r="EO22" s="60">
        <f>-SUM('Gross Plant'!$AH22:$AM22)/SUM('Gross Plant'!$AH$32:$AM$32)*'Capital Spending'!U$6*Reserve!$DW$1</f>
        <v>0</v>
      </c>
      <c r="EP22" s="60">
        <f>-SUM('Gross Plant'!$AH22:$AM22)/SUM('Gross Plant'!$AH$32:$AM$32)*'Capital Spending'!V$6*Reserve!$DW$1</f>
        <v>0</v>
      </c>
      <c r="EQ22" s="60">
        <f>-SUM('Gross Plant'!$AH22:$AM22)/SUM('Gross Plant'!$AH$32:$AM$32)*'Capital Spending'!W$6*Reserve!$DW$1</f>
        <v>0</v>
      </c>
    </row>
    <row r="23" spans="1:147">
      <c r="A23" s="51">
        <v>39903</v>
      </c>
      <c r="B23" s="32" t="s">
        <v>23</v>
      </c>
      <c r="C23" s="53">
        <f t="shared" si="4"/>
        <v>1156709.8431506916</v>
      </c>
      <c r="D23" s="53">
        <f t="shared" si="32"/>
        <v>1488419.5982145811</v>
      </c>
      <c r="E23" s="72">
        <f>'[20]Pivot End Balances'!AA23</f>
        <v>1016306.92</v>
      </c>
      <c r="F23" s="41">
        <f t="shared" si="5"/>
        <v>1041458.0800000001</v>
      </c>
      <c r="G23" s="41">
        <f t="shared" si="6"/>
        <v>1066606.53</v>
      </c>
      <c r="H23" s="41">
        <f t="shared" si="7"/>
        <v>1091754.98</v>
      </c>
      <c r="I23" s="41">
        <f t="shared" si="8"/>
        <v>1117092.8899999999</v>
      </c>
      <c r="J23" s="41">
        <f t="shared" si="9"/>
        <v>1128280.6199999999</v>
      </c>
      <c r="K23" s="41">
        <f t="shared" si="10"/>
        <v>1153410.67</v>
      </c>
      <c r="L23" s="41">
        <f t="shared" si="11"/>
        <v>1177164.9438343293</v>
      </c>
      <c r="M23" s="41">
        <f t="shared" si="12"/>
        <v>1200972.2847145225</v>
      </c>
      <c r="N23" s="41">
        <f t="shared" si="13"/>
        <v>1224875.3827284172</v>
      </c>
      <c r="O23" s="41">
        <f t="shared" si="14"/>
        <v>1248940.8657994657</v>
      </c>
      <c r="P23" s="41">
        <f t="shared" si="15"/>
        <v>1273080.827963212</v>
      </c>
      <c r="Q23" s="41">
        <f t="shared" si="16"/>
        <v>1297282.965919045</v>
      </c>
      <c r="R23" s="41">
        <f t="shared" si="17"/>
        <v>1321541.7672820308</v>
      </c>
      <c r="S23" s="41">
        <f t="shared" si="18"/>
        <v>1345838.6865648355</v>
      </c>
      <c r="T23" s="41">
        <f t="shared" si="19"/>
        <v>1370178.2972692184</v>
      </c>
      <c r="U23" s="41">
        <f t="shared" si="20"/>
        <v>1389713.9894247984</v>
      </c>
      <c r="V23" s="41">
        <f t="shared" si="21"/>
        <v>1409272.4216341532</v>
      </c>
      <c r="W23" s="41">
        <f t="shared" si="22"/>
        <v>1428866.9339016587</v>
      </c>
      <c r="X23" s="41">
        <f t="shared" si="23"/>
        <v>1448498.3596171075</v>
      </c>
      <c r="Y23" s="41">
        <f t="shared" si="24"/>
        <v>1468172.324168633</v>
      </c>
      <c r="Z23" s="41">
        <f t="shared" si="25"/>
        <v>1487923.0481656371</v>
      </c>
      <c r="AA23" s="41">
        <f t="shared" si="26"/>
        <v>1507803.9409183185</v>
      </c>
      <c r="AB23" s="41">
        <f t="shared" si="27"/>
        <v>1527744.536521683</v>
      </c>
      <c r="AC23" s="41">
        <f t="shared" si="28"/>
        <v>1547734.9725822362</v>
      </c>
      <c r="AD23" s="41">
        <f t="shared" si="29"/>
        <v>1567770.8303418716</v>
      </c>
      <c r="AE23" s="41">
        <f t="shared" si="30"/>
        <v>1587837.2436358575</v>
      </c>
      <c r="AF23" s="41">
        <f t="shared" si="31"/>
        <v>1607937.878608379</v>
      </c>
      <c r="AG23" s="23">
        <f t="shared" si="33"/>
        <v>1488420</v>
      </c>
      <c r="AH23" s="83">
        <f>'[25]Shared Services Unit'!E27</f>
        <v>8.72E-2</v>
      </c>
      <c r="AI23" s="83">
        <f>'[25]Shared Services Unit'!F27</f>
        <v>6.9900000000000004E-2</v>
      </c>
      <c r="AJ23" s="31">
        <f>'[20]Pivot Additions'!AB23</f>
        <v>25151.16</v>
      </c>
      <c r="AK23" s="31">
        <f>'[20]Pivot Additions'!AC23</f>
        <v>25148.45</v>
      </c>
      <c r="AL23" s="31">
        <f>'[20]Pivot Additions'!AD23</f>
        <v>25148.45</v>
      </c>
      <c r="AM23" s="31">
        <f>'[20]Pivot Additions'!AE23</f>
        <v>25337.91</v>
      </c>
      <c r="AN23" s="31">
        <f>'[20]Pivot Additions'!AF23</f>
        <v>25130.05</v>
      </c>
      <c r="AO23" s="31">
        <f>'[20]Pivot Additions'!AG23</f>
        <v>25130.05</v>
      </c>
      <c r="AP23" s="41">
        <f>IF('Net Plant'!I23&gt;0,'Gross Plant'!L23*$AH23/12,0)</f>
        <v>23754.273834329346</v>
      </c>
      <c r="AQ23" s="41">
        <f>IF('Net Plant'!J23&gt;0,'Gross Plant'!M23*$AH23/12,0)</f>
        <v>23807.340880193195</v>
      </c>
      <c r="AR23" s="41">
        <f>IF('Net Plant'!K23&gt;0,'Gross Plant'!N23*$AH23/12,0)</f>
        <v>23903.098013894665</v>
      </c>
      <c r="AS23" s="41">
        <f>IF('Net Plant'!L23&gt;0,'Gross Plant'!O23*$AH23/12,0)</f>
        <v>24065.483071048628</v>
      </c>
      <c r="AT23" s="41">
        <f>IF('Net Plant'!M23&gt;0,'Gross Plant'!P23*$AH23/12,0)</f>
        <v>24139.962163746433</v>
      </c>
      <c r="AU23" s="41">
        <f>IF('Net Plant'!N23&gt;0,'Gross Plant'!Q23*$AH23/12,0)</f>
        <v>24202.137955832924</v>
      </c>
      <c r="AV23" s="41">
        <f>IF('Net Plant'!O23&gt;0,'Gross Plant'!R23*$AH23/12,0)</f>
        <v>24258.801362985701</v>
      </c>
      <c r="AW23" s="41">
        <f>IF('Net Plant'!P23&gt;0,'Gross Plant'!S23*$AH23/12,0)</f>
        <v>24296.919282804738</v>
      </c>
      <c r="AX23" s="41">
        <f>IF('Net Plant'!Q23&gt;0,'Gross Plant'!T23*$AH23/12,0)</f>
        <v>24339.610704382943</v>
      </c>
      <c r="AY23" s="41">
        <f>IF('Net Plant'!R23&gt;0,'Gross Plant'!U23*$AI23/12,0)</f>
        <v>19535.692155579953</v>
      </c>
      <c r="AZ23" s="41">
        <f>IF('Net Plant'!S23&gt;0,'Gross Plant'!V23*$AI23/12,0)</f>
        <v>19558.432209354756</v>
      </c>
      <c r="BA23" s="41">
        <f>IF('Net Plant'!T23&gt;0,'Gross Plant'!W23*$AI23/12,0)</f>
        <v>19594.51226750551</v>
      </c>
      <c r="BB23" s="41">
        <f>IF('Net Plant'!U23&gt;0,'Gross Plant'!X23*$AI23/12,0)</f>
        <v>19631.425715448797</v>
      </c>
      <c r="BC23" s="41">
        <f>IF('Net Plant'!V23&gt;0,'Gross Plant'!Y23*$AI23/12,0)</f>
        <v>19673.964551525434</v>
      </c>
      <c r="BD23" s="41">
        <f>IF('Net Plant'!W23&gt;0,'Gross Plant'!Z23*$AI23/12,0)</f>
        <v>19750.723997004021</v>
      </c>
      <c r="BE23" s="41">
        <f>IF('Net Plant'!X23&gt;0,'Gross Plant'!AA23*$AI23/12,0)</f>
        <v>19880.892752681339</v>
      </c>
      <c r="BF23" s="41">
        <f>IF('Net Plant'!Y23&gt;0,'Gross Plant'!AB23*$AI23/12,0)</f>
        <v>19940.59560336456</v>
      </c>
      <c r="BG23" s="41">
        <f>IF('Net Plant'!Z23&gt;0,'Gross Plant'!AC23*$AI23/12,0)</f>
        <v>19990.436060553155</v>
      </c>
      <c r="BH23" s="41">
        <f>IF('Net Plant'!AA23&gt;0,'Gross Plant'!AD23*$AI23/12,0)</f>
        <v>20035.857759635484</v>
      </c>
      <c r="BI23" s="41">
        <f>IF('Net Plant'!AB23&gt;0,'Gross Plant'!AE23*$AI23/12,0)</f>
        <v>20066.413293985835</v>
      </c>
      <c r="BJ23" s="41">
        <f>IF('Net Plant'!AC23&gt;0,'Gross Plant'!AF23*$AI23/12,0)</f>
        <v>20100.634972521577</v>
      </c>
      <c r="BK23" s="23">
        <f t="shared" si="34"/>
        <v>237759.58133916042</v>
      </c>
      <c r="BL23" s="41"/>
      <c r="BM23" s="31">
        <f>'[20]Pivot Retires'!AB23</f>
        <v>0</v>
      </c>
      <c r="BN23" s="31">
        <f>'[20]Pivot Retires'!AC23</f>
        <v>0</v>
      </c>
      <c r="BO23" s="31">
        <f>'[20]Pivot Retires'!AD23</f>
        <v>0</v>
      </c>
      <c r="BP23" s="31">
        <f>'[20]Pivot Retires'!AE23</f>
        <v>0</v>
      </c>
      <c r="BQ23" s="31">
        <f>'[20]Pivot Retires'!AF23</f>
        <v>-13942.32</v>
      </c>
      <c r="BR23" s="31">
        <f>'[20]Pivot Retires'!AG23</f>
        <v>0</v>
      </c>
      <c r="BS23" s="31">
        <f>'Gross Plant'!BQ23</f>
        <v>0</v>
      </c>
      <c r="BT23" s="41">
        <f>'Gross Plant'!BR23</f>
        <v>0</v>
      </c>
      <c r="BU23" s="41">
        <f>'Gross Plant'!BS23</f>
        <v>0</v>
      </c>
      <c r="BV23" s="41">
        <f>'Gross Plant'!BT23</f>
        <v>0</v>
      </c>
      <c r="BW23" s="41">
        <f>'Gross Plant'!BU23</f>
        <v>0</v>
      </c>
      <c r="BX23" s="41">
        <f>'Gross Plant'!BV23</f>
        <v>0</v>
      </c>
      <c r="BY23" s="41">
        <f>'Gross Plant'!BW23</f>
        <v>0</v>
      </c>
      <c r="BZ23" s="41">
        <f>'Gross Plant'!BX23</f>
        <v>0</v>
      </c>
      <c r="CA23" s="41">
        <f>'Gross Plant'!BY23</f>
        <v>0</v>
      </c>
      <c r="CB23" s="41">
        <f>'Gross Plant'!BZ23</f>
        <v>0</v>
      </c>
      <c r="CC23" s="41">
        <f>'Gross Plant'!CA23</f>
        <v>0</v>
      </c>
      <c r="CD23" s="41">
        <f>'Gross Plant'!CB23</f>
        <v>0</v>
      </c>
      <c r="CE23" s="41">
        <f>'Gross Plant'!CC23</f>
        <v>0</v>
      </c>
      <c r="CF23" s="41">
        <f>'Gross Plant'!CD23</f>
        <v>0</v>
      </c>
      <c r="CG23" s="41">
        <f>'Gross Plant'!CE23</f>
        <v>0</v>
      </c>
      <c r="CH23" s="41">
        <f>'Gross Plant'!CF23</f>
        <v>0</v>
      </c>
      <c r="CI23" s="41">
        <f>'Gross Plant'!CG23</f>
        <v>0</v>
      </c>
      <c r="CJ23" s="41">
        <f>'Gross Plant'!CH23</f>
        <v>0</v>
      </c>
      <c r="CK23" s="41">
        <f>'Gross Plant'!CI23</f>
        <v>0</v>
      </c>
      <c r="CL23" s="41">
        <f>'Gross Plant'!CJ23</f>
        <v>0</v>
      </c>
      <c r="CM23" s="41">
        <f>'Gross Plant'!CK23</f>
        <v>0</v>
      </c>
      <c r="CN23" s="41"/>
      <c r="CO23" s="31">
        <f>'[20]Pivot Transfers'!AB23</f>
        <v>0</v>
      </c>
      <c r="CP23" s="31">
        <f>'[20]Pivot Transfers'!AC23</f>
        <v>0</v>
      </c>
      <c r="CQ23" s="31">
        <f>'[20]Pivot Transfers'!AD23</f>
        <v>0</v>
      </c>
      <c r="CR23" s="31">
        <f>'[20]Pivot Transfers'!AE23</f>
        <v>0</v>
      </c>
      <c r="CS23" s="31">
        <f>'[20]Pivot Transfers'!AF23</f>
        <v>0</v>
      </c>
      <c r="CT23" s="31">
        <f>'[20]Pivot Transfers'!AG23</f>
        <v>0</v>
      </c>
      <c r="CU23" s="31">
        <v>0</v>
      </c>
      <c r="CV23" s="31">
        <v>0</v>
      </c>
      <c r="CW23" s="31">
        <v>0</v>
      </c>
      <c r="CX23" s="43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/>
      <c r="DQ23" s="41">
        <f>'[20]Pivot COR'!AB23</f>
        <v>0</v>
      </c>
      <c r="DR23" s="41">
        <f>'[20]Pivot COR'!AC23</f>
        <v>0</v>
      </c>
      <c r="DS23" s="41">
        <f>'[20]Pivot COR'!AD23</f>
        <v>0</v>
      </c>
      <c r="DT23" s="41">
        <f>'[20]Pivot COR'!AE23</f>
        <v>0</v>
      </c>
      <c r="DU23" s="41">
        <f>'[20]Pivot COR'!AF23</f>
        <v>0</v>
      </c>
      <c r="DV23" s="41">
        <f>'[20]Pivot COR'!AG23</f>
        <v>0</v>
      </c>
      <c r="DW23" s="128">
        <f>SUM('Gross Plant'!$AH23:$AM23)/SUM('Gross Plant'!$AH$32:$AM$32)*$DW$32</f>
        <v>0</v>
      </c>
      <c r="DX23" s="60">
        <f>-SUM('Gross Plant'!$AH23:$AM23)/SUM('Gross Plant'!$AH$32:$AM$32)*'Capital Spending'!D$6*Reserve!$DW$1</f>
        <v>0</v>
      </c>
      <c r="DY23" s="60">
        <f>-SUM('Gross Plant'!$AH23:$AM23)/SUM('Gross Plant'!$AH$32:$AM$32)*'Capital Spending'!E$6*Reserve!$DW$1</f>
        <v>0</v>
      </c>
      <c r="DZ23" s="60">
        <f>-SUM('Gross Plant'!$AH23:$AM23)/SUM('Gross Plant'!$AH$32:$AM$32)*'Capital Spending'!F$6*Reserve!$DW$1</f>
        <v>0</v>
      </c>
      <c r="EA23" s="60">
        <f>-SUM('Gross Plant'!$AH23:$AM23)/SUM('Gross Plant'!$AH$32:$AM$32)*'Capital Spending'!G$6*Reserve!$DW$1</f>
        <v>0</v>
      </c>
      <c r="EB23" s="60">
        <f>-SUM('Gross Plant'!$AH23:$AM23)/SUM('Gross Plant'!$AH$32:$AM$32)*'Capital Spending'!H$6*Reserve!$DW$1</f>
        <v>0</v>
      </c>
      <c r="EC23" s="60">
        <f>-SUM('Gross Plant'!$AH23:$AM23)/SUM('Gross Plant'!$AH$32:$AM$32)*'Capital Spending'!I$6*Reserve!$DW$1</f>
        <v>0</v>
      </c>
      <c r="ED23" s="60">
        <f>-SUM('Gross Plant'!$AH23:$AM23)/SUM('Gross Plant'!$AH$32:$AM$32)*'Capital Spending'!J$6*Reserve!$DW$1</f>
        <v>0</v>
      </c>
      <c r="EE23" s="60">
        <f>-SUM('Gross Plant'!$AH23:$AM23)/SUM('Gross Plant'!$AH$32:$AM$32)*'Capital Spending'!K$6*Reserve!$DW$1</f>
        <v>0</v>
      </c>
      <c r="EF23" s="60">
        <f>-SUM('Gross Plant'!$AH23:$AM23)/SUM('Gross Plant'!$AH$32:$AM$32)*'Capital Spending'!L$6*Reserve!$DW$1</f>
        <v>0</v>
      </c>
      <c r="EG23" s="60">
        <f>-SUM('Gross Plant'!$AH23:$AM23)/SUM('Gross Plant'!$AH$32:$AM$32)*'Capital Spending'!M$6*Reserve!$DW$1</f>
        <v>0</v>
      </c>
      <c r="EH23" s="60">
        <f>-SUM('Gross Plant'!$AH23:$AM23)/SUM('Gross Plant'!$AH$32:$AM$32)*'Capital Spending'!N$6*Reserve!$DW$1</f>
        <v>0</v>
      </c>
      <c r="EI23" s="60">
        <f>-SUM('Gross Plant'!$AH23:$AM23)/SUM('Gross Plant'!$AH$32:$AM$32)*'Capital Spending'!O$6*Reserve!$DW$1</f>
        <v>0</v>
      </c>
      <c r="EJ23" s="60">
        <f>-SUM('Gross Plant'!$AH23:$AM23)/SUM('Gross Plant'!$AH$32:$AM$32)*'Capital Spending'!P$6*Reserve!$DW$1</f>
        <v>0</v>
      </c>
      <c r="EK23" s="60">
        <f>-SUM('Gross Plant'!$AH23:$AM23)/SUM('Gross Plant'!$AH$32:$AM$32)*'Capital Spending'!Q$6*Reserve!$DW$1</f>
        <v>0</v>
      </c>
      <c r="EL23" s="60">
        <f>-SUM('Gross Plant'!$AH23:$AM23)/SUM('Gross Plant'!$AH$32:$AM$32)*'Capital Spending'!R$6*Reserve!$DW$1</f>
        <v>0</v>
      </c>
      <c r="EM23" s="60">
        <f>-SUM('Gross Plant'!$AH23:$AM23)/SUM('Gross Plant'!$AH$32:$AM$32)*'Capital Spending'!S$6*Reserve!$DW$1</f>
        <v>0</v>
      </c>
      <c r="EN23" s="60">
        <f>-SUM('Gross Plant'!$AH23:$AM23)/SUM('Gross Plant'!$AH$32:$AM$32)*'Capital Spending'!T$6*Reserve!$DW$1</f>
        <v>0</v>
      </c>
      <c r="EO23" s="60">
        <f>-SUM('Gross Plant'!$AH23:$AM23)/SUM('Gross Plant'!$AH$32:$AM$32)*'Capital Spending'!U$6*Reserve!$DW$1</f>
        <v>0</v>
      </c>
      <c r="EP23" s="60">
        <f>-SUM('Gross Plant'!$AH23:$AM23)/SUM('Gross Plant'!$AH$32:$AM$32)*'Capital Spending'!V$6*Reserve!$DW$1</f>
        <v>0</v>
      </c>
      <c r="EQ23" s="60">
        <f>-SUM('Gross Plant'!$AH23:$AM23)/SUM('Gross Plant'!$AH$32:$AM$32)*'Capital Spending'!W$6*Reserve!$DW$1</f>
        <v>0</v>
      </c>
    </row>
    <row r="24" spans="1:147">
      <c r="A24" s="51">
        <v>39904</v>
      </c>
      <c r="B24" s="32" t="s">
        <v>24</v>
      </c>
      <c r="C24" s="53">
        <f t="shared" si="4"/>
        <v>17152.41</v>
      </c>
      <c r="D24" s="53">
        <f t="shared" si="32"/>
        <v>17152.41</v>
      </c>
      <c r="E24" s="72">
        <f>'[20]Pivot End Balances'!AA24</f>
        <v>17152.41</v>
      </c>
      <c r="F24" s="41">
        <f t="shared" si="5"/>
        <v>17152.41</v>
      </c>
      <c r="G24" s="41">
        <f t="shared" si="6"/>
        <v>17152.41</v>
      </c>
      <c r="H24" s="41">
        <f t="shared" si="7"/>
        <v>17152.41</v>
      </c>
      <c r="I24" s="41">
        <f t="shared" si="8"/>
        <v>17152.41</v>
      </c>
      <c r="J24" s="41">
        <f t="shared" si="9"/>
        <v>17152.41</v>
      </c>
      <c r="K24" s="41">
        <f t="shared" si="10"/>
        <v>17152.41</v>
      </c>
      <c r="L24" s="41">
        <f t="shared" si="11"/>
        <v>17152.41</v>
      </c>
      <c r="M24" s="41">
        <f t="shared" si="12"/>
        <v>17152.41</v>
      </c>
      <c r="N24" s="41">
        <f t="shared" si="13"/>
        <v>17152.41</v>
      </c>
      <c r="O24" s="41">
        <f t="shared" si="14"/>
        <v>17152.41</v>
      </c>
      <c r="P24" s="41">
        <f t="shared" si="15"/>
        <v>17152.41</v>
      </c>
      <c r="Q24" s="41">
        <f t="shared" si="16"/>
        <v>17152.41</v>
      </c>
      <c r="R24" s="41">
        <f t="shared" si="17"/>
        <v>17152.41</v>
      </c>
      <c r="S24" s="41">
        <f t="shared" si="18"/>
        <v>17152.41</v>
      </c>
      <c r="T24" s="41">
        <f t="shared" si="19"/>
        <v>17152.41</v>
      </c>
      <c r="U24" s="41">
        <f t="shared" si="20"/>
        <v>17152.41</v>
      </c>
      <c r="V24" s="41">
        <f t="shared" si="21"/>
        <v>17152.41</v>
      </c>
      <c r="W24" s="41">
        <f t="shared" si="22"/>
        <v>17152.41</v>
      </c>
      <c r="X24" s="41">
        <f t="shared" si="23"/>
        <v>17152.41</v>
      </c>
      <c r="Y24" s="41">
        <f t="shared" si="24"/>
        <v>17152.41</v>
      </c>
      <c r="Z24" s="41">
        <f t="shared" si="25"/>
        <v>17152.41</v>
      </c>
      <c r="AA24" s="41">
        <f t="shared" si="26"/>
        <v>17152.41</v>
      </c>
      <c r="AB24" s="41">
        <f t="shared" si="27"/>
        <v>17152.41</v>
      </c>
      <c r="AC24" s="41">
        <f t="shared" si="28"/>
        <v>17152.41</v>
      </c>
      <c r="AD24" s="41">
        <f t="shared" si="29"/>
        <v>17152.41</v>
      </c>
      <c r="AE24" s="41">
        <f t="shared" si="30"/>
        <v>17152.41</v>
      </c>
      <c r="AF24" s="41">
        <f t="shared" si="31"/>
        <v>17152.41</v>
      </c>
      <c r="AG24" s="23">
        <f t="shared" si="33"/>
        <v>17152</v>
      </c>
      <c r="AH24" s="83">
        <v>0.2626</v>
      </c>
      <c r="AI24" s="83">
        <v>0.2626</v>
      </c>
      <c r="AJ24" s="31">
        <f>'[20]Pivot Additions'!AB24</f>
        <v>0</v>
      </c>
      <c r="AK24" s="31">
        <f>'[20]Pivot Additions'!AC24</f>
        <v>0</v>
      </c>
      <c r="AL24" s="31">
        <f>'[20]Pivot Additions'!AD24</f>
        <v>0</v>
      </c>
      <c r="AM24" s="31">
        <f>'[20]Pivot Additions'!AE24</f>
        <v>0</v>
      </c>
      <c r="AN24" s="31">
        <f>'[20]Pivot Additions'!AF24</f>
        <v>0</v>
      </c>
      <c r="AO24" s="31">
        <f>'[20]Pivot Additions'!AG24</f>
        <v>0</v>
      </c>
      <c r="AP24" s="41">
        <f>IF('Net Plant'!I24&gt;0,'Gross Plant'!L24*$AH24/12,0)</f>
        <v>0</v>
      </c>
      <c r="AQ24" s="41">
        <f>IF('Net Plant'!J24&gt;0,'Gross Plant'!M24*$AH24/12,0)</f>
        <v>0</v>
      </c>
      <c r="AR24" s="41">
        <f>IF('Net Plant'!K24&gt;0,'Gross Plant'!N24*$AH24/12,0)</f>
        <v>0</v>
      </c>
      <c r="AS24" s="41">
        <f>IF('Net Plant'!L24&gt;0,'Gross Plant'!O24*$AH24/12,0)</f>
        <v>0</v>
      </c>
      <c r="AT24" s="41">
        <f>IF('Net Plant'!M24&gt;0,'Gross Plant'!P24*$AH24/12,0)</f>
        <v>0</v>
      </c>
      <c r="AU24" s="41">
        <f>IF('Net Plant'!N24&gt;0,'Gross Plant'!Q24*$AH24/12,0)</f>
        <v>0</v>
      </c>
      <c r="AV24" s="41">
        <f>IF('Net Plant'!O24&gt;0,'Gross Plant'!R24*$AH24/12,0)</f>
        <v>0</v>
      </c>
      <c r="AW24" s="41">
        <f>IF('Net Plant'!P24&gt;0,'Gross Plant'!S24*$AH24/12,0)</f>
        <v>0</v>
      </c>
      <c r="AX24" s="41">
        <f>IF('Net Plant'!Q24&gt;0,'Gross Plant'!T24*$AH24/12,0)</f>
        <v>0</v>
      </c>
      <c r="AY24" s="41">
        <f>IF('Net Plant'!R24&gt;0,'Gross Plant'!U24*$AI24/12,0)</f>
        <v>0</v>
      </c>
      <c r="AZ24" s="41">
        <f>IF('Net Plant'!S24&gt;0,'Gross Plant'!V24*$AI24/12,0)</f>
        <v>0</v>
      </c>
      <c r="BA24" s="41">
        <f>IF('Net Plant'!T24&gt;0,'Gross Plant'!W24*$AI24/12,0)</f>
        <v>0</v>
      </c>
      <c r="BB24" s="41">
        <f>IF('Net Plant'!U24&gt;0,'Gross Plant'!X24*$AI24/12,0)</f>
        <v>0</v>
      </c>
      <c r="BC24" s="41">
        <f>IF('Net Plant'!V24&gt;0,'Gross Plant'!Y24*$AI24/12,0)</f>
        <v>0</v>
      </c>
      <c r="BD24" s="41">
        <f>IF('Net Plant'!W24&gt;0,'Gross Plant'!Z24*$AI24/12,0)</f>
        <v>0</v>
      </c>
      <c r="BE24" s="41">
        <f>IF('Net Plant'!X24&gt;0,'Gross Plant'!AA24*$AI24/12,0)</f>
        <v>0</v>
      </c>
      <c r="BF24" s="41">
        <f>IF('Net Plant'!Y24&gt;0,'Gross Plant'!AB24*$AI24/12,0)</f>
        <v>0</v>
      </c>
      <c r="BG24" s="41">
        <f>IF('Net Plant'!Z24&gt;0,'Gross Plant'!AC24*$AI24/12,0)</f>
        <v>0</v>
      </c>
      <c r="BH24" s="41">
        <f>IF('Net Plant'!AA24&gt;0,'Gross Plant'!AD24*$AI24/12,0)</f>
        <v>0</v>
      </c>
      <c r="BI24" s="41">
        <f>IF('Net Plant'!AB24&gt;0,'Gross Plant'!AE24*$AI24/12,0)</f>
        <v>0</v>
      </c>
      <c r="BJ24" s="41">
        <f>IF('Net Plant'!AC24&gt;0,'Gross Plant'!AF24*$AI24/12,0)</f>
        <v>0</v>
      </c>
      <c r="BK24" s="23">
        <f t="shared" si="34"/>
        <v>0</v>
      </c>
      <c r="BL24" s="41"/>
      <c r="BM24" s="31">
        <f>'[20]Pivot Retires'!AB24</f>
        <v>0</v>
      </c>
      <c r="BN24" s="31">
        <f>'[20]Pivot Retires'!AC24</f>
        <v>0</v>
      </c>
      <c r="BO24" s="31">
        <f>'[20]Pivot Retires'!AD24</f>
        <v>0</v>
      </c>
      <c r="BP24" s="31">
        <f>'[20]Pivot Retires'!AE24</f>
        <v>0</v>
      </c>
      <c r="BQ24" s="31">
        <f>'[20]Pivot Retires'!AF24</f>
        <v>0</v>
      </c>
      <c r="BR24" s="31">
        <f>'[20]Pivot Retires'!AG24</f>
        <v>0</v>
      </c>
      <c r="BS24" s="31">
        <f>'Gross Plant'!BQ24</f>
        <v>0</v>
      </c>
      <c r="BT24" s="41">
        <f>'Gross Plant'!BR24</f>
        <v>0</v>
      </c>
      <c r="BU24" s="41">
        <f>'Gross Plant'!BS24</f>
        <v>0</v>
      </c>
      <c r="BV24" s="41">
        <f>'Gross Plant'!BT24</f>
        <v>0</v>
      </c>
      <c r="BW24" s="41">
        <f>'Gross Plant'!BU24</f>
        <v>0</v>
      </c>
      <c r="BX24" s="41">
        <f>'Gross Plant'!BV24</f>
        <v>0</v>
      </c>
      <c r="BY24" s="41">
        <f>'Gross Plant'!BW24</f>
        <v>0</v>
      </c>
      <c r="BZ24" s="41">
        <f>'Gross Plant'!BX24</f>
        <v>0</v>
      </c>
      <c r="CA24" s="41">
        <f>'Gross Plant'!BY24</f>
        <v>0</v>
      </c>
      <c r="CB24" s="41">
        <f>'Gross Plant'!BZ24</f>
        <v>0</v>
      </c>
      <c r="CC24" s="41">
        <f>'Gross Plant'!CA24</f>
        <v>0</v>
      </c>
      <c r="CD24" s="41">
        <f>'Gross Plant'!CB24</f>
        <v>0</v>
      </c>
      <c r="CE24" s="41">
        <f>'Gross Plant'!CC24</f>
        <v>0</v>
      </c>
      <c r="CF24" s="41">
        <f>'Gross Plant'!CD24</f>
        <v>0</v>
      </c>
      <c r="CG24" s="41">
        <f>'Gross Plant'!CE24</f>
        <v>0</v>
      </c>
      <c r="CH24" s="41">
        <f>'Gross Plant'!CF24</f>
        <v>0</v>
      </c>
      <c r="CI24" s="41">
        <f>'Gross Plant'!CG24</f>
        <v>0</v>
      </c>
      <c r="CJ24" s="41">
        <f>'Gross Plant'!CH24</f>
        <v>0</v>
      </c>
      <c r="CK24" s="41">
        <f>'Gross Plant'!CI24</f>
        <v>0</v>
      </c>
      <c r="CL24" s="41">
        <f>'Gross Plant'!CJ24</f>
        <v>0</v>
      </c>
      <c r="CM24" s="41">
        <f>'Gross Plant'!CK24</f>
        <v>0</v>
      </c>
      <c r="CN24" s="41"/>
      <c r="CO24" s="31">
        <f>'[20]Pivot Transfers'!AB24</f>
        <v>0</v>
      </c>
      <c r="CP24" s="31">
        <f>'[20]Pivot Transfers'!AC24</f>
        <v>0</v>
      </c>
      <c r="CQ24" s="31">
        <f>'[20]Pivot Transfers'!AD24</f>
        <v>0</v>
      </c>
      <c r="CR24" s="31">
        <f>'[20]Pivot Transfers'!AE24</f>
        <v>0</v>
      </c>
      <c r="CS24" s="31">
        <f>'[20]Pivot Transfers'!AF24</f>
        <v>0</v>
      </c>
      <c r="CT24" s="31">
        <f>'[20]Pivot Transfers'!AG24</f>
        <v>0</v>
      </c>
      <c r="CU24" s="31">
        <v>0</v>
      </c>
      <c r="CV24" s="31">
        <v>0</v>
      </c>
      <c r="CW24" s="31">
        <v>0</v>
      </c>
      <c r="CX24" s="42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/>
      <c r="DQ24" s="41">
        <f>'[20]Pivot COR'!AB24</f>
        <v>0</v>
      </c>
      <c r="DR24" s="41">
        <f>'[20]Pivot COR'!AC24</f>
        <v>0</v>
      </c>
      <c r="DS24" s="41">
        <f>'[20]Pivot COR'!AD24</f>
        <v>0</v>
      </c>
      <c r="DT24" s="41">
        <f>'[20]Pivot COR'!AE24</f>
        <v>0</v>
      </c>
      <c r="DU24" s="41">
        <f>'[20]Pivot COR'!AF24</f>
        <v>0</v>
      </c>
      <c r="DV24" s="41">
        <f>'[20]Pivot COR'!AG24</f>
        <v>0</v>
      </c>
      <c r="DW24" s="128">
        <f>SUM('Gross Plant'!$AH24:$AM24)/SUM('Gross Plant'!$AH$32:$AM$32)*$DW$32</f>
        <v>0</v>
      </c>
      <c r="DX24" s="60">
        <f>-SUM('Gross Plant'!$AH24:$AM24)/SUM('Gross Plant'!$AH$32:$AM$32)*'Capital Spending'!D$6*Reserve!$DW$1</f>
        <v>0</v>
      </c>
      <c r="DY24" s="60">
        <f>-SUM('Gross Plant'!$AH24:$AM24)/SUM('Gross Plant'!$AH$32:$AM$32)*'Capital Spending'!E$6*Reserve!$DW$1</f>
        <v>0</v>
      </c>
      <c r="DZ24" s="60">
        <f>-SUM('Gross Plant'!$AH24:$AM24)/SUM('Gross Plant'!$AH$32:$AM$32)*'Capital Spending'!F$6*Reserve!$DW$1</f>
        <v>0</v>
      </c>
      <c r="EA24" s="60">
        <f>-SUM('Gross Plant'!$AH24:$AM24)/SUM('Gross Plant'!$AH$32:$AM$32)*'Capital Spending'!G$6*Reserve!$DW$1</f>
        <v>0</v>
      </c>
      <c r="EB24" s="60">
        <f>-SUM('Gross Plant'!$AH24:$AM24)/SUM('Gross Plant'!$AH$32:$AM$32)*'Capital Spending'!H$6*Reserve!$DW$1</f>
        <v>0</v>
      </c>
      <c r="EC24" s="60">
        <f>-SUM('Gross Plant'!$AH24:$AM24)/SUM('Gross Plant'!$AH$32:$AM$32)*'Capital Spending'!I$6*Reserve!$DW$1</f>
        <v>0</v>
      </c>
      <c r="ED24" s="60">
        <f>-SUM('Gross Plant'!$AH24:$AM24)/SUM('Gross Plant'!$AH$32:$AM$32)*'Capital Spending'!J$6*Reserve!$DW$1</f>
        <v>0</v>
      </c>
      <c r="EE24" s="60">
        <f>-SUM('Gross Plant'!$AH24:$AM24)/SUM('Gross Plant'!$AH$32:$AM$32)*'Capital Spending'!K$6*Reserve!$DW$1</f>
        <v>0</v>
      </c>
      <c r="EF24" s="60">
        <f>-SUM('Gross Plant'!$AH24:$AM24)/SUM('Gross Plant'!$AH$32:$AM$32)*'Capital Spending'!L$6*Reserve!$DW$1</f>
        <v>0</v>
      </c>
      <c r="EG24" s="60">
        <f>-SUM('Gross Plant'!$AH24:$AM24)/SUM('Gross Plant'!$AH$32:$AM$32)*'Capital Spending'!M$6*Reserve!$DW$1</f>
        <v>0</v>
      </c>
      <c r="EH24" s="60">
        <f>-SUM('Gross Plant'!$AH24:$AM24)/SUM('Gross Plant'!$AH$32:$AM$32)*'Capital Spending'!N$6*Reserve!$DW$1</f>
        <v>0</v>
      </c>
      <c r="EI24" s="60">
        <f>-SUM('Gross Plant'!$AH24:$AM24)/SUM('Gross Plant'!$AH$32:$AM$32)*'Capital Spending'!O$6*Reserve!$DW$1</f>
        <v>0</v>
      </c>
      <c r="EJ24" s="60">
        <f>-SUM('Gross Plant'!$AH24:$AM24)/SUM('Gross Plant'!$AH$32:$AM$32)*'Capital Spending'!P$6*Reserve!$DW$1</f>
        <v>0</v>
      </c>
      <c r="EK24" s="60">
        <f>-SUM('Gross Plant'!$AH24:$AM24)/SUM('Gross Plant'!$AH$32:$AM$32)*'Capital Spending'!Q$6*Reserve!$DW$1</f>
        <v>0</v>
      </c>
      <c r="EL24" s="60">
        <f>-SUM('Gross Plant'!$AH24:$AM24)/SUM('Gross Plant'!$AH$32:$AM$32)*'Capital Spending'!R$6*Reserve!$DW$1</f>
        <v>0</v>
      </c>
      <c r="EM24" s="60">
        <f>-SUM('Gross Plant'!$AH24:$AM24)/SUM('Gross Plant'!$AH$32:$AM$32)*'Capital Spending'!S$6*Reserve!$DW$1</f>
        <v>0</v>
      </c>
      <c r="EN24" s="60">
        <f>-SUM('Gross Plant'!$AH24:$AM24)/SUM('Gross Plant'!$AH$32:$AM$32)*'Capital Spending'!T$6*Reserve!$DW$1</f>
        <v>0</v>
      </c>
      <c r="EO24" s="60">
        <f>-SUM('Gross Plant'!$AH24:$AM24)/SUM('Gross Plant'!$AH$32:$AM$32)*'Capital Spending'!U$6*Reserve!$DW$1</f>
        <v>0</v>
      </c>
      <c r="EP24" s="60">
        <f>-SUM('Gross Plant'!$AH24:$AM24)/SUM('Gross Plant'!$AH$32:$AM$32)*'Capital Spending'!V$6*Reserve!$DW$1</f>
        <v>0</v>
      </c>
      <c r="EQ24" s="60">
        <f>-SUM('Gross Plant'!$AH24:$AM24)/SUM('Gross Plant'!$AH$32:$AM$32)*'Capital Spending'!W$6*Reserve!$DW$1</f>
        <v>0</v>
      </c>
    </row>
    <row r="25" spans="1:147">
      <c r="A25" s="51">
        <v>39905</v>
      </c>
      <c r="B25" s="32" t="s">
        <v>25</v>
      </c>
      <c r="C25" s="53">
        <f t="shared" si="4"/>
        <v>15409.519999999999</v>
      </c>
      <c r="D25" s="53">
        <f t="shared" si="32"/>
        <v>15409.519999999999</v>
      </c>
      <c r="E25" s="72">
        <f>'[20]Pivot End Balances'!AA25</f>
        <v>15409.52</v>
      </c>
      <c r="F25" s="41">
        <f t="shared" si="5"/>
        <v>15409.52</v>
      </c>
      <c r="G25" s="41">
        <f t="shared" si="6"/>
        <v>15409.52</v>
      </c>
      <c r="H25" s="41">
        <f t="shared" si="7"/>
        <v>15409.52</v>
      </c>
      <c r="I25" s="41">
        <f t="shared" si="8"/>
        <v>15409.52</v>
      </c>
      <c r="J25" s="41">
        <f t="shared" si="9"/>
        <v>15409.52</v>
      </c>
      <c r="K25" s="41">
        <f t="shared" si="10"/>
        <v>15409.52</v>
      </c>
      <c r="L25" s="41">
        <f t="shared" si="11"/>
        <v>15409.52</v>
      </c>
      <c r="M25" s="41">
        <f t="shared" si="12"/>
        <v>15409.52</v>
      </c>
      <c r="N25" s="41">
        <f t="shared" si="13"/>
        <v>15409.52</v>
      </c>
      <c r="O25" s="41">
        <f t="shared" si="14"/>
        <v>15409.52</v>
      </c>
      <c r="P25" s="41">
        <f t="shared" si="15"/>
        <v>15409.52</v>
      </c>
      <c r="Q25" s="41">
        <f t="shared" si="16"/>
        <v>15409.52</v>
      </c>
      <c r="R25" s="41">
        <f t="shared" si="17"/>
        <v>15409.52</v>
      </c>
      <c r="S25" s="41">
        <f t="shared" si="18"/>
        <v>15409.52</v>
      </c>
      <c r="T25" s="41">
        <f t="shared" si="19"/>
        <v>15409.52</v>
      </c>
      <c r="U25" s="41">
        <f t="shared" si="20"/>
        <v>15409.52</v>
      </c>
      <c r="V25" s="41">
        <f t="shared" si="21"/>
        <v>15409.52</v>
      </c>
      <c r="W25" s="41">
        <f t="shared" si="22"/>
        <v>15409.52</v>
      </c>
      <c r="X25" s="41">
        <f t="shared" si="23"/>
        <v>15409.52</v>
      </c>
      <c r="Y25" s="41">
        <f t="shared" si="24"/>
        <v>15409.52</v>
      </c>
      <c r="Z25" s="41">
        <f t="shared" si="25"/>
        <v>15409.52</v>
      </c>
      <c r="AA25" s="41">
        <f t="shared" si="26"/>
        <v>15409.52</v>
      </c>
      <c r="AB25" s="41">
        <f t="shared" si="27"/>
        <v>15409.52</v>
      </c>
      <c r="AC25" s="41">
        <f t="shared" si="28"/>
        <v>15409.52</v>
      </c>
      <c r="AD25" s="41">
        <f t="shared" si="29"/>
        <v>15409.52</v>
      </c>
      <c r="AE25" s="41">
        <f t="shared" si="30"/>
        <v>15409.52</v>
      </c>
      <c r="AF25" s="41">
        <f t="shared" si="31"/>
        <v>15409.52</v>
      </c>
      <c r="AG25" s="23">
        <f t="shared" si="33"/>
        <v>15410</v>
      </c>
      <c r="AH25" s="83">
        <v>0.15759999999999999</v>
      </c>
      <c r="AI25" s="83">
        <v>0.15759999999999999</v>
      </c>
      <c r="AJ25" s="31">
        <f>'[20]Pivot Additions'!AB25</f>
        <v>0</v>
      </c>
      <c r="AK25" s="31">
        <f>'[20]Pivot Additions'!AC25</f>
        <v>0</v>
      </c>
      <c r="AL25" s="31">
        <f>'[20]Pivot Additions'!AD25</f>
        <v>0</v>
      </c>
      <c r="AM25" s="31">
        <f>'[20]Pivot Additions'!AE25</f>
        <v>0</v>
      </c>
      <c r="AN25" s="31">
        <f>'[20]Pivot Additions'!AF25</f>
        <v>0</v>
      </c>
      <c r="AO25" s="31">
        <f>'[20]Pivot Additions'!AG25</f>
        <v>0</v>
      </c>
      <c r="AP25" s="41">
        <f>IF('Net Plant'!I25&gt;0,'Gross Plant'!L25*$AH25/12,0)</f>
        <v>0</v>
      </c>
      <c r="AQ25" s="41">
        <f>IF('Net Plant'!J25&gt;0,'Gross Plant'!M25*$AH25/12,0)</f>
        <v>0</v>
      </c>
      <c r="AR25" s="41">
        <f>IF('Net Plant'!K25&gt;0,'Gross Plant'!N25*$AH25/12,0)</f>
        <v>0</v>
      </c>
      <c r="AS25" s="41">
        <f>IF('Net Plant'!L25&gt;0,'Gross Plant'!O25*$AH25/12,0)</f>
        <v>0</v>
      </c>
      <c r="AT25" s="41">
        <f>IF('Net Plant'!M25&gt;0,'Gross Plant'!P25*$AH25/12,0)</f>
        <v>0</v>
      </c>
      <c r="AU25" s="41">
        <f>IF('Net Plant'!N25&gt;0,'Gross Plant'!Q25*$AH25/12,0)</f>
        <v>0</v>
      </c>
      <c r="AV25" s="41">
        <f>IF('Net Plant'!O25&gt;0,'Gross Plant'!R25*$AH25/12,0)</f>
        <v>0</v>
      </c>
      <c r="AW25" s="41">
        <f>IF('Net Plant'!P25&gt;0,'Gross Plant'!S25*$AH25/12,0)</f>
        <v>0</v>
      </c>
      <c r="AX25" s="41">
        <f>IF('Net Plant'!Q25&gt;0,'Gross Plant'!T25*$AH25/12,0)</f>
        <v>0</v>
      </c>
      <c r="AY25" s="41">
        <f>IF('Net Plant'!R25&gt;0,'Gross Plant'!U25*$AI25/12,0)</f>
        <v>0</v>
      </c>
      <c r="AZ25" s="41">
        <f>IF('Net Plant'!S25&gt;0,'Gross Plant'!V25*$AI25/12,0)</f>
        <v>0</v>
      </c>
      <c r="BA25" s="41">
        <f>IF('Net Plant'!T25&gt;0,'Gross Plant'!W25*$AI25/12,0)</f>
        <v>0</v>
      </c>
      <c r="BB25" s="41">
        <f>IF('Net Plant'!U25&gt;0,'Gross Plant'!X25*$AI25/12,0)</f>
        <v>0</v>
      </c>
      <c r="BC25" s="41">
        <f>IF('Net Plant'!V25&gt;0,'Gross Plant'!Y25*$AI25/12,0)</f>
        <v>0</v>
      </c>
      <c r="BD25" s="41">
        <f>IF('Net Plant'!W25&gt;0,'Gross Plant'!Z25*$AI25/12,0)</f>
        <v>0</v>
      </c>
      <c r="BE25" s="41">
        <f>IF('Net Plant'!X25&gt;0,'Gross Plant'!AA25*$AI25/12,0)</f>
        <v>0</v>
      </c>
      <c r="BF25" s="41">
        <f>IF('Net Plant'!Y25&gt;0,'Gross Plant'!AB25*$AI25/12,0)</f>
        <v>0</v>
      </c>
      <c r="BG25" s="41">
        <f>IF('Net Plant'!Z25&gt;0,'Gross Plant'!AC25*$AI25/12,0)</f>
        <v>0</v>
      </c>
      <c r="BH25" s="41">
        <f>IF('Net Plant'!AA25&gt;0,'Gross Plant'!AD25*$AI25/12,0)</f>
        <v>0</v>
      </c>
      <c r="BI25" s="41">
        <f>IF('Net Plant'!AB25&gt;0,'Gross Plant'!AE25*$AI25/12,0)</f>
        <v>0</v>
      </c>
      <c r="BJ25" s="41">
        <f>IF('Net Plant'!AC25&gt;0,'Gross Plant'!AF25*$AI25/12,0)</f>
        <v>0</v>
      </c>
      <c r="BK25" s="23">
        <f t="shared" si="34"/>
        <v>0</v>
      </c>
      <c r="BL25" s="41"/>
      <c r="BM25" s="31">
        <f>'[20]Pivot Retires'!AB25</f>
        <v>0</v>
      </c>
      <c r="BN25" s="31">
        <f>'[20]Pivot Retires'!AC25</f>
        <v>0</v>
      </c>
      <c r="BO25" s="31">
        <f>'[20]Pivot Retires'!AD25</f>
        <v>0</v>
      </c>
      <c r="BP25" s="31">
        <f>'[20]Pivot Retires'!AE25</f>
        <v>0</v>
      </c>
      <c r="BQ25" s="31">
        <f>'[20]Pivot Retires'!AF25</f>
        <v>0</v>
      </c>
      <c r="BR25" s="31">
        <f>'[20]Pivot Retires'!AG25</f>
        <v>0</v>
      </c>
      <c r="BS25" s="31">
        <f>'Gross Plant'!BQ25</f>
        <v>0</v>
      </c>
      <c r="BT25" s="41">
        <f>'Gross Plant'!BR25</f>
        <v>0</v>
      </c>
      <c r="BU25" s="41">
        <f>'Gross Plant'!BS25</f>
        <v>0</v>
      </c>
      <c r="BV25" s="41">
        <f>'Gross Plant'!BT25</f>
        <v>0</v>
      </c>
      <c r="BW25" s="41">
        <f>'Gross Plant'!BU25</f>
        <v>0</v>
      </c>
      <c r="BX25" s="41">
        <f>'Gross Plant'!BV25</f>
        <v>0</v>
      </c>
      <c r="BY25" s="41">
        <f>'Gross Plant'!BW25</f>
        <v>0</v>
      </c>
      <c r="BZ25" s="41">
        <f>'Gross Plant'!BX25</f>
        <v>0</v>
      </c>
      <c r="CA25" s="41">
        <f>'Gross Plant'!BY25</f>
        <v>0</v>
      </c>
      <c r="CB25" s="41">
        <f>'Gross Plant'!BZ25</f>
        <v>0</v>
      </c>
      <c r="CC25" s="41">
        <f>'Gross Plant'!CA25</f>
        <v>0</v>
      </c>
      <c r="CD25" s="41">
        <f>'Gross Plant'!CB25</f>
        <v>0</v>
      </c>
      <c r="CE25" s="41">
        <f>'Gross Plant'!CC25</f>
        <v>0</v>
      </c>
      <c r="CF25" s="41">
        <f>'Gross Plant'!CD25</f>
        <v>0</v>
      </c>
      <c r="CG25" s="41">
        <f>'Gross Plant'!CE25</f>
        <v>0</v>
      </c>
      <c r="CH25" s="41">
        <f>'Gross Plant'!CF25</f>
        <v>0</v>
      </c>
      <c r="CI25" s="41">
        <f>'Gross Plant'!CG25</f>
        <v>0</v>
      </c>
      <c r="CJ25" s="41">
        <f>'Gross Plant'!CH25</f>
        <v>0</v>
      </c>
      <c r="CK25" s="41">
        <f>'Gross Plant'!CI25</f>
        <v>0</v>
      </c>
      <c r="CL25" s="41">
        <f>'Gross Plant'!CJ25</f>
        <v>0</v>
      </c>
      <c r="CM25" s="41">
        <f>'Gross Plant'!CK25</f>
        <v>0</v>
      </c>
      <c r="CN25" s="41"/>
      <c r="CO25" s="31">
        <f>'[20]Pivot Transfers'!AB25</f>
        <v>0</v>
      </c>
      <c r="CP25" s="31">
        <f>'[20]Pivot Transfers'!AC25</f>
        <v>0</v>
      </c>
      <c r="CQ25" s="31">
        <f>'[20]Pivot Transfers'!AD25</f>
        <v>0</v>
      </c>
      <c r="CR25" s="31">
        <f>'[20]Pivot Transfers'!AE25</f>
        <v>0</v>
      </c>
      <c r="CS25" s="31">
        <f>'[20]Pivot Transfers'!AF25</f>
        <v>0</v>
      </c>
      <c r="CT25" s="31">
        <f>'[20]Pivot Transfers'!AG25</f>
        <v>0</v>
      </c>
      <c r="CU25" s="31">
        <v>0</v>
      </c>
      <c r="CV25" s="31">
        <v>0</v>
      </c>
      <c r="CW25" s="31">
        <v>0</v>
      </c>
      <c r="CX25" s="42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/>
      <c r="DQ25" s="41">
        <f>'[20]Pivot COR'!AB25</f>
        <v>0</v>
      </c>
      <c r="DR25" s="41">
        <f>'[20]Pivot COR'!AC25</f>
        <v>0</v>
      </c>
      <c r="DS25" s="41">
        <f>'[20]Pivot COR'!AD25</f>
        <v>0</v>
      </c>
      <c r="DT25" s="41">
        <f>'[20]Pivot COR'!AE25</f>
        <v>0</v>
      </c>
      <c r="DU25" s="41">
        <f>'[20]Pivot COR'!AF25</f>
        <v>0</v>
      </c>
      <c r="DV25" s="41">
        <f>'[20]Pivot COR'!AG25</f>
        <v>0</v>
      </c>
      <c r="DW25" s="128">
        <f>SUM('Gross Plant'!$AH25:$AM25)/SUM('Gross Plant'!$AH$32:$AM$32)*$DW$32</f>
        <v>0</v>
      </c>
      <c r="DX25" s="60">
        <f>-SUM('Gross Plant'!$AH25:$AM25)/SUM('Gross Plant'!$AH$32:$AM$32)*'Capital Spending'!D$6*Reserve!$DW$1</f>
        <v>0</v>
      </c>
      <c r="DY25" s="60">
        <f>-SUM('Gross Plant'!$AH25:$AM25)/SUM('Gross Plant'!$AH$32:$AM$32)*'Capital Spending'!E$6*Reserve!$DW$1</f>
        <v>0</v>
      </c>
      <c r="DZ25" s="60">
        <f>-SUM('Gross Plant'!$AH25:$AM25)/SUM('Gross Plant'!$AH$32:$AM$32)*'Capital Spending'!F$6*Reserve!$DW$1</f>
        <v>0</v>
      </c>
      <c r="EA25" s="60">
        <f>-SUM('Gross Plant'!$AH25:$AM25)/SUM('Gross Plant'!$AH$32:$AM$32)*'Capital Spending'!G$6*Reserve!$DW$1</f>
        <v>0</v>
      </c>
      <c r="EB25" s="60">
        <f>-SUM('Gross Plant'!$AH25:$AM25)/SUM('Gross Plant'!$AH$32:$AM$32)*'Capital Spending'!H$6*Reserve!$DW$1</f>
        <v>0</v>
      </c>
      <c r="EC25" s="60">
        <f>-SUM('Gross Plant'!$AH25:$AM25)/SUM('Gross Plant'!$AH$32:$AM$32)*'Capital Spending'!I$6*Reserve!$DW$1</f>
        <v>0</v>
      </c>
      <c r="ED25" s="60">
        <f>-SUM('Gross Plant'!$AH25:$AM25)/SUM('Gross Plant'!$AH$32:$AM$32)*'Capital Spending'!J$6*Reserve!$DW$1</f>
        <v>0</v>
      </c>
      <c r="EE25" s="60">
        <f>-SUM('Gross Plant'!$AH25:$AM25)/SUM('Gross Plant'!$AH$32:$AM$32)*'Capital Spending'!K$6*Reserve!$DW$1</f>
        <v>0</v>
      </c>
      <c r="EF25" s="60">
        <f>-SUM('Gross Plant'!$AH25:$AM25)/SUM('Gross Plant'!$AH$32:$AM$32)*'Capital Spending'!L$6*Reserve!$DW$1</f>
        <v>0</v>
      </c>
      <c r="EG25" s="60">
        <f>-SUM('Gross Plant'!$AH25:$AM25)/SUM('Gross Plant'!$AH$32:$AM$32)*'Capital Spending'!M$6*Reserve!$DW$1</f>
        <v>0</v>
      </c>
      <c r="EH25" s="60">
        <f>-SUM('Gross Plant'!$AH25:$AM25)/SUM('Gross Plant'!$AH$32:$AM$32)*'Capital Spending'!N$6*Reserve!$DW$1</f>
        <v>0</v>
      </c>
      <c r="EI25" s="60">
        <f>-SUM('Gross Plant'!$AH25:$AM25)/SUM('Gross Plant'!$AH$32:$AM$32)*'Capital Spending'!O$6*Reserve!$DW$1</f>
        <v>0</v>
      </c>
      <c r="EJ25" s="60">
        <f>-SUM('Gross Plant'!$AH25:$AM25)/SUM('Gross Plant'!$AH$32:$AM$32)*'Capital Spending'!P$6*Reserve!$DW$1</f>
        <v>0</v>
      </c>
      <c r="EK25" s="60">
        <f>-SUM('Gross Plant'!$AH25:$AM25)/SUM('Gross Plant'!$AH$32:$AM$32)*'Capital Spending'!Q$6*Reserve!$DW$1</f>
        <v>0</v>
      </c>
      <c r="EL25" s="60">
        <f>-SUM('Gross Plant'!$AH25:$AM25)/SUM('Gross Plant'!$AH$32:$AM$32)*'Capital Spending'!R$6*Reserve!$DW$1</f>
        <v>0</v>
      </c>
      <c r="EM25" s="60">
        <f>-SUM('Gross Plant'!$AH25:$AM25)/SUM('Gross Plant'!$AH$32:$AM$32)*'Capital Spending'!S$6*Reserve!$DW$1</f>
        <v>0</v>
      </c>
      <c r="EN25" s="60">
        <f>-SUM('Gross Plant'!$AH25:$AM25)/SUM('Gross Plant'!$AH$32:$AM$32)*'Capital Spending'!T$6*Reserve!$DW$1</f>
        <v>0</v>
      </c>
      <c r="EO25" s="60">
        <f>-SUM('Gross Plant'!$AH25:$AM25)/SUM('Gross Plant'!$AH$32:$AM$32)*'Capital Spending'!U$6*Reserve!$DW$1</f>
        <v>0</v>
      </c>
      <c r="EP25" s="60">
        <f>-SUM('Gross Plant'!$AH25:$AM25)/SUM('Gross Plant'!$AH$32:$AM$32)*'Capital Spending'!V$6*Reserve!$DW$1</f>
        <v>0</v>
      </c>
      <c r="EQ25" s="60">
        <f>-SUM('Gross Plant'!$AH25:$AM25)/SUM('Gross Plant'!$AH$32:$AM$32)*'Capital Spending'!W$6*Reserve!$DW$1</f>
        <v>0</v>
      </c>
    </row>
    <row r="26" spans="1:147">
      <c r="A26" s="51">
        <v>39906</v>
      </c>
      <c r="B26" s="32" t="s">
        <v>26</v>
      </c>
      <c r="C26" s="53">
        <f t="shared" si="4"/>
        <v>1620485.9431288985</v>
      </c>
      <c r="D26" s="53">
        <f t="shared" si="32"/>
        <v>1495751.7330012745</v>
      </c>
      <c r="E26" s="72">
        <f>'[20]Pivot End Balances'!AA26</f>
        <v>2111361.5499999998</v>
      </c>
      <c r="F26" s="41">
        <f t="shared" si="5"/>
        <v>2132812.6999999997</v>
      </c>
      <c r="G26" s="41">
        <f t="shared" si="6"/>
        <v>2154263.8499999996</v>
      </c>
      <c r="H26" s="41">
        <f t="shared" si="7"/>
        <v>2175766.0399999996</v>
      </c>
      <c r="I26" s="41">
        <f t="shared" si="8"/>
        <v>2197268.2299999995</v>
      </c>
      <c r="J26" s="41">
        <f t="shared" si="9"/>
        <v>1246440.6299999997</v>
      </c>
      <c r="K26" s="41">
        <f t="shared" si="10"/>
        <v>1252974.0699999996</v>
      </c>
      <c r="L26" s="41">
        <f t="shared" si="11"/>
        <v>1265561.5451447442</v>
      </c>
      <c r="M26" s="41">
        <f t="shared" si="12"/>
        <v>1278382.3284641199</v>
      </c>
      <c r="N26" s="41">
        <f t="shared" si="13"/>
        <v>1291624.1060504299</v>
      </c>
      <c r="O26" s="41">
        <f t="shared" si="14"/>
        <v>1305579.806197441</v>
      </c>
      <c r="P26" s="41">
        <f t="shared" si="15"/>
        <v>1319862.9521421718</v>
      </c>
      <c r="Q26" s="41">
        <f t="shared" si="16"/>
        <v>1334419.4526767768</v>
      </c>
      <c r="R26" s="41">
        <f t="shared" si="17"/>
        <v>1349225.0727143802</v>
      </c>
      <c r="S26" s="41">
        <f t="shared" si="18"/>
        <v>1364198.2774017216</v>
      </c>
      <c r="T26" s="41">
        <f t="shared" si="19"/>
        <v>1379359.1740451287</v>
      </c>
      <c r="U26" s="41">
        <f t="shared" si="20"/>
        <v>1397636.1553899148</v>
      </c>
      <c r="V26" s="41">
        <f t="shared" si="21"/>
        <v>1416062.1472143494</v>
      </c>
      <c r="W26" s="41">
        <f t="shared" si="22"/>
        <v>1434724.5635795537</v>
      </c>
      <c r="X26" s="41">
        <f t="shared" si="23"/>
        <v>1453628.8655021971</v>
      </c>
      <c r="Y26" s="41">
        <f t="shared" si="24"/>
        <v>1472811.9148908861</v>
      </c>
      <c r="Z26" s="41">
        <f t="shared" si="25"/>
        <v>1492497.9517351717</v>
      </c>
      <c r="AA26" s="41">
        <f t="shared" si="26"/>
        <v>1513036.9552835298</v>
      </c>
      <c r="AB26" s="41">
        <f t="shared" si="27"/>
        <v>1533967.178241692</v>
      </c>
      <c r="AC26" s="41">
        <f t="shared" si="28"/>
        <v>1555223.9945538156</v>
      </c>
      <c r="AD26" s="41">
        <f t="shared" si="29"/>
        <v>1576778.449087631</v>
      </c>
      <c r="AE26" s="41">
        <f t="shared" si="30"/>
        <v>1598533.1271949941</v>
      </c>
      <c r="AF26" s="41">
        <f t="shared" si="31"/>
        <v>1620512.0522977025</v>
      </c>
      <c r="AG26" s="23">
        <f t="shared" si="33"/>
        <v>1495752</v>
      </c>
      <c r="AH26" s="83">
        <f>'[25]Shared Services Unit'!E28</f>
        <v>8.7800000000000003E-2</v>
      </c>
      <c r="AI26" s="83">
        <f>'[25]Shared Services Unit'!F28</f>
        <v>0.10489999999999999</v>
      </c>
      <c r="AJ26" s="31">
        <f>'[20]Pivot Additions'!AB26</f>
        <v>21451.15</v>
      </c>
      <c r="AK26" s="31">
        <f>'[20]Pivot Additions'!AC26</f>
        <v>21451.15</v>
      </c>
      <c r="AL26" s="31">
        <f>'[20]Pivot Additions'!AD26</f>
        <v>21502.19</v>
      </c>
      <c r="AM26" s="31">
        <f>'[20]Pivot Additions'!AE26</f>
        <v>21502.19</v>
      </c>
      <c r="AN26" s="31">
        <f>'[20]Pivot Additions'!AF26</f>
        <v>5876.89</v>
      </c>
      <c r="AO26" s="31">
        <f>'[20]Pivot Additions'!AG26</f>
        <v>7360.2</v>
      </c>
      <c r="AP26" s="41">
        <f>IF('Net Plant'!I26&gt;0,'Gross Plant'!L26*$AH26/12,0)</f>
        <v>12587.475144744612</v>
      </c>
      <c r="AQ26" s="41">
        <f>IF('Net Plant'!J26&gt;0,'Gross Plant'!M26*$AH26/12,0)</f>
        <v>12820.783319375791</v>
      </c>
      <c r="AR26" s="41">
        <f>IF('Net Plant'!K26&gt;0,'Gross Plant'!N26*$AH26/12,0)</f>
        <v>13241.777586309827</v>
      </c>
      <c r="AS26" s="41">
        <f>IF('Net Plant'!L26&gt;0,'Gross Plant'!O26*$AH26/12,0)</f>
        <v>13955.700147011148</v>
      </c>
      <c r="AT26" s="41">
        <f>IF('Net Plant'!M26&gt;0,'Gross Plant'!P26*$AH26/12,0)</f>
        <v>14283.145944730788</v>
      </c>
      <c r="AU26" s="41">
        <f>IF('Net Plant'!N26&gt;0,'Gross Plant'!Q26*$AH26/12,0)</f>
        <v>14556.500534605</v>
      </c>
      <c r="AV26" s="41">
        <f>IF('Net Plant'!O26&gt;0,'Gross Plant'!R26*$AH26/12,0)</f>
        <v>14805.620037603461</v>
      </c>
      <c r="AW26" s="41">
        <f>IF('Net Plant'!P26&gt;0,'Gross Plant'!S26*$AH26/12,0)</f>
        <v>14973.204687341335</v>
      </c>
      <c r="AX26" s="41">
        <f>IF('Net Plant'!Q26&gt;0,'Gross Plant'!T26*$AH26/12,0)</f>
        <v>15160.896643407208</v>
      </c>
      <c r="AY26" s="41">
        <f>IF('Net Plant'!R26&gt;0,'Gross Plant'!U26*$AI26/12,0)</f>
        <v>18276.98134478608</v>
      </c>
      <c r="AZ26" s="41">
        <f>IF('Net Plant'!S26&gt;0,'Gross Plant'!V26*$AI26/12,0)</f>
        <v>18425.991824434594</v>
      </c>
      <c r="BA26" s="41">
        <f>IF('Net Plant'!T26&gt;0,'Gross Plant'!W26*$AI26/12,0)</f>
        <v>18662.416365204455</v>
      </c>
      <c r="BB26" s="41">
        <f>IF('Net Plant'!U26&gt;0,'Gross Plant'!X26*$AI26/12,0)</f>
        <v>18904.301922643364</v>
      </c>
      <c r="BC26" s="41">
        <f>IF('Net Plant'!V26&gt;0,'Gross Plant'!Y26*$AI26/12,0)</f>
        <v>19183.049388689044</v>
      </c>
      <c r="BD26" s="41">
        <f>IF('Net Plant'!W26&gt;0,'Gross Plant'!Z26*$AI26/12,0)</f>
        <v>19686.036844285627</v>
      </c>
      <c r="BE26" s="41">
        <f>IF('Net Plant'!X26&gt;0,'Gross Plant'!AA26*$AI26/12,0)</f>
        <v>20539.003548358167</v>
      </c>
      <c r="BF26" s="41">
        <f>IF('Net Plant'!Y26&gt;0,'Gross Plant'!AB26*$AI26/12,0)</f>
        <v>20930.222958162158</v>
      </c>
      <c r="BG26" s="41">
        <f>IF('Net Plant'!Z26&gt;0,'Gross Plant'!AC26*$AI26/12,0)</f>
        <v>21256.816312123483</v>
      </c>
      <c r="BH26" s="41">
        <f>IF('Net Plant'!AA26&gt;0,'Gross Plant'!AD26*$AI26/12,0)</f>
        <v>21554.454533815271</v>
      </c>
      <c r="BI26" s="41">
        <f>IF('Net Plant'!AB26&gt;0,'Gross Plant'!AE26*$AI26/12,0)</f>
        <v>21754.678107363135</v>
      </c>
      <c r="BJ26" s="41">
        <f>IF('Net Plant'!AC26&gt;0,'Gross Plant'!AF26*$AI26/12,0)</f>
        <v>21978.925102708352</v>
      </c>
      <c r="BK26" s="23">
        <f t="shared" si="34"/>
        <v>241152.87825257378</v>
      </c>
      <c r="BL26" s="41"/>
      <c r="BM26" s="31">
        <f>'[20]Pivot Retires'!AB26</f>
        <v>0</v>
      </c>
      <c r="BN26" s="31">
        <f>'[20]Pivot Retires'!AC26</f>
        <v>0</v>
      </c>
      <c r="BO26" s="31">
        <f>'[20]Pivot Retires'!AD26</f>
        <v>0</v>
      </c>
      <c r="BP26" s="31">
        <f>'[20]Pivot Retires'!AE26</f>
        <v>0</v>
      </c>
      <c r="BQ26" s="31">
        <f>'[20]Pivot Retires'!AF26</f>
        <v>-956704.49</v>
      </c>
      <c r="BR26" s="31">
        <f>'[20]Pivot Retires'!AG26</f>
        <v>0</v>
      </c>
      <c r="BS26" s="31">
        <f>'Gross Plant'!BQ26</f>
        <v>0</v>
      </c>
      <c r="BT26" s="41">
        <f>'Gross Plant'!BR26</f>
        <v>0</v>
      </c>
      <c r="BU26" s="41">
        <f>'Gross Plant'!BS26</f>
        <v>0</v>
      </c>
      <c r="BV26" s="41">
        <f>'Gross Plant'!BT26</f>
        <v>0</v>
      </c>
      <c r="BW26" s="41">
        <f>'Gross Plant'!BU26</f>
        <v>0</v>
      </c>
      <c r="BX26" s="41">
        <f>'Gross Plant'!BV26</f>
        <v>0</v>
      </c>
      <c r="BY26" s="41">
        <f>'Gross Plant'!BW26</f>
        <v>0</v>
      </c>
      <c r="BZ26" s="41">
        <f>'Gross Plant'!BX26</f>
        <v>0</v>
      </c>
      <c r="CA26" s="41">
        <f>'Gross Plant'!BY26</f>
        <v>0</v>
      </c>
      <c r="CB26" s="41">
        <f>'Gross Plant'!BZ26</f>
        <v>0</v>
      </c>
      <c r="CC26" s="41">
        <f>'Gross Plant'!CA26</f>
        <v>0</v>
      </c>
      <c r="CD26" s="41">
        <f>'Gross Plant'!CB26</f>
        <v>0</v>
      </c>
      <c r="CE26" s="41">
        <f>'Gross Plant'!CC26</f>
        <v>0</v>
      </c>
      <c r="CF26" s="41">
        <f>'Gross Plant'!CD26</f>
        <v>0</v>
      </c>
      <c r="CG26" s="41">
        <f>'Gross Plant'!CE26</f>
        <v>0</v>
      </c>
      <c r="CH26" s="41">
        <f>'Gross Plant'!CF26</f>
        <v>0</v>
      </c>
      <c r="CI26" s="41">
        <f>'Gross Plant'!CG26</f>
        <v>0</v>
      </c>
      <c r="CJ26" s="41">
        <f>'Gross Plant'!CH26</f>
        <v>0</v>
      </c>
      <c r="CK26" s="41">
        <f>'Gross Plant'!CI26</f>
        <v>0</v>
      </c>
      <c r="CL26" s="41">
        <f>'Gross Plant'!CJ26</f>
        <v>0</v>
      </c>
      <c r="CM26" s="41">
        <f>'Gross Plant'!CK26</f>
        <v>0</v>
      </c>
      <c r="CN26" s="41"/>
      <c r="CO26" s="31">
        <f>'[20]Pivot Transfers'!AB26</f>
        <v>0</v>
      </c>
      <c r="CP26" s="31">
        <f>'[20]Pivot Transfers'!AC26</f>
        <v>0</v>
      </c>
      <c r="CQ26" s="31">
        <f>'[20]Pivot Transfers'!AD26</f>
        <v>0</v>
      </c>
      <c r="CR26" s="31">
        <f>'[20]Pivot Transfers'!AE26</f>
        <v>0</v>
      </c>
      <c r="CS26" s="31">
        <f>'[20]Pivot Transfers'!AF26</f>
        <v>0</v>
      </c>
      <c r="CT26" s="31">
        <f>'[20]Pivot Transfers'!AG26</f>
        <v>-826.76</v>
      </c>
      <c r="CU26" s="31">
        <v>0</v>
      </c>
      <c r="CV26" s="31">
        <v>0</v>
      </c>
      <c r="CW26" s="31">
        <v>0</v>
      </c>
      <c r="CX26" s="43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/>
      <c r="DQ26" s="41">
        <f>'[20]Pivot COR'!AB26</f>
        <v>0</v>
      </c>
      <c r="DR26" s="41">
        <f>'[20]Pivot COR'!AC26</f>
        <v>0</v>
      </c>
      <c r="DS26" s="41">
        <f>'[20]Pivot COR'!AD26</f>
        <v>0</v>
      </c>
      <c r="DT26" s="41">
        <f>'[20]Pivot COR'!AE26</f>
        <v>0</v>
      </c>
      <c r="DU26" s="41">
        <f>'[20]Pivot COR'!AF26</f>
        <v>0</v>
      </c>
      <c r="DV26" s="41">
        <f>'[20]Pivot COR'!AG26</f>
        <v>0</v>
      </c>
      <c r="DW26" s="128">
        <f>SUM('Gross Plant'!$AH26:$AM26)/SUM('Gross Plant'!$AH$32:$AM$32)*$DW$32</f>
        <v>0</v>
      </c>
      <c r="DX26" s="60">
        <f>-SUM('Gross Plant'!$AH26:$AM26)/SUM('Gross Plant'!$AH$32:$AM$32)*'Capital Spending'!D$6*Reserve!$DW$1</f>
        <v>0</v>
      </c>
      <c r="DY26" s="60">
        <f>-SUM('Gross Plant'!$AH26:$AM26)/SUM('Gross Plant'!$AH$32:$AM$32)*'Capital Spending'!E$6*Reserve!$DW$1</f>
        <v>0</v>
      </c>
      <c r="DZ26" s="60">
        <f>-SUM('Gross Plant'!$AH26:$AM26)/SUM('Gross Plant'!$AH$32:$AM$32)*'Capital Spending'!F$6*Reserve!$DW$1</f>
        <v>0</v>
      </c>
      <c r="EA26" s="60">
        <f>-SUM('Gross Plant'!$AH26:$AM26)/SUM('Gross Plant'!$AH$32:$AM$32)*'Capital Spending'!G$6*Reserve!$DW$1</f>
        <v>0</v>
      </c>
      <c r="EB26" s="60">
        <f>-SUM('Gross Plant'!$AH26:$AM26)/SUM('Gross Plant'!$AH$32:$AM$32)*'Capital Spending'!H$6*Reserve!$DW$1</f>
        <v>0</v>
      </c>
      <c r="EC26" s="60">
        <f>-SUM('Gross Plant'!$AH26:$AM26)/SUM('Gross Plant'!$AH$32:$AM$32)*'Capital Spending'!I$6*Reserve!$DW$1</f>
        <v>0</v>
      </c>
      <c r="ED26" s="60">
        <f>-SUM('Gross Plant'!$AH26:$AM26)/SUM('Gross Plant'!$AH$32:$AM$32)*'Capital Spending'!J$6*Reserve!$DW$1</f>
        <v>0</v>
      </c>
      <c r="EE26" s="60">
        <f>-SUM('Gross Plant'!$AH26:$AM26)/SUM('Gross Plant'!$AH$32:$AM$32)*'Capital Spending'!K$6*Reserve!$DW$1</f>
        <v>0</v>
      </c>
      <c r="EF26" s="60">
        <f>-SUM('Gross Plant'!$AH26:$AM26)/SUM('Gross Plant'!$AH$32:$AM$32)*'Capital Spending'!L$6*Reserve!$DW$1</f>
        <v>0</v>
      </c>
      <c r="EG26" s="60">
        <f>-SUM('Gross Plant'!$AH26:$AM26)/SUM('Gross Plant'!$AH$32:$AM$32)*'Capital Spending'!M$6*Reserve!$DW$1</f>
        <v>0</v>
      </c>
      <c r="EH26" s="60">
        <f>-SUM('Gross Plant'!$AH26:$AM26)/SUM('Gross Plant'!$AH$32:$AM$32)*'Capital Spending'!N$6*Reserve!$DW$1</f>
        <v>0</v>
      </c>
      <c r="EI26" s="60">
        <f>-SUM('Gross Plant'!$AH26:$AM26)/SUM('Gross Plant'!$AH$32:$AM$32)*'Capital Spending'!O$6*Reserve!$DW$1</f>
        <v>0</v>
      </c>
      <c r="EJ26" s="60">
        <f>-SUM('Gross Plant'!$AH26:$AM26)/SUM('Gross Plant'!$AH$32:$AM$32)*'Capital Spending'!P$6*Reserve!$DW$1</f>
        <v>0</v>
      </c>
      <c r="EK26" s="60">
        <f>-SUM('Gross Plant'!$AH26:$AM26)/SUM('Gross Plant'!$AH$32:$AM$32)*'Capital Spending'!Q$6*Reserve!$DW$1</f>
        <v>0</v>
      </c>
      <c r="EL26" s="60">
        <f>-SUM('Gross Plant'!$AH26:$AM26)/SUM('Gross Plant'!$AH$32:$AM$32)*'Capital Spending'!R$6*Reserve!$DW$1</f>
        <v>0</v>
      </c>
      <c r="EM26" s="60">
        <f>-SUM('Gross Plant'!$AH26:$AM26)/SUM('Gross Plant'!$AH$32:$AM$32)*'Capital Spending'!S$6*Reserve!$DW$1</f>
        <v>0</v>
      </c>
      <c r="EN26" s="60">
        <f>-SUM('Gross Plant'!$AH26:$AM26)/SUM('Gross Plant'!$AH$32:$AM$32)*'Capital Spending'!T$6*Reserve!$DW$1</f>
        <v>0</v>
      </c>
      <c r="EO26" s="60">
        <f>-SUM('Gross Plant'!$AH26:$AM26)/SUM('Gross Plant'!$AH$32:$AM$32)*'Capital Spending'!U$6*Reserve!$DW$1</f>
        <v>0</v>
      </c>
      <c r="EP26" s="60">
        <f>-SUM('Gross Plant'!$AH26:$AM26)/SUM('Gross Plant'!$AH$32:$AM$32)*'Capital Spending'!V$6*Reserve!$DW$1</f>
        <v>0</v>
      </c>
      <c r="EQ26" s="60">
        <f>-SUM('Gross Plant'!$AH26:$AM26)/SUM('Gross Plant'!$AH$32:$AM$32)*'Capital Spending'!W$6*Reserve!$DW$1</f>
        <v>0</v>
      </c>
    </row>
    <row r="27" spans="1:147">
      <c r="A27" s="51">
        <v>39907</v>
      </c>
      <c r="B27" s="32" t="s">
        <v>27</v>
      </c>
      <c r="C27" s="53">
        <f t="shared" si="4"/>
        <v>633630.70261512394</v>
      </c>
      <c r="D27" s="53">
        <f t="shared" si="32"/>
        <v>565086.84648060636</v>
      </c>
      <c r="E27" s="72">
        <f>'[20]Pivot End Balances'!AA27</f>
        <v>806558.03</v>
      </c>
      <c r="F27" s="41">
        <f t="shared" si="5"/>
        <v>812710.11</v>
      </c>
      <c r="G27" s="41">
        <f t="shared" si="6"/>
        <v>818862.19</v>
      </c>
      <c r="H27" s="41">
        <f t="shared" si="7"/>
        <v>825014.2699999999</v>
      </c>
      <c r="I27" s="41">
        <f t="shared" si="8"/>
        <v>831166.34999999986</v>
      </c>
      <c r="J27" s="41">
        <f t="shared" si="9"/>
        <v>505966.53999999986</v>
      </c>
      <c r="K27" s="41">
        <f t="shared" si="10"/>
        <v>508170.28999999986</v>
      </c>
      <c r="L27" s="41">
        <f t="shared" si="11"/>
        <v>511966.91010070423</v>
      </c>
      <c r="M27" s="41">
        <f t="shared" si="12"/>
        <v>515763.54062431055</v>
      </c>
      <c r="N27" s="41">
        <f t="shared" si="13"/>
        <v>519560.18995558185</v>
      </c>
      <c r="O27" s="41">
        <f t="shared" si="14"/>
        <v>523356.87118091295</v>
      </c>
      <c r="P27" s="41">
        <f t="shared" si="15"/>
        <v>527153.5670346875</v>
      </c>
      <c r="Q27" s="41">
        <f t="shared" si="16"/>
        <v>530950.27510041348</v>
      </c>
      <c r="R27" s="41">
        <f t="shared" si="17"/>
        <v>534746.99429540301</v>
      </c>
      <c r="S27" s="41">
        <f t="shared" si="18"/>
        <v>538543.7209771357</v>
      </c>
      <c r="T27" s="41">
        <f t="shared" si="19"/>
        <v>542340.45604389335</v>
      </c>
      <c r="U27" s="41">
        <f t="shared" si="20"/>
        <v>546131.47923440242</v>
      </c>
      <c r="V27" s="41">
        <f t="shared" si="21"/>
        <v>549922.50798830763</v>
      </c>
      <c r="W27" s="41">
        <f t="shared" si="22"/>
        <v>553713.54556926573</v>
      </c>
      <c r="X27" s="41">
        <f t="shared" si="23"/>
        <v>557504.5921811671</v>
      </c>
      <c r="Y27" s="41">
        <f t="shared" si="24"/>
        <v>561295.64920027333</v>
      </c>
      <c r="Z27" s="41">
        <f t="shared" si="25"/>
        <v>565086.72499871964</v>
      </c>
      <c r="AA27" s="41">
        <f t="shared" si="26"/>
        <v>568877.83264319249</v>
      </c>
      <c r="AB27" s="41">
        <f t="shared" si="27"/>
        <v>572668.95489407808</v>
      </c>
      <c r="AC27" s="41">
        <f t="shared" si="28"/>
        <v>576460.08933852369</v>
      </c>
      <c r="AD27" s="41">
        <f t="shared" si="29"/>
        <v>580251.23489547183</v>
      </c>
      <c r="AE27" s="41">
        <f t="shared" si="30"/>
        <v>584042.38792788796</v>
      </c>
      <c r="AF27" s="41">
        <f t="shared" si="31"/>
        <v>587833.5493327009</v>
      </c>
      <c r="AG27" s="23">
        <f t="shared" si="33"/>
        <v>565087</v>
      </c>
      <c r="AH27" s="83">
        <f>'[25]Shared Services Unit'!E29</f>
        <v>6.6400000000000001E-2</v>
      </c>
      <c r="AI27" s="83">
        <f>'[25]Shared Services Unit'!F29</f>
        <v>6.6299999999999998E-2</v>
      </c>
      <c r="AJ27" s="31">
        <f>'[20]Pivot Additions'!AB27</f>
        <v>6152.08</v>
      </c>
      <c r="AK27" s="31">
        <f>'[20]Pivot Additions'!AC27</f>
        <v>6152.08</v>
      </c>
      <c r="AL27" s="31">
        <f>'[20]Pivot Additions'!AD27</f>
        <v>6152.08</v>
      </c>
      <c r="AM27" s="31">
        <f>'[20]Pivot Additions'!AE27</f>
        <v>6152.08</v>
      </c>
      <c r="AN27" s="31">
        <f>'[20]Pivot Additions'!AF27</f>
        <v>2203.75</v>
      </c>
      <c r="AO27" s="31">
        <f>'[20]Pivot Additions'!AG27</f>
        <v>2203.75</v>
      </c>
      <c r="AP27" s="41">
        <f>IF('Net Plant'!I27&gt;0,'Gross Plant'!L27*$AH27/12,0)</f>
        <v>3796.6201007043433</v>
      </c>
      <c r="AQ27" s="41">
        <f>IF('Net Plant'!J27&gt;0,'Gross Plant'!M27*$AH27/12,0)</f>
        <v>3796.6305236063235</v>
      </c>
      <c r="AR27" s="41">
        <f>IF('Net Plant'!K27&gt;0,'Gross Plant'!N27*$AH27/12,0)</f>
        <v>3796.6493312712737</v>
      </c>
      <c r="AS27" s="41">
        <f>IF('Net Plant'!L27&gt;0,'Gross Plant'!O27*$AH27/12,0)</f>
        <v>3796.6812253310668</v>
      </c>
      <c r="AT27" s="41">
        <f>IF('Net Plant'!M27&gt;0,'Gross Plant'!P27*$AH27/12,0)</f>
        <v>3796.6958537745791</v>
      </c>
      <c r="AU27" s="41">
        <f>IF('Net Plant'!N27&gt;0,'Gross Plant'!Q27*$AH27/12,0)</f>
        <v>3796.7080657260062</v>
      </c>
      <c r="AV27" s="41">
        <f>IF('Net Plant'!O27&gt;0,'Gross Plant'!R27*$AH27/12,0)</f>
        <v>3796.7191949895446</v>
      </c>
      <c r="AW27" s="41">
        <f>IF('Net Plant'!P27&gt;0,'Gross Plant'!S27*$AH27/12,0)</f>
        <v>3796.7266817326922</v>
      </c>
      <c r="AX27" s="41">
        <f>IF('Net Plant'!Q27&gt;0,'Gross Plant'!T27*$AH27/12,0)</f>
        <v>3796.7350667576216</v>
      </c>
      <c r="AY27" s="41">
        <f>IF('Net Plant'!R27&gt;0,'Gross Plant'!U27*$AI27/12,0)</f>
        <v>3791.0231905090454</v>
      </c>
      <c r="AZ27" s="41">
        <f>IF('Net Plant'!S27&gt;0,'Gross Plant'!V27*$AI27/12,0)</f>
        <v>3791.0287539052147</v>
      </c>
      <c r="BA27" s="41">
        <f>IF('Net Plant'!T27&gt;0,'Gross Plant'!W27*$AI27/12,0)</f>
        <v>3791.0375809581005</v>
      </c>
      <c r="BB27" s="41">
        <f>IF('Net Plant'!U27&gt;0,'Gross Plant'!X27*$AI27/12,0)</f>
        <v>3791.0466119013395</v>
      </c>
      <c r="BC27" s="41">
        <f>IF('Net Plant'!V27&gt;0,'Gross Plant'!Y27*$AI27/12,0)</f>
        <v>3791.0570191061784</v>
      </c>
      <c r="BD27" s="41">
        <f>IF('Net Plant'!W27&gt;0,'Gross Plant'!Z27*$AI27/12,0)</f>
        <v>3791.0757984463321</v>
      </c>
      <c r="BE27" s="41">
        <f>IF('Net Plant'!X27&gt;0,'Gross Plant'!AA27*$AI27/12,0)</f>
        <v>3791.1076444729019</v>
      </c>
      <c r="BF27" s="41">
        <f>IF('Net Plant'!Y27&gt;0,'Gross Plant'!AB27*$AI27/12,0)</f>
        <v>3791.1222508856263</v>
      </c>
      <c r="BG27" s="41">
        <f>IF('Net Plant'!Z27&gt;0,'Gross Plant'!AC27*$AI27/12,0)</f>
        <v>3791.1344444455603</v>
      </c>
      <c r="BH27" s="41">
        <f>IF('Net Plant'!AA27&gt;0,'Gross Plant'!AD27*$AI27/12,0)</f>
        <v>3791.1455569481591</v>
      </c>
      <c r="BI27" s="41">
        <f>IF('Net Plant'!AB27&gt;0,'Gross Plant'!AE27*$AI27/12,0)</f>
        <v>3791.1530324160917</v>
      </c>
      <c r="BJ27" s="41">
        <f>IF('Net Plant'!AC27&gt;0,'Gross Plant'!AF27*$AI27/12,0)</f>
        <v>3791.1614048129718</v>
      </c>
      <c r="BK27" s="23">
        <f t="shared" si="34"/>
        <v>45493.093288807519</v>
      </c>
      <c r="BL27" s="41"/>
      <c r="BM27" s="31">
        <f>'[20]Pivot Retires'!AB27</f>
        <v>0</v>
      </c>
      <c r="BN27" s="31">
        <f>'[20]Pivot Retires'!AC27</f>
        <v>0</v>
      </c>
      <c r="BO27" s="31">
        <f>'[20]Pivot Retires'!AD27</f>
        <v>0</v>
      </c>
      <c r="BP27" s="31">
        <f>'[20]Pivot Retires'!AE27</f>
        <v>0</v>
      </c>
      <c r="BQ27" s="31">
        <f>'[20]Pivot Retires'!AF27</f>
        <v>-327403.56</v>
      </c>
      <c r="BR27" s="31">
        <f>'[20]Pivot Retires'!AG27</f>
        <v>0</v>
      </c>
      <c r="BS27" s="31">
        <f>'Gross Plant'!BQ27</f>
        <v>0</v>
      </c>
      <c r="BT27" s="41">
        <f>'Gross Plant'!BR27</f>
        <v>0</v>
      </c>
      <c r="BU27" s="41">
        <f>'Gross Plant'!BS27</f>
        <v>0</v>
      </c>
      <c r="BV27" s="41">
        <f>'Gross Plant'!BT27</f>
        <v>0</v>
      </c>
      <c r="BW27" s="41">
        <f>'Gross Plant'!BU27</f>
        <v>0</v>
      </c>
      <c r="BX27" s="41">
        <f>'Gross Plant'!BV27</f>
        <v>0</v>
      </c>
      <c r="BY27" s="41">
        <f>'Gross Plant'!BW27</f>
        <v>0</v>
      </c>
      <c r="BZ27" s="41">
        <f>'Gross Plant'!BX27</f>
        <v>0</v>
      </c>
      <c r="CA27" s="41">
        <f>'Gross Plant'!BY27</f>
        <v>0</v>
      </c>
      <c r="CB27" s="41">
        <f>'Gross Plant'!BZ27</f>
        <v>0</v>
      </c>
      <c r="CC27" s="41">
        <f>'Gross Plant'!CA27</f>
        <v>0</v>
      </c>
      <c r="CD27" s="41">
        <f>'Gross Plant'!CB27</f>
        <v>0</v>
      </c>
      <c r="CE27" s="41">
        <f>'Gross Plant'!CC27</f>
        <v>0</v>
      </c>
      <c r="CF27" s="41">
        <f>'Gross Plant'!CD27</f>
        <v>0</v>
      </c>
      <c r="CG27" s="41">
        <f>'Gross Plant'!CE27</f>
        <v>0</v>
      </c>
      <c r="CH27" s="41">
        <f>'Gross Plant'!CF27</f>
        <v>0</v>
      </c>
      <c r="CI27" s="41">
        <f>'Gross Plant'!CG27</f>
        <v>0</v>
      </c>
      <c r="CJ27" s="41">
        <f>'Gross Plant'!CH27</f>
        <v>0</v>
      </c>
      <c r="CK27" s="41">
        <f>'Gross Plant'!CI27</f>
        <v>0</v>
      </c>
      <c r="CL27" s="41">
        <f>'Gross Plant'!CJ27</f>
        <v>0</v>
      </c>
      <c r="CM27" s="41">
        <f>'Gross Plant'!CK27</f>
        <v>0</v>
      </c>
      <c r="CN27" s="41"/>
      <c r="CO27" s="31">
        <f>'[20]Pivot Transfers'!AB27</f>
        <v>0</v>
      </c>
      <c r="CP27" s="31">
        <f>'[20]Pivot Transfers'!AC27</f>
        <v>0</v>
      </c>
      <c r="CQ27" s="31">
        <f>'[20]Pivot Transfers'!AD27</f>
        <v>0</v>
      </c>
      <c r="CR27" s="31">
        <f>'[20]Pivot Transfers'!AE27</f>
        <v>0</v>
      </c>
      <c r="CS27" s="31">
        <f>'[20]Pivot Transfers'!AF27</f>
        <v>0</v>
      </c>
      <c r="CT27" s="31">
        <f>'[20]Pivot Transfers'!AG27</f>
        <v>0</v>
      </c>
      <c r="CU27" s="31">
        <v>0</v>
      </c>
      <c r="CV27" s="31">
        <v>0</v>
      </c>
      <c r="CW27" s="31">
        <v>0</v>
      </c>
      <c r="CX27" s="43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/>
      <c r="DQ27" s="41">
        <f>'[20]Pivot COR'!AB27</f>
        <v>0</v>
      </c>
      <c r="DR27" s="41">
        <f>'[20]Pivot COR'!AC27</f>
        <v>0</v>
      </c>
      <c r="DS27" s="41">
        <f>'[20]Pivot COR'!AD27</f>
        <v>0</v>
      </c>
      <c r="DT27" s="41">
        <f>'[20]Pivot COR'!AE27</f>
        <v>0</v>
      </c>
      <c r="DU27" s="41">
        <f>'[20]Pivot COR'!AF27</f>
        <v>0</v>
      </c>
      <c r="DV27" s="41">
        <f>'[20]Pivot COR'!AG27</f>
        <v>0</v>
      </c>
      <c r="DW27" s="128">
        <f>SUM('Gross Plant'!$AH27:$AM27)/SUM('Gross Plant'!$AH$32:$AM$32)*$DW$32</f>
        <v>0</v>
      </c>
      <c r="DX27" s="60">
        <f>-SUM('Gross Plant'!$AH27:$AM27)/SUM('Gross Plant'!$AH$32:$AM$32)*'Capital Spending'!D$6*Reserve!$DW$1</f>
        <v>0</v>
      </c>
      <c r="DY27" s="60">
        <f>-SUM('Gross Plant'!$AH27:$AM27)/SUM('Gross Plant'!$AH$32:$AM$32)*'Capital Spending'!E$6*Reserve!$DW$1</f>
        <v>0</v>
      </c>
      <c r="DZ27" s="60">
        <f>-SUM('Gross Plant'!$AH27:$AM27)/SUM('Gross Plant'!$AH$32:$AM$32)*'Capital Spending'!F$6*Reserve!$DW$1</f>
        <v>0</v>
      </c>
      <c r="EA27" s="60">
        <f>-SUM('Gross Plant'!$AH27:$AM27)/SUM('Gross Plant'!$AH$32:$AM$32)*'Capital Spending'!G$6*Reserve!$DW$1</f>
        <v>0</v>
      </c>
      <c r="EB27" s="60">
        <f>-SUM('Gross Plant'!$AH27:$AM27)/SUM('Gross Plant'!$AH$32:$AM$32)*'Capital Spending'!H$6*Reserve!$DW$1</f>
        <v>0</v>
      </c>
      <c r="EC27" s="60">
        <f>-SUM('Gross Plant'!$AH27:$AM27)/SUM('Gross Plant'!$AH$32:$AM$32)*'Capital Spending'!I$6*Reserve!$DW$1</f>
        <v>0</v>
      </c>
      <c r="ED27" s="60">
        <f>-SUM('Gross Plant'!$AH27:$AM27)/SUM('Gross Plant'!$AH$32:$AM$32)*'Capital Spending'!J$6*Reserve!$DW$1</f>
        <v>0</v>
      </c>
      <c r="EE27" s="60">
        <f>-SUM('Gross Plant'!$AH27:$AM27)/SUM('Gross Plant'!$AH$32:$AM$32)*'Capital Spending'!K$6*Reserve!$DW$1</f>
        <v>0</v>
      </c>
      <c r="EF27" s="60">
        <f>-SUM('Gross Plant'!$AH27:$AM27)/SUM('Gross Plant'!$AH$32:$AM$32)*'Capital Spending'!L$6*Reserve!$DW$1</f>
        <v>0</v>
      </c>
      <c r="EG27" s="60">
        <f>-SUM('Gross Plant'!$AH27:$AM27)/SUM('Gross Plant'!$AH$32:$AM$32)*'Capital Spending'!M$6*Reserve!$DW$1</f>
        <v>0</v>
      </c>
      <c r="EH27" s="60">
        <f>-SUM('Gross Plant'!$AH27:$AM27)/SUM('Gross Plant'!$AH$32:$AM$32)*'Capital Spending'!N$6*Reserve!$DW$1</f>
        <v>0</v>
      </c>
      <c r="EI27" s="60">
        <f>-SUM('Gross Plant'!$AH27:$AM27)/SUM('Gross Plant'!$AH$32:$AM$32)*'Capital Spending'!O$6*Reserve!$DW$1</f>
        <v>0</v>
      </c>
      <c r="EJ27" s="60">
        <f>-SUM('Gross Plant'!$AH27:$AM27)/SUM('Gross Plant'!$AH$32:$AM$32)*'Capital Spending'!P$6*Reserve!$DW$1</f>
        <v>0</v>
      </c>
      <c r="EK27" s="60">
        <f>-SUM('Gross Plant'!$AH27:$AM27)/SUM('Gross Plant'!$AH$32:$AM$32)*'Capital Spending'!Q$6*Reserve!$DW$1</f>
        <v>0</v>
      </c>
      <c r="EL27" s="60">
        <f>-SUM('Gross Plant'!$AH27:$AM27)/SUM('Gross Plant'!$AH$32:$AM$32)*'Capital Spending'!R$6*Reserve!$DW$1</f>
        <v>0</v>
      </c>
      <c r="EM27" s="60">
        <f>-SUM('Gross Plant'!$AH27:$AM27)/SUM('Gross Plant'!$AH$32:$AM$32)*'Capital Spending'!S$6*Reserve!$DW$1</f>
        <v>0</v>
      </c>
      <c r="EN27" s="60">
        <f>-SUM('Gross Plant'!$AH27:$AM27)/SUM('Gross Plant'!$AH$32:$AM$32)*'Capital Spending'!T$6*Reserve!$DW$1</f>
        <v>0</v>
      </c>
      <c r="EO27" s="60">
        <f>-SUM('Gross Plant'!$AH27:$AM27)/SUM('Gross Plant'!$AH$32:$AM$32)*'Capital Spending'!U$6*Reserve!$DW$1</f>
        <v>0</v>
      </c>
      <c r="EP27" s="60">
        <f>-SUM('Gross Plant'!$AH27:$AM27)/SUM('Gross Plant'!$AH$32:$AM$32)*'Capital Spending'!V$6*Reserve!$DW$1</f>
        <v>0</v>
      </c>
      <c r="EQ27" s="60">
        <f>-SUM('Gross Plant'!$AH27:$AM27)/SUM('Gross Plant'!$AH$32:$AM$32)*'Capital Spending'!W$6*Reserve!$DW$1</f>
        <v>0</v>
      </c>
    </row>
    <row r="28" spans="1:147">
      <c r="A28" s="51">
        <v>39908</v>
      </c>
      <c r="B28" s="32" t="s">
        <v>28</v>
      </c>
      <c r="C28" s="53">
        <f t="shared" si="4"/>
        <v>77561732.141543582</v>
      </c>
      <c r="D28" s="53">
        <f t="shared" si="32"/>
        <v>86746968.751971349</v>
      </c>
      <c r="E28" s="72">
        <f>'[20]Pivot End Balances'!AA28</f>
        <v>74272251.349999994</v>
      </c>
      <c r="F28" s="41">
        <f t="shared" si="5"/>
        <v>74857363.399999991</v>
      </c>
      <c r="G28" s="41">
        <f t="shared" si="6"/>
        <v>75442442.899999991</v>
      </c>
      <c r="H28" s="41">
        <f t="shared" si="7"/>
        <v>76028390.859999985</v>
      </c>
      <c r="I28" s="41">
        <f t="shared" si="8"/>
        <v>76628026.579999983</v>
      </c>
      <c r="J28" s="41">
        <f t="shared" si="9"/>
        <v>76839905.889999986</v>
      </c>
      <c r="K28" s="41">
        <f t="shared" si="10"/>
        <v>77448464.539999992</v>
      </c>
      <c r="L28" s="41">
        <f t="shared" si="11"/>
        <v>78007376.14122434</v>
      </c>
      <c r="M28" s="41">
        <f t="shared" si="12"/>
        <v>78572587.486734703</v>
      </c>
      <c r="N28" s="41">
        <f t="shared" si="13"/>
        <v>79149166.441767335</v>
      </c>
      <c r="O28" s="41">
        <f t="shared" si="14"/>
        <v>79745022.60206525</v>
      </c>
      <c r="P28" s="41">
        <f t="shared" si="15"/>
        <v>80349720.39337942</v>
      </c>
      <c r="Q28" s="41">
        <f t="shared" si="16"/>
        <v>80961799.254895419</v>
      </c>
      <c r="R28" s="41">
        <f t="shared" si="17"/>
        <v>81580604.795268819</v>
      </c>
      <c r="S28" s="41">
        <f t="shared" si="18"/>
        <v>82203935.425435051</v>
      </c>
      <c r="T28" s="41">
        <f t="shared" si="19"/>
        <v>82832334.079169795</v>
      </c>
      <c r="U28" s="41">
        <f t="shared" si="20"/>
        <v>83459613.730806336</v>
      </c>
      <c r="V28" s="41">
        <f t="shared" si="21"/>
        <v>84090235.417736888</v>
      </c>
      <c r="W28" s="41">
        <f t="shared" si="22"/>
        <v>84726159.679100379</v>
      </c>
      <c r="X28" s="41">
        <f t="shared" si="23"/>
        <v>85367508.995614216</v>
      </c>
      <c r="Y28" s="41">
        <f t="shared" si="24"/>
        <v>86015110.113154665</v>
      </c>
      <c r="Z28" s="41">
        <f t="shared" si="25"/>
        <v>86673992.328729391</v>
      </c>
      <c r="AA28" s="41">
        <f t="shared" si="26"/>
        <v>87352005.043288842</v>
      </c>
      <c r="AB28" s="41">
        <f t="shared" si="27"/>
        <v>88038792.100957274</v>
      </c>
      <c r="AC28" s="41">
        <f t="shared" si="28"/>
        <v>88732904.056299374</v>
      </c>
      <c r="AD28" s="41">
        <f t="shared" si="29"/>
        <v>89433691.498117909</v>
      </c>
      <c r="AE28" s="41">
        <f t="shared" si="30"/>
        <v>90138969.592211828</v>
      </c>
      <c r="AF28" s="41">
        <f t="shared" si="31"/>
        <v>90849277.140440717</v>
      </c>
      <c r="AG28" s="23">
        <f t="shared" si="33"/>
        <v>86746969</v>
      </c>
      <c r="AH28" s="83">
        <f>'[25]Shared Services Unit'!E30</f>
        <v>6.5699999999999995E-2</v>
      </c>
      <c r="AI28" s="83">
        <f>'[25]Shared Services Unit'!F30</f>
        <v>6.5199999999999994E-2</v>
      </c>
      <c r="AJ28" s="31">
        <f>'[20]Pivot Additions'!AB28</f>
        <v>585112.05000000005</v>
      </c>
      <c r="AK28" s="31">
        <f>'[20]Pivot Additions'!AC28</f>
        <v>585079.5</v>
      </c>
      <c r="AL28" s="31">
        <f>'[20]Pivot Additions'!AD28</f>
        <v>585947.96</v>
      </c>
      <c r="AM28" s="31">
        <f>'[20]Pivot Additions'!AE28</f>
        <v>599635.72</v>
      </c>
      <c r="AN28" s="31">
        <f>'[20]Pivot Additions'!AF28</f>
        <v>608322.32999999996</v>
      </c>
      <c r="AO28" s="31">
        <f>'[20]Pivot Additions'!AG28</f>
        <v>608558.65</v>
      </c>
      <c r="AP28" s="41">
        <f>IF('Net Plant'!I28&gt;0,'Gross Plant'!L28*$AH28/12,0)</f>
        <v>558911.60122434492</v>
      </c>
      <c r="AQ28" s="41">
        <f>IF('Net Plant'!J28&gt;0,'Gross Plant'!M28*$AH28/12,0)</f>
        <v>565211.34551035787</v>
      </c>
      <c r="AR28" s="41">
        <f>IF('Net Plant'!K28&gt;0,'Gross Plant'!N28*$AH28/12,0)</f>
        <v>576578.95503263245</v>
      </c>
      <c r="AS28" s="41">
        <f>IF('Net Plant'!L28&gt;0,'Gross Plant'!O28*$AH28/12,0)</f>
        <v>595856.16029791627</v>
      </c>
      <c r="AT28" s="41">
        <f>IF('Net Plant'!M28&gt;0,'Gross Plant'!P28*$AH28/12,0)</f>
        <v>604697.79131416429</v>
      </c>
      <c r="AU28" s="41">
        <f>IF('Net Plant'!N28&gt;0,'Gross Plant'!Q28*$AH28/12,0)</f>
        <v>612078.86151600257</v>
      </c>
      <c r="AV28" s="41">
        <f>IF('Net Plant'!O28&gt;0,'Gross Plant'!R28*$AH28/12,0)</f>
        <v>618805.54037339753</v>
      </c>
      <c r="AW28" s="41">
        <f>IF('Net Plant'!P28&gt;0,'Gross Plant'!S28*$AH28/12,0)</f>
        <v>623330.63016623736</v>
      </c>
      <c r="AX28" s="41">
        <f>IF('Net Plant'!Q28&gt;0,'Gross Plant'!T28*$AH28/12,0)</f>
        <v>628398.65373474604</v>
      </c>
      <c r="AY28" s="41">
        <f>IF('Net Plant'!R28&gt;0,'Gross Plant'!U28*$AI28/12,0)</f>
        <v>627279.65163654252</v>
      </c>
      <c r="AZ28" s="41">
        <f>IF('Net Plant'!S28&gt;0,'Gross Plant'!V28*$AI28/12,0)</f>
        <v>630621.68693055678</v>
      </c>
      <c r="BA28" s="41">
        <f>IF('Net Plant'!T28&gt;0,'Gross Plant'!W28*$AI28/12,0)</f>
        <v>635924.26136349456</v>
      </c>
      <c r="BB28" s="41">
        <f>IF('Net Plant'!U28&gt;0,'Gross Plant'!X28*$AI28/12,0)</f>
        <v>641349.31651384349</v>
      </c>
      <c r="BC28" s="41">
        <f>IF('Net Plant'!V28&gt;0,'Gross Plant'!Y28*$AI28/12,0)</f>
        <v>647601.11754044995</v>
      </c>
      <c r="BD28" s="41">
        <f>IF('Net Plant'!W28&gt;0,'Gross Plant'!Z28*$AI28/12,0)</f>
        <v>658882.21557473158</v>
      </c>
      <c r="BE28" s="41">
        <f>IF('Net Plant'!X28&gt;0,'Gross Plant'!AA28*$AI28/12,0)</f>
        <v>678012.71455945761</v>
      </c>
      <c r="BF28" s="41">
        <f>IF('Net Plant'!Y28&gt;0,'Gross Plant'!AB28*$AI28/12,0)</f>
        <v>686787.05766842829</v>
      </c>
      <c r="BG28" s="41">
        <f>IF('Net Plant'!Z28&gt;0,'Gross Plant'!AC28*$AI28/12,0)</f>
        <v>694111.9553420943</v>
      </c>
      <c r="BH28" s="41">
        <f>IF('Net Plant'!AA28&gt;0,'Gross Plant'!AD28*$AI28/12,0)</f>
        <v>700787.44181853486</v>
      </c>
      <c r="BI28" s="41">
        <f>IF('Net Plant'!AB28&gt;0,'Gross Plant'!AE28*$AI28/12,0)</f>
        <v>705278.09409392544</v>
      </c>
      <c r="BJ28" s="41">
        <f>IF('Net Plant'!AC28&gt;0,'Gross Plant'!AF28*$AI28/12,0)</f>
        <v>710307.548228884</v>
      </c>
      <c r="BK28" s="23">
        <f t="shared" si="34"/>
        <v>8016943.061270942</v>
      </c>
      <c r="BL28" s="41"/>
      <c r="BM28" s="31">
        <f>'[20]Pivot Retires'!AB28</f>
        <v>0</v>
      </c>
      <c r="BN28" s="31">
        <f>'[20]Pivot Retires'!AC28</f>
        <v>0</v>
      </c>
      <c r="BO28" s="31">
        <f>'[20]Pivot Retires'!AD28</f>
        <v>0</v>
      </c>
      <c r="BP28" s="31">
        <f>'[20]Pivot Retires'!AE28</f>
        <v>0</v>
      </c>
      <c r="BQ28" s="31">
        <f>'[20]Pivot Retires'!AF28</f>
        <v>-396443.02</v>
      </c>
      <c r="BR28" s="31">
        <f>'[20]Pivot Retires'!AG28</f>
        <v>0</v>
      </c>
      <c r="BS28" s="31">
        <f>'Gross Plant'!BQ28</f>
        <v>0</v>
      </c>
      <c r="BT28" s="41">
        <f>'Gross Plant'!BR28</f>
        <v>0</v>
      </c>
      <c r="BU28" s="41">
        <f>'Gross Plant'!BS28</f>
        <v>0</v>
      </c>
      <c r="BV28" s="41">
        <f>'Gross Plant'!BT28</f>
        <v>0</v>
      </c>
      <c r="BW28" s="41">
        <f>'Gross Plant'!BU28</f>
        <v>0</v>
      </c>
      <c r="BX28" s="41">
        <f>'Gross Plant'!BV28</f>
        <v>0</v>
      </c>
      <c r="BY28" s="41">
        <f>'Gross Plant'!BW28</f>
        <v>0</v>
      </c>
      <c r="BZ28" s="41">
        <f>'Gross Plant'!BX28</f>
        <v>0</v>
      </c>
      <c r="CA28" s="41">
        <f>'Gross Plant'!BY28</f>
        <v>0</v>
      </c>
      <c r="CB28" s="41">
        <f>'Gross Plant'!BZ28</f>
        <v>0</v>
      </c>
      <c r="CC28" s="41">
        <f>'Gross Plant'!CA28</f>
        <v>0</v>
      </c>
      <c r="CD28" s="41">
        <f>'Gross Plant'!CB28</f>
        <v>0</v>
      </c>
      <c r="CE28" s="41">
        <f>'Gross Plant'!CC28</f>
        <v>0</v>
      </c>
      <c r="CF28" s="41">
        <f>'Gross Plant'!CD28</f>
        <v>0</v>
      </c>
      <c r="CG28" s="41">
        <f>'Gross Plant'!CE28</f>
        <v>0</v>
      </c>
      <c r="CH28" s="41">
        <f>'Gross Plant'!CF28</f>
        <v>0</v>
      </c>
      <c r="CI28" s="41">
        <f>'Gross Plant'!CG28</f>
        <v>0</v>
      </c>
      <c r="CJ28" s="41">
        <f>'Gross Plant'!CH28</f>
        <v>0</v>
      </c>
      <c r="CK28" s="41">
        <f>'Gross Plant'!CI28</f>
        <v>0</v>
      </c>
      <c r="CL28" s="41">
        <f>'Gross Plant'!CJ28</f>
        <v>0</v>
      </c>
      <c r="CM28" s="41">
        <f>'Gross Plant'!CK28</f>
        <v>0</v>
      </c>
      <c r="CN28" s="41"/>
      <c r="CO28" s="31">
        <f>'[20]Pivot Transfers'!AB28</f>
        <v>0</v>
      </c>
      <c r="CP28" s="31">
        <f>'[20]Pivot Transfers'!AC28</f>
        <v>0</v>
      </c>
      <c r="CQ28" s="31">
        <f>'[20]Pivot Transfers'!AD28</f>
        <v>0</v>
      </c>
      <c r="CR28" s="31">
        <f>'[20]Pivot Transfers'!AE28</f>
        <v>0</v>
      </c>
      <c r="CS28" s="31">
        <f>'[20]Pivot Transfers'!AF28</f>
        <v>0</v>
      </c>
      <c r="CT28" s="31">
        <f>'[20]Pivot Transfers'!AG28</f>
        <v>0</v>
      </c>
      <c r="CU28" s="31">
        <v>0</v>
      </c>
      <c r="CV28" s="31">
        <v>0</v>
      </c>
      <c r="CW28" s="31">
        <v>0</v>
      </c>
      <c r="CX28" s="42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/>
      <c r="DQ28" s="41">
        <f>'[20]Pivot COR'!AB28</f>
        <v>0</v>
      </c>
      <c r="DR28" s="41">
        <f>'[20]Pivot COR'!AC28</f>
        <v>0</v>
      </c>
      <c r="DS28" s="41">
        <f>'[20]Pivot COR'!AD28</f>
        <v>0</v>
      </c>
      <c r="DT28" s="41">
        <f>'[20]Pivot COR'!AE28</f>
        <v>0</v>
      </c>
      <c r="DU28" s="41">
        <f>'[20]Pivot COR'!AF28</f>
        <v>0</v>
      </c>
      <c r="DV28" s="41">
        <f>'[20]Pivot COR'!AG28</f>
        <v>0</v>
      </c>
      <c r="DW28" s="128">
        <f>SUM('Gross Plant'!$AH28:$AM28)/SUM('Gross Plant'!$AH$32:$AM$32)*$DW$32</f>
        <v>0</v>
      </c>
      <c r="DX28" s="60">
        <f>-SUM('Gross Plant'!$AH28:$AM28)/SUM('Gross Plant'!$AH$32:$AM$32)*'Capital Spending'!D$6*Reserve!$DW$1</f>
        <v>0</v>
      </c>
      <c r="DY28" s="60">
        <f>-SUM('Gross Plant'!$AH28:$AM28)/SUM('Gross Plant'!$AH$32:$AM$32)*'Capital Spending'!E$6*Reserve!$DW$1</f>
        <v>0</v>
      </c>
      <c r="DZ28" s="60">
        <f>-SUM('Gross Plant'!$AH28:$AM28)/SUM('Gross Plant'!$AH$32:$AM$32)*'Capital Spending'!F$6*Reserve!$DW$1</f>
        <v>0</v>
      </c>
      <c r="EA28" s="60">
        <f>-SUM('Gross Plant'!$AH28:$AM28)/SUM('Gross Plant'!$AH$32:$AM$32)*'Capital Spending'!G$6*Reserve!$DW$1</f>
        <v>0</v>
      </c>
      <c r="EB28" s="60">
        <f>-SUM('Gross Plant'!$AH28:$AM28)/SUM('Gross Plant'!$AH$32:$AM$32)*'Capital Spending'!H$6*Reserve!$DW$1</f>
        <v>0</v>
      </c>
      <c r="EC28" s="60">
        <f>-SUM('Gross Plant'!$AH28:$AM28)/SUM('Gross Plant'!$AH$32:$AM$32)*'Capital Spending'!I$6*Reserve!$DW$1</f>
        <v>0</v>
      </c>
      <c r="ED28" s="60">
        <f>-SUM('Gross Plant'!$AH28:$AM28)/SUM('Gross Plant'!$AH$32:$AM$32)*'Capital Spending'!J$6*Reserve!$DW$1</f>
        <v>0</v>
      </c>
      <c r="EE28" s="60">
        <f>-SUM('Gross Plant'!$AH28:$AM28)/SUM('Gross Plant'!$AH$32:$AM$32)*'Capital Spending'!K$6*Reserve!$DW$1</f>
        <v>0</v>
      </c>
      <c r="EF28" s="60">
        <f>-SUM('Gross Plant'!$AH28:$AM28)/SUM('Gross Plant'!$AH$32:$AM$32)*'Capital Spending'!L$6*Reserve!$DW$1</f>
        <v>0</v>
      </c>
      <c r="EG28" s="60">
        <f>-SUM('Gross Plant'!$AH28:$AM28)/SUM('Gross Plant'!$AH$32:$AM$32)*'Capital Spending'!M$6*Reserve!$DW$1</f>
        <v>0</v>
      </c>
      <c r="EH28" s="60">
        <f>-SUM('Gross Plant'!$AH28:$AM28)/SUM('Gross Plant'!$AH$32:$AM$32)*'Capital Spending'!N$6*Reserve!$DW$1</f>
        <v>0</v>
      </c>
      <c r="EI28" s="60">
        <f>-SUM('Gross Plant'!$AH28:$AM28)/SUM('Gross Plant'!$AH$32:$AM$32)*'Capital Spending'!O$6*Reserve!$DW$1</f>
        <v>0</v>
      </c>
      <c r="EJ28" s="60">
        <f>-SUM('Gross Plant'!$AH28:$AM28)/SUM('Gross Plant'!$AH$32:$AM$32)*'Capital Spending'!P$6*Reserve!$DW$1</f>
        <v>0</v>
      </c>
      <c r="EK28" s="60">
        <f>-SUM('Gross Plant'!$AH28:$AM28)/SUM('Gross Plant'!$AH$32:$AM$32)*'Capital Spending'!Q$6*Reserve!$DW$1</f>
        <v>0</v>
      </c>
      <c r="EL28" s="60">
        <f>-SUM('Gross Plant'!$AH28:$AM28)/SUM('Gross Plant'!$AH$32:$AM$32)*'Capital Spending'!R$6*Reserve!$DW$1</f>
        <v>0</v>
      </c>
      <c r="EM28" s="60">
        <f>-SUM('Gross Plant'!$AH28:$AM28)/SUM('Gross Plant'!$AH$32:$AM$32)*'Capital Spending'!S$6*Reserve!$DW$1</f>
        <v>0</v>
      </c>
      <c r="EN28" s="60">
        <f>-SUM('Gross Plant'!$AH28:$AM28)/SUM('Gross Plant'!$AH$32:$AM$32)*'Capital Spending'!T$6*Reserve!$DW$1</f>
        <v>0</v>
      </c>
      <c r="EO28" s="60">
        <f>-SUM('Gross Plant'!$AH28:$AM28)/SUM('Gross Plant'!$AH$32:$AM$32)*'Capital Spending'!U$6*Reserve!$DW$1</f>
        <v>0</v>
      </c>
      <c r="EP28" s="60">
        <f>-SUM('Gross Plant'!$AH28:$AM28)/SUM('Gross Plant'!$AH$32:$AM$32)*'Capital Spending'!V$6*Reserve!$DW$1</f>
        <v>0</v>
      </c>
      <c r="EQ28" s="60">
        <f>-SUM('Gross Plant'!$AH28:$AM28)/SUM('Gross Plant'!$AH$32:$AM$32)*'Capital Spending'!W$6*Reserve!$DW$1</f>
        <v>0</v>
      </c>
    </row>
    <row r="29" spans="1:147">
      <c r="A29" s="51">
        <v>39909</v>
      </c>
      <c r="B29" s="32" t="s">
        <v>29</v>
      </c>
      <c r="C29" s="53">
        <f t="shared" si="4"/>
        <v>1109180.6015384616</v>
      </c>
      <c r="D29" s="53">
        <f t="shared" si="32"/>
        <v>1098665.8199999998</v>
      </c>
      <c r="E29" s="72">
        <f>'[20]Pivot End Balances'!AA29</f>
        <v>1125896.1399999999</v>
      </c>
      <c r="F29" s="41">
        <f t="shared" si="5"/>
        <v>1125955.8399999999</v>
      </c>
      <c r="G29" s="41">
        <f t="shared" si="6"/>
        <v>1126015.5399999998</v>
      </c>
      <c r="H29" s="41">
        <f t="shared" si="7"/>
        <v>1126075.2399999998</v>
      </c>
      <c r="I29" s="41">
        <f t="shared" si="8"/>
        <v>1126134.9399999997</v>
      </c>
      <c r="J29" s="41">
        <f t="shared" si="9"/>
        <v>1098609.3799999997</v>
      </c>
      <c r="K29" s="41">
        <f t="shared" si="10"/>
        <v>1098665.8199999996</v>
      </c>
      <c r="L29" s="41">
        <f t="shared" si="11"/>
        <v>1098665.8199999996</v>
      </c>
      <c r="M29" s="41">
        <f t="shared" si="12"/>
        <v>1098665.8199999996</v>
      </c>
      <c r="N29" s="41">
        <f t="shared" si="13"/>
        <v>1098665.8199999996</v>
      </c>
      <c r="O29" s="41">
        <f t="shared" si="14"/>
        <v>1098665.8199999996</v>
      </c>
      <c r="P29" s="41">
        <f t="shared" si="15"/>
        <v>1098665.8199999996</v>
      </c>
      <c r="Q29" s="41">
        <f t="shared" si="16"/>
        <v>1098665.8199999996</v>
      </c>
      <c r="R29" s="41">
        <f t="shared" si="17"/>
        <v>1098665.8199999996</v>
      </c>
      <c r="S29" s="41">
        <f t="shared" si="18"/>
        <v>1098665.8199999996</v>
      </c>
      <c r="T29" s="41">
        <f t="shared" si="19"/>
        <v>1098665.8199999996</v>
      </c>
      <c r="U29" s="41">
        <f t="shared" si="20"/>
        <v>1098665.8199999996</v>
      </c>
      <c r="V29" s="41">
        <f t="shared" si="21"/>
        <v>1098665.8199999996</v>
      </c>
      <c r="W29" s="41">
        <f t="shared" si="22"/>
        <v>1098665.8199999996</v>
      </c>
      <c r="X29" s="41">
        <f t="shared" si="23"/>
        <v>1098665.8199999996</v>
      </c>
      <c r="Y29" s="41">
        <f t="shared" si="24"/>
        <v>1098665.8199999996</v>
      </c>
      <c r="Z29" s="41">
        <f t="shared" si="25"/>
        <v>1098665.8199999996</v>
      </c>
      <c r="AA29" s="41">
        <f t="shared" si="26"/>
        <v>1098665.8199999996</v>
      </c>
      <c r="AB29" s="41">
        <f t="shared" si="27"/>
        <v>1098665.8199999996</v>
      </c>
      <c r="AC29" s="41">
        <f t="shared" si="28"/>
        <v>1098665.8199999996</v>
      </c>
      <c r="AD29" s="41">
        <f t="shared" si="29"/>
        <v>1098665.8199999996</v>
      </c>
      <c r="AE29" s="41">
        <f t="shared" si="30"/>
        <v>1098665.8199999996</v>
      </c>
      <c r="AF29" s="41">
        <f t="shared" si="31"/>
        <v>1098665.8199999996</v>
      </c>
      <c r="AG29" s="23">
        <f t="shared" si="33"/>
        <v>1098666</v>
      </c>
      <c r="AH29" s="83">
        <v>0.22159999999999999</v>
      </c>
      <c r="AI29" s="83">
        <v>0.22159999999999999</v>
      </c>
      <c r="AJ29" s="31">
        <f>'[20]Pivot Additions'!AB29</f>
        <v>59.7</v>
      </c>
      <c r="AK29" s="31">
        <f>'[20]Pivot Additions'!AC29</f>
        <v>59.7</v>
      </c>
      <c r="AL29" s="31">
        <f>'[20]Pivot Additions'!AD29</f>
        <v>59.7</v>
      </c>
      <c r="AM29" s="31">
        <f>'[20]Pivot Additions'!AE29</f>
        <v>59.7</v>
      </c>
      <c r="AN29" s="31">
        <f>'[20]Pivot Additions'!AF29</f>
        <v>56.44</v>
      </c>
      <c r="AO29" s="31">
        <f>'[20]Pivot Additions'!AG29</f>
        <v>56.44</v>
      </c>
      <c r="AP29" s="41">
        <f>IF('Net Plant'!I29&gt;0,'Gross Plant'!L29*$AH29/12,0)</f>
        <v>0</v>
      </c>
      <c r="AQ29" s="41">
        <f>IF('Net Plant'!J29&gt;0,'Gross Plant'!M29*$AH29/12,0)</f>
        <v>0</v>
      </c>
      <c r="AR29" s="41">
        <f>IF('Net Plant'!K29&gt;0,'Gross Plant'!N29*$AH29/12,0)</f>
        <v>0</v>
      </c>
      <c r="AS29" s="41">
        <f>IF('Net Plant'!L29&gt;0,'Gross Plant'!O29*$AH29/12,0)</f>
        <v>0</v>
      </c>
      <c r="AT29" s="41">
        <f>IF('Net Plant'!M29&gt;0,'Gross Plant'!P29*$AH29/12,0)</f>
        <v>0</v>
      </c>
      <c r="AU29" s="41">
        <f>IF('Net Plant'!N29&gt;0,'Gross Plant'!Q29*$AH29/12,0)</f>
        <v>0</v>
      </c>
      <c r="AV29" s="41">
        <f>IF('Net Plant'!O29&gt;0,'Gross Plant'!R29*$AH29/12,0)</f>
        <v>0</v>
      </c>
      <c r="AW29" s="41">
        <f>IF('Net Plant'!P29&gt;0,'Gross Plant'!S29*$AH29/12,0)</f>
        <v>0</v>
      </c>
      <c r="AX29" s="41">
        <f>IF('Net Plant'!Q29&gt;0,'Gross Plant'!T29*$AH29/12,0)</f>
        <v>0</v>
      </c>
      <c r="AY29" s="41">
        <f>IF('Net Plant'!R29&gt;0,'Gross Plant'!U29*$AI29/12,0)</f>
        <v>0</v>
      </c>
      <c r="AZ29" s="41">
        <f>IF('Net Plant'!S29&gt;0,'Gross Plant'!V29*$AI29/12,0)</f>
        <v>0</v>
      </c>
      <c r="BA29" s="41">
        <f>IF('Net Plant'!T29&gt;0,'Gross Plant'!W29*$AI29/12,0)</f>
        <v>0</v>
      </c>
      <c r="BB29" s="41">
        <f>IF('Net Plant'!U29&gt;0,'Gross Plant'!X29*$AI29/12,0)</f>
        <v>0</v>
      </c>
      <c r="BC29" s="41">
        <f>IF('Net Plant'!V29&gt;0,'Gross Plant'!Y29*$AI29/12,0)</f>
        <v>0</v>
      </c>
      <c r="BD29" s="41">
        <f>IF('Net Plant'!W29&gt;0,'Gross Plant'!Z29*$AI29/12,0)</f>
        <v>0</v>
      </c>
      <c r="BE29" s="41">
        <f>IF('Net Plant'!X29&gt;0,'Gross Plant'!AA29*$AI29/12,0)</f>
        <v>0</v>
      </c>
      <c r="BF29" s="41">
        <f>IF('Net Plant'!Y29&gt;0,'Gross Plant'!AB29*$AI29/12,0)</f>
        <v>0</v>
      </c>
      <c r="BG29" s="41">
        <f>IF('Net Plant'!Z29&gt;0,'Gross Plant'!AC29*$AI29/12,0)</f>
        <v>0</v>
      </c>
      <c r="BH29" s="41">
        <f>IF('Net Plant'!AA29&gt;0,'Gross Plant'!AD29*$AI29/12,0)</f>
        <v>0</v>
      </c>
      <c r="BI29" s="41">
        <f>IF('Net Plant'!AB29&gt;0,'Gross Plant'!AE29*$AI29/12,0)</f>
        <v>0</v>
      </c>
      <c r="BJ29" s="41">
        <f>IF('Net Plant'!AC29&gt;0,'Gross Plant'!AF29*$AI29/12,0)</f>
        <v>0</v>
      </c>
      <c r="BK29" s="23">
        <f t="shared" si="34"/>
        <v>0</v>
      </c>
      <c r="BL29" s="41"/>
      <c r="BM29" s="31">
        <f>'[20]Pivot Retires'!AB29</f>
        <v>0</v>
      </c>
      <c r="BN29" s="31">
        <f>'[20]Pivot Retires'!AC29</f>
        <v>0</v>
      </c>
      <c r="BO29" s="31">
        <f>'[20]Pivot Retires'!AD29</f>
        <v>0</v>
      </c>
      <c r="BP29" s="31">
        <f>'[20]Pivot Retires'!AE29</f>
        <v>0</v>
      </c>
      <c r="BQ29" s="31">
        <f>'[20]Pivot Retires'!AF29</f>
        <v>-27582</v>
      </c>
      <c r="BR29" s="31">
        <f>'[20]Pivot Retires'!AG29</f>
        <v>0</v>
      </c>
      <c r="BS29" s="31">
        <f>'Gross Plant'!BQ29</f>
        <v>0</v>
      </c>
      <c r="BT29" s="41">
        <f>'Gross Plant'!BR29</f>
        <v>0</v>
      </c>
      <c r="BU29" s="41">
        <f>'Gross Plant'!BS29</f>
        <v>0</v>
      </c>
      <c r="BV29" s="41">
        <f>'Gross Plant'!BT29</f>
        <v>0</v>
      </c>
      <c r="BW29" s="41">
        <f>'Gross Plant'!BU29</f>
        <v>0</v>
      </c>
      <c r="BX29" s="41">
        <f>'Gross Plant'!BV29</f>
        <v>0</v>
      </c>
      <c r="BY29" s="41">
        <f>'Gross Plant'!BW29</f>
        <v>0</v>
      </c>
      <c r="BZ29" s="41">
        <f>'Gross Plant'!BX29</f>
        <v>0</v>
      </c>
      <c r="CA29" s="41">
        <f>'Gross Plant'!BY29</f>
        <v>0</v>
      </c>
      <c r="CB29" s="41">
        <f>'Gross Plant'!BZ29</f>
        <v>0</v>
      </c>
      <c r="CC29" s="41">
        <f>'Gross Plant'!CA29</f>
        <v>0</v>
      </c>
      <c r="CD29" s="41">
        <f>'Gross Plant'!CB29</f>
        <v>0</v>
      </c>
      <c r="CE29" s="41">
        <f>'Gross Plant'!CC29</f>
        <v>0</v>
      </c>
      <c r="CF29" s="41">
        <f>'Gross Plant'!CD29</f>
        <v>0</v>
      </c>
      <c r="CG29" s="41">
        <f>'Gross Plant'!CE29</f>
        <v>0</v>
      </c>
      <c r="CH29" s="41">
        <f>'Gross Plant'!CF29</f>
        <v>0</v>
      </c>
      <c r="CI29" s="41">
        <f>'Gross Plant'!CG29</f>
        <v>0</v>
      </c>
      <c r="CJ29" s="41">
        <f>'Gross Plant'!CH29</f>
        <v>0</v>
      </c>
      <c r="CK29" s="41">
        <f>'Gross Plant'!CI29</f>
        <v>0</v>
      </c>
      <c r="CL29" s="41">
        <f>'Gross Plant'!CJ29</f>
        <v>0</v>
      </c>
      <c r="CM29" s="41">
        <f>'Gross Plant'!CK29</f>
        <v>0</v>
      </c>
      <c r="CN29" s="41"/>
      <c r="CO29" s="31">
        <f>'[20]Pivot Transfers'!AB29</f>
        <v>0</v>
      </c>
      <c r="CP29" s="31">
        <f>'[20]Pivot Transfers'!AC29</f>
        <v>0</v>
      </c>
      <c r="CQ29" s="31">
        <f>'[20]Pivot Transfers'!AD29</f>
        <v>0</v>
      </c>
      <c r="CR29" s="31">
        <f>'[20]Pivot Transfers'!AE29</f>
        <v>0</v>
      </c>
      <c r="CS29" s="31">
        <f>'[20]Pivot Transfers'!AF29</f>
        <v>0</v>
      </c>
      <c r="CT29" s="31">
        <f>'[20]Pivot Transfers'!AG29</f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/>
      <c r="DQ29" s="41">
        <f>'[20]Pivot COR'!AB29</f>
        <v>0</v>
      </c>
      <c r="DR29" s="41">
        <f>'[20]Pivot COR'!AC29</f>
        <v>0</v>
      </c>
      <c r="DS29" s="41">
        <f>'[20]Pivot COR'!AD29</f>
        <v>0</v>
      </c>
      <c r="DT29" s="41">
        <f>'[20]Pivot COR'!AE29</f>
        <v>0</v>
      </c>
      <c r="DU29" s="41">
        <f>'[20]Pivot COR'!AF29</f>
        <v>0</v>
      </c>
      <c r="DV29" s="41">
        <f>'[20]Pivot COR'!AG29</f>
        <v>0</v>
      </c>
      <c r="DW29" s="128">
        <f>SUM('Gross Plant'!$AH29:$AM29)/SUM('Gross Plant'!$AH$32:$AM$32)*$DW$32</f>
        <v>0</v>
      </c>
      <c r="DX29" s="60">
        <f>-SUM('Gross Plant'!$AH29:$AM29)/SUM('Gross Plant'!$AH$32:$AM$32)*'Capital Spending'!D$6*Reserve!$DW$1</f>
        <v>0</v>
      </c>
      <c r="DY29" s="60">
        <f>-SUM('Gross Plant'!$AH29:$AM29)/SUM('Gross Plant'!$AH$32:$AM$32)*'Capital Spending'!E$6*Reserve!$DW$1</f>
        <v>0</v>
      </c>
      <c r="DZ29" s="60">
        <f>-SUM('Gross Plant'!$AH29:$AM29)/SUM('Gross Plant'!$AH$32:$AM$32)*'Capital Spending'!F$6*Reserve!$DW$1</f>
        <v>0</v>
      </c>
      <c r="EA29" s="60">
        <f>-SUM('Gross Plant'!$AH29:$AM29)/SUM('Gross Plant'!$AH$32:$AM$32)*'Capital Spending'!G$6*Reserve!$DW$1</f>
        <v>0</v>
      </c>
      <c r="EB29" s="60">
        <f>-SUM('Gross Plant'!$AH29:$AM29)/SUM('Gross Plant'!$AH$32:$AM$32)*'Capital Spending'!H$6*Reserve!$DW$1</f>
        <v>0</v>
      </c>
      <c r="EC29" s="60">
        <f>-SUM('Gross Plant'!$AH29:$AM29)/SUM('Gross Plant'!$AH$32:$AM$32)*'Capital Spending'!I$6*Reserve!$DW$1</f>
        <v>0</v>
      </c>
      <c r="ED29" s="60">
        <f>-SUM('Gross Plant'!$AH29:$AM29)/SUM('Gross Plant'!$AH$32:$AM$32)*'Capital Spending'!J$6*Reserve!$DW$1</f>
        <v>0</v>
      </c>
      <c r="EE29" s="60">
        <f>-SUM('Gross Plant'!$AH29:$AM29)/SUM('Gross Plant'!$AH$32:$AM$32)*'Capital Spending'!K$6*Reserve!$DW$1</f>
        <v>0</v>
      </c>
      <c r="EF29" s="60">
        <f>-SUM('Gross Plant'!$AH29:$AM29)/SUM('Gross Plant'!$AH$32:$AM$32)*'Capital Spending'!L$6*Reserve!$DW$1</f>
        <v>0</v>
      </c>
      <c r="EG29" s="60">
        <f>-SUM('Gross Plant'!$AH29:$AM29)/SUM('Gross Plant'!$AH$32:$AM$32)*'Capital Spending'!M$6*Reserve!$DW$1</f>
        <v>0</v>
      </c>
      <c r="EH29" s="60">
        <f>-SUM('Gross Plant'!$AH29:$AM29)/SUM('Gross Plant'!$AH$32:$AM$32)*'Capital Spending'!N$6*Reserve!$DW$1</f>
        <v>0</v>
      </c>
      <c r="EI29" s="60">
        <f>-SUM('Gross Plant'!$AH29:$AM29)/SUM('Gross Plant'!$AH$32:$AM$32)*'Capital Spending'!O$6*Reserve!$DW$1</f>
        <v>0</v>
      </c>
      <c r="EJ29" s="60">
        <f>-SUM('Gross Plant'!$AH29:$AM29)/SUM('Gross Plant'!$AH$32:$AM$32)*'Capital Spending'!P$6*Reserve!$DW$1</f>
        <v>0</v>
      </c>
      <c r="EK29" s="60">
        <f>-SUM('Gross Plant'!$AH29:$AM29)/SUM('Gross Plant'!$AH$32:$AM$32)*'Capital Spending'!Q$6*Reserve!$DW$1</f>
        <v>0</v>
      </c>
      <c r="EL29" s="60">
        <f>-SUM('Gross Plant'!$AH29:$AM29)/SUM('Gross Plant'!$AH$32:$AM$32)*'Capital Spending'!R$6*Reserve!$DW$1</f>
        <v>0</v>
      </c>
      <c r="EM29" s="60">
        <f>-SUM('Gross Plant'!$AH29:$AM29)/SUM('Gross Plant'!$AH$32:$AM$32)*'Capital Spending'!S$6*Reserve!$DW$1</f>
        <v>0</v>
      </c>
      <c r="EN29" s="60">
        <f>-SUM('Gross Plant'!$AH29:$AM29)/SUM('Gross Plant'!$AH$32:$AM$32)*'Capital Spending'!T$6*Reserve!$DW$1</f>
        <v>0</v>
      </c>
      <c r="EO29" s="60">
        <f>-SUM('Gross Plant'!$AH29:$AM29)/SUM('Gross Plant'!$AH$32:$AM$32)*'Capital Spending'!U$6*Reserve!$DW$1</f>
        <v>0</v>
      </c>
      <c r="EP29" s="60">
        <f>-SUM('Gross Plant'!$AH29:$AM29)/SUM('Gross Plant'!$AH$32:$AM$32)*'Capital Spending'!V$6*Reserve!$DW$1</f>
        <v>0</v>
      </c>
      <c r="EQ29" s="60">
        <f>-SUM('Gross Plant'!$AH29:$AM29)/SUM('Gross Plant'!$AH$32:$AM$32)*'Capital Spending'!W$6*Reserve!$DW$1</f>
        <v>0</v>
      </c>
    </row>
    <row r="30" spans="1:147">
      <c r="A30" s="126">
        <v>39924</v>
      </c>
      <c r="B30" s="62" t="s">
        <v>175</v>
      </c>
      <c r="C30" s="85">
        <f t="shared" ref="C30" si="35">SUM(E30:Q30)/13</f>
        <v>6.1538461538461538E-3</v>
      </c>
      <c r="D30" s="85">
        <f t="shared" ref="D30" si="36">SUM(T30:AF30)/13</f>
        <v>0</v>
      </c>
      <c r="E30" s="144">
        <f>'[20]Pivot End Balances'!AA30</f>
        <v>0.08</v>
      </c>
      <c r="F30" s="44"/>
      <c r="G30" s="44"/>
      <c r="H30" s="44"/>
      <c r="I30" s="44"/>
      <c r="J30" s="44"/>
      <c r="AG30" s="23"/>
      <c r="AH30" s="83"/>
      <c r="AI30" s="83"/>
      <c r="AJ30" s="31">
        <f>'[20]Pivot Additions'!AB30</f>
        <v>0</v>
      </c>
      <c r="AK30" s="31">
        <f>'[20]Pivot Additions'!AC30</f>
        <v>0</v>
      </c>
      <c r="AL30" s="31">
        <f>'[20]Pivot Additions'!AD30</f>
        <v>0</v>
      </c>
      <c r="AM30" s="31">
        <f>'[20]Pivot Additions'!AE30</f>
        <v>0</v>
      </c>
      <c r="AN30" s="31">
        <f>'[20]Pivot Additions'!AF30</f>
        <v>0</v>
      </c>
      <c r="AO30" s="31">
        <f>'[20]Pivot Additions'!AG30</f>
        <v>0</v>
      </c>
      <c r="AP30" s="31">
        <f>('Gross Plant'!L30*Reserve!AH30)/12</f>
        <v>0</v>
      </c>
      <c r="BK30" s="23"/>
      <c r="BL30" s="41"/>
      <c r="BM30" s="31">
        <f>'[20]Pivot Retires'!AB30</f>
        <v>0</v>
      </c>
      <c r="BN30" s="31">
        <f>'[20]Pivot Retires'!AC30</f>
        <v>0</v>
      </c>
      <c r="BO30" s="31">
        <f>'[20]Pivot Retires'!AD30</f>
        <v>0</v>
      </c>
      <c r="BP30" s="31">
        <f>'[20]Pivot Retires'!AE30</f>
        <v>0</v>
      </c>
      <c r="BQ30" s="31">
        <f>'[20]Pivot Retires'!AF30</f>
        <v>0</v>
      </c>
      <c r="BR30" s="31">
        <f>'[20]Pivot Retires'!AG30</f>
        <v>0</v>
      </c>
      <c r="BS30" s="3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31">
        <f>'[20]Pivot Transfers'!AB30</f>
        <v>0</v>
      </c>
      <c r="CP30" s="31">
        <f>'[20]Pivot Transfers'!AC30</f>
        <v>0</v>
      </c>
      <c r="CQ30" s="31">
        <f>'[20]Pivot Transfers'!AD30</f>
        <v>0</v>
      </c>
      <c r="CR30" s="31">
        <f>'[20]Pivot Transfers'!AE30</f>
        <v>0</v>
      </c>
      <c r="CS30" s="31">
        <f>'[20]Pivot Transfers'!AF30</f>
        <v>0</v>
      </c>
      <c r="CT30" s="31">
        <f>'[20]Pivot Transfers'!AG30</f>
        <v>0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>
        <f>'[20]Pivot COR'!AB30</f>
        <v>0</v>
      </c>
      <c r="DR30" s="41">
        <f>'[20]Pivot COR'!AC30</f>
        <v>0</v>
      </c>
      <c r="DS30" s="41">
        <f>'[20]Pivot COR'!AD30</f>
        <v>0</v>
      </c>
      <c r="DT30" s="41">
        <f>'[20]Pivot COR'!AE30</f>
        <v>0</v>
      </c>
      <c r="DU30" s="41">
        <f>'[20]Pivot COR'!AF30</f>
        <v>0</v>
      </c>
      <c r="DV30" s="41">
        <f>'[20]Pivot COR'!AG30</f>
        <v>0</v>
      </c>
      <c r="DW30" s="18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</row>
    <row r="31" spans="1:147">
      <c r="A31" s="51"/>
      <c r="B31" s="34" t="s">
        <v>122</v>
      </c>
      <c r="C31" s="85">
        <f t="shared" si="4"/>
        <v>-0.71230769230769231</v>
      </c>
      <c r="D31" s="85">
        <f t="shared" si="32"/>
        <v>0</v>
      </c>
      <c r="E31" s="144">
        <f>'[20]Pivot End Balances'!AA31</f>
        <v>0</v>
      </c>
      <c r="F31" s="144">
        <f>'[20]Pivot End Balances'!AB31</f>
        <v>0</v>
      </c>
      <c r="G31" s="144">
        <f>'[20]Pivot End Balances'!AC31</f>
        <v>-9.26</v>
      </c>
      <c r="H31" s="144">
        <f>'[20]Pivot End Balances'!AD31</f>
        <v>0</v>
      </c>
      <c r="I31" s="144">
        <f>'[20]Pivot End Balances'!AE31</f>
        <v>0</v>
      </c>
      <c r="J31" s="144">
        <f>'[20]Pivot End Balances'!AF31</f>
        <v>0</v>
      </c>
      <c r="K31" s="45">
        <f>J31</f>
        <v>0</v>
      </c>
      <c r="L31" s="45">
        <f t="shared" ref="L31" si="37">K31</f>
        <v>0</v>
      </c>
      <c r="M31" s="45">
        <f>L31</f>
        <v>0</v>
      </c>
      <c r="N31" s="41">
        <f t="shared" ref="N31" si="38">M31</f>
        <v>0</v>
      </c>
      <c r="O31" s="41">
        <f t="shared" ref="O31" si="39">N31</f>
        <v>0</v>
      </c>
      <c r="P31" s="41">
        <f t="shared" ref="P31" si="40">O31</f>
        <v>0</v>
      </c>
      <c r="Q31" s="41">
        <f t="shared" ref="Q31" si="41">P31</f>
        <v>0</v>
      </c>
      <c r="R31" s="41">
        <f t="shared" ref="R31" si="42">Q31</f>
        <v>0</v>
      </c>
      <c r="S31" s="41">
        <f t="shared" ref="S31" si="43">R31</f>
        <v>0</v>
      </c>
      <c r="T31" s="41">
        <f>R31</f>
        <v>0</v>
      </c>
      <c r="U31" s="41">
        <f t="shared" ref="U31" si="44">T31</f>
        <v>0</v>
      </c>
      <c r="V31" s="41">
        <f t="shared" ref="V31" si="45">U31</f>
        <v>0</v>
      </c>
      <c r="W31" s="41">
        <f t="shared" ref="W31" si="46">V31</f>
        <v>0</v>
      </c>
      <c r="X31" s="41">
        <f t="shared" ref="X31" si="47">W31</f>
        <v>0</v>
      </c>
      <c r="Y31" s="41">
        <f t="shared" ref="Y31" si="48">X31</f>
        <v>0</v>
      </c>
      <c r="Z31" s="41">
        <f t="shared" ref="Z31" si="49">Y31</f>
        <v>0</v>
      </c>
      <c r="AA31" s="41">
        <f t="shared" ref="AA31" si="50">Z31</f>
        <v>0</v>
      </c>
      <c r="AB31" s="41">
        <f t="shared" ref="AB31" si="51">AA31</f>
        <v>0</v>
      </c>
      <c r="AC31" s="41">
        <f t="shared" ref="AC31" si="52">AB31</f>
        <v>0</v>
      </c>
      <c r="AD31" s="41">
        <f t="shared" ref="AD31" si="53">AC31</f>
        <v>0</v>
      </c>
      <c r="AE31" s="41">
        <f t="shared" ref="AE31" si="54">AD31</f>
        <v>0</v>
      </c>
      <c r="AF31" s="41">
        <f t="shared" ref="AF31" si="55">AE31</f>
        <v>0</v>
      </c>
      <c r="AG31" s="23">
        <f t="shared" si="33"/>
        <v>0</v>
      </c>
      <c r="AH31" s="83"/>
      <c r="AI31" s="83"/>
      <c r="AJ31" s="31">
        <f>'[20]Pivot Additions'!AB31</f>
        <v>0</v>
      </c>
      <c r="AK31" s="31">
        <f>'[20]Pivot Additions'!AC31</f>
        <v>-9.26</v>
      </c>
      <c r="AL31" s="31">
        <f>'[20]Pivot Additions'!AD31</f>
        <v>9.26</v>
      </c>
      <c r="AM31" s="31">
        <f>'[20]Pivot Additions'!AE31</f>
        <v>0</v>
      </c>
      <c r="AN31" s="31">
        <f>'[20]Pivot Additions'!AF31</f>
        <v>0</v>
      </c>
      <c r="AO31" s="31">
        <f>'[20]Pivot Additions'!AG31</f>
        <v>0</v>
      </c>
      <c r="AP31" s="31">
        <f>('Gross Plant'!L31*Reserve!AH31)/12</f>
        <v>0</v>
      </c>
      <c r="BK31" s="23"/>
      <c r="BL31" s="41"/>
      <c r="BM31" s="31">
        <f>'[20]Pivot Retires'!AB31</f>
        <v>0</v>
      </c>
      <c r="BN31" s="31">
        <f>'[20]Pivot Retires'!AC31</f>
        <v>0</v>
      </c>
      <c r="BO31" s="31">
        <f>'[20]Pivot Retires'!AD31</f>
        <v>0</v>
      </c>
      <c r="BP31" s="31">
        <f>'[20]Pivot Retires'!AE31</f>
        <v>0</v>
      </c>
      <c r="BQ31" s="31">
        <f>'[20]Pivot Retires'!AF31</f>
        <v>0</v>
      </c>
      <c r="BR31" s="31">
        <f>'[20]Pivot Retires'!AG31</f>
        <v>0</v>
      </c>
      <c r="BS31" s="3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31">
        <f>'[20]Pivot Transfers'!AB31</f>
        <v>0</v>
      </c>
      <c r="CP31" s="31">
        <f>'[20]Pivot Transfers'!AC31</f>
        <v>0</v>
      </c>
      <c r="CQ31" s="31">
        <f>'[20]Pivot Transfers'!AD31</f>
        <v>0</v>
      </c>
      <c r="CR31" s="31">
        <f>'[20]Pivot Transfers'!AE31</f>
        <v>0</v>
      </c>
      <c r="CS31" s="31">
        <f>'[20]Pivot Transfers'!AF31</f>
        <v>0</v>
      </c>
      <c r="CT31" s="31">
        <f>'[20]Pivot Transfers'!AG31</f>
        <v>0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>
        <f>'[20]Pivot COR'!AB31</f>
        <v>0</v>
      </c>
      <c r="DR31" s="41">
        <f>'[20]Pivot COR'!AC31</f>
        <v>0</v>
      </c>
      <c r="DS31" s="41">
        <f>'[20]Pivot COR'!AD31</f>
        <v>0</v>
      </c>
      <c r="DT31" s="41">
        <f>'[20]Pivot COR'!AE31</f>
        <v>0</v>
      </c>
      <c r="DU31" s="41">
        <f>'[20]Pivot COR'!AF31</f>
        <v>0</v>
      </c>
      <c r="DV31" s="41">
        <f>'[20]Pivot COR'!AG31</f>
        <v>0</v>
      </c>
      <c r="DW31" s="18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</row>
    <row r="32" spans="1:147" s="2" customFormat="1">
      <c r="A32" s="2" t="s">
        <v>30</v>
      </c>
      <c r="B32" s="92"/>
      <c r="C32" s="27">
        <f t="shared" ref="C32:AG32" si="56">SUM(C7:C31)</f>
        <v>118886427.9162121</v>
      </c>
      <c r="D32" s="27">
        <f t="shared" si="56"/>
        <v>132062003.24577695</v>
      </c>
      <c r="E32" s="27">
        <f t="shared" si="56"/>
        <v>119084630.89999999</v>
      </c>
      <c r="F32" s="27">
        <f t="shared" si="56"/>
        <v>119842784.8</v>
      </c>
      <c r="G32" s="27">
        <f t="shared" si="56"/>
        <v>120959876.33999999</v>
      </c>
      <c r="H32" s="27">
        <f t="shared" si="56"/>
        <v>122114130.74999999</v>
      </c>
      <c r="I32" s="27">
        <f t="shared" si="56"/>
        <v>123277116.87999997</v>
      </c>
      <c r="J32" s="27">
        <f t="shared" si="56"/>
        <v>113824241.99999997</v>
      </c>
      <c r="K32" s="26">
        <f t="shared" si="56"/>
        <v>114830432.56999999</v>
      </c>
      <c r="L32" s="26">
        <f t="shared" si="56"/>
        <v>115861917.32516925</v>
      </c>
      <c r="M32" s="26">
        <f t="shared" si="56"/>
        <v>116932548.08855051</v>
      </c>
      <c r="N32" s="26">
        <f t="shared" si="56"/>
        <v>118018697.94695559</v>
      </c>
      <c r="O32" s="26">
        <f t="shared" si="56"/>
        <v>119131165.10450071</v>
      </c>
      <c r="P32" s="26">
        <f t="shared" si="56"/>
        <v>120255702.88354614</v>
      </c>
      <c r="Q32" s="26">
        <f t="shared" si="56"/>
        <v>121390317.32203481</v>
      </c>
      <c r="R32" s="26">
        <f t="shared" si="56"/>
        <v>122534115.04291703</v>
      </c>
      <c r="S32" s="26">
        <f t="shared" si="56"/>
        <v>123684090.43011937</v>
      </c>
      <c r="T32" s="26">
        <f t="shared" si="56"/>
        <v>124840984.69848035</v>
      </c>
      <c r="U32" s="26">
        <f t="shared" si="56"/>
        <v>126010488.49574435</v>
      </c>
      <c r="V32" s="26">
        <f t="shared" si="56"/>
        <v>127183870.60621664</v>
      </c>
      <c r="W32" s="26">
        <f t="shared" si="56"/>
        <v>128364546.538385</v>
      </c>
      <c r="X32" s="26">
        <f t="shared" si="56"/>
        <v>129552684.76749206</v>
      </c>
      <c r="Y32" s="26">
        <f t="shared" si="56"/>
        <v>130749422.50284728</v>
      </c>
      <c r="Z32" s="26">
        <f t="shared" si="56"/>
        <v>131961677.6663195</v>
      </c>
      <c r="AA32" s="26">
        <f t="shared" si="56"/>
        <v>133200247.30218932</v>
      </c>
      <c r="AB32" s="26">
        <f t="shared" si="56"/>
        <v>134450886.26305336</v>
      </c>
      <c r="AC32" s="26">
        <f t="shared" si="56"/>
        <v>135711600.80102611</v>
      </c>
      <c r="AD32" s="26">
        <f t="shared" si="56"/>
        <v>136981497.63501555</v>
      </c>
      <c r="AE32" s="26">
        <f t="shared" si="56"/>
        <v>138257571.47178167</v>
      </c>
      <c r="AF32" s="26">
        <f t="shared" si="56"/>
        <v>139540563.44654906</v>
      </c>
      <c r="AG32" s="28">
        <f t="shared" si="56"/>
        <v>132062007</v>
      </c>
      <c r="AH32" s="35"/>
      <c r="AI32" s="35"/>
      <c r="AJ32" s="25">
        <f t="shared" ref="AJ32:BK32" si="57">SUM(AJ7:AJ31)</f>
        <v>1117083.71</v>
      </c>
      <c r="AK32" s="26">
        <f t="shared" si="57"/>
        <v>1117091.54</v>
      </c>
      <c r="AL32" s="26">
        <f t="shared" si="57"/>
        <v>1154254.4099999997</v>
      </c>
      <c r="AM32" s="26">
        <f t="shared" si="57"/>
        <v>1162986.1299999999</v>
      </c>
      <c r="AN32" s="26">
        <f t="shared" si="57"/>
        <v>1022701.2699999999</v>
      </c>
      <c r="AO32" s="26">
        <f t="shared" si="57"/>
        <v>1007017.33</v>
      </c>
      <c r="AP32" s="26">
        <f t="shared" si="57"/>
        <v>1031484.7551692628</v>
      </c>
      <c r="AQ32" s="26">
        <f t="shared" si="57"/>
        <v>1070630.7633812653</v>
      </c>
      <c r="AR32" s="26">
        <f t="shared" si="57"/>
        <v>1086149.8584050643</v>
      </c>
      <c r="AS32" s="26">
        <f t="shared" si="57"/>
        <v>1112467.1575451354</v>
      </c>
      <c r="AT32" s="26">
        <f t="shared" si="57"/>
        <v>1124537.7790454298</v>
      </c>
      <c r="AU32" s="26">
        <f t="shared" si="57"/>
        <v>1134614.4384886669</v>
      </c>
      <c r="AV32" s="26">
        <f t="shared" si="57"/>
        <v>1143797.7208822025</v>
      </c>
      <c r="AW32" s="26">
        <f t="shared" si="57"/>
        <v>1149975.3872023465</v>
      </c>
      <c r="AX32" s="26">
        <f t="shared" si="57"/>
        <v>1156894.2683609952</v>
      </c>
      <c r="AY32" s="26">
        <f t="shared" si="57"/>
        <v>1169503.7972640088</v>
      </c>
      <c r="AZ32" s="26">
        <f t="shared" si="57"/>
        <v>1173382.1104722819</v>
      </c>
      <c r="BA32" s="26">
        <f t="shared" si="57"/>
        <v>1180675.9321683678</v>
      </c>
      <c r="BB32" s="26">
        <f t="shared" si="57"/>
        <v>1188138.2291070558</v>
      </c>
      <c r="BC32" s="26">
        <f t="shared" si="57"/>
        <v>1196737.7353552328</v>
      </c>
      <c r="BD32" s="26">
        <f t="shared" si="57"/>
        <v>1212255.163472225</v>
      </c>
      <c r="BE32" s="26">
        <f t="shared" si="57"/>
        <v>1238569.6358698208</v>
      </c>
      <c r="BF32" s="26">
        <f t="shared" si="57"/>
        <v>1250638.9608640298</v>
      </c>
      <c r="BG32" s="26">
        <f t="shared" si="57"/>
        <v>1260714.5379727499</v>
      </c>
      <c r="BH32" s="26">
        <f t="shared" si="57"/>
        <v>1269896.8339894437</v>
      </c>
      <c r="BI32" s="26">
        <f t="shared" si="57"/>
        <v>1276073.8367661261</v>
      </c>
      <c r="BJ32" s="26">
        <f t="shared" si="57"/>
        <v>1282991.9747673883</v>
      </c>
      <c r="BK32" s="28">
        <f t="shared" si="57"/>
        <v>14699578.748068728</v>
      </c>
      <c r="BL32" s="3"/>
      <c r="BM32" s="25">
        <f t="shared" ref="BM32:CM32" si="58">SUM(BM7:BM31)</f>
        <v>-358929.73</v>
      </c>
      <c r="BN32" s="26">
        <f t="shared" si="58"/>
        <v>0</v>
      </c>
      <c r="BO32" s="26">
        <f t="shared" si="58"/>
        <v>0</v>
      </c>
      <c r="BP32" s="26">
        <f t="shared" si="58"/>
        <v>0</v>
      </c>
      <c r="BQ32" s="26">
        <f t="shared" si="58"/>
        <v>-10475576.15</v>
      </c>
      <c r="BR32" s="26">
        <f t="shared" si="58"/>
        <v>0</v>
      </c>
      <c r="BS32" s="26">
        <f t="shared" si="58"/>
        <v>0</v>
      </c>
      <c r="BT32" s="26">
        <f t="shared" si="58"/>
        <v>0</v>
      </c>
      <c r="BU32" s="26">
        <f t="shared" si="58"/>
        <v>0</v>
      </c>
      <c r="BV32" s="26">
        <f t="shared" si="58"/>
        <v>0</v>
      </c>
      <c r="BW32" s="26">
        <f t="shared" si="58"/>
        <v>0</v>
      </c>
      <c r="BX32" s="26">
        <f t="shared" si="58"/>
        <v>0</v>
      </c>
      <c r="BY32" s="26">
        <f t="shared" si="58"/>
        <v>0</v>
      </c>
      <c r="BZ32" s="26">
        <f t="shared" si="58"/>
        <v>0</v>
      </c>
      <c r="CA32" s="26">
        <f t="shared" si="58"/>
        <v>0</v>
      </c>
      <c r="CB32" s="26">
        <f t="shared" si="58"/>
        <v>0</v>
      </c>
      <c r="CC32" s="26">
        <f t="shared" si="58"/>
        <v>0</v>
      </c>
      <c r="CD32" s="26">
        <f t="shared" si="58"/>
        <v>0</v>
      </c>
      <c r="CE32" s="26">
        <f t="shared" si="58"/>
        <v>0</v>
      </c>
      <c r="CF32" s="26">
        <f t="shared" si="58"/>
        <v>0</v>
      </c>
      <c r="CG32" s="26">
        <f t="shared" si="58"/>
        <v>0</v>
      </c>
      <c r="CH32" s="26">
        <f t="shared" si="58"/>
        <v>0</v>
      </c>
      <c r="CI32" s="26">
        <f t="shared" si="58"/>
        <v>0</v>
      </c>
      <c r="CJ32" s="26">
        <f t="shared" si="58"/>
        <v>0</v>
      </c>
      <c r="CK32" s="26">
        <f t="shared" si="58"/>
        <v>0</v>
      </c>
      <c r="CL32" s="26">
        <f t="shared" si="58"/>
        <v>0</v>
      </c>
      <c r="CM32" s="26">
        <f t="shared" si="58"/>
        <v>0</v>
      </c>
      <c r="CN32" s="3"/>
      <c r="CO32" s="25">
        <f t="shared" ref="CO32:DO32" si="59">SUM(CO7:CO31)</f>
        <v>0</v>
      </c>
      <c r="CP32" s="26">
        <f t="shared" si="59"/>
        <v>0</v>
      </c>
      <c r="CQ32" s="26">
        <f t="shared" si="59"/>
        <v>0</v>
      </c>
      <c r="CR32" s="26">
        <f t="shared" si="59"/>
        <v>0</v>
      </c>
      <c r="CS32" s="26">
        <f t="shared" si="59"/>
        <v>0</v>
      </c>
      <c r="CT32" s="26">
        <f t="shared" si="59"/>
        <v>-826.76</v>
      </c>
      <c r="CU32" s="26">
        <f t="shared" si="59"/>
        <v>0</v>
      </c>
      <c r="CV32" s="26">
        <f t="shared" si="59"/>
        <v>0</v>
      </c>
      <c r="CW32" s="26">
        <f t="shared" si="59"/>
        <v>0</v>
      </c>
      <c r="CX32" s="26">
        <f t="shared" si="59"/>
        <v>0</v>
      </c>
      <c r="CY32" s="26">
        <f t="shared" si="59"/>
        <v>0</v>
      </c>
      <c r="CZ32" s="26">
        <f t="shared" si="59"/>
        <v>0</v>
      </c>
      <c r="DA32" s="26">
        <f t="shared" si="59"/>
        <v>0</v>
      </c>
      <c r="DB32" s="26">
        <f t="shared" si="59"/>
        <v>0</v>
      </c>
      <c r="DC32" s="26">
        <f t="shared" si="59"/>
        <v>0</v>
      </c>
      <c r="DD32" s="26">
        <f t="shared" si="59"/>
        <v>0</v>
      </c>
      <c r="DE32" s="26">
        <f t="shared" si="59"/>
        <v>0</v>
      </c>
      <c r="DF32" s="26">
        <f t="shared" si="59"/>
        <v>0</v>
      </c>
      <c r="DG32" s="26">
        <f t="shared" si="59"/>
        <v>0</v>
      </c>
      <c r="DH32" s="26">
        <f t="shared" si="59"/>
        <v>0</v>
      </c>
      <c r="DI32" s="26">
        <f t="shared" si="59"/>
        <v>0</v>
      </c>
      <c r="DJ32" s="26">
        <f t="shared" si="59"/>
        <v>0</v>
      </c>
      <c r="DK32" s="26">
        <f t="shared" si="59"/>
        <v>0</v>
      </c>
      <c r="DL32" s="26">
        <f t="shared" si="59"/>
        <v>0</v>
      </c>
      <c r="DM32" s="26">
        <f t="shared" si="59"/>
        <v>0</v>
      </c>
      <c r="DN32" s="26">
        <f t="shared" si="59"/>
        <v>0</v>
      </c>
      <c r="DO32" s="26">
        <f t="shared" si="59"/>
        <v>0</v>
      </c>
      <c r="DP32" s="3"/>
      <c r="DQ32" s="25">
        <f t="shared" ref="DQ32:EQ32" si="60">SUM(DQ7:DQ31)</f>
        <v>0</v>
      </c>
      <c r="DR32" s="26">
        <f t="shared" si="60"/>
        <v>0</v>
      </c>
      <c r="DS32" s="26">
        <f t="shared" si="60"/>
        <v>0</v>
      </c>
      <c r="DT32" s="26">
        <f t="shared" si="60"/>
        <v>0</v>
      </c>
      <c r="DU32" s="26">
        <f t="shared" si="60"/>
        <v>0</v>
      </c>
      <c r="DV32" s="26">
        <f t="shared" si="60"/>
        <v>0</v>
      </c>
      <c r="DW32" s="26">
        <f>'[21]002 div'!$C$23*$DW$1*-1</f>
        <v>0</v>
      </c>
      <c r="DX32" s="26">
        <f t="shared" si="60"/>
        <v>0</v>
      </c>
      <c r="DY32" s="26">
        <f t="shared" si="60"/>
        <v>0</v>
      </c>
      <c r="DZ32" s="26">
        <f t="shared" si="60"/>
        <v>0</v>
      </c>
      <c r="EA32" s="26">
        <f t="shared" si="60"/>
        <v>0</v>
      </c>
      <c r="EB32" s="26">
        <f t="shared" si="60"/>
        <v>0</v>
      </c>
      <c r="EC32" s="26">
        <f t="shared" si="60"/>
        <v>0</v>
      </c>
      <c r="ED32" s="26">
        <f t="shared" si="60"/>
        <v>0</v>
      </c>
      <c r="EE32" s="26">
        <f t="shared" si="60"/>
        <v>0</v>
      </c>
      <c r="EF32" s="26">
        <f t="shared" si="60"/>
        <v>0</v>
      </c>
      <c r="EG32" s="26">
        <f t="shared" si="60"/>
        <v>0</v>
      </c>
      <c r="EH32" s="26">
        <f t="shared" si="60"/>
        <v>0</v>
      </c>
      <c r="EI32" s="26">
        <f t="shared" si="60"/>
        <v>0</v>
      </c>
      <c r="EJ32" s="26">
        <f t="shared" si="60"/>
        <v>0</v>
      </c>
      <c r="EK32" s="26">
        <f t="shared" si="60"/>
        <v>0</v>
      </c>
      <c r="EL32" s="26">
        <f t="shared" si="60"/>
        <v>0</v>
      </c>
      <c r="EM32" s="26">
        <f t="shared" si="60"/>
        <v>0</v>
      </c>
      <c r="EN32" s="26">
        <f t="shared" si="60"/>
        <v>0</v>
      </c>
      <c r="EO32" s="26">
        <f t="shared" si="60"/>
        <v>0</v>
      </c>
      <c r="EP32" s="26">
        <f t="shared" si="60"/>
        <v>0</v>
      </c>
      <c r="EQ32" s="26">
        <f t="shared" si="60"/>
        <v>0</v>
      </c>
    </row>
    <row r="33" spans="1:147" s="2" customFormat="1">
      <c r="B33" s="92"/>
      <c r="C33" s="4"/>
      <c r="D33" s="4"/>
      <c r="E33" s="79">
        <f>'[22]major ratebase items'!E$13</f>
        <v>-119084630.90000001</v>
      </c>
      <c r="F33" s="79">
        <f>'[22]major ratebase items'!F$13</f>
        <v>-119842784.88</v>
      </c>
      <c r="G33" s="79">
        <f>'[22]major ratebase items'!G$13</f>
        <v>-120959876.42</v>
      </c>
      <c r="H33" s="79">
        <f>'[22]major ratebase items'!H$13</f>
        <v>-122114130.83</v>
      </c>
      <c r="I33" s="79">
        <f>'[22]major ratebase items'!I$13</f>
        <v>-123277116.95999999</v>
      </c>
      <c r="J33" s="79">
        <f>'[22]major ratebase items'!J$13</f>
        <v>-113824242.08</v>
      </c>
      <c r="K33" s="65">
        <f>'[22]major ratebase items'!K$13</f>
        <v>-114830432.65000001</v>
      </c>
      <c r="L33" s="79">
        <v>-117966350.09</v>
      </c>
      <c r="M33" s="65">
        <v>-119084630.90000001</v>
      </c>
      <c r="N33" s="65" t="s">
        <v>200</v>
      </c>
      <c r="O33" s="65" t="s">
        <v>200</v>
      </c>
      <c r="P33" s="65" t="s">
        <v>200</v>
      </c>
      <c r="Q33" s="65" t="s">
        <v>200</v>
      </c>
      <c r="R33" s="65"/>
      <c r="S33" s="65"/>
      <c r="T33" s="65"/>
      <c r="U33" s="65"/>
      <c r="V33" s="65"/>
      <c r="W33" s="65"/>
      <c r="X33" s="65"/>
      <c r="Y33" s="3"/>
      <c r="Z33" s="3"/>
      <c r="AA33" s="3"/>
      <c r="AB33" s="3"/>
      <c r="AC33" s="3"/>
      <c r="AD33" s="3"/>
      <c r="AE33" s="3"/>
      <c r="AF33" s="3"/>
      <c r="AG33" s="3"/>
      <c r="AH33" s="35"/>
      <c r="AI33" s="35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</row>
    <row r="34" spans="1:147" s="2" customFormat="1">
      <c r="B34" s="92"/>
      <c r="C34" s="4"/>
      <c r="D34" s="4"/>
      <c r="E34" s="108">
        <f>E32+E33</f>
        <v>0</v>
      </c>
      <c r="F34" s="108">
        <f t="shared" ref="F34:Q34" si="61">F32+F33</f>
        <v>-7.9999998211860657E-2</v>
      </c>
      <c r="G34" s="108">
        <f t="shared" si="61"/>
        <v>-8.0000013113021851E-2</v>
      </c>
      <c r="H34" s="108">
        <f t="shared" si="61"/>
        <v>-8.0000013113021851E-2</v>
      </c>
      <c r="I34" s="108">
        <f t="shared" si="61"/>
        <v>-8.0000028014183044E-2</v>
      </c>
      <c r="J34" s="108">
        <f t="shared" si="61"/>
        <v>-8.0000028014183044E-2</v>
      </c>
      <c r="K34" s="66">
        <f t="shared" si="61"/>
        <v>-8.0000013113021851E-2</v>
      </c>
      <c r="L34" s="108">
        <f t="shared" si="61"/>
        <v>-2104432.7648307532</v>
      </c>
      <c r="M34" s="66">
        <f t="shared" si="61"/>
        <v>-2152082.8114494979</v>
      </c>
      <c r="N34" s="66">
        <f t="shared" si="61"/>
        <v>118018697.94695559</v>
      </c>
      <c r="O34" s="66">
        <f t="shared" si="61"/>
        <v>119131165.10450071</v>
      </c>
      <c r="P34" s="66">
        <f t="shared" si="61"/>
        <v>120255702.88354614</v>
      </c>
      <c r="Q34" s="66">
        <f t="shared" si="61"/>
        <v>121390317.32203481</v>
      </c>
      <c r="R34" s="65"/>
      <c r="S34" s="65"/>
      <c r="T34" s="65"/>
      <c r="U34" s="65"/>
      <c r="V34" s="65"/>
      <c r="W34" s="65"/>
      <c r="X34" s="65"/>
      <c r="Y34" s="3"/>
      <c r="Z34" s="3"/>
      <c r="AA34" s="3"/>
      <c r="AB34" s="3"/>
      <c r="AC34" s="3"/>
      <c r="AD34" s="3"/>
      <c r="AE34" s="3"/>
      <c r="AF34" s="3"/>
      <c r="AG34" s="3"/>
      <c r="AH34" s="35"/>
      <c r="AI34" s="35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</row>
    <row r="35" spans="1:147" s="2" customFormat="1">
      <c r="A35" s="2" t="s">
        <v>31</v>
      </c>
      <c r="B35" s="24"/>
      <c r="C35" s="3"/>
      <c r="D35" s="3"/>
      <c r="R35" s="65"/>
      <c r="S35" s="65"/>
      <c r="T35" s="65"/>
      <c r="U35" s="65"/>
      <c r="V35" s="65"/>
      <c r="W35" s="65"/>
      <c r="X35" s="65"/>
      <c r="Y35" s="3"/>
      <c r="Z35" s="3"/>
      <c r="AA35" s="3"/>
      <c r="AB35" s="3"/>
      <c r="AC35" s="3"/>
      <c r="AD35" s="3"/>
      <c r="AE35" s="3"/>
      <c r="AF35" s="3"/>
      <c r="AG35" s="3"/>
      <c r="AH35" s="35"/>
      <c r="AI35" s="35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</row>
    <row r="36" spans="1:147" s="2" customFormat="1">
      <c r="A36" s="51">
        <v>38900</v>
      </c>
      <c r="B36" s="32" t="s">
        <v>130</v>
      </c>
      <c r="C36" s="53">
        <f t="shared" ref="C36:C56" si="62">SUM(E36:Q36)/13</f>
        <v>0</v>
      </c>
      <c r="D36" s="53">
        <f t="shared" ref="D36:D56" si="63">SUM(T36:AF36)/13</f>
        <v>0</v>
      </c>
      <c r="E36" s="72">
        <f>'[20]Pivot End Balances'!AA106</f>
        <v>0</v>
      </c>
      <c r="F36" s="41">
        <f t="shared" ref="F36:F55" si="64">E36+AJ36+BM36+CO36+DQ36</f>
        <v>0</v>
      </c>
      <c r="G36" s="41">
        <f t="shared" ref="G36:G55" si="65">F36+AK36+BN36+CP36+DR36</f>
        <v>0</v>
      </c>
      <c r="H36" s="41">
        <f t="shared" ref="H36:H55" si="66">G36+AL36+BO36+CQ36+DS36</f>
        <v>0</v>
      </c>
      <c r="I36" s="41">
        <f t="shared" ref="I36:I55" si="67">H36+AM36+BP36+CR36+DT36</f>
        <v>0</v>
      </c>
      <c r="J36" s="41">
        <f t="shared" ref="J36:J55" si="68">I36+AN36+BQ36+CS36+DU36</f>
        <v>0</v>
      </c>
      <c r="K36" s="41">
        <f t="shared" ref="K36:K55" si="69">J36+AO36+BR36+CT36+DV36</f>
        <v>0</v>
      </c>
      <c r="L36" s="41">
        <f t="shared" ref="L36:L55" si="70">K36+AP36+BS36+CU36+DW36</f>
        <v>0</v>
      </c>
      <c r="M36" s="41">
        <f t="shared" ref="M36:M55" si="71">L36+AQ36+BT36+CV36+DX36</f>
        <v>0</v>
      </c>
      <c r="N36" s="41">
        <f t="shared" ref="N36:N55" si="72">M36+AR36+BU36+CW36+DY36</f>
        <v>0</v>
      </c>
      <c r="O36" s="41">
        <f t="shared" ref="O36:O55" si="73">N36+AS36+BV36+CX36+DZ36</f>
        <v>0</v>
      </c>
      <c r="P36" s="41">
        <f t="shared" ref="P36:P55" si="74">O36+AT36+BW36+CY36+EA36</f>
        <v>0</v>
      </c>
      <c r="Q36" s="41">
        <f t="shared" ref="Q36:Q55" si="75">P36+AU36+BX36+CZ36+EB36</f>
        <v>0</v>
      </c>
      <c r="R36" s="41">
        <f t="shared" ref="R36:R55" si="76">Q36+AV36+BY36+DA36+EC36</f>
        <v>0</v>
      </c>
      <c r="S36" s="41">
        <f t="shared" ref="S36:S55" si="77">R36+AW36+BZ36+DB36+ED36</f>
        <v>0</v>
      </c>
      <c r="T36" s="41">
        <f t="shared" ref="T36:T55" si="78">S36+AX36+CA36+DC36+EE36</f>
        <v>0</v>
      </c>
      <c r="U36" s="41">
        <f t="shared" ref="U36:U55" si="79">T36+AY36+CB36+DD36+EF36</f>
        <v>0</v>
      </c>
      <c r="V36" s="41">
        <f t="shared" ref="V36:V55" si="80">U36+AZ36+CC36+DE36+EG36</f>
        <v>0</v>
      </c>
      <c r="W36" s="41">
        <f t="shared" ref="W36:W55" si="81">V36+BA36+CD36+DF36+EH36</f>
        <v>0</v>
      </c>
      <c r="X36" s="41">
        <f t="shared" ref="X36:X55" si="82">W36+BB36+CE36+DG36+EI36</f>
        <v>0</v>
      </c>
      <c r="Y36" s="41">
        <f t="shared" ref="Y36:Y55" si="83">X36+BC36+CF36+DH36+EJ36</f>
        <v>0</v>
      </c>
      <c r="Z36" s="41">
        <f t="shared" ref="Z36:Z55" si="84">Y36+BD36+CG36+DI36+EK36</f>
        <v>0</v>
      </c>
      <c r="AA36" s="41">
        <f t="shared" ref="AA36:AA55" si="85">Z36+BE36+CH36+DJ36+EL36</f>
        <v>0</v>
      </c>
      <c r="AB36" s="41">
        <f t="shared" ref="AB36:AB55" si="86">AA36+BF36+CI36+DK36+EM36</f>
        <v>0</v>
      </c>
      <c r="AC36" s="41">
        <f t="shared" ref="AC36:AC55" si="87">AB36+BG36+CJ36+DL36+EN36</f>
        <v>0</v>
      </c>
      <c r="AD36" s="41">
        <f t="shared" ref="AD36:AD55" si="88">AC36+BH36+CK36+DM36+EO36</f>
        <v>0</v>
      </c>
      <c r="AE36" s="41">
        <f t="shared" ref="AE36:AE55" si="89">AD36+BI36+CL36+DN36+EP36</f>
        <v>0</v>
      </c>
      <c r="AF36" s="41">
        <f t="shared" ref="AF36:AF55" si="90">AE36+BJ36+CM36+DO36+EQ36</f>
        <v>0</v>
      </c>
      <c r="AG36" s="22">
        <f t="shared" ref="AG36:AG56" si="91">ROUND(AVERAGE(T36:AF36),0)</f>
        <v>0</v>
      </c>
      <c r="AH36" s="83">
        <f>'[25]Shared Services Unit'!E$39</f>
        <v>0</v>
      </c>
      <c r="AI36" s="83">
        <f>'[25]Shared Services Unit'!F$39</f>
        <v>0</v>
      </c>
      <c r="AJ36" s="31">
        <f>'[20]Pivot Additions'!AB106</f>
        <v>0</v>
      </c>
      <c r="AK36" s="31">
        <f>'[20]Pivot Additions'!AC106</f>
        <v>0</v>
      </c>
      <c r="AL36" s="31">
        <f>'[20]Pivot Additions'!AD106</f>
        <v>0</v>
      </c>
      <c r="AM36" s="31">
        <f>'[20]Pivot Additions'!AE106</f>
        <v>0</v>
      </c>
      <c r="AN36" s="31">
        <f>'[20]Pivot Additions'!AF106</f>
        <v>0</v>
      </c>
      <c r="AO36" s="31">
        <f>'[20]Pivot Additions'!AG106</f>
        <v>0</v>
      </c>
      <c r="AP36" s="44">
        <f>IF('Net Plant'!I36&gt;0,'Gross Plant'!K36*$AH36/12,0)</f>
        <v>0</v>
      </c>
      <c r="AQ36" s="44">
        <f>IF('Net Plant'!J36&gt;0,'Gross Plant'!L36*$AH36/12,0)</f>
        <v>0</v>
      </c>
      <c r="AR36" s="44">
        <f>IF('Net Plant'!K36&gt;0,'Gross Plant'!M36*$AH36/12,0)</f>
        <v>0</v>
      </c>
      <c r="AS36" s="44">
        <f>IF('Net Plant'!L36&gt;0,'Gross Plant'!N36*$AH36/12,0)</f>
        <v>0</v>
      </c>
      <c r="AT36" s="44">
        <f>IF('Net Plant'!M36&gt;0,'Gross Plant'!O36*$AH36/12,0)</f>
        <v>0</v>
      </c>
      <c r="AU36" s="44">
        <f>IF('Net Plant'!N36&gt;0,'Gross Plant'!P36*$AH36/12,0)</f>
        <v>0</v>
      </c>
      <c r="AV36" s="44">
        <f>IF('Net Plant'!O36&gt;0,'Gross Plant'!Q36*$AH36/12,0)</f>
        <v>0</v>
      </c>
      <c r="AW36" s="44">
        <f>IF('Net Plant'!P36&gt;0,'Gross Plant'!R36*$AH36/12,0)</f>
        <v>0</v>
      </c>
      <c r="AX36" s="44">
        <f>IF('Net Plant'!Q36&gt;0,'Gross Plant'!S36*$AH36/12,0)</f>
        <v>0</v>
      </c>
      <c r="AY36" s="44">
        <f>IF('Net Plant'!R36&gt;0,'Gross Plant'!T36*$AI36/12,0)</f>
        <v>0</v>
      </c>
      <c r="AZ36" s="44">
        <f>IF('Net Plant'!S36&gt;0,'Gross Plant'!U36*$AI36/12,0)</f>
        <v>0</v>
      </c>
      <c r="BA36" s="44">
        <f>IF('Net Plant'!T36&gt;0,'Gross Plant'!V36*$AI36/12,0)</f>
        <v>0</v>
      </c>
      <c r="BB36" s="44">
        <f>IF('Net Plant'!U36&gt;0,'Gross Plant'!W36*$AI36/12,0)</f>
        <v>0</v>
      </c>
      <c r="BC36" s="44">
        <f>IF('Net Plant'!V36&gt;0,'Gross Plant'!X36*$AI36/12,0)</f>
        <v>0</v>
      </c>
      <c r="BD36" s="44">
        <f>IF('Net Plant'!W36&gt;0,'Gross Plant'!Y36*$AI36/12,0)</f>
        <v>0</v>
      </c>
      <c r="BE36" s="44">
        <f>IF('Net Plant'!X36&gt;0,'Gross Plant'!Z36*$AI36/12,0)</f>
        <v>0</v>
      </c>
      <c r="BF36" s="44">
        <f>IF('Net Plant'!Y36&gt;0,'Gross Plant'!AA36*$AI36/12,0)</f>
        <v>0</v>
      </c>
      <c r="BG36" s="44">
        <f>IF('Net Plant'!Z36&gt;0,'Gross Plant'!AB36*$AI36/12,0)</f>
        <v>0</v>
      </c>
      <c r="BH36" s="44">
        <f>IF('Net Plant'!AA36&gt;0,'Gross Plant'!AC36*$AI36/12,0)</f>
        <v>0</v>
      </c>
      <c r="BI36" s="44">
        <f>IF('Net Plant'!AB36&gt;0,'Gross Plant'!AD36*$AI36/12,0)</f>
        <v>0</v>
      </c>
      <c r="BJ36" s="44">
        <f>IF('Net Plant'!AC36&gt;0,'Gross Plant'!AE36*$AI36/12,0)</f>
        <v>0</v>
      </c>
      <c r="BK36" s="22">
        <f t="shared" ref="BK36:BK55" si="92">SUM(AY36:BJ36)</f>
        <v>0</v>
      </c>
      <c r="BL36" s="3"/>
      <c r="BM36" s="31">
        <f>'[20]Pivot Retires'!AB106</f>
        <v>0</v>
      </c>
      <c r="BN36" s="31">
        <f>'[20]Pivot Retires'!AC106</f>
        <v>0</v>
      </c>
      <c r="BO36" s="31">
        <f>'[20]Pivot Retires'!AD106</f>
        <v>0</v>
      </c>
      <c r="BP36" s="31">
        <f>'[20]Pivot Retires'!AE106</f>
        <v>0</v>
      </c>
      <c r="BQ36" s="31">
        <f>'[20]Pivot Retires'!AF106</f>
        <v>0</v>
      </c>
      <c r="BR36" s="31">
        <f>'[20]Pivot Retires'!AG106</f>
        <v>0</v>
      </c>
      <c r="BS36" s="31">
        <f>'Gross Plant'!BQ36</f>
        <v>0</v>
      </c>
      <c r="BT36" s="41">
        <f>'Gross Plant'!BR36</f>
        <v>0</v>
      </c>
      <c r="BU36" s="41">
        <f>'Gross Plant'!BS36</f>
        <v>0</v>
      </c>
      <c r="BV36" s="41">
        <f>'Gross Plant'!BT36</f>
        <v>0</v>
      </c>
      <c r="BW36" s="41">
        <f>'Gross Plant'!BU36</f>
        <v>0</v>
      </c>
      <c r="BX36" s="41">
        <f>'Gross Plant'!BV36</f>
        <v>0</v>
      </c>
      <c r="BY36" s="41">
        <f>'Gross Plant'!BW36</f>
        <v>0</v>
      </c>
      <c r="BZ36" s="41">
        <f>'Gross Plant'!BX36</f>
        <v>0</v>
      </c>
      <c r="CA36" s="41">
        <f>'Gross Plant'!BY36</f>
        <v>0</v>
      </c>
      <c r="CB36" s="41">
        <f>'Gross Plant'!BZ36</f>
        <v>0</v>
      </c>
      <c r="CC36" s="41">
        <f>'Gross Plant'!CA36</f>
        <v>0</v>
      </c>
      <c r="CD36" s="41">
        <f>'Gross Plant'!CB36</f>
        <v>0</v>
      </c>
      <c r="CE36" s="41">
        <f>'Gross Plant'!CC36</f>
        <v>0</v>
      </c>
      <c r="CF36" s="41">
        <f>'Gross Plant'!CD36</f>
        <v>0</v>
      </c>
      <c r="CG36" s="41">
        <f>'Gross Plant'!CE36</f>
        <v>0</v>
      </c>
      <c r="CH36" s="41">
        <f>'Gross Plant'!CF36</f>
        <v>0</v>
      </c>
      <c r="CI36" s="41">
        <f>'Gross Plant'!CG36</f>
        <v>0</v>
      </c>
      <c r="CJ36" s="41">
        <f>'Gross Plant'!CH36</f>
        <v>0</v>
      </c>
      <c r="CK36" s="41">
        <f>'Gross Plant'!CI36</f>
        <v>0</v>
      </c>
      <c r="CL36" s="41">
        <f>'Gross Plant'!CJ36</f>
        <v>0</v>
      </c>
      <c r="CM36" s="41">
        <f>'Gross Plant'!CK36</f>
        <v>0</v>
      </c>
      <c r="CN36" s="3"/>
      <c r="CO36" s="31">
        <f>'[20]Pivot Transfers'!AB106</f>
        <v>0</v>
      </c>
      <c r="CP36" s="31">
        <f>'[20]Pivot Transfers'!AC106</f>
        <v>0</v>
      </c>
      <c r="CQ36" s="31">
        <f>'[20]Pivot Transfers'!AD106</f>
        <v>0</v>
      </c>
      <c r="CR36" s="31">
        <f>'[20]Pivot Transfers'!AE106</f>
        <v>0</v>
      </c>
      <c r="CS36" s="31">
        <f>'[20]Pivot Transfers'!AF106</f>
        <v>0</v>
      </c>
      <c r="CT36" s="31">
        <f>'[20]Pivot Transfers'!AG106</f>
        <v>0</v>
      </c>
      <c r="CU36" s="31">
        <v>0</v>
      </c>
      <c r="CV36" s="31">
        <v>0</v>
      </c>
      <c r="CW36" s="31">
        <v>0</v>
      </c>
      <c r="CX36" s="42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3"/>
      <c r="DQ36" s="41">
        <f>'[20]Pivot COR'!AB106</f>
        <v>0</v>
      </c>
      <c r="DR36" s="41">
        <f>'[20]Pivot COR'!AC106</f>
        <v>0</v>
      </c>
      <c r="DS36" s="41">
        <f>'[20]Pivot COR'!AD106</f>
        <v>0</v>
      </c>
      <c r="DT36" s="41">
        <f>'[20]Pivot COR'!AE106</f>
        <v>0</v>
      </c>
      <c r="DU36" s="41">
        <f>'[20]Pivot COR'!AF106</f>
        <v>0</v>
      </c>
      <c r="DV36" s="41">
        <f>'[20]Pivot COR'!AG106</f>
        <v>0</v>
      </c>
      <c r="DW36" s="60">
        <f>SUM('Gross Plant'!$AH36:$AM36)/SUM('Gross Plant'!$AH$57:$AM$57)*$DW$57</f>
        <v>0</v>
      </c>
      <c r="DX36" s="60">
        <f>-SUM('Gross Plant'!$AH36:$AM36)/SUM('Gross Plant'!$AH$57:$AM$57)*'Capital Spending'!D$8*Reserve!$DW$1</f>
        <v>0</v>
      </c>
      <c r="DY36" s="60">
        <f>-SUM('Gross Plant'!$AH36:$AM36)/SUM('Gross Plant'!$AH$57:$AM$57)*'Capital Spending'!E$8*Reserve!$DW$1</f>
        <v>0</v>
      </c>
      <c r="DZ36" s="60">
        <f>-SUM('Gross Plant'!$AH36:$AM36)/SUM('Gross Plant'!$AH$57:$AM$57)*'Capital Spending'!F$8*Reserve!$DW$1</f>
        <v>0</v>
      </c>
      <c r="EA36" s="60">
        <f>-SUM('Gross Plant'!$AH36:$AM36)/SUM('Gross Plant'!$AH$57:$AM$57)*'Capital Spending'!G$8*Reserve!$DW$1</f>
        <v>0</v>
      </c>
      <c r="EB36" s="60">
        <f>-SUM('Gross Plant'!$AH36:$AM36)/SUM('Gross Plant'!$AH$57:$AM$57)*'Capital Spending'!H$8*Reserve!$DW$1</f>
        <v>0</v>
      </c>
      <c r="EC36" s="60">
        <f>-SUM('Gross Plant'!$AH36:$AM36)/SUM('Gross Plant'!$AH$57:$AM$57)*'Capital Spending'!I$8*Reserve!$DW$1</f>
        <v>0</v>
      </c>
      <c r="ED36" s="60">
        <f>-SUM('Gross Plant'!$AH36:$AM36)/SUM('Gross Plant'!$AH$57:$AM$57)*'Capital Spending'!J$8*Reserve!$DW$1</f>
        <v>0</v>
      </c>
      <c r="EE36" s="60">
        <f>-SUM('Gross Plant'!$AH36:$AM36)/SUM('Gross Plant'!$AH$57:$AM$57)*'Capital Spending'!K$8*Reserve!$DW$1</f>
        <v>0</v>
      </c>
      <c r="EF36" s="60">
        <f>-SUM('Gross Plant'!$AH36:$AM36)/SUM('Gross Plant'!$AH$57:$AM$57)*'Capital Spending'!L$8*Reserve!$DW$1</f>
        <v>0</v>
      </c>
      <c r="EG36" s="60">
        <f>-SUM('Gross Plant'!$AH36:$AM36)/SUM('Gross Plant'!$AH$57:$AM$57)*'Capital Spending'!M$8*Reserve!$DW$1</f>
        <v>0</v>
      </c>
      <c r="EH36" s="60">
        <f>-SUM('Gross Plant'!$AH36:$AM36)/SUM('Gross Plant'!$AH$57:$AM$57)*'Capital Spending'!N$8*Reserve!$DW$1</f>
        <v>0</v>
      </c>
      <c r="EI36" s="60">
        <f>-SUM('Gross Plant'!$AH36:$AM36)/SUM('Gross Plant'!$AH$57:$AM$57)*'Capital Spending'!O$8*Reserve!$DW$1</f>
        <v>0</v>
      </c>
      <c r="EJ36" s="60">
        <f>-SUM('Gross Plant'!$AH36:$AM36)/SUM('Gross Plant'!$AH$57:$AM$57)*'Capital Spending'!P$8*Reserve!$DW$1</f>
        <v>0</v>
      </c>
      <c r="EK36" s="60">
        <f>-SUM('Gross Plant'!$AH36:$AM36)/SUM('Gross Plant'!$AH$57:$AM$57)*'Capital Spending'!Q$8*Reserve!$DW$1</f>
        <v>0</v>
      </c>
      <c r="EL36" s="60">
        <f>-SUM('Gross Plant'!$AH36:$AM36)/SUM('Gross Plant'!$AH$57:$AM$57)*'Capital Spending'!R$8*Reserve!$DW$1</f>
        <v>0</v>
      </c>
      <c r="EM36" s="60">
        <f>-SUM('Gross Plant'!$AH36:$AM36)/SUM('Gross Plant'!$AH$57:$AM$57)*'Capital Spending'!S$8*Reserve!$DW$1</f>
        <v>0</v>
      </c>
      <c r="EN36" s="60">
        <f>-SUM('Gross Plant'!$AH36:$AM36)/SUM('Gross Plant'!$AH$57:$AM$57)*'Capital Spending'!T$8*Reserve!$DW$1</f>
        <v>0</v>
      </c>
      <c r="EO36" s="60">
        <f>-SUM('Gross Plant'!$AH36:$AM36)/SUM('Gross Plant'!$AH$57:$AM$57)*'Capital Spending'!U$8*Reserve!$DW$1</f>
        <v>0</v>
      </c>
      <c r="EP36" s="60">
        <f>-SUM('Gross Plant'!$AH36:$AM36)/SUM('Gross Plant'!$AH$57:$AM$57)*'Capital Spending'!V$8*Reserve!$DW$1</f>
        <v>0</v>
      </c>
      <c r="EQ36" s="60">
        <f>-SUM('Gross Plant'!$AH36:$AM36)/SUM('Gross Plant'!$AH$57:$AM$57)*'Capital Spending'!W$8*Reserve!$DW$1</f>
        <v>0</v>
      </c>
    </row>
    <row r="37" spans="1:147" s="2" customFormat="1">
      <c r="A37" s="51">
        <v>38910</v>
      </c>
      <c r="B37" s="32" t="s">
        <v>131</v>
      </c>
      <c r="C37" s="53">
        <f t="shared" si="62"/>
        <v>0</v>
      </c>
      <c r="D37" s="53">
        <f t="shared" si="63"/>
        <v>0</v>
      </c>
      <c r="E37" s="72">
        <f>'[20]Pivot End Balances'!AA107</f>
        <v>0</v>
      </c>
      <c r="F37" s="41">
        <f t="shared" si="64"/>
        <v>0</v>
      </c>
      <c r="G37" s="41">
        <f t="shared" si="65"/>
        <v>0</v>
      </c>
      <c r="H37" s="41">
        <f t="shared" si="66"/>
        <v>0</v>
      </c>
      <c r="I37" s="41">
        <f t="shared" si="67"/>
        <v>0</v>
      </c>
      <c r="J37" s="41">
        <f t="shared" si="68"/>
        <v>0</v>
      </c>
      <c r="K37" s="41">
        <f t="shared" si="69"/>
        <v>0</v>
      </c>
      <c r="L37" s="41">
        <f t="shared" si="70"/>
        <v>0</v>
      </c>
      <c r="M37" s="41">
        <f t="shared" si="71"/>
        <v>0</v>
      </c>
      <c r="N37" s="41">
        <f t="shared" si="72"/>
        <v>0</v>
      </c>
      <c r="O37" s="41">
        <f t="shared" si="73"/>
        <v>0</v>
      </c>
      <c r="P37" s="41">
        <f t="shared" si="74"/>
        <v>0</v>
      </c>
      <c r="Q37" s="41">
        <f t="shared" si="75"/>
        <v>0</v>
      </c>
      <c r="R37" s="41">
        <f t="shared" si="76"/>
        <v>0</v>
      </c>
      <c r="S37" s="41">
        <f t="shared" si="77"/>
        <v>0</v>
      </c>
      <c r="T37" s="41">
        <f t="shared" si="78"/>
        <v>0</v>
      </c>
      <c r="U37" s="41">
        <f t="shared" si="79"/>
        <v>0</v>
      </c>
      <c r="V37" s="41">
        <f t="shared" si="80"/>
        <v>0</v>
      </c>
      <c r="W37" s="41">
        <f t="shared" si="81"/>
        <v>0</v>
      </c>
      <c r="X37" s="41">
        <f t="shared" si="82"/>
        <v>0</v>
      </c>
      <c r="Y37" s="41">
        <f t="shared" si="83"/>
        <v>0</v>
      </c>
      <c r="Z37" s="41">
        <f t="shared" si="84"/>
        <v>0</v>
      </c>
      <c r="AA37" s="41">
        <f t="shared" si="85"/>
        <v>0</v>
      </c>
      <c r="AB37" s="41">
        <f t="shared" si="86"/>
        <v>0</v>
      </c>
      <c r="AC37" s="41">
        <f t="shared" si="87"/>
        <v>0</v>
      </c>
      <c r="AD37" s="41">
        <f t="shared" si="88"/>
        <v>0</v>
      </c>
      <c r="AE37" s="41">
        <f t="shared" si="89"/>
        <v>0</v>
      </c>
      <c r="AF37" s="41">
        <f t="shared" si="90"/>
        <v>0</v>
      </c>
      <c r="AG37" s="23">
        <f t="shared" si="91"/>
        <v>0</v>
      </c>
      <c r="AH37" s="83">
        <f>'[25]Shared Services Unit'!E$58</f>
        <v>0</v>
      </c>
      <c r="AI37" s="83">
        <f>'[25]Shared Services Unit'!F$58</f>
        <v>0</v>
      </c>
      <c r="AJ37" s="31">
        <f>'[20]Pivot Additions'!AB107</f>
        <v>0</v>
      </c>
      <c r="AK37" s="31">
        <f>'[20]Pivot Additions'!AC107</f>
        <v>0</v>
      </c>
      <c r="AL37" s="31">
        <f>'[20]Pivot Additions'!AD107</f>
        <v>0</v>
      </c>
      <c r="AM37" s="31">
        <f>'[20]Pivot Additions'!AE107</f>
        <v>0</v>
      </c>
      <c r="AN37" s="31">
        <f>'[20]Pivot Additions'!AF107</f>
        <v>0</v>
      </c>
      <c r="AO37" s="31">
        <f>'[20]Pivot Additions'!AG107</f>
        <v>0</v>
      </c>
      <c r="AP37" s="44">
        <f>IF('Net Plant'!I37&gt;0,'Gross Plant'!K37*$AH37/12,0)</f>
        <v>0</v>
      </c>
      <c r="AQ37" s="44">
        <f>IF('Net Plant'!J37&gt;0,'Gross Plant'!L37*$AH37/12,0)</f>
        <v>0</v>
      </c>
      <c r="AR37" s="44">
        <f>IF('Net Plant'!K37&gt;0,'Gross Plant'!M37*$AH37/12,0)</f>
        <v>0</v>
      </c>
      <c r="AS37" s="44">
        <f>IF('Net Plant'!L37&gt;0,'Gross Plant'!N37*$AH37/12,0)</f>
        <v>0</v>
      </c>
      <c r="AT37" s="44">
        <f>IF('Net Plant'!M37&gt;0,'Gross Plant'!O37*$AH37/12,0)</f>
        <v>0</v>
      </c>
      <c r="AU37" s="44">
        <f>IF('Net Plant'!N37&gt;0,'Gross Plant'!P37*$AH37/12,0)</f>
        <v>0</v>
      </c>
      <c r="AV37" s="44">
        <f>IF('Net Plant'!O37&gt;0,'Gross Plant'!Q37*$AH37/12,0)</f>
        <v>0</v>
      </c>
      <c r="AW37" s="44">
        <f>IF('Net Plant'!P37&gt;0,'Gross Plant'!R37*$AH37/12,0)</f>
        <v>0</v>
      </c>
      <c r="AX37" s="44">
        <f>IF('Net Plant'!Q37&gt;0,'Gross Plant'!S37*$AH37/12,0)</f>
        <v>0</v>
      </c>
      <c r="AY37" s="44">
        <f>IF('Net Plant'!R37&gt;0,'Gross Plant'!T37*$AI37/12,0)</f>
        <v>0</v>
      </c>
      <c r="AZ37" s="44">
        <f>IF('Net Plant'!S37&gt;0,'Gross Plant'!U37*$AI37/12,0)</f>
        <v>0</v>
      </c>
      <c r="BA37" s="44">
        <f>IF('Net Plant'!T37&gt;0,'Gross Plant'!V37*$AI37/12,0)</f>
        <v>0</v>
      </c>
      <c r="BB37" s="44">
        <f>IF('Net Plant'!U37&gt;0,'Gross Plant'!W37*$AI37/12,0)</f>
        <v>0</v>
      </c>
      <c r="BC37" s="44">
        <f>IF('Net Plant'!V37&gt;0,'Gross Plant'!X37*$AI37/12,0)</f>
        <v>0</v>
      </c>
      <c r="BD37" s="44">
        <f>IF('Net Plant'!W37&gt;0,'Gross Plant'!Y37*$AI37/12,0)</f>
        <v>0</v>
      </c>
      <c r="BE37" s="44">
        <f>IF('Net Plant'!X37&gt;0,'Gross Plant'!Z37*$AI37/12,0)</f>
        <v>0</v>
      </c>
      <c r="BF37" s="44">
        <f>IF('Net Plant'!Y37&gt;0,'Gross Plant'!AA37*$AI37/12,0)</f>
        <v>0</v>
      </c>
      <c r="BG37" s="44">
        <f>IF('Net Plant'!Z37&gt;0,'Gross Plant'!AB37*$AI37/12,0)</f>
        <v>0</v>
      </c>
      <c r="BH37" s="44">
        <f>IF('Net Plant'!AA37&gt;0,'Gross Plant'!AC37*$AI37/12,0)</f>
        <v>0</v>
      </c>
      <c r="BI37" s="44">
        <f>IF('Net Plant'!AB37&gt;0,'Gross Plant'!AD37*$AI37/12,0)</f>
        <v>0</v>
      </c>
      <c r="BJ37" s="44">
        <f>IF('Net Plant'!AC37&gt;0,'Gross Plant'!AE37*$AI37/12,0)</f>
        <v>0</v>
      </c>
      <c r="BK37" s="23">
        <f t="shared" si="92"/>
        <v>0</v>
      </c>
      <c r="BL37" s="3"/>
      <c r="BM37" s="31">
        <f>'[20]Pivot Retires'!AB107</f>
        <v>0</v>
      </c>
      <c r="BN37" s="31">
        <f>'[20]Pivot Retires'!AC107</f>
        <v>0</v>
      </c>
      <c r="BO37" s="31">
        <f>'[20]Pivot Retires'!AD107</f>
        <v>0</v>
      </c>
      <c r="BP37" s="31">
        <f>'[20]Pivot Retires'!AE107</f>
        <v>0</v>
      </c>
      <c r="BQ37" s="31">
        <f>'[20]Pivot Retires'!AF107</f>
        <v>0</v>
      </c>
      <c r="BR37" s="31">
        <f>'[20]Pivot Retires'!AG107</f>
        <v>0</v>
      </c>
      <c r="BS37" s="31">
        <f>'Gross Plant'!BQ37</f>
        <v>0</v>
      </c>
      <c r="BT37" s="41">
        <f>'Gross Plant'!BR37</f>
        <v>0</v>
      </c>
      <c r="BU37" s="41">
        <f>'Gross Plant'!BS37</f>
        <v>0</v>
      </c>
      <c r="BV37" s="41">
        <f>'Gross Plant'!BT37</f>
        <v>0</v>
      </c>
      <c r="BW37" s="41">
        <f>'Gross Plant'!BU37</f>
        <v>0</v>
      </c>
      <c r="BX37" s="41">
        <f>'Gross Plant'!BV37</f>
        <v>0</v>
      </c>
      <c r="BY37" s="41">
        <f>'Gross Plant'!BW37</f>
        <v>0</v>
      </c>
      <c r="BZ37" s="41">
        <f>'Gross Plant'!BX37</f>
        <v>0</v>
      </c>
      <c r="CA37" s="41">
        <f>'Gross Plant'!BY37</f>
        <v>0</v>
      </c>
      <c r="CB37" s="41">
        <f>'Gross Plant'!BZ37</f>
        <v>0</v>
      </c>
      <c r="CC37" s="41">
        <f>'Gross Plant'!CA37</f>
        <v>0</v>
      </c>
      <c r="CD37" s="41">
        <f>'Gross Plant'!CB37</f>
        <v>0</v>
      </c>
      <c r="CE37" s="41">
        <f>'Gross Plant'!CC37</f>
        <v>0</v>
      </c>
      <c r="CF37" s="41">
        <f>'Gross Plant'!CD37</f>
        <v>0</v>
      </c>
      <c r="CG37" s="41">
        <f>'Gross Plant'!CE37</f>
        <v>0</v>
      </c>
      <c r="CH37" s="41">
        <f>'Gross Plant'!CF37</f>
        <v>0</v>
      </c>
      <c r="CI37" s="41">
        <f>'Gross Plant'!CG37</f>
        <v>0</v>
      </c>
      <c r="CJ37" s="41">
        <f>'Gross Plant'!CH37</f>
        <v>0</v>
      </c>
      <c r="CK37" s="41">
        <f>'Gross Plant'!CI37</f>
        <v>0</v>
      </c>
      <c r="CL37" s="41">
        <f>'Gross Plant'!CJ37</f>
        <v>0</v>
      </c>
      <c r="CM37" s="41">
        <f>'Gross Plant'!CK37</f>
        <v>0</v>
      </c>
      <c r="CN37" s="3"/>
      <c r="CO37" s="31">
        <f>'[20]Pivot Transfers'!AB107</f>
        <v>0</v>
      </c>
      <c r="CP37" s="31">
        <f>'[20]Pivot Transfers'!AC107</f>
        <v>0</v>
      </c>
      <c r="CQ37" s="31">
        <f>'[20]Pivot Transfers'!AD107</f>
        <v>0</v>
      </c>
      <c r="CR37" s="31">
        <f>'[20]Pivot Transfers'!AE107</f>
        <v>0</v>
      </c>
      <c r="CS37" s="31">
        <f>'[20]Pivot Transfers'!AF107</f>
        <v>0</v>
      </c>
      <c r="CT37" s="31">
        <f>'[20]Pivot Transfers'!AG107</f>
        <v>0</v>
      </c>
      <c r="CU37" s="31">
        <v>0</v>
      </c>
      <c r="CV37" s="31">
        <v>0</v>
      </c>
      <c r="CW37" s="31">
        <v>0</v>
      </c>
      <c r="CX37" s="42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3"/>
      <c r="DQ37" s="41">
        <f>'[20]Pivot COR'!AB107</f>
        <v>0</v>
      </c>
      <c r="DR37" s="41">
        <f>'[20]Pivot COR'!AC107</f>
        <v>0</v>
      </c>
      <c r="DS37" s="41">
        <f>'[20]Pivot COR'!AD107</f>
        <v>0</v>
      </c>
      <c r="DT37" s="41">
        <f>'[20]Pivot COR'!AE107</f>
        <v>0</v>
      </c>
      <c r="DU37" s="41">
        <f>'[20]Pivot COR'!AF107</f>
        <v>0</v>
      </c>
      <c r="DV37" s="41">
        <f>'[20]Pivot COR'!AG107</f>
        <v>0</v>
      </c>
      <c r="DW37" s="60">
        <f>SUM('Gross Plant'!$AH37:$AM37)/SUM('Gross Plant'!$AH$57:$AM$57)*$DW$57</f>
        <v>0</v>
      </c>
      <c r="DX37" s="60">
        <f>-SUM('Gross Plant'!$AH37:$AM37)/SUM('Gross Plant'!$AH$57:$AM$57)*'Capital Spending'!D$8*Reserve!$DW$1</f>
        <v>0</v>
      </c>
      <c r="DY37" s="60">
        <f>-SUM('Gross Plant'!$AH37:$AM37)/SUM('Gross Plant'!$AH$57:$AM$57)*'Capital Spending'!E$8*Reserve!$DW$1</f>
        <v>0</v>
      </c>
      <c r="DZ37" s="60">
        <f>-SUM('Gross Plant'!$AH37:$AM37)/SUM('Gross Plant'!$AH$57:$AM$57)*'Capital Spending'!F$8*Reserve!$DW$1</f>
        <v>0</v>
      </c>
      <c r="EA37" s="60">
        <f>-SUM('Gross Plant'!$AH37:$AM37)/SUM('Gross Plant'!$AH$57:$AM$57)*'Capital Spending'!G$8*Reserve!$DW$1</f>
        <v>0</v>
      </c>
      <c r="EB37" s="60">
        <f>-SUM('Gross Plant'!$AH37:$AM37)/SUM('Gross Plant'!$AH$57:$AM$57)*'Capital Spending'!H$8*Reserve!$DW$1</f>
        <v>0</v>
      </c>
      <c r="EC37" s="60">
        <f>-SUM('Gross Plant'!$AH37:$AM37)/SUM('Gross Plant'!$AH$57:$AM$57)*'Capital Spending'!I$8*Reserve!$DW$1</f>
        <v>0</v>
      </c>
      <c r="ED37" s="60">
        <f>-SUM('Gross Plant'!$AH37:$AM37)/SUM('Gross Plant'!$AH$57:$AM$57)*'Capital Spending'!J$8*Reserve!$DW$1</f>
        <v>0</v>
      </c>
      <c r="EE37" s="60">
        <f>-SUM('Gross Plant'!$AH37:$AM37)/SUM('Gross Plant'!$AH$57:$AM$57)*'Capital Spending'!K$8*Reserve!$DW$1</f>
        <v>0</v>
      </c>
      <c r="EF37" s="60">
        <f>-SUM('Gross Plant'!$AH37:$AM37)/SUM('Gross Plant'!$AH$57:$AM$57)*'Capital Spending'!L$8*Reserve!$DW$1</f>
        <v>0</v>
      </c>
      <c r="EG37" s="60">
        <f>-SUM('Gross Plant'!$AH37:$AM37)/SUM('Gross Plant'!$AH$57:$AM$57)*'Capital Spending'!M$8*Reserve!$DW$1</f>
        <v>0</v>
      </c>
      <c r="EH37" s="60">
        <f>-SUM('Gross Plant'!$AH37:$AM37)/SUM('Gross Plant'!$AH$57:$AM$57)*'Capital Spending'!N$8*Reserve!$DW$1</f>
        <v>0</v>
      </c>
      <c r="EI37" s="60">
        <f>-SUM('Gross Plant'!$AH37:$AM37)/SUM('Gross Plant'!$AH$57:$AM$57)*'Capital Spending'!O$8*Reserve!$DW$1</f>
        <v>0</v>
      </c>
      <c r="EJ37" s="60">
        <f>-SUM('Gross Plant'!$AH37:$AM37)/SUM('Gross Plant'!$AH$57:$AM$57)*'Capital Spending'!P$8*Reserve!$DW$1</f>
        <v>0</v>
      </c>
      <c r="EK37" s="60">
        <f>-SUM('Gross Plant'!$AH37:$AM37)/SUM('Gross Plant'!$AH$57:$AM$57)*'Capital Spending'!Q$8*Reserve!$DW$1</f>
        <v>0</v>
      </c>
      <c r="EL37" s="60">
        <f>-SUM('Gross Plant'!$AH37:$AM37)/SUM('Gross Plant'!$AH$57:$AM$57)*'Capital Spending'!R$8*Reserve!$DW$1</f>
        <v>0</v>
      </c>
      <c r="EM37" s="60">
        <f>-SUM('Gross Plant'!$AH37:$AM37)/SUM('Gross Plant'!$AH$57:$AM$57)*'Capital Spending'!S$8*Reserve!$DW$1</f>
        <v>0</v>
      </c>
      <c r="EN37" s="60">
        <f>-SUM('Gross Plant'!$AH37:$AM37)/SUM('Gross Plant'!$AH$57:$AM$57)*'Capital Spending'!T$8*Reserve!$DW$1</f>
        <v>0</v>
      </c>
      <c r="EO37" s="60">
        <f>-SUM('Gross Plant'!$AH37:$AM37)/SUM('Gross Plant'!$AH$57:$AM$57)*'Capital Spending'!U$8*Reserve!$DW$1</f>
        <v>0</v>
      </c>
      <c r="EP37" s="60">
        <f>-SUM('Gross Plant'!$AH37:$AM37)/SUM('Gross Plant'!$AH$57:$AM$57)*'Capital Spending'!V$8*Reserve!$DW$1</f>
        <v>0</v>
      </c>
      <c r="EQ37" s="60">
        <f>-SUM('Gross Plant'!$AH37:$AM37)/SUM('Gross Plant'!$AH$57:$AM$57)*'Capital Spending'!W$8*Reserve!$DW$1</f>
        <v>0</v>
      </c>
    </row>
    <row r="38" spans="1:147" s="2" customFormat="1">
      <c r="A38" s="51">
        <v>39000</v>
      </c>
      <c r="B38" s="32" t="s">
        <v>10</v>
      </c>
      <c r="C38" s="53">
        <f t="shared" si="62"/>
        <v>3122743.4456063802</v>
      </c>
      <c r="D38" s="53">
        <f t="shared" si="63"/>
        <v>3630142.9990200689</v>
      </c>
      <c r="E38" s="72">
        <f>'[20]Pivot End Balances'!AA108</f>
        <v>2913593.33</v>
      </c>
      <c r="F38" s="41">
        <f t="shared" si="64"/>
        <v>2948294.7600000002</v>
      </c>
      <c r="G38" s="41">
        <f t="shared" si="65"/>
        <v>2982996.1900000004</v>
      </c>
      <c r="H38" s="41">
        <f t="shared" si="66"/>
        <v>3017697.6200000006</v>
      </c>
      <c r="I38" s="41">
        <f t="shared" si="67"/>
        <v>3052360.5400000005</v>
      </c>
      <c r="J38" s="41">
        <f t="shared" si="68"/>
        <v>3087143.0700000003</v>
      </c>
      <c r="K38" s="41">
        <f t="shared" si="69"/>
        <v>3121925.6</v>
      </c>
      <c r="L38" s="41">
        <f t="shared" si="70"/>
        <v>3157154.2972331666</v>
      </c>
      <c r="M38" s="41">
        <f t="shared" si="71"/>
        <v>3192395.1672544926</v>
      </c>
      <c r="N38" s="41">
        <f t="shared" si="72"/>
        <v>3227641.742337435</v>
      </c>
      <c r="O38" s="41">
        <f t="shared" si="73"/>
        <v>3262894.0635495023</v>
      </c>
      <c r="P38" s="41">
        <f t="shared" si="74"/>
        <v>3298152.1802634583</v>
      </c>
      <c r="Q38" s="41">
        <f t="shared" si="75"/>
        <v>3333416.2322448809</v>
      </c>
      <c r="R38" s="41">
        <f t="shared" si="76"/>
        <v>3368684.8180413041</v>
      </c>
      <c r="S38" s="41">
        <f t="shared" si="77"/>
        <v>3403958.4492880781</v>
      </c>
      <c r="T38" s="41">
        <f t="shared" si="78"/>
        <v>3439236.4693321902</v>
      </c>
      <c r="U38" s="41">
        <f t="shared" si="79"/>
        <v>3471036.7353732162</v>
      </c>
      <c r="V38" s="41">
        <f t="shared" si="80"/>
        <v>3502840.8469979782</v>
      </c>
      <c r="W38" s="41">
        <f t="shared" si="81"/>
        <v>3534648.8472896968</v>
      </c>
      <c r="X38" s="41">
        <f t="shared" si="82"/>
        <v>3566463.3477159673</v>
      </c>
      <c r="Y38" s="41">
        <f t="shared" si="83"/>
        <v>3598282.9895301019</v>
      </c>
      <c r="Z38" s="41">
        <f t="shared" si="84"/>
        <v>3630107.8097420405</v>
      </c>
      <c r="AA38" s="41">
        <f t="shared" si="85"/>
        <v>3661937.8528463999</v>
      </c>
      <c r="AB38" s="41">
        <f t="shared" si="86"/>
        <v>3693773.2447995842</v>
      </c>
      <c r="AC38" s="41">
        <f t="shared" si="87"/>
        <v>3725612.7226159875</v>
      </c>
      <c r="AD38" s="41">
        <f t="shared" si="88"/>
        <v>3757456.7473801621</v>
      </c>
      <c r="AE38" s="41">
        <f t="shared" si="89"/>
        <v>3789304.7273179856</v>
      </c>
      <c r="AF38" s="41">
        <f t="shared" si="90"/>
        <v>3821156.646319584</v>
      </c>
      <c r="AG38" s="23">
        <f t="shared" si="91"/>
        <v>3630143</v>
      </c>
      <c r="AH38" s="83">
        <f>'[25]Shared Services Unit'!E40</f>
        <v>3.3399999999999999E-2</v>
      </c>
      <c r="AI38" s="83">
        <f>'[25]Shared Services Unit'!F40</f>
        <v>3.0099999999999998E-2</v>
      </c>
      <c r="AJ38" s="31">
        <f>'[20]Pivot Additions'!AB108</f>
        <v>34701.43</v>
      </c>
      <c r="AK38" s="31">
        <f>'[20]Pivot Additions'!AC108</f>
        <v>34701.43</v>
      </c>
      <c r="AL38" s="31">
        <f>'[20]Pivot Additions'!AD108</f>
        <v>34701.43</v>
      </c>
      <c r="AM38" s="31">
        <f>'[20]Pivot Additions'!AE108</f>
        <v>34662.92</v>
      </c>
      <c r="AN38" s="31">
        <f>'[20]Pivot Additions'!AF108</f>
        <v>34782.53</v>
      </c>
      <c r="AO38" s="31">
        <f>'[20]Pivot Additions'!AG108</f>
        <v>34782.53</v>
      </c>
      <c r="AP38" s="44">
        <f>IF('Net Plant'!I38&gt;0,'Gross Plant'!K38*$AH38/12,0)</f>
        <v>35228.697233166669</v>
      </c>
      <c r="AQ38" s="44">
        <f>IF('Net Plant'!J38&gt;0,'Gross Plant'!L38*$AH38/12,0)</f>
        <v>35240.870021325944</v>
      </c>
      <c r="AR38" s="44">
        <f>IF('Net Plant'!K38&gt;0,'Gross Plant'!M38*$AH38/12,0)</f>
        <v>35246.57508294221</v>
      </c>
      <c r="AS38" s="44">
        <f>IF('Net Plant'!L38&gt;0,'Gross Plant'!N38*$AH38/12,0)</f>
        <v>35252.321212067247</v>
      </c>
      <c r="AT38" s="44">
        <f>IF('Net Plant'!M38&gt;0,'Gross Plant'!O38*$AH38/12,0)</f>
        <v>35258.116713956086</v>
      </c>
      <c r="AU38" s="44">
        <f>IF('Net Plant'!N38&gt;0,'Gross Plant'!P38*$AH38/12,0)</f>
        <v>35264.051981422715</v>
      </c>
      <c r="AV38" s="44">
        <f>IF('Net Plant'!O38&gt;0,'Gross Plant'!Q38*$AH38/12,0)</f>
        <v>35268.585796423453</v>
      </c>
      <c r="AW38" s="44">
        <f>IF('Net Plant'!P38&gt;0,'Gross Plant'!R38*$AH38/12,0)</f>
        <v>35273.631246774137</v>
      </c>
      <c r="AX38" s="44">
        <f>IF('Net Plant'!Q38&gt;0,'Gross Plant'!S38*$AH38/12,0)</f>
        <v>35278.020044111989</v>
      </c>
      <c r="AY38" s="44">
        <f>IF('Net Plant'!R38&gt;0,'Gross Plant'!U38*$AI38/12,0)</f>
        <v>31800.266041025796</v>
      </c>
      <c r="AZ38" s="44">
        <f>IF('Net Plant'!S38&gt;0,'Gross Plant'!V38*$AI38/12,0)</f>
        <v>31804.111624762067</v>
      </c>
      <c r="BA38" s="44">
        <f>IF('Net Plant'!T38&gt;0,'Gross Plant'!W38*$AI38/12,0)</f>
        <v>31808.000291718792</v>
      </c>
      <c r="BB38" s="44">
        <f>IF('Net Plant'!U38&gt;0,'Gross Plant'!X38*$AI38/12,0)</f>
        <v>31814.500426270697</v>
      </c>
      <c r="BC38" s="44">
        <f>IF('Net Plant'!V38&gt;0,'Gross Plant'!Y38*$AI38/12,0)</f>
        <v>31819.641814134458</v>
      </c>
      <c r="BD38" s="44">
        <f>IF('Net Plant'!W38&gt;0,'Gross Plant'!Z38*$AI38/12,0)</f>
        <v>31824.820211938753</v>
      </c>
      <c r="BE38" s="44">
        <f>IF('Net Plant'!X38&gt;0,'Gross Plant'!AA38*$AI38/12,0)</f>
        <v>31830.043104359534</v>
      </c>
      <c r="BF38" s="44">
        <f>IF('Net Plant'!Y38&gt;0,'Gross Plant'!AB38*$AI38/12,0)</f>
        <v>31835.391953184255</v>
      </c>
      <c r="BG38" s="44">
        <f>IF('Net Plant'!Z38&gt;0,'Gross Plant'!AC38*$AI38/12,0)</f>
        <v>31839.47781640348</v>
      </c>
      <c r="BH38" s="44">
        <f>IF('Net Plant'!AA38&gt;0,'Gross Plant'!AD38*$AI38/12,0)</f>
        <v>31844.024764174606</v>
      </c>
      <c r="BI38" s="44">
        <f>IF('Net Plant'!AB38&gt;0,'Gross Plant'!AE38*$AI38/12,0)</f>
        <v>31847.979937823391</v>
      </c>
      <c r="BJ38" s="44">
        <f>IF('Net Plant'!AC38&gt;0,'Gross Plant'!AF38*$AI38/12,0)</f>
        <v>31851.919001598213</v>
      </c>
      <c r="BK38" s="23">
        <f t="shared" si="92"/>
        <v>381920.17698739399</v>
      </c>
      <c r="BL38" s="3"/>
      <c r="BM38" s="31">
        <f>'[20]Pivot Retires'!AB108</f>
        <v>0</v>
      </c>
      <c r="BN38" s="31">
        <f>'[20]Pivot Retires'!AC108</f>
        <v>0</v>
      </c>
      <c r="BO38" s="31">
        <f>'[20]Pivot Retires'!AD108</f>
        <v>0</v>
      </c>
      <c r="BP38" s="31">
        <f>'[20]Pivot Retires'!AE108</f>
        <v>0</v>
      </c>
      <c r="BQ38" s="31">
        <f>'[20]Pivot Retires'!AF108</f>
        <v>0</v>
      </c>
      <c r="BR38" s="31">
        <f>'[20]Pivot Retires'!AG108</f>
        <v>0</v>
      </c>
      <c r="BS38" s="31">
        <f>'Gross Plant'!BQ38</f>
        <v>0</v>
      </c>
      <c r="BT38" s="41">
        <f>'Gross Plant'!BR38</f>
        <v>0</v>
      </c>
      <c r="BU38" s="41">
        <f>'Gross Plant'!BS38</f>
        <v>0</v>
      </c>
      <c r="BV38" s="41">
        <f>'Gross Plant'!BT38</f>
        <v>0</v>
      </c>
      <c r="BW38" s="41">
        <f>'Gross Plant'!BU38</f>
        <v>0</v>
      </c>
      <c r="BX38" s="41">
        <f>'Gross Plant'!BV38</f>
        <v>0</v>
      </c>
      <c r="BY38" s="41">
        <f>'Gross Plant'!BW38</f>
        <v>0</v>
      </c>
      <c r="BZ38" s="41">
        <f>'Gross Plant'!BX38</f>
        <v>0</v>
      </c>
      <c r="CA38" s="41">
        <f>'Gross Plant'!BY38</f>
        <v>0</v>
      </c>
      <c r="CB38" s="41">
        <f>'Gross Plant'!BZ38</f>
        <v>0</v>
      </c>
      <c r="CC38" s="41">
        <f>'Gross Plant'!CA38</f>
        <v>0</v>
      </c>
      <c r="CD38" s="41">
        <f>'Gross Plant'!CB38</f>
        <v>0</v>
      </c>
      <c r="CE38" s="41">
        <f>'Gross Plant'!CC38</f>
        <v>0</v>
      </c>
      <c r="CF38" s="41">
        <f>'Gross Plant'!CD38</f>
        <v>0</v>
      </c>
      <c r="CG38" s="41">
        <f>'Gross Plant'!CE38</f>
        <v>0</v>
      </c>
      <c r="CH38" s="41">
        <f>'Gross Plant'!CF38</f>
        <v>0</v>
      </c>
      <c r="CI38" s="41">
        <f>'Gross Plant'!CG38</f>
        <v>0</v>
      </c>
      <c r="CJ38" s="41">
        <f>'Gross Plant'!CH38</f>
        <v>0</v>
      </c>
      <c r="CK38" s="41">
        <f>'Gross Plant'!CI38</f>
        <v>0</v>
      </c>
      <c r="CL38" s="41">
        <f>'Gross Plant'!CJ38</f>
        <v>0</v>
      </c>
      <c r="CM38" s="41">
        <f>'Gross Plant'!CK38</f>
        <v>0</v>
      </c>
      <c r="CN38" s="3"/>
      <c r="CO38" s="31">
        <f>'[20]Pivot Transfers'!AB108</f>
        <v>0</v>
      </c>
      <c r="CP38" s="31">
        <f>'[20]Pivot Transfers'!AC108</f>
        <v>0</v>
      </c>
      <c r="CQ38" s="31">
        <f>'[20]Pivot Transfers'!AD108</f>
        <v>0</v>
      </c>
      <c r="CR38" s="31">
        <f>'[20]Pivot Transfers'!AE108</f>
        <v>0</v>
      </c>
      <c r="CS38" s="31">
        <f>'[20]Pivot Transfers'!AF108</f>
        <v>0</v>
      </c>
      <c r="CT38" s="31">
        <f>'[20]Pivot Transfers'!AG108</f>
        <v>0</v>
      </c>
      <c r="CU38" s="31">
        <v>0</v>
      </c>
      <c r="CV38" s="31">
        <v>0</v>
      </c>
      <c r="CW38" s="31">
        <v>0</v>
      </c>
      <c r="CX38" s="42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3"/>
      <c r="DQ38" s="41">
        <f>'[20]Pivot COR'!AB108</f>
        <v>0</v>
      </c>
      <c r="DR38" s="41">
        <f>'[20]Pivot COR'!AC108</f>
        <v>0</v>
      </c>
      <c r="DS38" s="41">
        <f>'[20]Pivot COR'!AD108</f>
        <v>0</v>
      </c>
      <c r="DT38" s="41">
        <f>'[20]Pivot COR'!AE108</f>
        <v>0</v>
      </c>
      <c r="DU38" s="41">
        <f>'[20]Pivot COR'!AF108</f>
        <v>0</v>
      </c>
      <c r="DV38" s="41">
        <f>'[20]Pivot COR'!AG108</f>
        <v>0</v>
      </c>
      <c r="DW38" s="60">
        <f>SUM('Gross Plant'!$AH38:$AM38)/SUM('Gross Plant'!$AH$57:$AM$57)*$DW$57</f>
        <v>0</v>
      </c>
      <c r="DX38" s="60">
        <f>-SUM('Gross Plant'!$AH38:$AM38)/SUM('Gross Plant'!$AH$57:$AM$57)*'Capital Spending'!D$8*Reserve!$DW$1</f>
        <v>0</v>
      </c>
      <c r="DY38" s="60">
        <f>-SUM('Gross Plant'!$AH38:$AM38)/SUM('Gross Plant'!$AH$57:$AM$57)*'Capital Spending'!E$8*Reserve!$DW$1</f>
        <v>0</v>
      </c>
      <c r="DZ38" s="60">
        <f>-SUM('Gross Plant'!$AH38:$AM38)/SUM('Gross Plant'!$AH$57:$AM$57)*'Capital Spending'!F$8*Reserve!$DW$1</f>
        <v>0</v>
      </c>
      <c r="EA38" s="60">
        <f>-SUM('Gross Plant'!$AH38:$AM38)/SUM('Gross Plant'!$AH$57:$AM$57)*'Capital Spending'!G$8*Reserve!$DW$1</f>
        <v>0</v>
      </c>
      <c r="EB38" s="60">
        <f>-SUM('Gross Plant'!$AH38:$AM38)/SUM('Gross Plant'!$AH$57:$AM$57)*'Capital Spending'!H$8*Reserve!$DW$1</f>
        <v>0</v>
      </c>
      <c r="EC38" s="60">
        <f>-SUM('Gross Plant'!$AH38:$AM38)/SUM('Gross Plant'!$AH$57:$AM$57)*'Capital Spending'!I$8*Reserve!$DW$1</f>
        <v>0</v>
      </c>
      <c r="ED38" s="60">
        <f>-SUM('Gross Plant'!$AH38:$AM38)/SUM('Gross Plant'!$AH$57:$AM$57)*'Capital Spending'!J$8*Reserve!$DW$1</f>
        <v>0</v>
      </c>
      <c r="EE38" s="60">
        <f>-SUM('Gross Plant'!$AH38:$AM38)/SUM('Gross Plant'!$AH$57:$AM$57)*'Capital Spending'!K$8*Reserve!$DW$1</f>
        <v>0</v>
      </c>
      <c r="EF38" s="60">
        <f>-SUM('Gross Plant'!$AH38:$AM38)/SUM('Gross Plant'!$AH$57:$AM$57)*'Capital Spending'!L$8*Reserve!$DW$1</f>
        <v>0</v>
      </c>
      <c r="EG38" s="60">
        <f>-SUM('Gross Plant'!$AH38:$AM38)/SUM('Gross Plant'!$AH$57:$AM$57)*'Capital Spending'!M$8*Reserve!$DW$1</f>
        <v>0</v>
      </c>
      <c r="EH38" s="60">
        <f>-SUM('Gross Plant'!$AH38:$AM38)/SUM('Gross Plant'!$AH$57:$AM$57)*'Capital Spending'!N$8*Reserve!$DW$1</f>
        <v>0</v>
      </c>
      <c r="EI38" s="60">
        <f>-SUM('Gross Plant'!$AH38:$AM38)/SUM('Gross Plant'!$AH$57:$AM$57)*'Capital Spending'!O$8*Reserve!$DW$1</f>
        <v>0</v>
      </c>
      <c r="EJ38" s="60">
        <f>-SUM('Gross Plant'!$AH38:$AM38)/SUM('Gross Plant'!$AH$57:$AM$57)*'Capital Spending'!P$8*Reserve!$DW$1</f>
        <v>0</v>
      </c>
      <c r="EK38" s="60">
        <f>-SUM('Gross Plant'!$AH38:$AM38)/SUM('Gross Plant'!$AH$57:$AM$57)*'Capital Spending'!Q$8*Reserve!$DW$1</f>
        <v>0</v>
      </c>
      <c r="EL38" s="60">
        <f>-SUM('Gross Plant'!$AH38:$AM38)/SUM('Gross Plant'!$AH$57:$AM$57)*'Capital Spending'!R$8*Reserve!$DW$1</f>
        <v>0</v>
      </c>
      <c r="EM38" s="60">
        <f>-SUM('Gross Plant'!$AH38:$AM38)/SUM('Gross Plant'!$AH$57:$AM$57)*'Capital Spending'!S$8*Reserve!$DW$1</f>
        <v>0</v>
      </c>
      <c r="EN38" s="60">
        <f>-SUM('Gross Plant'!$AH38:$AM38)/SUM('Gross Plant'!$AH$57:$AM$57)*'Capital Spending'!T$8*Reserve!$DW$1</f>
        <v>0</v>
      </c>
      <c r="EO38" s="60">
        <f>-SUM('Gross Plant'!$AH38:$AM38)/SUM('Gross Plant'!$AH$57:$AM$57)*'Capital Spending'!U$8*Reserve!$DW$1</f>
        <v>0</v>
      </c>
      <c r="EP38" s="60">
        <f>-SUM('Gross Plant'!$AH38:$AM38)/SUM('Gross Plant'!$AH$57:$AM$57)*'Capital Spending'!V$8*Reserve!$DW$1</f>
        <v>0</v>
      </c>
      <c r="EQ38" s="60">
        <f>-SUM('Gross Plant'!$AH38:$AM38)/SUM('Gross Plant'!$AH$57:$AM$57)*'Capital Spending'!W$8*Reserve!$DW$1</f>
        <v>0</v>
      </c>
    </row>
    <row r="39" spans="1:147" s="2" customFormat="1">
      <c r="A39" s="51">
        <v>39009</v>
      </c>
      <c r="B39" s="32" t="s">
        <v>11</v>
      </c>
      <c r="C39" s="53">
        <f t="shared" si="62"/>
        <v>3614586.0891651157</v>
      </c>
      <c r="D39" s="53">
        <f t="shared" si="63"/>
        <v>3814736.0932109994</v>
      </c>
      <c r="E39" s="72">
        <f>'[20]Pivot End Balances'!AA109</f>
        <v>3528920.83</v>
      </c>
      <c r="F39" s="41">
        <f t="shared" si="64"/>
        <v>3543100.56</v>
      </c>
      <c r="G39" s="41">
        <f t="shared" si="65"/>
        <v>3557280.29</v>
      </c>
      <c r="H39" s="41">
        <f t="shared" si="66"/>
        <v>3571460.02</v>
      </c>
      <c r="I39" s="41">
        <f t="shared" si="67"/>
        <v>3585639.75</v>
      </c>
      <c r="J39" s="41">
        <f t="shared" si="68"/>
        <v>3599819.48</v>
      </c>
      <c r="K39" s="41">
        <f t="shared" si="69"/>
        <v>3613999.21</v>
      </c>
      <c r="L39" s="41">
        <f t="shared" si="70"/>
        <v>3628542.2461498333</v>
      </c>
      <c r="M39" s="41">
        <f t="shared" si="71"/>
        <v>3643085.2822996667</v>
      </c>
      <c r="N39" s="41">
        <f t="shared" si="72"/>
        <v>3657628.3184495</v>
      </c>
      <c r="O39" s="41">
        <f t="shared" si="73"/>
        <v>3672171.3545993334</v>
      </c>
      <c r="P39" s="41">
        <f t="shared" si="74"/>
        <v>3686714.3907491667</v>
      </c>
      <c r="Q39" s="41">
        <f t="shared" si="75"/>
        <v>3701257.4268990001</v>
      </c>
      <c r="R39" s="41">
        <f t="shared" si="76"/>
        <v>3715800.4630488334</v>
      </c>
      <c r="S39" s="41">
        <f t="shared" si="77"/>
        <v>3730343.4991986668</v>
      </c>
      <c r="T39" s="41">
        <f t="shared" si="78"/>
        <v>3744886.5353485001</v>
      </c>
      <c r="U39" s="41">
        <f t="shared" si="79"/>
        <v>3756528.1283255834</v>
      </c>
      <c r="V39" s="41">
        <f t="shared" si="80"/>
        <v>3768169.7213026667</v>
      </c>
      <c r="W39" s="41">
        <f t="shared" si="81"/>
        <v>3779811.31427975</v>
      </c>
      <c r="X39" s="41">
        <f t="shared" si="82"/>
        <v>3791452.9072568333</v>
      </c>
      <c r="Y39" s="41">
        <f t="shared" si="83"/>
        <v>3803094.5002339166</v>
      </c>
      <c r="Z39" s="41">
        <f t="shared" si="84"/>
        <v>3814736.0932109999</v>
      </c>
      <c r="AA39" s="41">
        <f t="shared" si="85"/>
        <v>3826377.6861880831</v>
      </c>
      <c r="AB39" s="41">
        <f t="shared" si="86"/>
        <v>3838019.2791651664</v>
      </c>
      <c r="AC39" s="41">
        <f t="shared" si="87"/>
        <v>3849660.8721422497</v>
      </c>
      <c r="AD39" s="41">
        <f t="shared" si="88"/>
        <v>3861302.465119333</v>
      </c>
      <c r="AE39" s="41">
        <f t="shared" si="89"/>
        <v>3872944.0580964163</v>
      </c>
      <c r="AF39" s="41">
        <f t="shared" si="90"/>
        <v>3884585.6510734996</v>
      </c>
      <c r="AG39" s="23">
        <f t="shared" si="91"/>
        <v>3814736</v>
      </c>
      <c r="AH39" s="83">
        <f>'[25]Shared Services Unit'!E41</f>
        <v>4.0599999999999997E-2</v>
      </c>
      <c r="AI39" s="83">
        <f>'[25]Shared Services Unit'!F41</f>
        <v>3.2500000000000001E-2</v>
      </c>
      <c r="AJ39" s="31">
        <f>'[20]Pivot Additions'!AB109</f>
        <v>14179.73</v>
      </c>
      <c r="AK39" s="31">
        <f>'[20]Pivot Additions'!AC109</f>
        <v>14179.73</v>
      </c>
      <c r="AL39" s="31">
        <f>'[20]Pivot Additions'!AD109</f>
        <v>14179.73</v>
      </c>
      <c r="AM39" s="31">
        <f>'[20]Pivot Additions'!AE109</f>
        <v>14179.73</v>
      </c>
      <c r="AN39" s="31">
        <f>'[20]Pivot Additions'!AF109</f>
        <v>14179.73</v>
      </c>
      <c r="AO39" s="31">
        <f>'[20]Pivot Additions'!AG109</f>
        <v>14179.73</v>
      </c>
      <c r="AP39" s="44">
        <f>IF('Net Plant'!I39&gt;0,'Gross Plant'!K39*$AH39/12,0)</f>
        <v>14543.036149833331</v>
      </c>
      <c r="AQ39" s="44">
        <f>IF('Net Plant'!J39&gt;0,'Gross Plant'!L39*$AH39/12,0)</f>
        <v>14543.036149833331</v>
      </c>
      <c r="AR39" s="44">
        <f>IF('Net Plant'!K39&gt;0,'Gross Plant'!M39*$AH39/12,0)</f>
        <v>14543.036149833331</v>
      </c>
      <c r="AS39" s="44">
        <f>IF('Net Plant'!L39&gt;0,'Gross Plant'!N39*$AH39/12,0)</f>
        <v>14543.036149833331</v>
      </c>
      <c r="AT39" s="44">
        <f>IF('Net Plant'!M39&gt;0,'Gross Plant'!O39*$AH39/12,0)</f>
        <v>14543.036149833331</v>
      </c>
      <c r="AU39" s="44">
        <f>IF('Net Plant'!N39&gt;0,'Gross Plant'!P39*$AH39/12,0)</f>
        <v>14543.036149833331</v>
      </c>
      <c r="AV39" s="44">
        <f>IF('Net Plant'!O39&gt;0,'Gross Plant'!Q39*$AH39/12,0)</f>
        <v>14543.036149833331</v>
      </c>
      <c r="AW39" s="44">
        <f>IF('Net Plant'!P39&gt;0,'Gross Plant'!R39*$AH39/12,0)</f>
        <v>14543.036149833331</v>
      </c>
      <c r="AX39" s="44">
        <f>IF('Net Plant'!Q39&gt;0,'Gross Plant'!S39*$AH39/12,0)</f>
        <v>14543.036149833331</v>
      </c>
      <c r="AY39" s="44">
        <f>IF('Net Plant'!R39&gt;0,'Gross Plant'!U39*$AI39/12,0)</f>
        <v>11641.592977083334</v>
      </c>
      <c r="AZ39" s="44">
        <f>IF('Net Plant'!S39&gt;0,'Gross Plant'!V39*$AI39/12,0)</f>
        <v>11641.592977083334</v>
      </c>
      <c r="BA39" s="44">
        <f>IF('Net Plant'!T39&gt;0,'Gross Plant'!W39*$AI39/12,0)</f>
        <v>11641.592977083334</v>
      </c>
      <c r="BB39" s="44">
        <f>IF('Net Plant'!U39&gt;0,'Gross Plant'!X39*$AI39/12,0)</f>
        <v>11641.592977083334</v>
      </c>
      <c r="BC39" s="44">
        <f>IF('Net Plant'!V39&gt;0,'Gross Plant'!Y39*$AI39/12,0)</f>
        <v>11641.592977083334</v>
      </c>
      <c r="BD39" s="44">
        <f>IF('Net Plant'!W39&gt;0,'Gross Plant'!Z39*$AI39/12,0)</f>
        <v>11641.592977083334</v>
      </c>
      <c r="BE39" s="44">
        <f>IF('Net Plant'!X39&gt;0,'Gross Plant'!AA39*$AI39/12,0)</f>
        <v>11641.592977083334</v>
      </c>
      <c r="BF39" s="44">
        <f>IF('Net Plant'!Y39&gt;0,'Gross Plant'!AB39*$AI39/12,0)</f>
        <v>11641.592977083334</v>
      </c>
      <c r="BG39" s="44">
        <f>IF('Net Plant'!Z39&gt;0,'Gross Plant'!AC39*$AI39/12,0)</f>
        <v>11641.592977083334</v>
      </c>
      <c r="BH39" s="44">
        <f>IF('Net Plant'!AA39&gt;0,'Gross Plant'!AD39*$AI39/12,0)</f>
        <v>11641.592977083334</v>
      </c>
      <c r="BI39" s="44">
        <f>IF('Net Plant'!AB39&gt;0,'Gross Plant'!AE39*$AI39/12,0)</f>
        <v>11641.592977083334</v>
      </c>
      <c r="BJ39" s="44">
        <f>IF('Net Plant'!AC39&gt;0,'Gross Plant'!AF39*$AI39/12,0)</f>
        <v>11641.592977083334</v>
      </c>
      <c r="BK39" s="23">
        <f t="shared" si="92"/>
        <v>139699.11572500001</v>
      </c>
      <c r="BL39" s="3"/>
      <c r="BM39" s="31">
        <f>'[20]Pivot Retires'!AB109</f>
        <v>0</v>
      </c>
      <c r="BN39" s="31">
        <f>'[20]Pivot Retires'!AC109</f>
        <v>0</v>
      </c>
      <c r="BO39" s="31">
        <f>'[20]Pivot Retires'!AD109</f>
        <v>0</v>
      </c>
      <c r="BP39" s="31">
        <f>'[20]Pivot Retires'!AE109</f>
        <v>0</v>
      </c>
      <c r="BQ39" s="31">
        <f>'[20]Pivot Retires'!AF109</f>
        <v>0</v>
      </c>
      <c r="BR39" s="31">
        <f>'[20]Pivot Retires'!AG109</f>
        <v>0</v>
      </c>
      <c r="BS39" s="31">
        <f>'Gross Plant'!BQ39</f>
        <v>0</v>
      </c>
      <c r="BT39" s="41">
        <f>'Gross Plant'!BR39</f>
        <v>0</v>
      </c>
      <c r="BU39" s="41">
        <f>'Gross Plant'!BS39</f>
        <v>0</v>
      </c>
      <c r="BV39" s="41">
        <f>'Gross Plant'!BT39</f>
        <v>0</v>
      </c>
      <c r="BW39" s="41">
        <f>'Gross Plant'!BU39</f>
        <v>0</v>
      </c>
      <c r="BX39" s="41">
        <f>'Gross Plant'!BV39</f>
        <v>0</v>
      </c>
      <c r="BY39" s="41">
        <f>'Gross Plant'!BW39</f>
        <v>0</v>
      </c>
      <c r="BZ39" s="41">
        <f>'Gross Plant'!BX39</f>
        <v>0</v>
      </c>
      <c r="CA39" s="41">
        <f>'Gross Plant'!BY39</f>
        <v>0</v>
      </c>
      <c r="CB39" s="41">
        <f>'Gross Plant'!BZ39</f>
        <v>0</v>
      </c>
      <c r="CC39" s="41">
        <f>'Gross Plant'!CA39</f>
        <v>0</v>
      </c>
      <c r="CD39" s="41">
        <f>'Gross Plant'!CB39</f>
        <v>0</v>
      </c>
      <c r="CE39" s="41">
        <f>'Gross Plant'!CC39</f>
        <v>0</v>
      </c>
      <c r="CF39" s="41">
        <f>'Gross Plant'!CD39</f>
        <v>0</v>
      </c>
      <c r="CG39" s="41">
        <f>'Gross Plant'!CE39</f>
        <v>0</v>
      </c>
      <c r="CH39" s="41">
        <f>'Gross Plant'!CF39</f>
        <v>0</v>
      </c>
      <c r="CI39" s="41">
        <f>'Gross Plant'!CG39</f>
        <v>0</v>
      </c>
      <c r="CJ39" s="41">
        <f>'Gross Plant'!CH39</f>
        <v>0</v>
      </c>
      <c r="CK39" s="41">
        <f>'Gross Plant'!CI39</f>
        <v>0</v>
      </c>
      <c r="CL39" s="41">
        <f>'Gross Plant'!CJ39</f>
        <v>0</v>
      </c>
      <c r="CM39" s="41">
        <f>'Gross Plant'!CK39</f>
        <v>0</v>
      </c>
      <c r="CN39" s="3"/>
      <c r="CO39" s="31">
        <f>'[20]Pivot Transfers'!AB109</f>
        <v>0</v>
      </c>
      <c r="CP39" s="31">
        <f>'[20]Pivot Transfers'!AC109</f>
        <v>0</v>
      </c>
      <c r="CQ39" s="31">
        <f>'[20]Pivot Transfers'!AD109</f>
        <v>0</v>
      </c>
      <c r="CR39" s="31">
        <f>'[20]Pivot Transfers'!AE109</f>
        <v>0</v>
      </c>
      <c r="CS39" s="31">
        <f>'[20]Pivot Transfers'!AF109</f>
        <v>0</v>
      </c>
      <c r="CT39" s="31">
        <f>'[20]Pivot Transfers'!AG109</f>
        <v>0</v>
      </c>
      <c r="CU39" s="31">
        <v>0</v>
      </c>
      <c r="CV39" s="31">
        <v>0</v>
      </c>
      <c r="CW39" s="31">
        <v>0</v>
      </c>
      <c r="CX39" s="42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3"/>
      <c r="DQ39" s="41">
        <f>'[20]Pivot COR'!AB109</f>
        <v>0</v>
      </c>
      <c r="DR39" s="41">
        <f>'[20]Pivot COR'!AC109</f>
        <v>0</v>
      </c>
      <c r="DS39" s="41">
        <f>'[20]Pivot COR'!AD109</f>
        <v>0</v>
      </c>
      <c r="DT39" s="41">
        <f>'[20]Pivot COR'!AE109</f>
        <v>0</v>
      </c>
      <c r="DU39" s="41">
        <f>'[20]Pivot COR'!AF109</f>
        <v>0</v>
      </c>
      <c r="DV39" s="41">
        <f>'[20]Pivot COR'!AG109</f>
        <v>0</v>
      </c>
      <c r="DW39" s="60">
        <f>SUM('Gross Plant'!$AH39:$AM39)/SUM('Gross Plant'!$AH$57:$AM$57)*$DW$57</f>
        <v>0</v>
      </c>
      <c r="DX39" s="60">
        <f>-SUM('Gross Plant'!$AH39:$AM39)/SUM('Gross Plant'!$AH$57:$AM$57)*'Capital Spending'!D$8*Reserve!$DW$1</f>
        <v>0</v>
      </c>
      <c r="DY39" s="60">
        <f>-SUM('Gross Plant'!$AH39:$AM39)/SUM('Gross Plant'!$AH$57:$AM$57)*'Capital Spending'!E$8*Reserve!$DW$1</f>
        <v>0</v>
      </c>
      <c r="DZ39" s="60">
        <f>-SUM('Gross Plant'!$AH39:$AM39)/SUM('Gross Plant'!$AH$57:$AM$57)*'Capital Spending'!F$8*Reserve!$DW$1</f>
        <v>0</v>
      </c>
      <c r="EA39" s="60">
        <f>-SUM('Gross Plant'!$AH39:$AM39)/SUM('Gross Plant'!$AH$57:$AM$57)*'Capital Spending'!G$8*Reserve!$DW$1</f>
        <v>0</v>
      </c>
      <c r="EB39" s="60">
        <f>-SUM('Gross Plant'!$AH39:$AM39)/SUM('Gross Plant'!$AH$57:$AM$57)*'Capital Spending'!H$8*Reserve!$DW$1</f>
        <v>0</v>
      </c>
      <c r="EC39" s="60">
        <f>-SUM('Gross Plant'!$AH39:$AM39)/SUM('Gross Plant'!$AH$57:$AM$57)*'Capital Spending'!I$8*Reserve!$DW$1</f>
        <v>0</v>
      </c>
      <c r="ED39" s="60">
        <f>-SUM('Gross Plant'!$AH39:$AM39)/SUM('Gross Plant'!$AH$57:$AM$57)*'Capital Spending'!J$8*Reserve!$DW$1</f>
        <v>0</v>
      </c>
      <c r="EE39" s="60">
        <f>-SUM('Gross Plant'!$AH39:$AM39)/SUM('Gross Plant'!$AH$57:$AM$57)*'Capital Spending'!K$8*Reserve!$DW$1</f>
        <v>0</v>
      </c>
      <c r="EF39" s="60">
        <f>-SUM('Gross Plant'!$AH39:$AM39)/SUM('Gross Plant'!$AH$57:$AM$57)*'Capital Spending'!L$8*Reserve!$DW$1</f>
        <v>0</v>
      </c>
      <c r="EG39" s="60">
        <f>-SUM('Gross Plant'!$AH39:$AM39)/SUM('Gross Plant'!$AH$57:$AM$57)*'Capital Spending'!M$8*Reserve!$DW$1</f>
        <v>0</v>
      </c>
      <c r="EH39" s="60">
        <f>-SUM('Gross Plant'!$AH39:$AM39)/SUM('Gross Plant'!$AH$57:$AM$57)*'Capital Spending'!N$8*Reserve!$DW$1</f>
        <v>0</v>
      </c>
      <c r="EI39" s="60">
        <f>-SUM('Gross Plant'!$AH39:$AM39)/SUM('Gross Plant'!$AH$57:$AM$57)*'Capital Spending'!O$8*Reserve!$DW$1</f>
        <v>0</v>
      </c>
      <c r="EJ39" s="60">
        <f>-SUM('Gross Plant'!$AH39:$AM39)/SUM('Gross Plant'!$AH$57:$AM$57)*'Capital Spending'!P$8*Reserve!$DW$1</f>
        <v>0</v>
      </c>
      <c r="EK39" s="60">
        <f>-SUM('Gross Plant'!$AH39:$AM39)/SUM('Gross Plant'!$AH$57:$AM$57)*'Capital Spending'!Q$8*Reserve!$DW$1</f>
        <v>0</v>
      </c>
      <c r="EL39" s="60">
        <f>-SUM('Gross Plant'!$AH39:$AM39)/SUM('Gross Plant'!$AH$57:$AM$57)*'Capital Spending'!R$8*Reserve!$DW$1</f>
        <v>0</v>
      </c>
      <c r="EM39" s="60">
        <f>-SUM('Gross Plant'!$AH39:$AM39)/SUM('Gross Plant'!$AH$57:$AM$57)*'Capital Spending'!S$8*Reserve!$DW$1</f>
        <v>0</v>
      </c>
      <c r="EN39" s="60">
        <f>-SUM('Gross Plant'!$AH39:$AM39)/SUM('Gross Plant'!$AH$57:$AM$57)*'Capital Spending'!T$8*Reserve!$DW$1</f>
        <v>0</v>
      </c>
      <c r="EO39" s="60">
        <f>-SUM('Gross Plant'!$AH39:$AM39)/SUM('Gross Plant'!$AH$57:$AM$57)*'Capital Spending'!U$8*Reserve!$DW$1</f>
        <v>0</v>
      </c>
      <c r="EP39" s="60">
        <f>-SUM('Gross Plant'!$AH39:$AM39)/SUM('Gross Plant'!$AH$57:$AM$57)*'Capital Spending'!V$8*Reserve!$DW$1</f>
        <v>0</v>
      </c>
      <c r="EQ39" s="60">
        <f>-SUM('Gross Plant'!$AH39:$AM39)/SUM('Gross Plant'!$AH$57:$AM$57)*'Capital Spending'!W$8*Reserve!$DW$1</f>
        <v>0</v>
      </c>
    </row>
    <row r="40" spans="1:147" s="2" customFormat="1">
      <c r="A40" s="51">
        <v>39010</v>
      </c>
      <c r="B40" s="32" t="s">
        <v>132</v>
      </c>
      <c r="C40" s="53">
        <f t="shared" si="62"/>
        <v>2982588.1793999616</v>
      </c>
      <c r="D40" s="53">
        <f t="shared" si="63"/>
        <v>3400213.5990710007</v>
      </c>
      <c r="E40" s="72">
        <f>'[20]Pivot End Balances'!AA110</f>
        <v>2809144.23</v>
      </c>
      <c r="F40" s="41">
        <f t="shared" si="64"/>
        <v>2838016.75</v>
      </c>
      <c r="G40" s="41">
        <f t="shared" si="65"/>
        <v>2866889.27</v>
      </c>
      <c r="H40" s="41">
        <f t="shared" si="66"/>
        <v>2895761.79</v>
      </c>
      <c r="I40" s="41">
        <f t="shared" si="67"/>
        <v>2924634.31</v>
      </c>
      <c r="J40" s="41">
        <f t="shared" si="68"/>
        <v>2953506.83</v>
      </c>
      <c r="K40" s="41">
        <f t="shared" si="69"/>
        <v>2982379.35</v>
      </c>
      <c r="L40" s="41">
        <f t="shared" si="70"/>
        <v>3011381.1453428334</v>
      </c>
      <c r="M40" s="41">
        <f t="shared" si="71"/>
        <v>3040382.9406856666</v>
      </c>
      <c r="N40" s="41">
        <f t="shared" si="72"/>
        <v>3069384.7360284999</v>
      </c>
      <c r="O40" s="41">
        <f t="shared" si="73"/>
        <v>3098386.5313713332</v>
      </c>
      <c r="P40" s="41">
        <f t="shared" si="74"/>
        <v>3127388.3267141664</v>
      </c>
      <c r="Q40" s="41">
        <f t="shared" si="75"/>
        <v>3156390.1220569997</v>
      </c>
      <c r="R40" s="41">
        <f t="shared" si="76"/>
        <v>3185391.917399833</v>
      </c>
      <c r="S40" s="41">
        <f t="shared" si="77"/>
        <v>3214393.7127426662</v>
      </c>
      <c r="T40" s="41">
        <f t="shared" si="78"/>
        <v>3243395.5080854995</v>
      </c>
      <c r="U40" s="41">
        <f t="shared" si="79"/>
        <v>3269531.856583083</v>
      </c>
      <c r="V40" s="41">
        <f t="shared" si="80"/>
        <v>3295668.2050806666</v>
      </c>
      <c r="W40" s="41">
        <f t="shared" si="81"/>
        <v>3321804.5535782501</v>
      </c>
      <c r="X40" s="41">
        <f t="shared" si="82"/>
        <v>3347940.9020758336</v>
      </c>
      <c r="Y40" s="41">
        <f t="shared" si="83"/>
        <v>3374077.2505734172</v>
      </c>
      <c r="Z40" s="41">
        <f t="shared" si="84"/>
        <v>3400213.5990710007</v>
      </c>
      <c r="AA40" s="41">
        <f t="shared" si="85"/>
        <v>3426349.9475685842</v>
      </c>
      <c r="AB40" s="41">
        <f t="shared" si="86"/>
        <v>3452486.2960661678</v>
      </c>
      <c r="AC40" s="41">
        <f t="shared" si="87"/>
        <v>3478622.6445637513</v>
      </c>
      <c r="AD40" s="41">
        <f t="shared" si="88"/>
        <v>3504758.9930613348</v>
      </c>
      <c r="AE40" s="41">
        <f t="shared" si="89"/>
        <v>3530895.3415589184</v>
      </c>
      <c r="AF40" s="41">
        <f t="shared" si="90"/>
        <v>3557031.6900565019</v>
      </c>
      <c r="AG40" s="23">
        <f t="shared" si="91"/>
        <v>3400214</v>
      </c>
      <c r="AH40" s="83">
        <f>'[25]Shared Services Unit'!E$59</f>
        <v>3.3399999999999999E-2</v>
      </c>
      <c r="AI40" s="83">
        <f>'[25]Shared Services Unit'!F$59</f>
        <v>3.0099999999999998E-2</v>
      </c>
      <c r="AJ40" s="31">
        <f>'[20]Pivot Additions'!AB110</f>
        <v>28872.52</v>
      </c>
      <c r="AK40" s="31">
        <f>'[20]Pivot Additions'!AC110</f>
        <v>28872.52</v>
      </c>
      <c r="AL40" s="31">
        <f>'[20]Pivot Additions'!AD110</f>
        <v>28872.52</v>
      </c>
      <c r="AM40" s="31">
        <f>'[20]Pivot Additions'!AE110</f>
        <v>28872.52</v>
      </c>
      <c r="AN40" s="31">
        <f>'[20]Pivot Additions'!AF110</f>
        <v>28872.52</v>
      </c>
      <c r="AO40" s="31">
        <f>'[20]Pivot Additions'!AG110</f>
        <v>28872.52</v>
      </c>
      <c r="AP40" s="44">
        <f>IF('Net Plant'!I40&gt;0,'Gross Plant'!K40*$AH40/12,0)</f>
        <v>29001.795342833339</v>
      </c>
      <c r="AQ40" s="44">
        <f>IF('Net Plant'!J40&gt;0,'Gross Plant'!L40*$AH40/12,0)</f>
        <v>29001.795342833339</v>
      </c>
      <c r="AR40" s="44">
        <f>IF('Net Plant'!K40&gt;0,'Gross Plant'!M40*$AH40/12,0)</f>
        <v>29001.795342833339</v>
      </c>
      <c r="AS40" s="44">
        <f>IF('Net Plant'!L40&gt;0,'Gross Plant'!N40*$AH40/12,0)</f>
        <v>29001.795342833339</v>
      </c>
      <c r="AT40" s="44">
        <f>IF('Net Plant'!M40&gt;0,'Gross Plant'!O40*$AH40/12,0)</f>
        <v>29001.795342833339</v>
      </c>
      <c r="AU40" s="44">
        <f>IF('Net Plant'!N40&gt;0,'Gross Plant'!P40*$AH40/12,0)</f>
        <v>29001.795342833339</v>
      </c>
      <c r="AV40" s="44">
        <f>IF('Net Plant'!O40&gt;0,'Gross Plant'!Q40*$AH40/12,0)</f>
        <v>29001.795342833339</v>
      </c>
      <c r="AW40" s="44">
        <f>IF('Net Plant'!P40&gt;0,'Gross Plant'!R40*$AH40/12,0)</f>
        <v>29001.795342833339</v>
      </c>
      <c r="AX40" s="44">
        <f>IF('Net Plant'!Q40&gt;0,'Gross Plant'!S40*$AH40/12,0)</f>
        <v>29001.795342833339</v>
      </c>
      <c r="AY40" s="44">
        <f>IF('Net Plant'!R40&gt;0,'Gross Plant'!U40*$AI40/12,0)</f>
        <v>26136.348497583331</v>
      </c>
      <c r="AZ40" s="44">
        <f>IF('Net Plant'!S40&gt;0,'Gross Plant'!V40*$AI40/12,0)</f>
        <v>26136.348497583331</v>
      </c>
      <c r="BA40" s="44">
        <f>IF('Net Plant'!T40&gt;0,'Gross Plant'!W40*$AI40/12,0)</f>
        <v>26136.348497583331</v>
      </c>
      <c r="BB40" s="44">
        <f>IF('Net Plant'!U40&gt;0,'Gross Plant'!X40*$AI40/12,0)</f>
        <v>26136.348497583331</v>
      </c>
      <c r="BC40" s="44">
        <f>IF('Net Plant'!V40&gt;0,'Gross Plant'!Y40*$AI40/12,0)</f>
        <v>26136.348497583331</v>
      </c>
      <c r="BD40" s="44">
        <f>IF('Net Plant'!W40&gt;0,'Gross Plant'!Z40*$AI40/12,0)</f>
        <v>26136.348497583331</v>
      </c>
      <c r="BE40" s="44">
        <f>IF('Net Plant'!X40&gt;0,'Gross Plant'!AA40*$AI40/12,0)</f>
        <v>26136.348497583331</v>
      </c>
      <c r="BF40" s="44">
        <f>IF('Net Plant'!Y40&gt;0,'Gross Plant'!AB40*$AI40/12,0)</f>
        <v>26136.348497583331</v>
      </c>
      <c r="BG40" s="44">
        <f>IF('Net Plant'!Z40&gt;0,'Gross Plant'!AC40*$AI40/12,0)</f>
        <v>26136.348497583331</v>
      </c>
      <c r="BH40" s="44">
        <f>IF('Net Plant'!AA40&gt;0,'Gross Plant'!AD40*$AI40/12,0)</f>
        <v>26136.348497583331</v>
      </c>
      <c r="BI40" s="44">
        <f>IF('Net Plant'!AB40&gt;0,'Gross Plant'!AE40*$AI40/12,0)</f>
        <v>26136.348497583331</v>
      </c>
      <c r="BJ40" s="44">
        <f>IF('Net Plant'!AC40&gt;0,'Gross Plant'!AF40*$AI40/12,0)</f>
        <v>26136.348497583331</v>
      </c>
      <c r="BK40" s="23">
        <f t="shared" si="92"/>
        <v>313636.18197099998</v>
      </c>
      <c r="BL40" s="3"/>
      <c r="BM40" s="31">
        <f>'[20]Pivot Retires'!AB110</f>
        <v>0</v>
      </c>
      <c r="BN40" s="31">
        <f>'[20]Pivot Retires'!AC110</f>
        <v>0</v>
      </c>
      <c r="BO40" s="31">
        <f>'[20]Pivot Retires'!AD110</f>
        <v>0</v>
      </c>
      <c r="BP40" s="31">
        <f>'[20]Pivot Retires'!AE110</f>
        <v>0</v>
      </c>
      <c r="BQ40" s="31">
        <f>'[20]Pivot Retires'!AF110</f>
        <v>0</v>
      </c>
      <c r="BR40" s="31">
        <f>'[20]Pivot Retires'!AG110</f>
        <v>0</v>
      </c>
      <c r="BS40" s="31">
        <f>'Gross Plant'!BQ40</f>
        <v>0</v>
      </c>
      <c r="BT40" s="41">
        <f>'Gross Plant'!BR40</f>
        <v>0</v>
      </c>
      <c r="BU40" s="41">
        <f>'Gross Plant'!BS40</f>
        <v>0</v>
      </c>
      <c r="BV40" s="41">
        <f>'Gross Plant'!BT40</f>
        <v>0</v>
      </c>
      <c r="BW40" s="41">
        <f>'Gross Plant'!BU40</f>
        <v>0</v>
      </c>
      <c r="BX40" s="41">
        <f>'Gross Plant'!BV40</f>
        <v>0</v>
      </c>
      <c r="BY40" s="41">
        <f>'Gross Plant'!BW40</f>
        <v>0</v>
      </c>
      <c r="BZ40" s="41">
        <f>'Gross Plant'!BX40</f>
        <v>0</v>
      </c>
      <c r="CA40" s="41">
        <f>'Gross Plant'!BY40</f>
        <v>0</v>
      </c>
      <c r="CB40" s="41">
        <f>'Gross Plant'!BZ40</f>
        <v>0</v>
      </c>
      <c r="CC40" s="41">
        <f>'Gross Plant'!CA40</f>
        <v>0</v>
      </c>
      <c r="CD40" s="41">
        <f>'Gross Plant'!CB40</f>
        <v>0</v>
      </c>
      <c r="CE40" s="41">
        <f>'Gross Plant'!CC40</f>
        <v>0</v>
      </c>
      <c r="CF40" s="41">
        <f>'Gross Plant'!CD40</f>
        <v>0</v>
      </c>
      <c r="CG40" s="41">
        <f>'Gross Plant'!CE40</f>
        <v>0</v>
      </c>
      <c r="CH40" s="41">
        <f>'Gross Plant'!CF40</f>
        <v>0</v>
      </c>
      <c r="CI40" s="41">
        <f>'Gross Plant'!CG40</f>
        <v>0</v>
      </c>
      <c r="CJ40" s="41">
        <f>'Gross Plant'!CH40</f>
        <v>0</v>
      </c>
      <c r="CK40" s="41">
        <f>'Gross Plant'!CI40</f>
        <v>0</v>
      </c>
      <c r="CL40" s="41">
        <f>'Gross Plant'!CJ40</f>
        <v>0</v>
      </c>
      <c r="CM40" s="41">
        <f>'Gross Plant'!CK40</f>
        <v>0</v>
      </c>
      <c r="CN40" s="3"/>
      <c r="CO40" s="31">
        <f>'[20]Pivot Transfers'!AB110</f>
        <v>0</v>
      </c>
      <c r="CP40" s="31">
        <f>'[20]Pivot Transfers'!AC110</f>
        <v>0</v>
      </c>
      <c r="CQ40" s="31">
        <f>'[20]Pivot Transfers'!AD110</f>
        <v>0</v>
      </c>
      <c r="CR40" s="31">
        <f>'[20]Pivot Transfers'!AE110</f>
        <v>0</v>
      </c>
      <c r="CS40" s="31">
        <f>'[20]Pivot Transfers'!AF110</f>
        <v>0</v>
      </c>
      <c r="CT40" s="31">
        <f>'[20]Pivot Transfers'!AG110</f>
        <v>0</v>
      </c>
      <c r="CU40" s="31">
        <v>0</v>
      </c>
      <c r="CV40" s="31">
        <v>0</v>
      </c>
      <c r="CW40" s="31">
        <v>0</v>
      </c>
      <c r="CX40" s="42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3"/>
      <c r="DQ40" s="41">
        <f>'[20]Pivot COR'!AB110</f>
        <v>0</v>
      </c>
      <c r="DR40" s="41">
        <f>'[20]Pivot COR'!AC110</f>
        <v>0</v>
      </c>
      <c r="DS40" s="41">
        <f>'[20]Pivot COR'!AD110</f>
        <v>0</v>
      </c>
      <c r="DT40" s="41">
        <f>'[20]Pivot COR'!AE110</f>
        <v>0</v>
      </c>
      <c r="DU40" s="41">
        <f>'[20]Pivot COR'!AF110</f>
        <v>0</v>
      </c>
      <c r="DV40" s="41">
        <f>'[20]Pivot COR'!AG110</f>
        <v>0</v>
      </c>
      <c r="DW40" s="60">
        <f>SUM('Gross Plant'!$AH40:$AM40)/SUM('Gross Plant'!$AH$57:$AM$57)*$DW$57</f>
        <v>0</v>
      </c>
      <c r="DX40" s="60">
        <f>-SUM('Gross Plant'!$AH40:$AM40)/SUM('Gross Plant'!$AH$57:$AM$57)*'Capital Spending'!D$8*Reserve!$DW$1</f>
        <v>0</v>
      </c>
      <c r="DY40" s="60">
        <f>-SUM('Gross Plant'!$AH40:$AM40)/SUM('Gross Plant'!$AH$57:$AM$57)*'Capital Spending'!E$8*Reserve!$DW$1</f>
        <v>0</v>
      </c>
      <c r="DZ40" s="60">
        <f>-SUM('Gross Plant'!$AH40:$AM40)/SUM('Gross Plant'!$AH$57:$AM$57)*'Capital Spending'!F$8*Reserve!$DW$1</f>
        <v>0</v>
      </c>
      <c r="EA40" s="60">
        <f>-SUM('Gross Plant'!$AH40:$AM40)/SUM('Gross Plant'!$AH$57:$AM$57)*'Capital Spending'!G$8*Reserve!$DW$1</f>
        <v>0</v>
      </c>
      <c r="EB40" s="60">
        <f>-SUM('Gross Plant'!$AH40:$AM40)/SUM('Gross Plant'!$AH$57:$AM$57)*'Capital Spending'!H$8*Reserve!$DW$1</f>
        <v>0</v>
      </c>
      <c r="EC40" s="60">
        <f>-SUM('Gross Plant'!$AH40:$AM40)/SUM('Gross Plant'!$AH$57:$AM$57)*'Capital Spending'!I$8*Reserve!$DW$1</f>
        <v>0</v>
      </c>
      <c r="ED40" s="60">
        <f>-SUM('Gross Plant'!$AH40:$AM40)/SUM('Gross Plant'!$AH$57:$AM$57)*'Capital Spending'!J$8*Reserve!$DW$1</f>
        <v>0</v>
      </c>
      <c r="EE40" s="60">
        <f>-SUM('Gross Plant'!$AH40:$AM40)/SUM('Gross Plant'!$AH$57:$AM$57)*'Capital Spending'!K$8*Reserve!$DW$1</f>
        <v>0</v>
      </c>
      <c r="EF40" s="60">
        <f>-SUM('Gross Plant'!$AH40:$AM40)/SUM('Gross Plant'!$AH$57:$AM$57)*'Capital Spending'!L$8*Reserve!$DW$1</f>
        <v>0</v>
      </c>
      <c r="EG40" s="60">
        <f>-SUM('Gross Plant'!$AH40:$AM40)/SUM('Gross Plant'!$AH$57:$AM$57)*'Capital Spending'!M$8*Reserve!$DW$1</f>
        <v>0</v>
      </c>
      <c r="EH40" s="60">
        <f>-SUM('Gross Plant'!$AH40:$AM40)/SUM('Gross Plant'!$AH$57:$AM$57)*'Capital Spending'!N$8*Reserve!$DW$1</f>
        <v>0</v>
      </c>
      <c r="EI40" s="60">
        <f>-SUM('Gross Plant'!$AH40:$AM40)/SUM('Gross Plant'!$AH$57:$AM$57)*'Capital Spending'!O$8*Reserve!$DW$1</f>
        <v>0</v>
      </c>
      <c r="EJ40" s="60">
        <f>-SUM('Gross Plant'!$AH40:$AM40)/SUM('Gross Plant'!$AH$57:$AM$57)*'Capital Spending'!P$8*Reserve!$DW$1</f>
        <v>0</v>
      </c>
      <c r="EK40" s="60">
        <f>-SUM('Gross Plant'!$AH40:$AM40)/SUM('Gross Plant'!$AH$57:$AM$57)*'Capital Spending'!Q$8*Reserve!$DW$1</f>
        <v>0</v>
      </c>
      <c r="EL40" s="60">
        <f>-SUM('Gross Plant'!$AH40:$AM40)/SUM('Gross Plant'!$AH$57:$AM$57)*'Capital Spending'!R$8*Reserve!$DW$1</f>
        <v>0</v>
      </c>
      <c r="EM40" s="60">
        <f>-SUM('Gross Plant'!$AH40:$AM40)/SUM('Gross Plant'!$AH$57:$AM$57)*'Capital Spending'!S$8*Reserve!$DW$1</f>
        <v>0</v>
      </c>
      <c r="EN40" s="60">
        <f>-SUM('Gross Plant'!$AH40:$AM40)/SUM('Gross Plant'!$AH$57:$AM$57)*'Capital Spending'!T$8*Reserve!$DW$1</f>
        <v>0</v>
      </c>
      <c r="EO40" s="60">
        <f>-SUM('Gross Plant'!$AH40:$AM40)/SUM('Gross Plant'!$AH$57:$AM$57)*'Capital Spending'!U$8*Reserve!$DW$1</f>
        <v>0</v>
      </c>
      <c r="EP40" s="60">
        <f>-SUM('Gross Plant'!$AH40:$AM40)/SUM('Gross Plant'!$AH$57:$AM$57)*'Capital Spending'!V$8*Reserve!$DW$1</f>
        <v>0</v>
      </c>
      <c r="EQ40" s="60">
        <f>-SUM('Gross Plant'!$AH40:$AM40)/SUM('Gross Plant'!$AH$57:$AM$57)*'Capital Spending'!W$8*Reserve!$DW$1</f>
        <v>0</v>
      </c>
    </row>
    <row r="41" spans="1:147" s="2" customFormat="1">
      <c r="A41" s="51">
        <v>39100</v>
      </c>
      <c r="B41" s="32" t="s">
        <v>12</v>
      </c>
      <c r="C41" s="53">
        <f t="shared" si="62"/>
        <v>331357.96869666525</v>
      </c>
      <c r="D41" s="53">
        <f t="shared" si="63"/>
        <v>446777.88771304733</v>
      </c>
      <c r="E41" s="72">
        <f>'[20]Pivot End Balances'!AA111</f>
        <v>284728.78999999998</v>
      </c>
      <c r="F41" s="41">
        <f t="shared" si="64"/>
        <v>292508.17</v>
      </c>
      <c r="G41" s="41">
        <f t="shared" si="65"/>
        <v>300287.55</v>
      </c>
      <c r="H41" s="41">
        <f t="shared" si="66"/>
        <v>308097.08999999997</v>
      </c>
      <c r="I41" s="41">
        <f t="shared" si="67"/>
        <v>315906.05</v>
      </c>
      <c r="J41" s="41">
        <f t="shared" si="68"/>
        <v>323596.67</v>
      </c>
      <c r="K41" s="41">
        <f t="shared" si="69"/>
        <v>331287.28999999998</v>
      </c>
      <c r="L41" s="41">
        <f t="shared" si="70"/>
        <v>339088.00262099999</v>
      </c>
      <c r="M41" s="41">
        <f t="shared" si="71"/>
        <v>346876.57187903911</v>
      </c>
      <c r="N41" s="41">
        <f t="shared" si="72"/>
        <v>354659.44986626878</v>
      </c>
      <c r="O41" s="41">
        <f t="shared" si="73"/>
        <v>362436.5956144525</v>
      </c>
      <c r="P41" s="41">
        <f t="shared" si="74"/>
        <v>370207.95987017482</v>
      </c>
      <c r="Q41" s="41">
        <f t="shared" si="75"/>
        <v>377973.40320571238</v>
      </c>
      <c r="R41" s="41">
        <f t="shared" si="76"/>
        <v>385734.32368580956</v>
      </c>
      <c r="S41" s="41">
        <f t="shared" si="77"/>
        <v>393490.21091188904</v>
      </c>
      <c r="T41" s="41">
        <f t="shared" si="78"/>
        <v>401241.71994964074</v>
      </c>
      <c r="U41" s="41">
        <f t="shared" si="79"/>
        <v>408850.10436103097</v>
      </c>
      <c r="V41" s="41">
        <f t="shared" si="80"/>
        <v>416454.30583569326</v>
      </c>
      <c r="W41" s="41">
        <f t="shared" si="81"/>
        <v>424054.27751094109</v>
      </c>
      <c r="X41" s="41">
        <f t="shared" si="82"/>
        <v>431647.17882875598</v>
      </c>
      <c r="Y41" s="41">
        <f t="shared" si="83"/>
        <v>439234.48773158196</v>
      </c>
      <c r="Z41" s="41">
        <f t="shared" si="84"/>
        <v>446816.16396278952</v>
      </c>
      <c r="AA41" s="41">
        <f t="shared" si="85"/>
        <v>454392.15912448172</v>
      </c>
      <c r="AB41" s="41">
        <f t="shared" si="86"/>
        <v>461962.33621075662</v>
      </c>
      <c r="AC41" s="41">
        <f t="shared" si="87"/>
        <v>469528.06900235557</v>
      </c>
      <c r="AD41" s="41">
        <f t="shared" si="88"/>
        <v>477088.85596618528</v>
      </c>
      <c r="AE41" s="41">
        <f t="shared" si="89"/>
        <v>484645.34078962344</v>
      </c>
      <c r="AF41" s="41">
        <f t="shared" si="90"/>
        <v>492197.54099577921</v>
      </c>
      <c r="AG41" s="23">
        <f t="shared" si="91"/>
        <v>446778</v>
      </c>
      <c r="AH41" s="83">
        <f>'[25]Shared Services Unit'!E$42</f>
        <v>4.0300000000000002E-2</v>
      </c>
      <c r="AI41" s="83">
        <f>'[25]Shared Services Unit'!F$42</f>
        <v>3.9600000000000003E-2</v>
      </c>
      <c r="AJ41" s="31">
        <f>'[20]Pivot Additions'!AB111</f>
        <v>7779.38</v>
      </c>
      <c r="AK41" s="31">
        <f>'[20]Pivot Additions'!AC111</f>
        <v>7779.38</v>
      </c>
      <c r="AL41" s="31">
        <f>'[20]Pivot Additions'!AD111</f>
        <v>7809.54</v>
      </c>
      <c r="AM41" s="31">
        <f>'[20]Pivot Additions'!AE111</f>
        <v>7808.96</v>
      </c>
      <c r="AN41" s="31">
        <f>'[20]Pivot Additions'!AF111</f>
        <v>7690.62</v>
      </c>
      <c r="AO41" s="31">
        <f>'[20]Pivot Additions'!AG111</f>
        <v>7690.62</v>
      </c>
      <c r="AP41" s="44">
        <f>IF('Net Plant'!I41&gt;0,'Gross Plant'!K41*$AH41/12,0)</f>
        <v>7800.7126209999988</v>
      </c>
      <c r="AQ41" s="44">
        <f>IF('Net Plant'!J41&gt;0,'Gross Plant'!L41*$AH41/12,0)</f>
        <v>7788.5692580391415</v>
      </c>
      <c r="AR41" s="44">
        <f>IF('Net Plant'!K41&gt;0,'Gross Plant'!M41*$AH41/12,0)</f>
        <v>7782.8779872297018</v>
      </c>
      <c r="AS41" s="44">
        <f>IF('Net Plant'!L41&gt;0,'Gross Plant'!N41*$AH41/12,0)</f>
        <v>7777.1457481837069</v>
      </c>
      <c r="AT41" s="44">
        <f>IF('Net Plant'!M41&gt;0,'Gross Plant'!O41*$AH41/12,0)</f>
        <v>7771.3642557223493</v>
      </c>
      <c r="AU41" s="44">
        <f>IF('Net Plant'!N41&gt;0,'Gross Plant'!P41*$AH41/12,0)</f>
        <v>7765.4433355375904</v>
      </c>
      <c r="AV41" s="44">
        <f>IF('Net Plant'!O41&gt;0,'Gross Plant'!Q41*$AH41/12,0)</f>
        <v>7760.9204800971638</v>
      </c>
      <c r="AW41" s="44">
        <f>IF('Net Plant'!P41&gt;0,'Gross Plant'!R41*$AH41/12,0)</f>
        <v>7755.8872260794587</v>
      </c>
      <c r="AX41" s="44">
        <f>IF('Net Plant'!Q41&gt;0,'Gross Plant'!S41*$AH41/12,0)</f>
        <v>7751.5090377517017</v>
      </c>
      <c r="AY41" s="44">
        <f>IF('Net Plant'!R41&gt;0,'Gross Plant'!U41*$AI41/12,0)</f>
        <v>7608.384411390246</v>
      </c>
      <c r="AZ41" s="44">
        <f>IF('Net Plant'!S41&gt;0,'Gross Plant'!V41*$AI41/12,0)</f>
        <v>7604.2014746623063</v>
      </c>
      <c r="BA41" s="44">
        <f>IF('Net Plant'!T41&gt;0,'Gross Plant'!W41*$AI41/12,0)</f>
        <v>7599.9716752478307</v>
      </c>
      <c r="BB41" s="44">
        <f>IF('Net Plant'!U41&gt;0,'Gross Plant'!X41*$AI41/12,0)</f>
        <v>7592.9013178148998</v>
      </c>
      <c r="BC41" s="44">
        <f>IF('Net Plant'!V41&gt;0,'Gross Plant'!Y41*$AI41/12,0)</f>
        <v>7587.308902825971</v>
      </c>
      <c r="BD41" s="44">
        <f>IF('Net Plant'!W41&gt;0,'Gross Plant'!Z41*$AI41/12,0)</f>
        <v>7581.6762312075743</v>
      </c>
      <c r="BE41" s="44">
        <f>IF('Net Plant'!X41&gt;0,'Gross Plant'!AA41*$AI41/12,0)</f>
        <v>7575.9951616921962</v>
      </c>
      <c r="BF41" s="44">
        <f>IF('Net Plant'!Y41&gt;0,'Gross Plant'!AB41*$AI41/12,0)</f>
        <v>7570.1770862749145</v>
      </c>
      <c r="BG41" s="44">
        <f>IF('Net Plant'!Z41&gt;0,'Gross Plant'!AC41*$AI41/12,0)</f>
        <v>7565.7327915989626</v>
      </c>
      <c r="BH41" s="44">
        <f>IF('Net Plant'!AA41&gt;0,'Gross Plant'!AD41*$AI41/12,0)</f>
        <v>7560.7869638297025</v>
      </c>
      <c r="BI41" s="44">
        <f>IF('Net Plant'!AB41&gt;0,'Gross Plant'!AE41*$AI41/12,0)</f>
        <v>7556.4848234381607</v>
      </c>
      <c r="BJ41" s="44">
        <f>IF('Net Plant'!AC41&gt;0,'Gross Plant'!AF41*$AI41/12,0)</f>
        <v>7552.2002061557469</v>
      </c>
      <c r="BK41" s="23">
        <f t="shared" si="92"/>
        <v>90955.821046138502</v>
      </c>
      <c r="BL41" s="3"/>
      <c r="BM41" s="31">
        <f>'[20]Pivot Retires'!AB111</f>
        <v>0</v>
      </c>
      <c r="BN41" s="31">
        <f>'[20]Pivot Retires'!AC111</f>
        <v>0</v>
      </c>
      <c r="BO41" s="31">
        <f>'[20]Pivot Retires'!AD111</f>
        <v>0</v>
      </c>
      <c r="BP41" s="31">
        <f>'[20]Pivot Retires'!AE111</f>
        <v>0</v>
      </c>
      <c r="BQ41" s="31">
        <f>'[20]Pivot Retires'!AF111</f>
        <v>0</v>
      </c>
      <c r="BR41" s="31">
        <f>'[20]Pivot Retires'!AG111</f>
        <v>0</v>
      </c>
      <c r="BS41" s="31">
        <f>'Gross Plant'!BQ41</f>
        <v>0</v>
      </c>
      <c r="BT41" s="41">
        <f>'Gross Plant'!BR41</f>
        <v>0</v>
      </c>
      <c r="BU41" s="41">
        <f>'Gross Plant'!BS41</f>
        <v>0</v>
      </c>
      <c r="BV41" s="41">
        <f>'Gross Plant'!BT41</f>
        <v>0</v>
      </c>
      <c r="BW41" s="41">
        <f>'Gross Plant'!BU41</f>
        <v>0</v>
      </c>
      <c r="BX41" s="41">
        <f>'Gross Plant'!BV41</f>
        <v>0</v>
      </c>
      <c r="BY41" s="41">
        <f>'Gross Plant'!BW41</f>
        <v>0</v>
      </c>
      <c r="BZ41" s="41">
        <f>'Gross Plant'!BX41</f>
        <v>0</v>
      </c>
      <c r="CA41" s="41">
        <f>'Gross Plant'!BY41</f>
        <v>0</v>
      </c>
      <c r="CB41" s="41">
        <f>'Gross Plant'!BZ41</f>
        <v>0</v>
      </c>
      <c r="CC41" s="41">
        <f>'Gross Plant'!CA41</f>
        <v>0</v>
      </c>
      <c r="CD41" s="41">
        <f>'Gross Plant'!CB41</f>
        <v>0</v>
      </c>
      <c r="CE41" s="41">
        <f>'Gross Plant'!CC41</f>
        <v>0</v>
      </c>
      <c r="CF41" s="41">
        <f>'Gross Plant'!CD41</f>
        <v>0</v>
      </c>
      <c r="CG41" s="41">
        <f>'Gross Plant'!CE41</f>
        <v>0</v>
      </c>
      <c r="CH41" s="41">
        <f>'Gross Plant'!CF41</f>
        <v>0</v>
      </c>
      <c r="CI41" s="41">
        <f>'Gross Plant'!CG41</f>
        <v>0</v>
      </c>
      <c r="CJ41" s="41">
        <f>'Gross Plant'!CH41</f>
        <v>0</v>
      </c>
      <c r="CK41" s="41">
        <f>'Gross Plant'!CI41</f>
        <v>0</v>
      </c>
      <c r="CL41" s="41">
        <f>'Gross Plant'!CJ41</f>
        <v>0</v>
      </c>
      <c r="CM41" s="41">
        <f>'Gross Plant'!CK41</f>
        <v>0</v>
      </c>
      <c r="CN41" s="3"/>
      <c r="CO41" s="31">
        <f>'[20]Pivot Transfers'!AB111</f>
        <v>0</v>
      </c>
      <c r="CP41" s="31">
        <f>'[20]Pivot Transfers'!AC111</f>
        <v>0</v>
      </c>
      <c r="CQ41" s="31">
        <f>'[20]Pivot Transfers'!AD111</f>
        <v>0</v>
      </c>
      <c r="CR41" s="31">
        <f>'[20]Pivot Transfers'!AE111</f>
        <v>0</v>
      </c>
      <c r="CS41" s="31">
        <f>'[20]Pivot Transfers'!AF111</f>
        <v>0</v>
      </c>
      <c r="CT41" s="31">
        <f>'[20]Pivot Transfers'!AG111</f>
        <v>0</v>
      </c>
      <c r="CU41" s="31">
        <v>0</v>
      </c>
      <c r="CV41" s="31">
        <v>0</v>
      </c>
      <c r="CW41" s="31">
        <v>0</v>
      </c>
      <c r="CX41" s="42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3"/>
      <c r="DQ41" s="41">
        <f>'[20]Pivot COR'!AB111</f>
        <v>0</v>
      </c>
      <c r="DR41" s="41">
        <f>'[20]Pivot COR'!AC111</f>
        <v>0</v>
      </c>
      <c r="DS41" s="41">
        <f>'[20]Pivot COR'!AD111</f>
        <v>0</v>
      </c>
      <c r="DT41" s="41">
        <f>'[20]Pivot COR'!AE111</f>
        <v>0</v>
      </c>
      <c r="DU41" s="41">
        <f>'[20]Pivot COR'!AF111</f>
        <v>0</v>
      </c>
      <c r="DV41" s="41">
        <f>'[20]Pivot COR'!AG111</f>
        <v>0</v>
      </c>
      <c r="DW41" s="60">
        <f>SUM('Gross Plant'!$AH41:$AM41)/SUM('Gross Plant'!$AH$57:$AM$57)*$DW$57</f>
        <v>0</v>
      </c>
      <c r="DX41" s="60">
        <f>-SUM('Gross Plant'!$AH41:$AM41)/SUM('Gross Plant'!$AH$57:$AM$57)*'Capital Spending'!D$8*Reserve!$DW$1</f>
        <v>0</v>
      </c>
      <c r="DY41" s="60">
        <f>-SUM('Gross Plant'!$AH41:$AM41)/SUM('Gross Plant'!$AH$57:$AM$57)*'Capital Spending'!E$8*Reserve!$DW$1</f>
        <v>0</v>
      </c>
      <c r="DZ41" s="60">
        <f>-SUM('Gross Plant'!$AH41:$AM41)/SUM('Gross Plant'!$AH$57:$AM$57)*'Capital Spending'!F$8*Reserve!$DW$1</f>
        <v>0</v>
      </c>
      <c r="EA41" s="60">
        <f>-SUM('Gross Plant'!$AH41:$AM41)/SUM('Gross Plant'!$AH$57:$AM$57)*'Capital Spending'!G$8*Reserve!$DW$1</f>
        <v>0</v>
      </c>
      <c r="EB41" s="60">
        <f>-SUM('Gross Plant'!$AH41:$AM41)/SUM('Gross Plant'!$AH$57:$AM$57)*'Capital Spending'!H$8*Reserve!$DW$1</f>
        <v>0</v>
      </c>
      <c r="EC41" s="60">
        <f>-SUM('Gross Plant'!$AH41:$AM41)/SUM('Gross Plant'!$AH$57:$AM$57)*'Capital Spending'!I$8*Reserve!$DW$1</f>
        <v>0</v>
      </c>
      <c r="ED41" s="60">
        <f>-SUM('Gross Plant'!$AH41:$AM41)/SUM('Gross Plant'!$AH$57:$AM$57)*'Capital Spending'!J$8*Reserve!$DW$1</f>
        <v>0</v>
      </c>
      <c r="EE41" s="60">
        <f>-SUM('Gross Plant'!$AH41:$AM41)/SUM('Gross Plant'!$AH$57:$AM$57)*'Capital Spending'!K$8*Reserve!$DW$1</f>
        <v>0</v>
      </c>
      <c r="EF41" s="60">
        <f>-SUM('Gross Plant'!$AH41:$AM41)/SUM('Gross Plant'!$AH$57:$AM$57)*'Capital Spending'!L$8*Reserve!$DW$1</f>
        <v>0</v>
      </c>
      <c r="EG41" s="60">
        <f>-SUM('Gross Plant'!$AH41:$AM41)/SUM('Gross Plant'!$AH$57:$AM$57)*'Capital Spending'!M$8*Reserve!$DW$1</f>
        <v>0</v>
      </c>
      <c r="EH41" s="60">
        <f>-SUM('Gross Plant'!$AH41:$AM41)/SUM('Gross Plant'!$AH$57:$AM$57)*'Capital Spending'!N$8*Reserve!$DW$1</f>
        <v>0</v>
      </c>
      <c r="EI41" s="60">
        <f>-SUM('Gross Plant'!$AH41:$AM41)/SUM('Gross Plant'!$AH$57:$AM$57)*'Capital Spending'!O$8*Reserve!$DW$1</f>
        <v>0</v>
      </c>
      <c r="EJ41" s="60">
        <f>-SUM('Gross Plant'!$AH41:$AM41)/SUM('Gross Plant'!$AH$57:$AM$57)*'Capital Spending'!P$8*Reserve!$DW$1</f>
        <v>0</v>
      </c>
      <c r="EK41" s="60">
        <f>-SUM('Gross Plant'!$AH41:$AM41)/SUM('Gross Plant'!$AH$57:$AM$57)*'Capital Spending'!Q$8*Reserve!$DW$1</f>
        <v>0</v>
      </c>
      <c r="EL41" s="60">
        <f>-SUM('Gross Plant'!$AH41:$AM41)/SUM('Gross Plant'!$AH$57:$AM$57)*'Capital Spending'!R$8*Reserve!$DW$1</f>
        <v>0</v>
      </c>
      <c r="EM41" s="60">
        <f>-SUM('Gross Plant'!$AH41:$AM41)/SUM('Gross Plant'!$AH$57:$AM$57)*'Capital Spending'!S$8*Reserve!$DW$1</f>
        <v>0</v>
      </c>
      <c r="EN41" s="60">
        <f>-SUM('Gross Plant'!$AH41:$AM41)/SUM('Gross Plant'!$AH$57:$AM$57)*'Capital Spending'!T$8*Reserve!$DW$1</f>
        <v>0</v>
      </c>
      <c r="EO41" s="60">
        <f>-SUM('Gross Plant'!$AH41:$AM41)/SUM('Gross Plant'!$AH$57:$AM$57)*'Capital Spending'!U$8*Reserve!$DW$1</f>
        <v>0</v>
      </c>
      <c r="EP41" s="60">
        <f>-SUM('Gross Plant'!$AH41:$AM41)/SUM('Gross Plant'!$AH$57:$AM$57)*'Capital Spending'!V$8*Reserve!$DW$1</f>
        <v>0</v>
      </c>
      <c r="EQ41" s="60">
        <f>-SUM('Gross Plant'!$AH41:$AM41)/SUM('Gross Plant'!$AH$57:$AM$57)*'Capital Spending'!W$8*Reserve!$DW$1</f>
        <v>0</v>
      </c>
    </row>
    <row r="42" spans="1:147" s="2" customFormat="1">
      <c r="A42" s="51">
        <v>39103</v>
      </c>
      <c r="B42" s="32" t="s">
        <v>14</v>
      </c>
      <c r="C42" s="53">
        <f t="shared" si="62"/>
        <v>177.2746153846154</v>
      </c>
      <c r="D42" s="53">
        <f t="shared" si="63"/>
        <v>176.23000000000002</v>
      </c>
      <c r="E42" s="72">
        <f>'[20]Pivot End Balances'!AA112</f>
        <v>149.07</v>
      </c>
      <c r="F42" s="41">
        <f t="shared" si="64"/>
        <v>162.65</v>
      </c>
      <c r="G42" s="41">
        <f t="shared" si="65"/>
        <v>176.23000000000002</v>
      </c>
      <c r="H42" s="41">
        <f t="shared" si="66"/>
        <v>189.81000000000003</v>
      </c>
      <c r="I42" s="41">
        <f t="shared" si="67"/>
        <v>203.39000000000004</v>
      </c>
      <c r="J42" s="41">
        <f t="shared" si="68"/>
        <v>189.81000000000003</v>
      </c>
      <c r="K42" s="41">
        <f t="shared" si="69"/>
        <v>176.23000000000002</v>
      </c>
      <c r="L42" s="41">
        <f t="shared" si="70"/>
        <v>176.23000000000002</v>
      </c>
      <c r="M42" s="41">
        <f t="shared" si="71"/>
        <v>176.23000000000002</v>
      </c>
      <c r="N42" s="41">
        <f t="shared" si="72"/>
        <v>176.23000000000002</v>
      </c>
      <c r="O42" s="41">
        <f t="shared" si="73"/>
        <v>176.23000000000002</v>
      </c>
      <c r="P42" s="41">
        <f t="shared" si="74"/>
        <v>176.23000000000002</v>
      </c>
      <c r="Q42" s="41">
        <f t="shared" si="75"/>
        <v>176.23000000000002</v>
      </c>
      <c r="R42" s="41">
        <f t="shared" si="76"/>
        <v>176.23000000000002</v>
      </c>
      <c r="S42" s="41">
        <f t="shared" si="77"/>
        <v>176.23000000000002</v>
      </c>
      <c r="T42" s="41">
        <f t="shared" si="78"/>
        <v>176.23000000000002</v>
      </c>
      <c r="U42" s="41">
        <f t="shared" si="79"/>
        <v>176.23000000000002</v>
      </c>
      <c r="V42" s="41">
        <f t="shared" si="80"/>
        <v>176.23000000000002</v>
      </c>
      <c r="W42" s="41">
        <f t="shared" si="81"/>
        <v>176.23000000000002</v>
      </c>
      <c r="X42" s="41">
        <f t="shared" si="82"/>
        <v>176.23000000000002</v>
      </c>
      <c r="Y42" s="41">
        <f t="shared" si="83"/>
        <v>176.23000000000002</v>
      </c>
      <c r="Z42" s="41">
        <f t="shared" si="84"/>
        <v>176.23000000000002</v>
      </c>
      <c r="AA42" s="41">
        <f t="shared" si="85"/>
        <v>176.23000000000002</v>
      </c>
      <c r="AB42" s="41">
        <f t="shared" si="86"/>
        <v>176.23000000000002</v>
      </c>
      <c r="AC42" s="41">
        <f t="shared" si="87"/>
        <v>176.23000000000002</v>
      </c>
      <c r="AD42" s="41">
        <f t="shared" si="88"/>
        <v>176.23000000000002</v>
      </c>
      <c r="AE42" s="41">
        <f t="shared" si="89"/>
        <v>176.23000000000002</v>
      </c>
      <c r="AF42" s="41">
        <f t="shared" si="90"/>
        <v>176.23000000000002</v>
      </c>
      <c r="AG42" s="23">
        <f t="shared" si="91"/>
        <v>176</v>
      </c>
      <c r="AH42" s="83">
        <f>'[25]Shared Services Unit'!E45</f>
        <v>4.0300000000000002E-2</v>
      </c>
      <c r="AI42" s="83">
        <f>'[25]Shared Services Unit'!F45</f>
        <v>3.9600000000000003E-2</v>
      </c>
      <c r="AJ42" s="31">
        <f>'[20]Pivot Additions'!AB112</f>
        <v>13.58</v>
      </c>
      <c r="AK42" s="31">
        <f>'[20]Pivot Additions'!AC112</f>
        <v>13.58</v>
      </c>
      <c r="AL42" s="31">
        <f>'[20]Pivot Additions'!AD112</f>
        <v>13.58</v>
      </c>
      <c r="AM42" s="31">
        <f>'[20]Pivot Additions'!AE112</f>
        <v>13.58</v>
      </c>
      <c r="AN42" s="31">
        <f>'[20]Pivot Additions'!AF112</f>
        <v>-13.58</v>
      </c>
      <c r="AO42" s="31">
        <f>'[20]Pivot Additions'!AG112</f>
        <v>-13.58</v>
      </c>
      <c r="AP42" s="44">
        <f>IF('Net Plant'!I42&gt;0,'Gross Plant'!K42*$AH42/12,0)</f>
        <v>0</v>
      </c>
      <c r="AQ42" s="44">
        <f>IF('Net Plant'!J42&gt;0,'Gross Plant'!L42*$AH42/12,0)</f>
        <v>0</v>
      </c>
      <c r="AR42" s="44">
        <f>IF('Net Plant'!K42&gt;0,'Gross Plant'!M42*$AH42/12,0)</f>
        <v>0</v>
      </c>
      <c r="AS42" s="44">
        <f>IF('Net Plant'!L42&gt;0,'Gross Plant'!N42*$AH42/12,0)</f>
        <v>0</v>
      </c>
      <c r="AT42" s="44">
        <f>IF('Net Plant'!M42&gt;0,'Gross Plant'!O42*$AH42/12,0)</f>
        <v>0</v>
      </c>
      <c r="AU42" s="44">
        <f>IF('Net Plant'!N42&gt;0,'Gross Plant'!P42*$AH42/12,0)</f>
        <v>0</v>
      </c>
      <c r="AV42" s="44">
        <f>IF('Net Plant'!O42&gt;0,'Gross Plant'!Q42*$AH42/12,0)</f>
        <v>0</v>
      </c>
      <c r="AW42" s="44">
        <f>IF('Net Plant'!P42&gt;0,'Gross Plant'!R42*$AH42/12,0)</f>
        <v>0</v>
      </c>
      <c r="AX42" s="44">
        <f>IF('Net Plant'!Q42&gt;0,'Gross Plant'!S42*$AH42/12,0)</f>
        <v>0</v>
      </c>
      <c r="AY42" s="44">
        <f>IF('Net Plant'!R42&gt;0,'Gross Plant'!U42*$AI42/12,0)</f>
        <v>0</v>
      </c>
      <c r="AZ42" s="44">
        <f>IF('Net Plant'!S42&gt;0,'Gross Plant'!V42*$AI42/12,0)</f>
        <v>0</v>
      </c>
      <c r="BA42" s="44">
        <f>IF('Net Plant'!T42&gt;0,'Gross Plant'!W42*$AI42/12,0)</f>
        <v>0</v>
      </c>
      <c r="BB42" s="44">
        <f>IF('Net Plant'!U42&gt;0,'Gross Plant'!X42*$AI42/12,0)</f>
        <v>0</v>
      </c>
      <c r="BC42" s="44">
        <f>IF('Net Plant'!V42&gt;0,'Gross Plant'!Y42*$AI42/12,0)</f>
        <v>0</v>
      </c>
      <c r="BD42" s="44">
        <f>IF('Net Plant'!W42&gt;0,'Gross Plant'!Z42*$AI42/12,0)</f>
        <v>0</v>
      </c>
      <c r="BE42" s="44">
        <f>IF('Net Plant'!X42&gt;0,'Gross Plant'!AA42*$AI42/12,0)</f>
        <v>0</v>
      </c>
      <c r="BF42" s="44">
        <f>IF('Net Plant'!Y42&gt;0,'Gross Plant'!AB42*$AI42/12,0)</f>
        <v>0</v>
      </c>
      <c r="BG42" s="44">
        <f>IF('Net Plant'!Z42&gt;0,'Gross Plant'!AC42*$AI42/12,0)</f>
        <v>0</v>
      </c>
      <c r="BH42" s="44">
        <f>IF('Net Plant'!AA42&gt;0,'Gross Plant'!AD42*$AI42/12,0)</f>
        <v>0</v>
      </c>
      <c r="BI42" s="44">
        <f>IF('Net Plant'!AB42&gt;0,'Gross Plant'!AE42*$AI42/12,0)</f>
        <v>0</v>
      </c>
      <c r="BJ42" s="44">
        <f>IF('Net Plant'!AC42&gt;0,'Gross Plant'!AF42*$AI42/12,0)</f>
        <v>0</v>
      </c>
      <c r="BK42" s="23">
        <f t="shared" si="92"/>
        <v>0</v>
      </c>
      <c r="BL42" s="3"/>
      <c r="BM42" s="31">
        <f>'[20]Pivot Retires'!AB112</f>
        <v>0</v>
      </c>
      <c r="BN42" s="31">
        <f>'[20]Pivot Retires'!AC112</f>
        <v>0</v>
      </c>
      <c r="BO42" s="31">
        <f>'[20]Pivot Retires'!AD112</f>
        <v>0</v>
      </c>
      <c r="BP42" s="31">
        <f>'[20]Pivot Retires'!AE112</f>
        <v>0</v>
      </c>
      <c r="BQ42" s="31">
        <f>'[20]Pivot Retires'!AF112</f>
        <v>0</v>
      </c>
      <c r="BR42" s="31">
        <f>'[20]Pivot Retires'!AG112</f>
        <v>0</v>
      </c>
      <c r="BS42" s="31">
        <f>'Gross Plant'!BQ42</f>
        <v>0</v>
      </c>
      <c r="BT42" s="41">
        <f>'Gross Plant'!BR42</f>
        <v>0</v>
      </c>
      <c r="BU42" s="41">
        <f>'Gross Plant'!BS42</f>
        <v>0</v>
      </c>
      <c r="BV42" s="41">
        <f>'Gross Plant'!BT42</f>
        <v>0</v>
      </c>
      <c r="BW42" s="41">
        <f>'Gross Plant'!BU42</f>
        <v>0</v>
      </c>
      <c r="BX42" s="41">
        <f>'Gross Plant'!BV42</f>
        <v>0</v>
      </c>
      <c r="BY42" s="41">
        <f>'Gross Plant'!BW42</f>
        <v>0</v>
      </c>
      <c r="BZ42" s="41">
        <f>'Gross Plant'!BX42</f>
        <v>0</v>
      </c>
      <c r="CA42" s="41">
        <f>'Gross Plant'!BY42</f>
        <v>0</v>
      </c>
      <c r="CB42" s="41">
        <f>'Gross Plant'!BZ42</f>
        <v>0</v>
      </c>
      <c r="CC42" s="41">
        <f>'Gross Plant'!CA42</f>
        <v>0</v>
      </c>
      <c r="CD42" s="41">
        <f>'Gross Plant'!CB42</f>
        <v>0</v>
      </c>
      <c r="CE42" s="41">
        <f>'Gross Plant'!CC42</f>
        <v>0</v>
      </c>
      <c r="CF42" s="41">
        <f>'Gross Plant'!CD42</f>
        <v>0</v>
      </c>
      <c r="CG42" s="41">
        <f>'Gross Plant'!CE42</f>
        <v>0</v>
      </c>
      <c r="CH42" s="41">
        <f>'Gross Plant'!CF42</f>
        <v>0</v>
      </c>
      <c r="CI42" s="41">
        <f>'Gross Plant'!CG42</f>
        <v>0</v>
      </c>
      <c r="CJ42" s="41">
        <f>'Gross Plant'!CH42</f>
        <v>0</v>
      </c>
      <c r="CK42" s="41">
        <f>'Gross Plant'!CI42</f>
        <v>0</v>
      </c>
      <c r="CL42" s="41">
        <f>'Gross Plant'!CJ42</f>
        <v>0</v>
      </c>
      <c r="CM42" s="41">
        <f>'Gross Plant'!CK42</f>
        <v>0</v>
      </c>
      <c r="CN42" s="3"/>
      <c r="CO42" s="31">
        <f>'[20]Pivot Transfers'!AB112</f>
        <v>0</v>
      </c>
      <c r="CP42" s="31">
        <f>'[20]Pivot Transfers'!AC112</f>
        <v>0</v>
      </c>
      <c r="CQ42" s="31">
        <f>'[20]Pivot Transfers'!AD112</f>
        <v>0</v>
      </c>
      <c r="CR42" s="31">
        <f>'[20]Pivot Transfers'!AE112</f>
        <v>0</v>
      </c>
      <c r="CS42" s="31">
        <f>'[20]Pivot Transfers'!AF112</f>
        <v>0</v>
      </c>
      <c r="CT42" s="31">
        <f>'[20]Pivot Transfers'!AG112</f>
        <v>0</v>
      </c>
      <c r="CU42" s="31">
        <v>0</v>
      </c>
      <c r="CV42" s="31">
        <v>0</v>
      </c>
      <c r="CW42" s="31">
        <v>0</v>
      </c>
      <c r="CX42" s="42">
        <v>0</v>
      </c>
      <c r="CY42" s="31">
        <v>0</v>
      </c>
      <c r="CZ42" s="31">
        <v>0</v>
      </c>
      <c r="DA42" s="31">
        <v>0</v>
      </c>
      <c r="DB42" s="31">
        <v>0</v>
      </c>
      <c r="DC42" s="31">
        <v>0</v>
      </c>
      <c r="DD42" s="31">
        <v>0</v>
      </c>
      <c r="DE42" s="41">
        <v>0</v>
      </c>
      <c r="DF42" s="41">
        <v>0</v>
      </c>
      <c r="DG42" s="41">
        <v>0</v>
      </c>
      <c r="DH42" s="41">
        <v>0</v>
      </c>
      <c r="DI42" s="41">
        <v>0</v>
      </c>
      <c r="DJ42" s="41">
        <v>0</v>
      </c>
      <c r="DK42" s="41">
        <v>0</v>
      </c>
      <c r="DL42" s="41">
        <v>0</v>
      </c>
      <c r="DM42" s="41">
        <v>0</v>
      </c>
      <c r="DN42" s="41">
        <v>0</v>
      </c>
      <c r="DO42" s="41">
        <v>0</v>
      </c>
      <c r="DP42" s="3"/>
      <c r="DQ42" s="41">
        <f>'[20]Pivot COR'!AB112</f>
        <v>0</v>
      </c>
      <c r="DR42" s="41">
        <f>'[20]Pivot COR'!AC112</f>
        <v>0</v>
      </c>
      <c r="DS42" s="41">
        <f>'[20]Pivot COR'!AD112</f>
        <v>0</v>
      </c>
      <c r="DT42" s="41">
        <f>'[20]Pivot COR'!AE112</f>
        <v>0</v>
      </c>
      <c r="DU42" s="41">
        <f>'[20]Pivot COR'!AF112</f>
        <v>0</v>
      </c>
      <c r="DV42" s="41">
        <f>'[20]Pivot COR'!AG112</f>
        <v>0</v>
      </c>
      <c r="DW42" s="60">
        <f>SUM('Gross Plant'!$AH42:$AM42)/SUM('Gross Plant'!$AH$57:$AM$57)*$DW$57</f>
        <v>0</v>
      </c>
      <c r="DX42" s="60">
        <f>-SUM('Gross Plant'!$AH42:$AM42)/SUM('Gross Plant'!$AH$57:$AM$57)*'Capital Spending'!D$8*Reserve!$DW$1</f>
        <v>0</v>
      </c>
      <c r="DY42" s="60">
        <f>-SUM('Gross Plant'!$AH42:$AM42)/SUM('Gross Plant'!$AH$57:$AM$57)*'Capital Spending'!E$8*Reserve!$DW$1</f>
        <v>0</v>
      </c>
      <c r="DZ42" s="60">
        <f>-SUM('Gross Plant'!$AH42:$AM42)/SUM('Gross Plant'!$AH$57:$AM$57)*'Capital Spending'!F$8*Reserve!$DW$1</f>
        <v>0</v>
      </c>
      <c r="EA42" s="60">
        <f>-SUM('Gross Plant'!$AH42:$AM42)/SUM('Gross Plant'!$AH$57:$AM$57)*'Capital Spending'!G$8*Reserve!$DW$1</f>
        <v>0</v>
      </c>
      <c r="EB42" s="60">
        <f>-SUM('Gross Plant'!$AH42:$AM42)/SUM('Gross Plant'!$AH$57:$AM$57)*'Capital Spending'!H$8*Reserve!$DW$1</f>
        <v>0</v>
      </c>
      <c r="EC42" s="60">
        <f>-SUM('Gross Plant'!$AH42:$AM42)/SUM('Gross Plant'!$AH$57:$AM$57)*'Capital Spending'!I$8*Reserve!$DW$1</f>
        <v>0</v>
      </c>
      <c r="ED42" s="60">
        <f>-SUM('Gross Plant'!$AH42:$AM42)/SUM('Gross Plant'!$AH$57:$AM$57)*'Capital Spending'!J$8*Reserve!$DW$1</f>
        <v>0</v>
      </c>
      <c r="EE42" s="60">
        <f>-SUM('Gross Plant'!$AH42:$AM42)/SUM('Gross Plant'!$AH$57:$AM$57)*'Capital Spending'!K$8*Reserve!$DW$1</f>
        <v>0</v>
      </c>
      <c r="EF42" s="60">
        <f>-SUM('Gross Plant'!$AH42:$AM42)/SUM('Gross Plant'!$AH$57:$AM$57)*'Capital Spending'!L$8*Reserve!$DW$1</f>
        <v>0</v>
      </c>
      <c r="EG42" s="60">
        <f>-SUM('Gross Plant'!$AH42:$AM42)/SUM('Gross Plant'!$AH$57:$AM$57)*'Capital Spending'!M$8*Reserve!$DW$1</f>
        <v>0</v>
      </c>
      <c r="EH42" s="60">
        <f>-SUM('Gross Plant'!$AH42:$AM42)/SUM('Gross Plant'!$AH$57:$AM$57)*'Capital Spending'!N$8*Reserve!$DW$1</f>
        <v>0</v>
      </c>
      <c r="EI42" s="60">
        <f>-SUM('Gross Plant'!$AH42:$AM42)/SUM('Gross Plant'!$AH$57:$AM$57)*'Capital Spending'!O$8*Reserve!$DW$1</f>
        <v>0</v>
      </c>
      <c r="EJ42" s="60">
        <f>-SUM('Gross Plant'!$AH42:$AM42)/SUM('Gross Plant'!$AH$57:$AM$57)*'Capital Spending'!P$8*Reserve!$DW$1</f>
        <v>0</v>
      </c>
      <c r="EK42" s="60">
        <f>-SUM('Gross Plant'!$AH42:$AM42)/SUM('Gross Plant'!$AH$57:$AM$57)*'Capital Spending'!Q$8*Reserve!$DW$1</f>
        <v>0</v>
      </c>
      <c r="EL42" s="60">
        <f>-SUM('Gross Plant'!$AH42:$AM42)/SUM('Gross Plant'!$AH$57:$AM$57)*'Capital Spending'!R$8*Reserve!$DW$1</f>
        <v>0</v>
      </c>
      <c r="EM42" s="60">
        <f>-SUM('Gross Plant'!$AH42:$AM42)/SUM('Gross Plant'!$AH$57:$AM$57)*'Capital Spending'!S$8*Reserve!$DW$1</f>
        <v>0</v>
      </c>
      <c r="EN42" s="60">
        <f>-SUM('Gross Plant'!$AH42:$AM42)/SUM('Gross Plant'!$AH$57:$AM$57)*'Capital Spending'!T$8*Reserve!$DW$1</f>
        <v>0</v>
      </c>
      <c r="EO42" s="60">
        <f>-SUM('Gross Plant'!$AH42:$AM42)/SUM('Gross Plant'!$AH$57:$AM$57)*'Capital Spending'!U$8*Reserve!$DW$1</f>
        <v>0</v>
      </c>
      <c r="EP42" s="60">
        <f>-SUM('Gross Plant'!$AH42:$AM42)/SUM('Gross Plant'!$AH$57:$AM$57)*'Capital Spending'!V$8*Reserve!$DW$1</f>
        <v>0</v>
      </c>
      <c r="EQ42" s="60">
        <f>-SUM('Gross Plant'!$AH42:$AM42)/SUM('Gross Plant'!$AH$57:$AM$57)*'Capital Spending'!W$8*Reserve!$DW$1</f>
        <v>0</v>
      </c>
    </row>
    <row r="43" spans="1:147">
      <c r="A43" s="51">
        <v>39700</v>
      </c>
      <c r="B43" s="32" t="s">
        <v>18</v>
      </c>
      <c r="C43" s="53">
        <f t="shared" si="62"/>
        <v>-6107431.6217438839</v>
      </c>
      <c r="D43" s="53">
        <f t="shared" si="63"/>
        <v>-5968487.3654519999</v>
      </c>
      <c r="E43" s="72">
        <f>'[20]Pivot End Balances'!AA113</f>
        <v>-6161744.0099999998</v>
      </c>
      <c r="F43" s="41">
        <f t="shared" si="64"/>
        <v>-6152695.4299999997</v>
      </c>
      <c r="G43" s="41">
        <f t="shared" si="65"/>
        <v>-6143646.8499999996</v>
      </c>
      <c r="H43" s="41">
        <f t="shared" si="66"/>
        <v>-6134598.2699999996</v>
      </c>
      <c r="I43" s="41">
        <f t="shared" si="67"/>
        <v>-6125549.6899999995</v>
      </c>
      <c r="J43" s="41">
        <f t="shared" si="68"/>
        <v>-6116501.1099999994</v>
      </c>
      <c r="K43" s="41">
        <f t="shared" si="69"/>
        <v>-6107452.5299999993</v>
      </c>
      <c r="L43" s="41">
        <f t="shared" si="70"/>
        <v>-6098391.0067938324</v>
      </c>
      <c r="M43" s="41">
        <f t="shared" si="71"/>
        <v>-6089329.4835876655</v>
      </c>
      <c r="N43" s="41">
        <f t="shared" si="72"/>
        <v>-6080267.9603814986</v>
      </c>
      <c r="O43" s="41">
        <f t="shared" si="73"/>
        <v>-6071206.4371753316</v>
      </c>
      <c r="P43" s="41">
        <f t="shared" si="74"/>
        <v>-6062144.9139691647</v>
      </c>
      <c r="Q43" s="41">
        <f t="shared" si="75"/>
        <v>-6053083.3907629978</v>
      </c>
      <c r="R43" s="41">
        <f t="shared" si="76"/>
        <v>-6044021.8675568309</v>
      </c>
      <c r="S43" s="41">
        <f t="shared" si="77"/>
        <v>-6034960.3443506639</v>
      </c>
      <c r="T43" s="41">
        <f t="shared" si="78"/>
        <v>-6025898.821144497</v>
      </c>
      <c r="U43" s="41">
        <f t="shared" si="79"/>
        <v>-6016330.2451957474</v>
      </c>
      <c r="V43" s="41">
        <f t="shared" si="80"/>
        <v>-6006761.6692469977</v>
      </c>
      <c r="W43" s="41">
        <f t="shared" si="81"/>
        <v>-5997193.093298248</v>
      </c>
      <c r="X43" s="41">
        <f t="shared" si="82"/>
        <v>-5987624.5173494983</v>
      </c>
      <c r="Y43" s="41">
        <f t="shared" si="83"/>
        <v>-5978055.9414007487</v>
      </c>
      <c r="Z43" s="41">
        <f t="shared" si="84"/>
        <v>-5968487.365451999</v>
      </c>
      <c r="AA43" s="41">
        <f t="shared" si="85"/>
        <v>-5958918.7895032493</v>
      </c>
      <c r="AB43" s="41">
        <f t="shared" si="86"/>
        <v>-5949350.2135544997</v>
      </c>
      <c r="AC43" s="41">
        <f t="shared" si="87"/>
        <v>-5939781.63760575</v>
      </c>
      <c r="AD43" s="41">
        <f t="shared" si="88"/>
        <v>-5930213.0616570003</v>
      </c>
      <c r="AE43" s="41">
        <f t="shared" si="89"/>
        <v>-5920644.4857082507</v>
      </c>
      <c r="AF43" s="41">
        <f t="shared" si="90"/>
        <v>-5911075.909759501</v>
      </c>
      <c r="AG43" s="23">
        <f t="shared" si="91"/>
        <v>-5968487</v>
      </c>
      <c r="AH43" s="83">
        <f>'[25]Shared Services Unit'!E46</f>
        <v>5.5399999999999998E-2</v>
      </c>
      <c r="AI43" s="83">
        <f>'[25]Shared Services Unit'!F46</f>
        <v>5.8500000000000003E-2</v>
      </c>
      <c r="AJ43" s="31">
        <f>'[20]Pivot Additions'!AB113</f>
        <v>9048.58</v>
      </c>
      <c r="AK43" s="31">
        <f>'[20]Pivot Additions'!AC113</f>
        <v>9048.58</v>
      </c>
      <c r="AL43" s="31">
        <f>'[20]Pivot Additions'!AD113</f>
        <v>9048.58</v>
      </c>
      <c r="AM43" s="31">
        <f>'[20]Pivot Additions'!AE113</f>
        <v>9048.58</v>
      </c>
      <c r="AN43" s="31">
        <f>'[20]Pivot Additions'!AF113</f>
        <v>9048.58</v>
      </c>
      <c r="AO43" s="31">
        <f>'[20]Pivot Additions'!AG113</f>
        <v>9048.58</v>
      </c>
      <c r="AP43" s="44">
        <f>IF('Net Plant'!I43&gt;0,'Gross Plant'!K43*$AH43/12,0)</f>
        <v>9061.5232061666666</v>
      </c>
      <c r="AQ43" s="44">
        <f>IF('Net Plant'!J43&gt;0,'Gross Plant'!L43*$AH43/12,0)</f>
        <v>9061.5232061666666</v>
      </c>
      <c r="AR43" s="44">
        <f>IF('Net Plant'!K43&gt;0,'Gross Plant'!M43*$AH43/12,0)</f>
        <v>9061.5232061666666</v>
      </c>
      <c r="AS43" s="44">
        <f>IF('Net Plant'!L43&gt;0,'Gross Plant'!N43*$AH43/12,0)</f>
        <v>9061.5232061666666</v>
      </c>
      <c r="AT43" s="44">
        <f>IF('Net Plant'!M43&gt;0,'Gross Plant'!O43*$AH43/12,0)</f>
        <v>9061.5232061666666</v>
      </c>
      <c r="AU43" s="44">
        <f>IF('Net Plant'!N43&gt;0,'Gross Plant'!P43*$AH43/12,0)</f>
        <v>9061.5232061666666</v>
      </c>
      <c r="AV43" s="44">
        <f>IF('Net Plant'!O43&gt;0,'Gross Plant'!Q43*$AH43/12,0)</f>
        <v>9061.5232061666666</v>
      </c>
      <c r="AW43" s="44">
        <f>IF('Net Plant'!P43&gt;0,'Gross Plant'!R43*$AH43/12,0)</f>
        <v>9061.5232061666666</v>
      </c>
      <c r="AX43" s="44">
        <f>IF('Net Plant'!Q43&gt;0,'Gross Plant'!S43*$AH43/12,0)</f>
        <v>9061.5232061666666</v>
      </c>
      <c r="AY43" s="44">
        <f>IF('Net Plant'!R43&gt;0,'Gross Plant'!U43*$AI43/12,0)</f>
        <v>9568.5759487500018</v>
      </c>
      <c r="AZ43" s="44">
        <f>IF('Net Plant'!S43&gt;0,'Gross Plant'!V43*$AI43/12,0)</f>
        <v>9568.5759487500018</v>
      </c>
      <c r="BA43" s="44">
        <f>IF('Net Plant'!T43&gt;0,'Gross Plant'!W43*$AI43/12,0)</f>
        <v>9568.5759487500018</v>
      </c>
      <c r="BB43" s="44">
        <f>IF('Net Plant'!U43&gt;0,'Gross Plant'!X43*$AI43/12,0)</f>
        <v>9568.5759487500018</v>
      </c>
      <c r="BC43" s="44">
        <f>IF('Net Plant'!V43&gt;0,'Gross Plant'!Y43*$AI43/12,0)</f>
        <v>9568.5759487500018</v>
      </c>
      <c r="BD43" s="44">
        <f>IF('Net Plant'!W43&gt;0,'Gross Plant'!Z43*$AI43/12,0)</f>
        <v>9568.5759487500018</v>
      </c>
      <c r="BE43" s="44">
        <f>IF('Net Plant'!X43&gt;0,'Gross Plant'!AA43*$AI43/12,0)</f>
        <v>9568.5759487500018</v>
      </c>
      <c r="BF43" s="44">
        <f>IF('Net Plant'!Y43&gt;0,'Gross Plant'!AB43*$AI43/12,0)</f>
        <v>9568.5759487500018</v>
      </c>
      <c r="BG43" s="44">
        <f>IF('Net Plant'!Z43&gt;0,'Gross Plant'!AC43*$AI43/12,0)</f>
        <v>9568.5759487500018</v>
      </c>
      <c r="BH43" s="44">
        <f>IF('Net Plant'!AA43&gt;0,'Gross Plant'!AD43*$AI43/12,0)</f>
        <v>9568.5759487500018</v>
      </c>
      <c r="BI43" s="44">
        <f>IF('Net Plant'!AB43&gt;0,'Gross Plant'!AE43*$AI43/12,0)</f>
        <v>9568.5759487500018</v>
      </c>
      <c r="BJ43" s="44">
        <f>IF('Net Plant'!AC43&gt;0,'Gross Plant'!AF43*$AI43/12,0)</f>
        <v>9568.5759487500018</v>
      </c>
      <c r="BK43" s="23">
        <f t="shared" si="92"/>
        <v>114822.91138500003</v>
      </c>
      <c r="BL43" s="41"/>
      <c r="BM43" s="31">
        <f>'[20]Pivot Retires'!AB113</f>
        <v>0</v>
      </c>
      <c r="BN43" s="31">
        <f>'[20]Pivot Retires'!AC113</f>
        <v>0</v>
      </c>
      <c r="BO43" s="31">
        <f>'[20]Pivot Retires'!AD113</f>
        <v>0</v>
      </c>
      <c r="BP43" s="31">
        <f>'[20]Pivot Retires'!AE113</f>
        <v>0</v>
      </c>
      <c r="BQ43" s="31">
        <f>'[20]Pivot Retires'!AF113</f>
        <v>0</v>
      </c>
      <c r="BR43" s="31">
        <f>'[20]Pivot Retires'!AG113</f>
        <v>0</v>
      </c>
      <c r="BS43" s="31">
        <f>'Gross Plant'!BQ43</f>
        <v>0</v>
      </c>
      <c r="BT43" s="41">
        <f>'Gross Plant'!BR43</f>
        <v>0</v>
      </c>
      <c r="BU43" s="41">
        <f>'Gross Plant'!BS43</f>
        <v>0</v>
      </c>
      <c r="BV43" s="41">
        <f>'Gross Plant'!BT43</f>
        <v>0</v>
      </c>
      <c r="BW43" s="41">
        <f>'Gross Plant'!BU43</f>
        <v>0</v>
      </c>
      <c r="BX43" s="41">
        <f>'Gross Plant'!BV43</f>
        <v>0</v>
      </c>
      <c r="BY43" s="41">
        <f>'Gross Plant'!BW43</f>
        <v>0</v>
      </c>
      <c r="BZ43" s="41">
        <f>'Gross Plant'!BX43</f>
        <v>0</v>
      </c>
      <c r="CA43" s="41">
        <f>'Gross Plant'!BY43</f>
        <v>0</v>
      </c>
      <c r="CB43" s="41">
        <f>'Gross Plant'!BZ43</f>
        <v>0</v>
      </c>
      <c r="CC43" s="41">
        <f>'Gross Plant'!CA43</f>
        <v>0</v>
      </c>
      <c r="CD43" s="41">
        <f>'Gross Plant'!CB43</f>
        <v>0</v>
      </c>
      <c r="CE43" s="41">
        <f>'Gross Plant'!CC43</f>
        <v>0</v>
      </c>
      <c r="CF43" s="41">
        <f>'Gross Plant'!CD43</f>
        <v>0</v>
      </c>
      <c r="CG43" s="41">
        <f>'Gross Plant'!CE43</f>
        <v>0</v>
      </c>
      <c r="CH43" s="41">
        <f>'Gross Plant'!CF43</f>
        <v>0</v>
      </c>
      <c r="CI43" s="41">
        <f>'Gross Plant'!CG43</f>
        <v>0</v>
      </c>
      <c r="CJ43" s="41">
        <f>'Gross Plant'!CH43</f>
        <v>0</v>
      </c>
      <c r="CK43" s="41">
        <f>'Gross Plant'!CI43</f>
        <v>0</v>
      </c>
      <c r="CL43" s="41">
        <f>'Gross Plant'!CJ43</f>
        <v>0</v>
      </c>
      <c r="CM43" s="41">
        <f>'Gross Plant'!CK43</f>
        <v>0</v>
      </c>
      <c r="CN43" s="41"/>
      <c r="CO43" s="31">
        <f>'[20]Pivot Transfers'!AB113</f>
        <v>0</v>
      </c>
      <c r="CP43" s="31">
        <f>'[20]Pivot Transfers'!AC113</f>
        <v>0</v>
      </c>
      <c r="CQ43" s="31">
        <f>'[20]Pivot Transfers'!AD113</f>
        <v>0</v>
      </c>
      <c r="CR43" s="31">
        <f>'[20]Pivot Transfers'!AE113</f>
        <v>0</v>
      </c>
      <c r="CS43" s="31">
        <f>'[20]Pivot Transfers'!AF113</f>
        <v>0</v>
      </c>
      <c r="CT43" s="31">
        <f>'[20]Pivot Transfers'!AG113</f>
        <v>0</v>
      </c>
      <c r="CU43" s="31">
        <v>0</v>
      </c>
      <c r="CV43" s="31">
        <v>0</v>
      </c>
      <c r="CW43" s="31">
        <v>0</v>
      </c>
      <c r="CX43" s="43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41">
        <v>0</v>
      </c>
      <c r="DF43" s="41">
        <v>0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0</v>
      </c>
      <c r="DP43" s="41"/>
      <c r="DQ43" s="41">
        <f>'[20]Pivot COR'!AB113</f>
        <v>0</v>
      </c>
      <c r="DR43" s="41">
        <f>'[20]Pivot COR'!AC113</f>
        <v>0</v>
      </c>
      <c r="DS43" s="41">
        <f>'[20]Pivot COR'!AD113</f>
        <v>0</v>
      </c>
      <c r="DT43" s="41">
        <f>'[20]Pivot COR'!AE113</f>
        <v>0</v>
      </c>
      <c r="DU43" s="41">
        <f>'[20]Pivot COR'!AF113</f>
        <v>0</v>
      </c>
      <c r="DV43" s="41">
        <f>'[20]Pivot COR'!AG113</f>
        <v>0</v>
      </c>
      <c r="DW43" s="60">
        <f>SUM('Gross Plant'!$AH43:$AM43)/SUM('Gross Plant'!$AH$57:$AM$57)*$DW$57</f>
        <v>0</v>
      </c>
      <c r="DX43" s="60">
        <f>-SUM('Gross Plant'!$AH43:$AM43)/SUM('Gross Plant'!$AH$57:$AM$57)*'Capital Spending'!D$8*Reserve!$DW$1</f>
        <v>0</v>
      </c>
      <c r="DY43" s="60">
        <f>-SUM('Gross Plant'!$AH43:$AM43)/SUM('Gross Plant'!$AH$57:$AM$57)*'Capital Spending'!E$8*Reserve!$DW$1</f>
        <v>0</v>
      </c>
      <c r="DZ43" s="60">
        <f>-SUM('Gross Plant'!$AH43:$AM43)/SUM('Gross Plant'!$AH$57:$AM$57)*'Capital Spending'!F$8*Reserve!$DW$1</f>
        <v>0</v>
      </c>
      <c r="EA43" s="60">
        <f>-SUM('Gross Plant'!$AH43:$AM43)/SUM('Gross Plant'!$AH$57:$AM$57)*'Capital Spending'!G$8*Reserve!$DW$1</f>
        <v>0</v>
      </c>
      <c r="EB43" s="60">
        <f>-SUM('Gross Plant'!$AH43:$AM43)/SUM('Gross Plant'!$AH$57:$AM$57)*'Capital Spending'!H$8*Reserve!$DW$1</f>
        <v>0</v>
      </c>
      <c r="EC43" s="60">
        <f>-SUM('Gross Plant'!$AH43:$AM43)/SUM('Gross Plant'!$AH$57:$AM$57)*'Capital Spending'!I$8*Reserve!$DW$1</f>
        <v>0</v>
      </c>
      <c r="ED43" s="60">
        <f>-SUM('Gross Plant'!$AH43:$AM43)/SUM('Gross Plant'!$AH$57:$AM$57)*'Capital Spending'!J$8*Reserve!$DW$1</f>
        <v>0</v>
      </c>
      <c r="EE43" s="60">
        <f>-SUM('Gross Plant'!$AH43:$AM43)/SUM('Gross Plant'!$AH$57:$AM$57)*'Capital Spending'!K$8*Reserve!$DW$1</f>
        <v>0</v>
      </c>
      <c r="EF43" s="60">
        <f>-SUM('Gross Plant'!$AH43:$AM43)/SUM('Gross Plant'!$AH$57:$AM$57)*'Capital Spending'!L$8*Reserve!$DW$1</f>
        <v>0</v>
      </c>
      <c r="EG43" s="60">
        <f>-SUM('Gross Plant'!$AH43:$AM43)/SUM('Gross Plant'!$AH$57:$AM$57)*'Capital Spending'!M$8*Reserve!$DW$1</f>
        <v>0</v>
      </c>
      <c r="EH43" s="60">
        <f>-SUM('Gross Plant'!$AH43:$AM43)/SUM('Gross Plant'!$AH$57:$AM$57)*'Capital Spending'!N$8*Reserve!$DW$1</f>
        <v>0</v>
      </c>
      <c r="EI43" s="60">
        <f>-SUM('Gross Plant'!$AH43:$AM43)/SUM('Gross Plant'!$AH$57:$AM$57)*'Capital Spending'!O$8*Reserve!$DW$1</f>
        <v>0</v>
      </c>
      <c r="EJ43" s="60">
        <f>-SUM('Gross Plant'!$AH43:$AM43)/SUM('Gross Plant'!$AH$57:$AM$57)*'Capital Spending'!P$8*Reserve!$DW$1</f>
        <v>0</v>
      </c>
      <c r="EK43" s="60">
        <f>-SUM('Gross Plant'!$AH43:$AM43)/SUM('Gross Plant'!$AH$57:$AM$57)*'Capital Spending'!Q$8*Reserve!$DW$1</f>
        <v>0</v>
      </c>
      <c r="EL43" s="60">
        <f>-SUM('Gross Plant'!$AH43:$AM43)/SUM('Gross Plant'!$AH$57:$AM$57)*'Capital Spending'!R$8*Reserve!$DW$1</f>
        <v>0</v>
      </c>
      <c r="EM43" s="60">
        <f>-SUM('Gross Plant'!$AH43:$AM43)/SUM('Gross Plant'!$AH$57:$AM$57)*'Capital Spending'!S$8*Reserve!$DW$1</f>
        <v>0</v>
      </c>
      <c r="EN43" s="60">
        <f>-SUM('Gross Plant'!$AH43:$AM43)/SUM('Gross Plant'!$AH$57:$AM$57)*'Capital Spending'!T$8*Reserve!$DW$1</f>
        <v>0</v>
      </c>
      <c r="EO43" s="60">
        <f>-SUM('Gross Plant'!$AH43:$AM43)/SUM('Gross Plant'!$AH$57:$AM$57)*'Capital Spending'!U$8*Reserve!$DW$1</f>
        <v>0</v>
      </c>
      <c r="EP43" s="60">
        <f>-SUM('Gross Plant'!$AH43:$AM43)/SUM('Gross Plant'!$AH$57:$AM$57)*'Capital Spending'!V$8*Reserve!$DW$1</f>
        <v>0</v>
      </c>
      <c r="EQ43" s="60">
        <f>-SUM('Gross Plant'!$AH43:$AM43)/SUM('Gross Plant'!$AH$57:$AM$57)*'Capital Spending'!W$8*Reserve!$DW$1</f>
        <v>0</v>
      </c>
    </row>
    <row r="44" spans="1:147">
      <c r="A44" s="51">
        <v>39710</v>
      </c>
      <c r="B44" s="32" t="s">
        <v>133</v>
      </c>
      <c r="C44" s="53">
        <f t="shared" si="62"/>
        <v>92294.379790692285</v>
      </c>
      <c r="D44" s="53">
        <f t="shared" si="63"/>
        <v>111524.07237599994</v>
      </c>
      <c r="E44" s="72">
        <f>'[20]Pivot End Balances'!AA114</f>
        <v>84773.43</v>
      </c>
      <c r="F44" s="41">
        <f t="shared" si="64"/>
        <v>86026.739999999991</v>
      </c>
      <c r="G44" s="41">
        <f t="shared" si="65"/>
        <v>87280.049999999988</v>
      </c>
      <c r="H44" s="41">
        <f t="shared" si="66"/>
        <v>88533.359999999986</v>
      </c>
      <c r="I44" s="41">
        <f t="shared" si="67"/>
        <v>89786.669999999984</v>
      </c>
      <c r="J44" s="41">
        <f t="shared" si="68"/>
        <v>91039.979999999981</v>
      </c>
      <c r="K44" s="41">
        <f t="shared" si="69"/>
        <v>92293.289999999979</v>
      </c>
      <c r="L44" s="41">
        <f t="shared" si="70"/>
        <v>93547.274632333312</v>
      </c>
      <c r="M44" s="41">
        <f t="shared" si="71"/>
        <v>94801.259264666645</v>
      </c>
      <c r="N44" s="41">
        <f t="shared" si="72"/>
        <v>96055.243896999978</v>
      </c>
      <c r="O44" s="41">
        <f t="shared" si="73"/>
        <v>97309.228529333312</v>
      </c>
      <c r="P44" s="41">
        <f t="shared" si="74"/>
        <v>98563.213161666645</v>
      </c>
      <c r="Q44" s="41">
        <f t="shared" si="75"/>
        <v>99817.197793999978</v>
      </c>
      <c r="R44" s="41">
        <f t="shared" si="76"/>
        <v>101071.18242633331</v>
      </c>
      <c r="S44" s="41">
        <f t="shared" si="77"/>
        <v>102325.16705866664</v>
      </c>
      <c r="T44" s="41">
        <f t="shared" si="78"/>
        <v>103579.15169099998</v>
      </c>
      <c r="U44" s="41">
        <f t="shared" si="79"/>
        <v>104903.30513849997</v>
      </c>
      <c r="V44" s="41">
        <f t="shared" si="80"/>
        <v>106227.45858599996</v>
      </c>
      <c r="W44" s="41">
        <f t="shared" si="81"/>
        <v>107551.61203349996</v>
      </c>
      <c r="X44" s="41">
        <f t="shared" si="82"/>
        <v>108875.76548099995</v>
      </c>
      <c r="Y44" s="41">
        <f t="shared" si="83"/>
        <v>110199.91892849994</v>
      </c>
      <c r="Z44" s="41">
        <f t="shared" si="84"/>
        <v>111524.07237599994</v>
      </c>
      <c r="AA44" s="41">
        <f t="shared" si="85"/>
        <v>112848.22582349993</v>
      </c>
      <c r="AB44" s="41">
        <f t="shared" si="86"/>
        <v>114172.37927099993</v>
      </c>
      <c r="AC44" s="41">
        <f t="shared" si="87"/>
        <v>115496.53271849992</v>
      </c>
      <c r="AD44" s="41">
        <f t="shared" si="88"/>
        <v>116820.68616599991</v>
      </c>
      <c r="AE44" s="41">
        <f t="shared" si="89"/>
        <v>118144.83961349991</v>
      </c>
      <c r="AF44" s="41">
        <f t="shared" si="90"/>
        <v>119468.9930609999</v>
      </c>
      <c r="AG44" s="23">
        <f t="shared" si="91"/>
        <v>111524</v>
      </c>
      <c r="AH44" s="83">
        <f>'[25]Shared Services Unit'!E$60</f>
        <v>5.5399999999999998E-2</v>
      </c>
      <c r="AI44" s="83">
        <f>'[25]Shared Services Unit'!F$60</f>
        <v>5.8500000000000003E-2</v>
      </c>
      <c r="AJ44" s="31">
        <f>'[20]Pivot Additions'!AB114</f>
        <v>1253.31</v>
      </c>
      <c r="AK44" s="31">
        <f>'[20]Pivot Additions'!AC114</f>
        <v>1253.31</v>
      </c>
      <c r="AL44" s="31">
        <f>'[20]Pivot Additions'!AD114</f>
        <v>1253.31</v>
      </c>
      <c r="AM44" s="31">
        <f>'[20]Pivot Additions'!AE114</f>
        <v>1253.31</v>
      </c>
      <c r="AN44" s="31">
        <f>'[20]Pivot Additions'!AF114</f>
        <v>1253.31</v>
      </c>
      <c r="AO44" s="31">
        <f>'[20]Pivot Additions'!AG114</f>
        <v>1253.31</v>
      </c>
      <c r="AP44" s="44">
        <f>IF('Net Plant'!I44&gt;0,'Gross Plant'!K44*$AH44/12,0)</f>
        <v>1253.9846323333331</v>
      </c>
      <c r="AQ44" s="44">
        <f>IF('Net Plant'!J44&gt;0,'Gross Plant'!L44*$AH44/12,0)</f>
        <v>1253.9846323333331</v>
      </c>
      <c r="AR44" s="44">
        <f>IF('Net Plant'!K44&gt;0,'Gross Plant'!M44*$AH44/12,0)</f>
        <v>1253.9846323333331</v>
      </c>
      <c r="AS44" s="44">
        <f>IF('Net Plant'!L44&gt;0,'Gross Plant'!N44*$AH44/12,0)</f>
        <v>1253.9846323333331</v>
      </c>
      <c r="AT44" s="44">
        <f>IF('Net Plant'!M44&gt;0,'Gross Plant'!O44*$AH44/12,0)</f>
        <v>1253.9846323333331</v>
      </c>
      <c r="AU44" s="44">
        <f>IF('Net Plant'!N44&gt;0,'Gross Plant'!P44*$AH44/12,0)</f>
        <v>1253.9846323333331</v>
      </c>
      <c r="AV44" s="44">
        <f>IF('Net Plant'!O44&gt;0,'Gross Plant'!Q44*$AH44/12,0)</f>
        <v>1253.9846323333331</v>
      </c>
      <c r="AW44" s="44">
        <f>IF('Net Plant'!P44&gt;0,'Gross Plant'!R44*$AH44/12,0)</f>
        <v>1253.9846323333331</v>
      </c>
      <c r="AX44" s="44">
        <f>IF('Net Plant'!Q44&gt;0,'Gross Plant'!S44*$AH44/12,0)</f>
        <v>1253.9846323333331</v>
      </c>
      <c r="AY44" s="44">
        <f>IF('Net Plant'!R44&gt;0,'Gross Plant'!U44*$AI44/12,0)</f>
        <v>1324.1534475000001</v>
      </c>
      <c r="AZ44" s="44">
        <f>IF('Net Plant'!S44&gt;0,'Gross Plant'!V44*$AI44/12,0)</f>
        <v>1324.1534475000001</v>
      </c>
      <c r="BA44" s="44">
        <f>IF('Net Plant'!T44&gt;0,'Gross Plant'!W44*$AI44/12,0)</f>
        <v>1324.1534475000001</v>
      </c>
      <c r="BB44" s="44">
        <f>IF('Net Plant'!U44&gt;0,'Gross Plant'!X44*$AI44/12,0)</f>
        <v>1324.1534475000001</v>
      </c>
      <c r="BC44" s="44">
        <f>IF('Net Plant'!V44&gt;0,'Gross Plant'!Y44*$AI44/12,0)</f>
        <v>1324.1534475000001</v>
      </c>
      <c r="BD44" s="44">
        <f>IF('Net Plant'!W44&gt;0,'Gross Plant'!Z44*$AI44/12,0)</f>
        <v>1324.1534475000001</v>
      </c>
      <c r="BE44" s="44">
        <f>IF('Net Plant'!X44&gt;0,'Gross Plant'!AA44*$AI44/12,0)</f>
        <v>1324.1534475000001</v>
      </c>
      <c r="BF44" s="44">
        <f>IF('Net Plant'!Y44&gt;0,'Gross Plant'!AB44*$AI44/12,0)</f>
        <v>1324.1534475000001</v>
      </c>
      <c r="BG44" s="44">
        <f>IF('Net Plant'!Z44&gt;0,'Gross Plant'!AC44*$AI44/12,0)</f>
        <v>1324.1534475000001</v>
      </c>
      <c r="BH44" s="44">
        <f>IF('Net Plant'!AA44&gt;0,'Gross Plant'!AD44*$AI44/12,0)</f>
        <v>1324.1534475000001</v>
      </c>
      <c r="BI44" s="44">
        <f>IF('Net Plant'!AB44&gt;0,'Gross Plant'!AE44*$AI44/12,0)</f>
        <v>1324.1534475000001</v>
      </c>
      <c r="BJ44" s="44">
        <f>IF('Net Plant'!AC44&gt;0,'Gross Plant'!AF44*$AI44/12,0)</f>
        <v>1324.1534475000001</v>
      </c>
      <c r="BK44" s="23">
        <f t="shared" si="92"/>
        <v>15889.841370000004</v>
      </c>
      <c r="BL44" s="41"/>
      <c r="BM44" s="31">
        <f>'[20]Pivot Retires'!AB114</f>
        <v>0</v>
      </c>
      <c r="BN44" s="31">
        <f>'[20]Pivot Retires'!AC114</f>
        <v>0</v>
      </c>
      <c r="BO44" s="31">
        <f>'[20]Pivot Retires'!AD114</f>
        <v>0</v>
      </c>
      <c r="BP44" s="31">
        <f>'[20]Pivot Retires'!AE114</f>
        <v>0</v>
      </c>
      <c r="BQ44" s="31">
        <f>'[20]Pivot Retires'!AF114</f>
        <v>0</v>
      </c>
      <c r="BR44" s="31">
        <f>'[20]Pivot Retires'!AG114</f>
        <v>0</v>
      </c>
      <c r="BS44" s="31">
        <f>'Gross Plant'!BQ44</f>
        <v>0</v>
      </c>
      <c r="BT44" s="41">
        <f>'Gross Plant'!BR44</f>
        <v>0</v>
      </c>
      <c r="BU44" s="41">
        <f>'Gross Plant'!BS44</f>
        <v>0</v>
      </c>
      <c r="BV44" s="41">
        <f>'Gross Plant'!BT44</f>
        <v>0</v>
      </c>
      <c r="BW44" s="41">
        <f>'Gross Plant'!BU44</f>
        <v>0</v>
      </c>
      <c r="BX44" s="41">
        <f>'Gross Plant'!BV44</f>
        <v>0</v>
      </c>
      <c r="BY44" s="41">
        <f>'Gross Plant'!BW44</f>
        <v>0</v>
      </c>
      <c r="BZ44" s="41">
        <f>'Gross Plant'!BX44</f>
        <v>0</v>
      </c>
      <c r="CA44" s="41">
        <f>'Gross Plant'!BY44</f>
        <v>0</v>
      </c>
      <c r="CB44" s="41">
        <f>'Gross Plant'!BZ44</f>
        <v>0</v>
      </c>
      <c r="CC44" s="41">
        <f>'Gross Plant'!CA44</f>
        <v>0</v>
      </c>
      <c r="CD44" s="41">
        <f>'Gross Plant'!CB44</f>
        <v>0</v>
      </c>
      <c r="CE44" s="41">
        <f>'Gross Plant'!CC44</f>
        <v>0</v>
      </c>
      <c r="CF44" s="41">
        <f>'Gross Plant'!CD44</f>
        <v>0</v>
      </c>
      <c r="CG44" s="41">
        <f>'Gross Plant'!CE44</f>
        <v>0</v>
      </c>
      <c r="CH44" s="41">
        <f>'Gross Plant'!CF44</f>
        <v>0</v>
      </c>
      <c r="CI44" s="41">
        <f>'Gross Plant'!CG44</f>
        <v>0</v>
      </c>
      <c r="CJ44" s="41">
        <f>'Gross Plant'!CH44</f>
        <v>0</v>
      </c>
      <c r="CK44" s="41">
        <f>'Gross Plant'!CI44</f>
        <v>0</v>
      </c>
      <c r="CL44" s="41">
        <f>'Gross Plant'!CJ44</f>
        <v>0</v>
      </c>
      <c r="CM44" s="41">
        <f>'Gross Plant'!CK44</f>
        <v>0</v>
      </c>
      <c r="CN44" s="41"/>
      <c r="CO44" s="31">
        <f>'[20]Pivot Transfers'!AB114</f>
        <v>0</v>
      </c>
      <c r="CP44" s="31">
        <f>'[20]Pivot Transfers'!AC114</f>
        <v>0</v>
      </c>
      <c r="CQ44" s="31">
        <f>'[20]Pivot Transfers'!AD114</f>
        <v>0</v>
      </c>
      <c r="CR44" s="31">
        <f>'[20]Pivot Transfers'!AE114</f>
        <v>0</v>
      </c>
      <c r="CS44" s="31">
        <f>'[20]Pivot Transfers'!AF114</f>
        <v>0</v>
      </c>
      <c r="CT44" s="31">
        <f>'[20]Pivot Transfers'!AG114</f>
        <v>0</v>
      </c>
      <c r="CU44" s="31">
        <v>0</v>
      </c>
      <c r="CV44" s="31">
        <v>0</v>
      </c>
      <c r="CW44" s="31">
        <v>0</v>
      </c>
      <c r="CX44" s="43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/>
      <c r="DQ44" s="41">
        <f>'[20]Pivot COR'!AB114</f>
        <v>0</v>
      </c>
      <c r="DR44" s="41">
        <f>'[20]Pivot COR'!AC114</f>
        <v>0</v>
      </c>
      <c r="DS44" s="41">
        <f>'[20]Pivot COR'!AD114</f>
        <v>0</v>
      </c>
      <c r="DT44" s="41">
        <f>'[20]Pivot COR'!AE114</f>
        <v>0</v>
      </c>
      <c r="DU44" s="41">
        <f>'[20]Pivot COR'!AF114</f>
        <v>0</v>
      </c>
      <c r="DV44" s="41">
        <f>'[20]Pivot COR'!AG114</f>
        <v>0</v>
      </c>
      <c r="DW44" s="60">
        <f>SUM('Gross Plant'!$AH44:$AM44)/SUM('Gross Plant'!$AH$57:$AM$57)*$DW$57</f>
        <v>0</v>
      </c>
      <c r="DX44" s="60">
        <f>-SUM('Gross Plant'!$AH44:$AM44)/SUM('Gross Plant'!$AH$57:$AM$57)*'Capital Spending'!D$8*Reserve!$DW$1</f>
        <v>0</v>
      </c>
      <c r="DY44" s="60">
        <f>-SUM('Gross Plant'!$AH44:$AM44)/SUM('Gross Plant'!$AH$57:$AM$57)*'Capital Spending'!E$8*Reserve!$DW$1</f>
        <v>0</v>
      </c>
      <c r="DZ44" s="60">
        <f>-SUM('Gross Plant'!$AH44:$AM44)/SUM('Gross Plant'!$AH$57:$AM$57)*'Capital Spending'!F$8*Reserve!$DW$1</f>
        <v>0</v>
      </c>
      <c r="EA44" s="60">
        <f>-SUM('Gross Plant'!$AH44:$AM44)/SUM('Gross Plant'!$AH$57:$AM$57)*'Capital Spending'!G$8*Reserve!$DW$1</f>
        <v>0</v>
      </c>
      <c r="EB44" s="60">
        <f>-SUM('Gross Plant'!$AH44:$AM44)/SUM('Gross Plant'!$AH$57:$AM$57)*'Capital Spending'!H$8*Reserve!$DW$1</f>
        <v>0</v>
      </c>
      <c r="EC44" s="60">
        <f>-SUM('Gross Plant'!$AH44:$AM44)/SUM('Gross Plant'!$AH$57:$AM$57)*'Capital Spending'!I$8*Reserve!$DW$1</f>
        <v>0</v>
      </c>
      <c r="ED44" s="60">
        <f>-SUM('Gross Plant'!$AH44:$AM44)/SUM('Gross Plant'!$AH$57:$AM$57)*'Capital Spending'!J$8*Reserve!$DW$1</f>
        <v>0</v>
      </c>
      <c r="EE44" s="60">
        <f>-SUM('Gross Plant'!$AH44:$AM44)/SUM('Gross Plant'!$AH$57:$AM$57)*'Capital Spending'!K$8*Reserve!$DW$1</f>
        <v>0</v>
      </c>
      <c r="EF44" s="60">
        <f>-SUM('Gross Plant'!$AH44:$AM44)/SUM('Gross Plant'!$AH$57:$AM$57)*'Capital Spending'!L$8*Reserve!$DW$1</f>
        <v>0</v>
      </c>
      <c r="EG44" s="60">
        <f>-SUM('Gross Plant'!$AH44:$AM44)/SUM('Gross Plant'!$AH$57:$AM$57)*'Capital Spending'!M$8*Reserve!$DW$1</f>
        <v>0</v>
      </c>
      <c r="EH44" s="60">
        <f>-SUM('Gross Plant'!$AH44:$AM44)/SUM('Gross Plant'!$AH$57:$AM$57)*'Capital Spending'!N$8*Reserve!$DW$1</f>
        <v>0</v>
      </c>
      <c r="EI44" s="60">
        <f>-SUM('Gross Plant'!$AH44:$AM44)/SUM('Gross Plant'!$AH$57:$AM$57)*'Capital Spending'!O$8*Reserve!$DW$1</f>
        <v>0</v>
      </c>
      <c r="EJ44" s="60">
        <f>-SUM('Gross Plant'!$AH44:$AM44)/SUM('Gross Plant'!$AH$57:$AM$57)*'Capital Spending'!P$8*Reserve!$DW$1</f>
        <v>0</v>
      </c>
      <c r="EK44" s="60">
        <f>-SUM('Gross Plant'!$AH44:$AM44)/SUM('Gross Plant'!$AH$57:$AM$57)*'Capital Spending'!Q$8*Reserve!$DW$1</f>
        <v>0</v>
      </c>
      <c r="EL44" s="60">
        <f>-SUM('Gross Plant'!$AH44:$AM44)/SUM('Gross Plant'!$AH$57:$AM$57)*'Capital Spending'!R$8*Reserve!$DW$1</f>
        <v>0</v>
      </c>
      <c r="EM44" s="60">
        <f>-SUM('Gross Plant'!$AH44:$AM44)/SUM('Gross Plant'!$AH$57:$AM$57)*'Capital Spending'!S$8*Reserve!$DW$1</f>
        <v>0</v>
      </c>
      <c r="EN44" s="60">
        <f>-SUM('Gross Plant'!$AH44:$AM44)/SUM('Gross Plant'!$AH$57:$AM$57)*'Capital Spending'!T$8*Reserve!$DW$1</f>
        <v>0</v>
      </c>
      <c r="EO44" s="60">
        <f>-SUM('Gross Plant'!$AH44:$AM44)/SUM('Gross Plant'!$AH$57:$AM$57)*'Capital Spending'!U$8*Reserve!$DW$1</f>
        <v>0</v>
      </c>
      <c r="EP44" s="60">
        <f>-SUM('Gross Plant'!$AH44:$AM44)/SUM('Gross Plant'!$AH$57:$AM$57)*'Capital Spending'!V$8*Reserve!$DW$1</f>
        <v>0</v>
      </c>
      <c r="EQ44" s="60">
        <f>-SUM('Gross Plant'!$AH44:$AM44)/SUM('Gross Plant'!$AH$57:$AM$57)*'Capital Spending'!W$8*Reserve!$DW$1</f>
        <v>0</v>
      </c>
    </row>
    <row r="45" spans="1:147">
      <c r="A45" s="51">
        <v>39800</v>
      </c>
      <c r="B45" s="32" t="s">
        <v>19</v>
      </c>
      <c r="C45" s="53">
        <f t="shared" si="62"/>
        <v>1380.6648678124195</v>
      </c>
      <c r="D45" s="53">
        <f t="shared" si="63"/>
        <v>3517.4485534245491</v>
      </c>
      <c r="E45" s="72">
        <f>'[20]Pivot End Balances'!AA115</f>
        <v>1067.68</v>
      </c>
      <c r="F45" s="41">
        <f t="shared" si="64"/>
        <v>1108.5800000000002</v>
      </c>
      <c r="G45" s="41">
        <f t="shared" si="65"/>
        <v>1149.4800000000002</v>
      </c>
      <c r="H45" s="41">
        <f t="shared" si="66"/>
        <v>1190.3800000000003</v>
      </c>
      <c r="I45" s="41">
        <f t="shared" si="67"/>
        <v>1251.2800000000004</v>
      </c>
      <c r="J45" s="41">
        <f t="shared" si="68"/>
        <v>1312.1800000000005</v>
      </c>
      <c r="K45" s="41">
        <f t="shared" si="69"/>
        <v>1373.0800000000006</v>
      </c>
      <c r="L45" s="41">
        <f t="shared" si="70"/>
        <v>1427.4739680000007</v>
      </c>
      <c r="M45" s="41">
        <f t="shared" si="71"/>
        <v>1486.5837279663929</v>
      </c>
      <c r="N45" s="41">
        <f t="shared" si="72"/>
        <v>1547.9036540332493</v>
      </c>
      <c r="O45" s="41">
        <f t="shared" si="73"/>
        <v>1611.4496559350841</v>
      </c>
      <c r="P45" s="41">
        <f t="shared" si="74"/>
        <v>1677.2408608989465</v>
      </c>
      <c r="Q45" s="41">
        <f t="shared" si="75"/>
        <v>1745.3314147277765</v>
      </c>
      <c r="R45" s="41">
        <f t="shared" si="76"/>
        <v>1815.1783885384405</v>
      </c>
      <c r="S45" s="41">
        <f t="shared" si="77"/>
        <v>1886.9799921281876</v>
      </c>
      <c r="T45" s="41">
        <f t="shared" si="78"/>
        <v>1960.4818352158347</v>
      </c>
      <c r="U45" s="41">
        <f t="shared" si="79"/>
        <v>2196.8538069092065</v>
      </c>
      <c r="V45" s="41">
        <f t="shared" si="80"/>
        <v>2438.3101122560556</v>
      </c>
      <c r="W45" s="41">
        <f t="shared" si="81"/>
        <v>2684.9077125612621</v>
      </c>
      <c r="X45" s="41">
        <f t="shared" si="82"/>
        <v>2940.0992884813168</v>
      </c>
      <c r="Y45" s="41">
        <f t="shared" si="83"/>
        <v>3202.08841014059</v>
      </c>
      <c r="Z45" s="41">
        <f t="shared" si="84"/>
        <v>3470.9240092225587</v>
      </c>
      <c r="AA45" s="41">
        <f t="shared" si="85"/>
        <v>3746.6649130708793</v>
      </c>
      <c r="AB45" s="41">
        <f t="shared" si="86"/>
        <v>4029.477651509711</v>
      </c>
      <c r="AC45" s="41">
        <f t="shared" si="87"/>
        <v>4317.6924025670896</v>
      </c>
      <c r="AD45" s="41">
        <f t="shared" si="88"/>
        <v>4611.9187766078112</v>
      </c>
      <c r="AE45" s="41">
        <f t="shared" si="89"/>
        <v>4911.374375615912</v>
      </c>
      <c r="AF45" s="41">
        <f t="shared" si="90"/>
        <v>5216.0379003609105</v>
      </c>
      <c r="AG45" s="23">
        <f t="shared" si="91"/>
        <v>3517</v>
      </c>
      <c r="AH45" s="83">
        <f>'[25]Shared Services Unit'!E47</f>
        <v>1.72E-2</v>
      </c>
      <c r="AI45" s="83">
        <f>'[25]Shared Services Unit'!F47</f>
        <v>5.2900000000000003E-2</v>
      </c>
      <c r="AJ45" s="31">
        <f>'[20]Pivot Additions'!AB115</f>
        <v>40.9</v>
      </c>
      <c r="AK45" s="31">
        <f>'[20]Pivot Additions'!AC115</f>
        <v>40.9</v>
      </c>
      <c r="AL45" s="31">
        <f>'[20]Pivot Additions'!AD115</f>
        <v>40.9</v>
      </c>
      <c r="AM45" s="31">
        <f>'[20]Pivot Additions'!AE115</f>
        <v>60.9</v>
      </c>
      <c r="AN45" s="31">
        <f>'[20]Pivot Additions'!AF115</f>
        <v>60.9</v>
      </c>
      <c r="AO45" s="31">
        <f>'[20]Pivot Additions'!AG115</f>
        <v>60.9</v>
      </c>
      <c r="AP45" s="44">
        <f>IF('Net Plant'!I45&gt;0,'Gross Plant'!K45*$AH45/12,0)</f>
        <v>54.393968000000001</v>
      </c>
      <c r="AQ45" s="44">
        <f>IF('Net Plant'!J45&gt;0,'Gross Plant'!L45*$AH45/12,0)</f>
        <v>59.109759966392147</v>
      </c>
      <c r="AR45" s="44">
        <f>IF('Net Plant'!K45&gt;0,'Gross Plant'!M45*$AH45/12,0)</f>
        <v>61.319926066856418</v>
      </c>
      <c r="AS45" s="44">
        <f>IF('Net Plant'!L45&gt;0,'Gross Plant'!N45*$AH45/12,0)</f>
        <v>63.546001901834927</v>
      </c>
      <c r="AT45" s="44">
        <f>IF('Net Plant'!M45&gt;0,'Gross Plant'!O45*$AH45/12,0)</f>
        <v>65.791204963862327</v>
      </c>
      <c r="AU45" s="44">
        <f>IF('Net Plant'!N45&gt;0,'Gross Plant'!P45*$AH45/12,0)</f>
        <v>68.090553828830096</v>
      </c>
      <c r="AV45" s="44">
        <f>IF('Net Plant'!O45&gt;0,'Gross Plant'!Q45*$AH45/12,0)</f>
        <v>69.846973810663926</v>
      </c>
      <c r="AW45" s="44">
        <f>IF('Net Plant'!P45&gt;0,'Gross Plant'!R45*$AH45/12,0)</f>
        <v>71.801603589747089</v>
      </c>
      <c r="AX45" s="44">
        <f>IF('Net Plant'!Q45&gt;0,'Gross Plant'!S45*$AH45/12,0)</f>
        <v>73.501843087647188</v>
      </c>
      <c r="AY45" s="44">
        <f>IF('Net Plant'!R45&gt;0,'Gross Plant'!U45*$AI45/12,0)</f>
        <v>236.37197169337159</v>
      </c>
      <c r="AZ45" s="44">
        <f>IF('Net Plant'!S45&gt;0,'Gross Plant'!V45*$AI45/12,0)</f>
        <v>241.45630534684938</v>
      </c>
      <c r="BA45" s="44">
        <f>IF('Net Plant'!T45&gt;0,'Gross Plant'!W45*$AI45/12,0)</f>
        <v>246.59760030520667</v>
      </c>
      <c r="BB45" s="44">
        <f>IF('Net Plant'!U45&gt;0,'Gross Plant'!X45*$AI45/12,0)</f>
        <v>255.19157592005465</v>
      </c>
      <c r="BC45" s="44">
        <f>IF('Net Plant'!V45&gt;0,'Gross Plant'!Y45*$AI45/12,0)</f>
        <v>261.98912165927322</v>
      </c>
      <c r="BD45" s="44">
        <f>IF('Net Plant'!W45&gt;0,'Gross Plant'!Z45*$AI45/12,0)</f>
        <v>268.83559908196878</v>
      </c>
      <c r="BE45" s="44">
        <f>IF('Net Plant'!X45&gt;0,'Gross Plant'!AA45*$AI45/12,0)</f>
        <v>275.74090384832044</v>
      </c>
      <c r="BF45" s="44">
        <f>IF('Net Plant'!Y45&gt;0,'Gross Plant'!AB45*$AI45/12,0)</f>
        <v>282.81273843883184</v>
      </c>
      <c r="BG45" s="44">
        <f>IF('Net Plant'!Z45&gt;0,'Gross Plant'!AC45*$AI45/12,0)</f>
        <v>288.21475105737892</v>
      </c>
      <c r="BH45" s="44">
        <f>IF('Net Plant'!AA45&gt;0,'Gross Plant'!AD45*$AI45/12,0)</f>
        <v>294.22637404072185</v>
      </c>
      <c r="BI45" s="44">
        <f>IF('Net Plant'!AB45&gt;0,'Gross Plant'!AE45*$AI45/12,0)</f>
        <v>299.45559900810065</v>
      </c>
      <c r="BJ45" s="44">
        <f>IF('Net Plant'!AC45&gt;0,'Gross Plant'!AF45*$AI45/12,0)</f>
        <v>304.66352474499831</v>
      </c>
      <c r="BK45" s="23">
        <f t="shared" si="92"/>
        <v>3255.5560651450769</v>
      </c>
      <c r="BL45" s="41"/>
      <c r="BM45" s="31">
        <f>'[20]Pivot Retires'!AB115</f>
        <v>0</v>
      </c>
      <c r="BN45" s="31">
        <f>'[20]Pivot Retires'!AC115</f>
        <v>0</v>
      </c>
      <c r="BO45" s="31">
        <f>'[20]Pivot Retires'!AD115</f>
        <v>0</v>
      </c>
      <c r="BP45" s="31">
        <f>'[20]Pivot Retires'!AE115</f>
        <v>0</v>
      </c>
      <c r="BQ45" s="31">
        <f>'[20]Pivot Retires'!AF115</f>
        <v>0</v>
      </c>
      <c r="BR45" s="31">
        <f>'[20]Pivot Retires'!AG115</f>
        <v>0</v>
      </c>
      <c r="BS45" s="31">
        <f>'Gross Plant'!BQ45</f>
        <v>0</v>
      </c>
      <c r="BT45" s="41">
        <f>'Gross Plant'!BR45</f>
        <v>0</v>
      </c>
      <c r="BU45" s="41">
        <f>'Gross Plant'!BS45</f>
        <v>0</v>
      </c>
      <c r="BV45" s="41">
        <f>'Gross Plant'!BT45</f>
        <v>0</v>
      </c>
      <c r="BW45" s="41">
        <f>'Gross Plant'!BU45</f>
        <v>0</v>
      </c>
      <c r="BX45" s="41">
        <f>'Gross Plant'!BV45</f>
        <v>0</v>
      </c>
      <c r="BY45" s="41">
        <f>'Gross Plant'!BW45</f>
        <v>0</v>
      </c>
      <c r="BZ45" s="41">
        <f>'Gross Plant'!BX45</f>
        <v>0</v>
      </c>
      <c r="CA45" s="41">
        <f>'Gross Plant'!BY45</f>
        <v>0</v>
      </c>
      <c r="CB45" s="41">
        <f>'Gross Plant'!BZ45</f>
        <v>0</v>
      </c>
      <c r="CC45" s="41">
        <f>'Gross Plant'!CA45</f>
        <v>0</v>
      </c>
      <c r="CD45" s="41">
        <f>'Gross Plant'!CB45</f>
        <v>0</v>
      </c>
      <c r="CE45" s="41">
        <f>'Gross Plant'!CC45</f>
        <v>0</v>
      </c>
      <c r="CF45" s="41">
        <f>'Gross Plant'!CD45</f>
        <v>0</v>
      </c>
      <c r="CG45" s="41">
        <f>'Gross Plant'!CE45</f>
        <v>0</v>
      </c>
      <c r="CH45" s="41">
        <f>'Gross Plant'!CF45</f>
        <v>0</v>
      </c>
      <c r="CI45" s="41">
        <f>'Gross Plant'!CG45</f>
        <v>0</v>
      </c>
      <c r="CJ45" s="41">
        <f>'Gross Plant'!CH45</f>
        <v>0</v>
      </c>
      <c r="CK45" s="41">
        <f>'Gross Plant'!CI45</f>
        <v>0</v>
      </c>
      <c r="CL45" s="41">
        <f>'Gross Plant'!CJ45</f>
        <v>0</v>
      </c>
      <c r="CM45" s="41">
        <f>'Gross Plant'!CK45</f>
        <v>0</v>
      </c>
      <c r="CN45" s="41"/>
      <c r="CO45" s="31">
        <f>'[20]Pivot Transfers'!AB115</f>
        <v>0</v>
      </c>
      <c r="CP45" s="31">
        <f>'[20]Pivot Transfers'!AC115</f>
        <v>0</v>
      </c>
      <c r="CQ45" s="31">
        <f>'[20]Pivot Transfers'!AD115</f>
        <v>0</v>
      </c>
      <c r="CR45" s="31">
        <f>'[20]Pivot Transfers'!AE115</f>
        <v>0</v>
      </c>
      <c r="CS45" s="31">
        <f>'[20]Pivot Transfers'!AF115</f>
        <v>0</v>
      </c>
      <c r="CT45" s="31">
        <f>'[20]Pivot Transfers'!AG115</f>
        <v>0</v>
      </c>
      <c r="CU45" s="31">
        <v>0</v>
      </c>
      <c r="CV45" s="31">
        <v>0</v>
      </c>
      <c r="CW45" s="31">
        <v>0</v>
      </c>
      <c r="CX45" s="42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/>
      <c r="DQ45" s="41">
        <f>'[20]Pivot COR'!AB115</f>
        <v>0</v>
      </c>
      <c r="DR45" s="41">
        <f>'[20]Pivot COR'!AC115</f>
        <v>0</v>
      </c>
      <c r="DS45" s="41">
        <f>'[20]Pivot COR'!AD115</f>
        <v>0</v>
      </c>
      <c r="DT45" s="41">
        <f>'[20]Pivot COR'!AE115</f>
        <v>0</v>
      </c>
      <c r="DU45" s="41">
        <f>'[20]Pivot COR'!AF115</f>
        <v>0</v>
      </c>
      <c r="DV45" s="41">
        <f>'[20]Pivot COR'!AG115</f>
        <v>0</v>
      </c>
      <c r="DW45" s="60">
        <f>SUM('Gross Plant'!$AH45:$AM45)/SUM('Gross Plant'!$AH$57:$AM$57)*$DW$57</f>
        <v>0</v>
      </c>
      <c r="DX45" s="60">
        <f>-SUM('Gross Plant'!$AH45:$AM45)/SUM('Gross Plant'!$AH$57:$AM$57)*'Capital Spending'!D$8*Reserve!$DW$1</f>
        <v>0</v>
      </c>
      <c r="DY45" s="60">
        <f>-SUM('Gross Plant'!$AH45:$AM45)/SUM('Gross Plant'!$AH$57:$AM$57)*'Capital Spending'!E$8*Reserve!$DW$1</f>
        <v>0</v>
      </c>
      <c r="DZ45" s="60">
        <f>-SUM('Gross Plant'!$AH45:$AM45)/SUM('Gross Plant'!$AH$57:$AM$57)*'Capital Spending'!F$8*Reserve!$DW$1</f>
        <v>0</v>
      </c>
      <c r="EA45" s="60">
        <f>-SUM('Gross Plant'!$AH45:$AM45)/SUM('Gross Plant'!$AH$57:$AM$57)*'Capital Spending'!G$8*Reserve!$DW$1</f>
        <v>0</v>
      </c>
      <c r="EB45" s="60">
        <f>-SUM('Gross Plant'!$AH45:$AM45)/SUM('Gross Plant'!$AH$57:$AM$57)*'Capital Spending'!H$8*Reserve!$DW$1</f>
        <v>0</v>
      </c>
      <c r="EC45" s="60">
        <f>-SUM('Gross Plant'!$AH45:$AM45)/SUM('Gross Plant'!$AH$57:$AM$57)*'Capital Spending'!I$8*Reserve!$DW$1</f>
        <v>0</v>
      </c>
      <c r="ED45" s="60">
        <f>-SUM('Gross Plant'!$AH45:$AM45)/SUM('Gross Plant'!$AH$57:$AM$57)*'Capital Spending'!J$8*Reserve!$DW$1</f>
        <v>0</v>
      </c>
      <c r="EE45" s="60">
        <f>-SUM('Gross Plant'!$AH45:$AM45)/SUM('Gross Plant'!$AH$57:$AM$57)*'Capital Spending'!K$8*Reserve!$DW$1</f>
        <v>0</v>
      </c>
      <c r="EF45" s="60">
        <f>-SUM('Gross Plant'!$AH45:$AM45)/SUM('Gross Plant'!$AH$57:$AM$57)*'Capital Spending'!L$8*Reserve!$DW$1</f>
        <v>0</v>
      </c>
      <c r="EG45" s="60">
        <f>-SUM('Gross Plant'!$AH45:$AM45)/SUM('Gross Plant'!$AH$57:$AM$57)*'Capital Spending'!M$8*Reserve!$DW$1</f>
        <v>0</v>
      </c>
      <c r="EH45" s="60">
        <f>-SUM('Gross Plant'!$AH45:$AM45)/SUM('Gross Plant'!$AH$57:$AM$57)*'Capital Spending'!N$8*Reserve!$DW$1</f>
        <v>0</v>
      </c>
      <c r="EI45" s="60">
        <f>-SUM('Gross Plant'!$AH45:$AM45)/SUM('Gross Plant'!$AH$57:$AM$57)*'Capital Spending'!O$8*Reserve!$DW$1</f>
        <v>0</v>
      </c>
      <c r="EJ45" s="60">
        <f>-SUM('Gross Plant'!$AH45:$AM45)/SUM('Gross Plant'!$AH$57:$AM$57)*'Capital Spending'!P$8*Reserve!$DW$1</f>
        <v>0</v>
      </c>
      <c r="EK45" s="60">
        <f>-SUM('Gross Plant'!$AH45:$AM45)/SUM('Gross Plant'!$AH$57:$AM$57)*'Capital Spending'!Q$8*Reserve!$DW$1</f>
        <v>0</v>
      </c>
      <c r="EL45" s="60">
        <f>-SUM('Gross Plant'!$AH45:$AM45)/SUM('Gross Plant'!$AH$57:$AM$57)*'Capital Spending'!R$8*Reserve!$DW$1</f>
        <v>0</v>
      </c>
      <c r="EM45" s="60">
        <f>-SUM('Gross Plant'!$AH45:$AM45)/SUM('Gross Plant'!$AH$57:$AM$57)*'Capital Spending'!S$8*Reserve!$DW$1</f>
        <v>0</v>
      </c>
      <c r="EN45" s="60">
        <f>-SUM('Gross Plant'!$AH45:$AM45)/SUM('Gross Plant'!$AH$57:$AM$57)*'Capital Spending'!T$8*Reserve!$DW$1</f>
        <v>0</v>
      </c>
      <c r="EO45" s="60">
        <f>-SUM('Gross Plant'!$AH45:$AM45)/SUM('Gross Plant'!$AH$57:$AM$57)*'Capital Spending'!U$8*Reserve!$DW$1</f>
        <v>0</v>
      </c>
      <c r="EP45" s="60">
        <f>-SUM('Gross Plant'!$AH45:$AM45)/SUM('Gross Plant'!$AH$57:$AM$57)*'Capital Spending'!V$8*Reserve!$DW$1</f>
        <v>0</v>
      </c>
      <c r="EQ45" s="60">
        <f>-SUM('Gross Plant'!$AH45:$AM45)/SUM('Gross Plant'!$AH$57:$AM$57)*'Capital Spending'!W$8*Reserve!$DW$1</f>
        <v>0</v>
      </c>
    </row>
    <row r="46" spans="1:147">
      <c r="A46" s="51">
        <v>39900</v>
      </c>
      <c r="B46" s="32" t="s">
        <v>32</v>
      </c>
      <c r="C46" s="53">
        <f t="shared" si="62"/>
        <v>202110.47435476913</v>
      </c>
      <c r="D46" s="53">
        <f t="shared" si="63"/>
        <v>308488.45838599978</v>
      </c>
      <c r="E46" s="72">
        <f>'[20]Pivot End Balances'!AA116</f>
        <v>158610.32999999999</v>
      </c>
      <c r="F46" s="41">
        <f t="shared" si="64"/>
        <v>165858.00999999998</v>
      </c>
      <c r="G46" s="41">
        <f t="shared" si="65"/>
        <v>173105.68999999997</v>
      </c>
      <c r="H46" s="41">
        <f t="shared" si="66"/>
        <v>180353.36999999997</v>
      </c>
      <c r="I46" s="41">
        <f t="shared" si="67"/>
        <v>187601.04999999996</v>
      </c>
      <c r="J46" s="41">
        <f t="shared" si="68"/>
        <v>194848.72999999995</v>
      </c>
      <c r="K46" s="41">
        <f t="shared" si="69"/>
        <v>202096.40999999995</v>
      </c>
      <c r="L46" s="41">
        <f t="shared" si="70"/>
        <v>209352.79650533327</v>
      </c>
      <c r="M46" s="41">
        <f t="shared" si="71"/>
        <v>216609.1830106666</v>
      </c>
      <c r="N46" s="41">
        <f t="shared" si="72"/>
        <v>223865.56951599993</v>
      </c>
      <c r="O46" s="41">
        <f t="shared" si="73"/>
        <v>231121.95602133326</v>
      </c>
      <c r="P46" s="41">
        <f t="shared" si="74"/>
        <v>238378.34252666659</v>
      </c>
      <c r="Q46" s="41">
        <f t="shared" si="75"/>
        <v>245634.72903199992</v>
      </c>
      <c r="R46" s="41">
        <f t="shared" si="76"/>
        <v>252891.11553733324</v>
      </c>
      <c r="S46" s="41">
        <f t="shared" si="77"/>
        <v>260147.50204266657</v>
      </c>
      <c r="T46" s="41">
        <f t="shared" si="78"/>
        <v>267403.8885479999</v>
      </c>
      <c r="U46" s="41">
        <f t="shared" si="79"/>
        <v>274251.31685433321</v>
      </c>
      <c r="V46" s="41">
        <f t="shared" si="80"/>
        <v>281098.74516066653</v>
      </c>
      <c r="W46" s="41">
        <f t="shared" si="81"/>
        <v>287946.17346699984</v>
      </c>
      <c r="X46" s="41">
        <f t="shared" si="82"/>
        <v>294793.60177333315</v>
      </c>
      <c r="Y46" s="41">
        <f t="shared" si="83"/>
        <v>301641.03007966647</v>
      </c>
      <c r="Z46" s="41">
        <f t="shared" si="84"/>
        <v>308488.45838599978</v>
      </c>
      <c r="AA46" s="41">
        <f t="shared" si="85"/>
        <v>315335.88669233309</v>
      </c>
      <c r="AB46" s="41">
        <f t="shared" si="86"/>
        <v>322183.31499866641</v>
      </c>
      <c r="AC46" s="41">
        <f t="shared" si="87"/>
        <v>329030.74330499972</v>
      </c>
      <c r="AD46" s="41">
        <f t="shared" si="88"/>
        <v>335878.17161133303</v>
      </c>
      <c r="AE46" s="41">
        <f t="shared" si="89"/>
        <v>342725.59991766635</v>
      </c>
      <c r="AF46" s="41">
        <f t="shared" si="90"/>
        <v>349573.02822399966</v>
      </c>
      <c r="AG46" s="23">
        <f t="shared" si="91"/>
        <v>308488</v>
      </c>
      <c r="AH46" s="83">
        <f>'[25]Shared Services Unit'!E48</f>
        <v>0.1384</v>
      </c>
      <c r="AI46" s="83">
        <f>'[25]Shared Services Unit'!F48</f>
        <v>0.13059999999999999</v>
      </c>
      <c r="AJ46" s="31">
        <f>'[20]Pivot Additions'!AB116</f>
        <v>7247.68</v>
      </c>
      <c r="AK46" s="31">
        <f>'[20]Pivot Additions'!AC116</f>
        <v>7247.68</v>
      </c>
      <c r="AL46" s="31">
        <f>'[20]Pivot Additions'!AD116</f>
        <v>7247.68</v>
      </c>
      <c r="AM46" s="31">
        <f>'[20]Pivot Additions'!AE116</f>
        <v>7247.68</v>
      </c>
      <c r="AN46" s="31">
        <f>'[20]Pivot Additions'!AF116</f>
        <v>7247.68</v>
      </c>
      <c r="AO46" s="31">
        <f>'[20]Pivot Additions'!AG116</f>
        <v>7247.68</v>
      </c>
      <c r="AP46" s="44">
        <f>IF('Net Plant'!I46&gt;0,'Gross Plant'!K46*$AH46/12,0)</f>
        <v>7256.3865053333329</v>
      </c>
      <c r="AQ46" s="44">
        <f>IF('Net Plant'!J46&gt;0,'Gross Plant'!L46*$AH46/12,0)</f>
        <v>7256.3865053333329</v>
      </c>
      <c r="AR46" s="44">
        <f>IF('Net Plant'!K46&gt;0,'Gross Plant'!M46*$AH46/12,0)</f>
        <v>7256.3865053333329</v>
      </c>
      <c r="AS46" s="44">
        <f>IF('Net Plant'!L46&gt;0,'Gross Plant'!N46*$AH46/12,0)</f>
        <v>7256.3865053333329</v>
      </c>
      <c r="AT46" s="44">
        <f>IF('Net Plant'!M46&gt;0,'Gross Plant'!O46*$AH46/12,0)</f>
        <v>7256.3865053333329</v>
      </c>
      <c r="AU46" s="44">
        <f>IF('Net Plant'!N46&gt;0,'Gross Plant'!P46*$AH46/12,0)</f>
        <v>7256.3865053333329</v>
      </c>
      <c r="AV46" s="44">
        <f>IF('Net Plant'!O46&gt;0,'Gross Plant'!Q46*$AH46/12,0)</f>
        <v>7256.3865053333329</v>
      </c>
      <c r="AW46" s="44">
        <f>IF('Net Plant'!P46&gt;0,'Gross Plant'!R46*$AH46/12,0)</f>
        <v>7256.3865053333329</v>
      </c>
      <c r="AX46" s="44">
        <f>IF('Net Plant'!Q46&gt;0,'Gross Plant'!S46*$AH46/12,0)</f>
        <v>7256.3865053333329</v>
      </c>
      <c r="AY46" s="44">
        <f>IF('Net Plant'!R46&gt;0,'Gross Plant'!U46*$AI46/12,0)</f>
        <v>6847.4283063333323</v>
      </c>
      <c r="AZ46" s="44">
        <f>IF('Net Plant'!S46&gt;0,'Gross Plant'!V46*$AI46/12,0)</f>
        <v>6847.4283063333323</v>
      </c>
      <c r="BA46" s="44">
        <f>IF('Net Plant'!T46&gt;0,'Gross Plant'!W46*$AI46/12,0)</f>
        <v>6847.4283063333323</v>
      </c>
      <c r="BB46" s="44">
        <f>IF('Net Plant'!U46&gt;0,'Gross Plant'!X46*$AI46/12,0)</f>
        <v>6847.4283063333323</v>
      </c>
      <c r="BC46" s="44">
        <f>IF('Net Plant'!V46&gt;0,'Gross Plant'!Y46*$AI46/12,0)</f>
        <v>6847.4283063333323</v>
      </c>
      <c r="BD46" s="44">
        <f>IF('Net Plant'!W46&gt;0,'Gross Plant'!Z46*$AI46/12,0)</f>
        <v>6847.4283063333323</v>
      </c>
      <c r="BE46" s="44">
        <f>IF('Net Plant'!X46&gt;0,'Gross Plant'!AA46*$AI46/12,0)</f>
        <v>6847.4283063333323</v>
      </c>
      <c r="BF46" s="44">
        <f>IF('Net Plant'!Y46&gt;0,'Gross Plant'!AB46*$AI46/12,0)</f>
        <v>6847.4283063333323</v>
      </c>
      <c r="BG46" s="44">
        <f>IF('Net Plant'!Z46&gt;0,'Gross Plant'!AC46*$AI46/12,0)</f>
        <v>6847.4283063333323</v>
      </c>
      <c r="BH46" s="44">
        <f>IF('Net Plant'!AA46&gt;0,'Gross Plant'!AD46*$AI46/12,0)</f>
        <v>6847.4283063333323</v>
      </c>
      <c r="BI46" s="44">
        <f>IF('Net Plant'!AB46&gt;0,'Gross Plant'!AE46*$AI46/12,0)</f>
        <v>6847.4283063333323</v>
      </c>
      <c r="BJ46" s="44">
        <f>IF('Net Plant'!AC46&gt;0,'Gross Plant'!AF46*$AI46/12,0)</f>
        <v>6847.4283063333323</v>
      </c>
      <c r="BK46" s="23">
        <f t="shared" si="92"/>
        <v>82169.139675999992</v>
      </c>
      <c r="BL46" s="41"/>
      <c r="BM46" s="31">
        <f>'[20]Pivot Retires'!AB116</f>
        <v>0</v>
      </c>
      <c r="BN46" s="31">
        <f>'[20]Pivot Retires'!AC116</f>
        <v>0</v>
      </c>
      <c r="BO46" s="31">
        <f>'[20]Pivot Retires'!AD116</f>
        <v>0</v>
      </c>
      <c r="BP46" s="31">
        <f>'[20]Pivot Retires'!AE116</f>
        <v>0</v>
      </c>
      <c r="BQ46" s="31">
        <f>'[20]Pivot Retires'!AF116</f>
        <v>0</v>
      </c>
      <c r="BR46" s="31">
        <f>'[20]Pivot Retires'!AG116</f>
        <v>0</v>
      </c>
      <c r="BS46" s="31">
        <f>'Gross Plant'!BQ46</f>
        <v>0</v>
      </c>
      <c r="BT46" s="41">
        <f>'Gross Plant'!BR46</f>
        <v>0</v>
      </c>
      <c r="BU46" s="41">
        <f>'Gross Plant'!BS46</f>
        <v>0</v>
      </c>
      <c r="BV46" s="41">
        <f>'Gross Plant'!BT46</f>
        <v>0</v>
      </c>
      <c r="BW46" s="41">
        <f>'Gross Plant'!BU46</f>
        <v>0</v>
      </c>
      <c r="BX46" s="41">
        <f>'Gross Plant'!BV46</f>
        <v>0</v>
      </c>
      <c r="BY46" s="41">
        <f>'Gross Plant'!BW46</f>
        <v>0</v>
      </c>
      <c r="BZ46" s="41">
        <f>'Gross Plant'!BX46</f>
        <v>0</v>
      </c>
      <c r="CA46" s="41">
        <f>'Gross Plant'!BY46</f>
        <v>0</v>
      </c>
      <c r="CB46" s="41">
        <f>'Gross Plant'!BZ46</f>
        <v>0</v>
      </c>
      <c r="CC46" s="41">
        <f>'Gross Plant'!CA46</f>
        <v>0</v>
      </c>
      <c r="CD46" s="41">
        <f>'Gross Plant'!CB46</f>
        <v>0</v>
      </c>
      <c r="CE46" s="41">
        <f>'Gross Plant'!CC46</f>
        <v>0</v>
      </c>
      <c r="CF46" s="41">
        <f>'Gross Plant'!CD46</f>
        <v>0</v>
      </c>
      <c r="CG46" s="41">
        <f>'Gross Plant'!CE46</f>
        <v>0</v>
      </c>
      <c r="CH46" s="41">
        <f>'Gross Plant'!CF46</f>
        <v>0</v>
      </c>
      <c r="CI46" s="41">
        <f>'Gross Plant'!CG46</f>
        <v>0</v>
      </c>
      <c r="CJ46" s="41">
        <f>'Gross Plant'!CH46</f>
        <v>0</v>
      </c>
      <c r="CK46" s="41">
        <f>'Gross Plant'!CI46</f>
        <v>0</v>
      </c>
      <c r="CL46" s="41">
        <f>'Gross Plant'!CJ46</f>
        <v>0</v>
      </c>
      <c r="CM46" s="41">
        <f>'Gross Plant'!CK46</f>
        <v>0</v>
      </c>
      <c r="CN46" s="41"/>
      <c r="CO46" s="31">
        <f>'[20]Pivot Transfers'!AB116</f>
        <v>0</v>
      </c>
      <c r="CP46" s="31">
        <f>'[20]Pivot Transfers'!AC116</f>
        <v>0</v>
      </c>
      <c r="CQ46" s="31">
        <f>'[20]Pivot Transfers'!AD116</f>
        <v>0</v>
      </c>
      <c r="CR46" s="31">
        <f>'[20]Pivot Transfers'!AE116</f>
        <v>0</v>
      </c>
      <c r="CS46" s="31">
        <f>'[20]Pivot Transfers'!AF116</f>
        <v>0</v>
      </c>
      <c r="CT46" s="31">
        <f>'[20]Pivot Transfers'!AG116</f>
        <v>0</v>
      </c>
      <c r="CU46" s="31">
        <v>0</v>
      </c>
      <c r="CV46" s="31">
        <v>0</v>
      </c>
      <c r="CW46" s="31">
        <v>0</v>
      </c>
      <c r="CX46" s="42">
        <v>0</v>
      </c>
      <c r="CY46" s="31">
        <v>0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/>
      <c r="DQ46" s="41">
        <f>'[20]Pivot COR'!AB116</f>
        <v>0</v>
      </c>
      <c r="DR46" s="41">
        <f>'[20]Pivot COR'!AC116</f>
        <v>0</v>
      </c>
      <c r="DS46" s="41">
        <f>'[20]Pivot COR'!AD116</f>
        <v>0</v>
      </c>
      <c r="DT46" s="41">
        <f>'[20]Pivot COR'!AE116</f>
        <v>0</v>
      </c>
      <c r="DU46" s="41">
        <f>'[20]Pivot COR'!AF116</f>
        <v>0</v>
      </c>
      <c r="DV46" s="41">
        <f>'[20]Pivot COR'!AG116</f>
        <v>0</v>
      </c>
      <c r="DW46" s="60">
        <f>SUM('Gross Plant'!$AH46:$AM46)/SUM('Gross Plant'!$AH$57:$AM$57)*$DW$57</f>
        <v>0</v>
      </c>
      <c r="DX46" s="60">
        <f>-SUM('Gross Plant'!$AH46:$AM46)/SUM('Gross Plant'!$AH$57:$AM$57)*'Capital Spending'!D$8*Reserve!$DW$1</f>
        <v>0</v>
      </c>
      <c r="DY46" s="60">
        <f>-SUM('Gross Plant'!$AH46:$AM46)/SUM('Gross Plant'!$AH$57:$AM$57)*'Capital Spending'!E$8*Reserve!$DW$1</f>
        <v>0</v>
      </c>
      <c r="DZ46" s="60">
        <f>-SUM('Gross Plant'!$AH46:$AM46)/SUM('Gross Plant'!$AH$57:$AM$57)*'Capital Spending'!F$8*Reserve!$DW$1</f>
        <v>0</v>
      </c>
      <c r="EA46" s="60">
        <f>-SUM('Gross Plant'!$AH46:$AM46)/SUM('Gross Plant'!$AH$57:$AM$57)*'Capital Spending'!G$8*Reserve!$DW$1</f>
        <v>0</v>
      </c>
      <c r="EB46" s="60">
        <f>-SUM('Gross Plant'!$AH46:$AM46)/SUM('Gross Plant'!$AH$57:$AM$57)*'Capital Spending'!H$8*Reserve!$DW$1</f>
        <v>0</v>
      </c>
      <c r="EC46" s="60">
        <f>-SUM('Gross Plant'!$AH46:$AM46)/SUM('Gross Plant'!$AH$57:$AM$57)*'Capital Spending'!I$8*Reserve!$DW$1</f>
        <v>0</v>
      </c>
      <c r="ED46" s="60">
        <f>-SUM('Gross Plant'!$AH46:$AM46)/SUM('Gross Plant'!$AH$57:$AM$57)*'Capital Spending'!J$8*Reserve!$DW$1</f>
        <v>0</v>
      </c>
      <c r="EE46" s="60">
        <f>-SUM('Gross Plant'!$AH46:$AM46)/SUM('Gross Plant'!$AH$57:$AM$57)*'Capital Spending'!K$8*Reserve!$DW$1</f>
        <v>0</v>
      </c>
      <c r="EF46" s="60">
        <f>-SUM('Gross Plant'!$AH46:$AM46)/SUM('Gross Plant'!$AH$57:$AM$57)*'Capital Spending'!L$8*Reserve!$DW$1</f>
        <v>0</v>
      </c>
      <c r="EG46" s="60">
        <f>-SUM('Gross Plant'!$AH46:$AM46)/SUM('Gross Plant'!$AH$57:$AM$57)*'Capital Spending'!M$8*Reserve!$DW$1</f>
        <v>0</v>
      </c>
      <c r="EH46" s="60">
        <f>-SUM('Gross Plant'!$AH46:$AM46)/SUM('Gross Plant'!$AH$57:$AM$57)*'Capital Spending'!N$8*Reserve!$DW$1</f>
        <v>0</v>
      </c>
      <c r="EI46" s="60">
        <f>-SUM('Gross Plant'!$AH46:$AM46)/SUM('Gross Plant'!$AH$57:$AM$57)*'Capital Spending'!O$8*Reserve!$DW$1</f>
        <v>0</v>
      </c>
      <c r="EJ46" s="60">
        <f>-SUM('Gross Plant'!$AH46:$AM46)/SUM('Gross Plant'!$AH$57:$AM$57)*'Capital Spending'!P$8*Reserve!$DW$1</f>
        <v>0</v>
      </c>
      <c r="EK46" s="60">
        <f>-SUM('Gross Plant'!$AH46:$AM46)/SUM('Gross Plant'!$AH$57:$AM$57)*'Capital Spending'!Q$8*Reserve!$DW$1</f>
        <v>0</v>
      </c>
      <c r="EL46" s="60">
        <f>-SUM('Gross Plant'!$AH46:$AM46)/SUM('Gross Plant'!$AH$57:$AM$57)*'Capital Spending'!R$8*Reserve!$DW$1</f>
        <v>0</v>
      </c>
      <c r="EM46" s="60">
        <f>-SUM('Gross Plant'!$AH46:$AM46)/SUM('Gross Plant'!$AH$57:$AM$57)*'Capital Spending'!S$8*Reserve!$DW$1</f>
        <v>0</v>
      </c>
      <c r="EN46" s="60">
        <f>-SUM('Gross Plant'!$AH46:$AM46)/SUM('Gross Plant'!$AH$57:$AM$57)*'Capital Spending'!T$8*Reserve!$DW$1</f>
        <v>0</v>
      </c>
      <c r="EO46" s="60">
        <f>-SUM('Gross Plant'!$AH46:$AM46)/SUM('Gross Plant'!$AH$57:$AM$57)*'Capital Spending'!U$8*Reserve!$DW$1</f>
        <v>0</v>
      </c>
      <c r="EP46" s="60">
        <f>-SUM('Gross Plant'!$AH46:$AM46)/SUM('Gross Plant'!$AH$57:$AM$57)*'Capital Spending'!V$8*Reserve!$DW$1</f>
        <v>0</v>
      </c>
      <c r="EQ46" s="60">
        <f>-SUM('Gross Plant'!$AH46:$AM46)/SUM('Gross Plant'!$AH$57:$AM$57)*'Capital Spending'!W$8*Reserve!$DW$1</f>
        <v>0</v>
      </c>
    </row>
    <row r="47" spans="1:147">
      <c r="A47" s="51">
        <v>39901</v>
      </c>
      <c r="B47" s="32" t="s">
        <v>21</v>
      </c>
      <c r="C47" s="53">
        <f t="shared" si="62"/>
        <v>2900495.5391283119</v>
      </c>
      <c r="D47" s="53">
        <f t="shared" si="63"/>
        <v>3810394.9551611799</v>
      </c>
      <c r="E47" s="72">
        <f>'[20]Pivot End Balances'!AA117</f>
        <v>2555710.65</v>
      </c>
      <c r="F47" s="41">
        <f t="shared" si="64"/>
        <v>2612645.33</v>
      </c>
      <c r="G47" s="41">
        <f t="shared" si="65"/>
        <v>2669580.0100000002</v>
      </c>
      <c r="H47" s="41">
        <f t="shared" si="66"/>
        <v>2727190.77</v>
      </c>
      <c r="I47" s="41">
        <f t="shared" si="67"/>
        <v>2784840</v>
      </c>
      <c r="J47" s="41">
        <f t="shared" si="68"/>
        <v>2842495.36</v>
      </c>
      <c r="K47" s="41">
        <f t="shared" si="69"/>
        <v>2900147.6999999997</v>
      </c>
      <c r="L47" s="41">
        <f t="shared" si="70"/>
        <v>2957664.5926769995</v>
      </c>
      <c r="M47" s="41">
        <f t="shared" si="71"/>
        <v>3015389.8447215734</v>
      </c>
      <c r="N47" s="41">
        <f t="shared" si="72"/>
        <v>3073212.749252561</v>
      </c>
      <c r="O47" s="41">
        <f t="shared" si="73"/>
        <v>3131134.0092149274</v>
      </c>
      <c r="P47" s="41">
        <f t="shared" si="74"/>
        <v>3189154.4697131556</v>
      </c>
      <c r="Q47" s="41">
        <f t="shared" si="75"/>
        <v>3247276.523088837</v>
      </c>
      <c r="R47" s="41">
        <f t="shared" si="76"/>
        <v>3305476.1809388502</v>
      </c>
      <c r="S47" s="41">
        <f t="shared" si="77"/>
        <v>3363762.2008310216</v>
      </c>
      <c r="T47" s="41">
        <f t="shared" si="78"/>
        <v>3422123.3429569625</v>
      </c>
      <c r="U47" s="41">
        <f t="shared" si="79"/>
        <v>3486469.964021293</v>
      </c>
      <c r="V47" s="41">
        <f t="shared" si="80"/>
        <v>3550896.9129612357</v>
      </c>
      <c r="W47" s="41">
        <f t="shared" si="81"/>
        <v>3615405.0897139162</v>
      </c>
      <c r="X47" s="41">
        <f t="shared" si="82"/>
        <v>3680049.0435125683</v>
      </c>
      <c r="Y47" s="41">
        <f t="shared" si="83"/>
        <v>3744800.3923890856</v>
      </c>
      <c r="Z47" s="41">
        <f t="shared" si="84"/>
        <v>3809659.9094198341</v>
      </c>
      <c r="AA47" s="41">
        <f t="shared" si="85"/>
        <v>3874628.5240236651</v>
      </c>
      <c r="AB47" s="41">
        <f t="shared" si="86"/>
        <v>3939708.8672212614</v>
      </c>
      <c r="AC47" s="41">
        <f t="shared" si="87"/>
        <v>4004874.5573349441</v>
      </c>
      <c r="AD47" s="41">
        <f t="shared" si="88"/>
        <v>4070135.2256574039</v>
      </c>
      <c r="AE47" s="41">
        <f t="shared" si="89"/>
        <v>4135478.5110072577</v>
      </c>
      <c r="AF47" s="41">
        <f t="shared" si="90"/>
        <v>4200904.0768759176</v>
      </c>
      <c r="AG47" s="23">
        <f t="shared" si="91"/>
        <v>3810395</v>
      </c>
      <c r="AH47" s="83">
        <f>'[25]Shared Services Unit'!E49</f>
        <v>8.6199999999999999E-2</v>
      </c>
      <c r="AI47" s="83">
        <f>'[25]Shared Services Unit'!F49</f>
        <v>9.4799999999999995E-2</v>
      </c>
      <c r="AJ47" s="31">
        <f>'[20]Pivot Additions'!AB117</f>
        <v>56934.68</v>
      </c>
      <c r="AK47" s="31">
        <f>'[20]Pivot Additions'!AC117</f>
        <v>56934.68</v>
      </c>
      <c r="AL47" s="31">
        <f>'[20]Pivot Additions'!AD117</f>
        <v>57610.76</v>
      </c>
      <c r="AM47" s="31">
        <f>'[20]Pivot Additions'!AE117</f>
        <v>57649.23</v>
      </c>
      <c r="AN47" s="31">
        <f>'[20]Pivot Additions'!AF117</f>
        <v>57655.360000000001</v>
      </c>
      <c r="AO47" s="31">
        <f>'[20]Pivot Additions'!AG117</f>
        <v>57652.34</v>
      </c>
      <c r="AP47" s="44">
        <f>IF('Net Plant'!I47&gt;0,'Gross Plant'!K47*$AH47/12,0)</f>
        <v>57516.892676999989</v>
      </c>
      <c r="AQ47" s="44">
        <f>IF('Net Plant'!J47&gt;0,'Gross Plant'!L47*$AH47/12,0)</f>
        <v>57725.252044574059</v>
      </c>
      <c r="AR47" s="44">
        <f>IF('Net Plant'!K47&gt;0,'Gross Plant'!M47*$AH47/12,0)</f>
        <v>57822.904530987427</v>
      </c>
      <c r="AS47" s="44">
        <f>IF('Net Plant'!L47&gt;0,'Gross Plant'!N47*$AH47/12,0)</f>
        <v>57921.259962366399</v>
      </c>
      <c r="AT47" s="44">
        <f>IF('Net Plant'!M47&gt;0,'Gross Plant'!O47*$AH47/12,0)</f>
        <v>58020.460498228313</v>
      </c>
      <c r="AU47" s="44">
        <f>IF('Net Plant'!N47&gt;0,'Gross Plant'!P47*$AH47/12,0)</f>
        <v>58122.053375681593</v>
      </c>
      <c r="AV47" s="44">
        <f>IF('Net Plant'!O47&gt;0,'Gross Plant'!Q47*$AH47/12,0)</f>
        <v>58199.657850013253</v>
      </c>
      <c r="AW47" s="44">
        <f>IF('Net Plant'!P47&gt;0,'Gross Plant'!R47*$AH47/12,0)</f>
        <v>58286.01989217152</v>
      </c>
      <c r="AX47" s="44">
        <f>IF('Net Plant'!Q47&gt;0,'Gross Plant'!S47*$AH47/12,0)</f>
        <v>58361.14212594086</v>
      </c>
      <c r="AY47" s="44">
        <f>IF('Net Plant'!R47&gt;0,'Gross Plant'!U47*$AI47/12,0)</f>
        <v>64346.621064330393</v>
      </c>
      <c r="AZ47" s="44">
        <f>IF('Net Plant'!S47&gt;0,'Gross Plant'!V47*$AI47/12,0)</f>
        <v>64426.948939942609</v>
      </c>
      <c r="BA47" s="44">
        <f>IF('Net Plant'!T47&gt;0,'Gross Plant'!W47*$AI47/12,0)</f>
        <v>64508.176752680301</v>
      </c>
      <c r="BB47" s="44">
        <f>IF('Net Plant'!U47&gt;0,'Gross Plant'!X47*$AI47/12,0)</f>
        <v>64643.953798652044</v>
      </c>
      <c r="BC47" s="44">
        <f>IF('Net Plant'!V47&gt;0,'Gross Plant'!Y47*$AI47/12,0)</f>
        <v>64751.348876517324</v>
      </c>
      <c r="BD47" s="44">
        <f>IF('Net Plant'!W47&gt;0,'Gross Plant'!Z47*$AI47/12,0)</f>
        <v>64859.517030748502</v>
      </c>
      <c r="BE47" s="44">
        <f>IF('Net Plant'!X47&gt;0,'Gross Plant'!AA47*$AI47/12,0)</f>
        <v>64968.614603830967</v>
      </c>
      <c r="BF47" s="44">
        <f>IF('Net Plant'!Y47&gt;0,'Gross Plant'!AB47*$AI47/12,0)</f>
        <v>65080.343197596289</v>
      </c>
      <c r="BG47" s="44">
        <f>IF('Net Plant'!Z47&gt;0,'Gross Plant'!AC47*$AI47/12,0)</f>
        <v>65165.69011368262</v>
      </c>
      <c r="BH47" s="44">
        <f>IF('Net Plant'!AA47&gt;0,'Gross Plant'!AD47*$AI47/12,0)</f>
        <v>65260.668322459933</v>
      </c>
      <c r="BI47" s="44">
        <f>IF('Net Plant'!AB47&gt;0,'Gross Plant'!AE47*$AI47/12,0)</f>
        <v>65343.285349853599</v>
      </c>
      <c r="BJ47" s="44">
        <f>IF('Net Plant'!AC47&gt;0,'Gross Plant'!AF47*$AI47/12,0)</f>
        <v>65425.565868659643</v>
      </c>
      <c r="BK47" s="23">
        <f t="shared" si="92"/>
        <v>778780.73391895415</v>
      </c>
      <c r="BL47" s="41"/>
      <c r="BM47" s="31">
        <f>'[20]Pivot Retires'!AB117</f>
        <v>0</v>
      </c>
      <c r="BN47" s="31">
        <f>'[20]Pivot Retires'!AC117</f>
        <v>0</v>
      </c>
      <c r="BO47" s="31">
        <f>'[20]Pivot Retires'!AD117</f>
        <v>0</v>
      </c>
      <c r="BP47" s="31">
        <f>'[20]Pivot Retires'!AE117</f>
        <v>0</v>
      </c>
      <c r="BQ47" s="31">
        <f>'[20]Pivot Retires'!AF117</f>
        <v>0</v>
      </c>
      <c r="BR47" s="31">
        <f>'[20]Pivot Retires'!AG117</f>
        <v>0</v>
      </c>
      <c r="BS47" s="31">
        <f>'Gross Plant'!BQ47</f>
        <v>0</v>
      </c>
      <c r="BT47" s="41">
        <f>'Gross Plant'!BR47</f>
        <v>0</v>
      </c>
      <c r="BU47" s="41">
        <f>'Gross Plant'!BS47</f>
        <v>0</v>
      </c>
      <c r="BV47" s="41">
        <f>'Gross Plant'!BT47</f>
        <v>0</v>
      </c>
      <c r="BW47" s="41">
        <f>'Gross Plant'!BU47</f>
        <v>0</v>
      </c>
      <c r="BX47" s="41">
        <f>'Gross Plant'!BV47</f>
        <v>0</v>
      </c>
      <c r="BY47" s="41">
        <f>'Gross Plant'!BW47</f>
        <v>0</v>
      </c>
      <c r="BZ47" s="41">
        <f>'Gross Plant'!BX47</f>
        <v>0</v>
      </c>
      <c r="CA47" s="41">
        <f>'Gross Plant'!BY47</f>
        <v>0</v>
      </c>
      <c r="CB47" s="41">
        <f>'Gross Plant'!BZ47</f>
        <v>0</v>
      </c>
      <c r="CC47" s="41">
        <f>'Gross Plant'!CA47</f>
        <v>0</v>
      </c>
      <c r="CD47" s="41">
        <f>'Gross Plant'!CB47</f>
        <v>0</v>
      </c>
      <c r="CE47" s="41">
        <f>'Gross Plant'!CC47</f>
        <v>0</v>
      </c>
      <c r="CF47" s="41">
        <f>'Gross Plant'!CD47</f>
        <v>0</v>
      </c>
      <c r="CG47" s="41">
        <f>'Gross Plant'!CE47</f>
        <v>0</v>
      </c>
      <c r="CH47" s="41">
        <f>'Gross Plant'!CF47</f>
        <v>0</v>
      </c>
      <c r="CI47" s="41">
        <f>'Gross Plant'!CG47</f>
        <v>0</v>
      </c>
      <c r="CJ47" s="41">
        <f>'Gross Plant'!CH47</f>
        <v>0</v>
      </c>
      <c r="CK47" s="41">
        <f>'Gross Plant'!CI47</f>
        <v>0</v>
      </c>
      <c r="CL47" s="41">
        <f>'Gross Plant'!CJ47</f>
        <v>0</v>
      </c>
      <c r="CM47" s="41">
        <f>'Gross Plant'!CK47</f>
        <v>0</v>
      </c>
      <c r="CN47" s="41"/>
      <c r="CO47" s="31">
        <f>'[20]Pivot Transfers'!AB117</f>
        <v>0</v>
      </c>
      <c r="CP47" s="31">
        <f>'[20]Pivot Transfers'!AC117</f>
        <v>0</v>
      </c>
      <c r="CQ47" s="31">
        <f>'[20]Pivot Transfers'!AD117</f>
        <v>0</v>
      </c>
      <c r="CR47" s="31">
        <f>'[20]Pivot Transfers'!AE117</f>
        <v>0</v>
      </c>
      <c r="CS47" s="31">
        <f>'[20]Pivot Transfers'!AF117</f>
        <v>0</v>
      </c>
      <c r="CT47" s="31">
        <f>'[20]Pivot Transfers'!AG117</f>
        <v>0</v>
      </c>
      <c r="CU47" s="31">
        <v>0</v>
      </c>
      <c r="CV47" s="31">
        <v>0</v>
      </c>
      <c r="CW47" s="31">
        <v>0</v>
      </c>
      <c r="CX47" s="42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0</v>
      </c>
      <c r="DK47" s="41">
        <v>0</v>
      </c>
      <c r="DL47" s="41">
        <v>0</v>
      </c>
      <c r="DM47" s="41">
        <v>0</v>
      </c>
      <c r="DN47" s="41">
        <v>0</v>
      </c>
      <c r="DO47" s="41">
        <v>0</v>
      </c>
      <c r="DP47" s="41"/>
      <c r="DQ47" s="41">
        <f>'[20]Pivot COR'!AB117</f>
        <v>0</v>
      </c>
      <c r="DR47" s="41">
        <f>'[20]Pivot COR'!AC117</f>
        <v>0</v>
      </c>
      <c r="DS47" s="41">
        <f>'[20]Pivot COR'!AD117</f>
        <v>0</v>
      </c>
      <c r="DT47" s="41">
        <f>'[20]Pivot COR'!AE117</f>
        <v>0</v>
      </c>
      <c r="DU47" s="41">
        <f>'[20]Pivot COR'!AF117</f>
        <v>0</v>
      </c>
      <c r="DV47" s="41">
        <f>'[20]Pivot COR'!AG117</f>
        <v>0</v>
      </c>
      <c r="DW47" s="60">
        <f>SUM('Gross Plant'!$AH47:$AM47)/SUM('Gross Plant'!$AH$57:$AM$57)*$DW$57</f>
        <v>0</v>
      </c>
      <c r="DX47" s="60">
        <f>-SUM('Gross Plant'!$AH47:$AM47)/SUM('Gross Plant'!$AH$57:$AM$57)*'Capital Spending'!D$8*Reserve!$DW$1</f>
        <v>0</v>
      </c>
      <c r="DY47" s="60">
        <f>-SUM('Gross Plant'!$AH47:$AM47)/SUM('Gross Plant'!$AH$57:$AM$57)*'Capital Spending'!E$8*Reserve!$DW$1</f>
        <v>0</v>
      </c>
      <c r="DZ47" s="60">
        <f>-SUM('Gross Plant'!$AH47:$AM47)/SUM('Gross Plant'!$AH$57:$AM$57)*'Capital Spending'!F$8*Reserve!$DW$1</f>
        <v>0</v>
      </c>
      <c r="EA47" s="60">
        <f>-SUM('Gross Plant'!$AH47:$AM47)/SUM('Gross Plant'!$AH$57:$AM$57)*'Capital Spending'!G$8*Reserve!$DW$1</f>
        <v>0</v>
      </c>
      <c r="EB47" s="60">
        <f>-SUM('Gross Plant'!$AH47:$AM47)/SUM('Gross Plant'!$AH$57:$AM$57)*'Capital Spending'!H$8*Reserve!$DW$1</f>
        <v>0</v>
      </c>
      <c r="EC47" s="60">
        <f>-SUM('Gross Plant'!$AH47:$AM47)/SUM('Gross Plant'!$AH$57:$AM$57)*'Capital Spending'!I$8*Reserve!$DW$1</f>
        <v>0</v>
      </c>
      <c r="ED47" s="60">
        <f>-SUM('Gross Plant'!$AH47:$AM47)/SUM('Gross Plant'!$AH$57:$AM$57)*'Capital Spending'!J$8*Reserve!$DW$1</f>
        <v>0</v>
      </c>
      <c r="EE47" s="60">
        <f>-SUM('Gross Plant'!$AH47:$AM47)/SUM('Gross Plant'!$AH$57:$AM$57)*'Capital Spending'!K$8*Reserve!$DW$1</f>
        <v>0</v>
      </c>
      <c r="EF47" s="60">
        <f>-SUM('Gross Plant'!$AH47:$AM47)/SUM('Gross Plant'!$AH$57:$AM$57)*'Capital Spending'!L$8*Reserve!$DW$1</f>
        <v>0</v>
      </c>
      <c r="EG47" s="60">
        <f>-SUM('Gross Plant'!$AH47:$AM47)/SUM('Gross Plant'!$AH$57:$AM$57)*'Capital Spending'!M$8*Reserve!$DW$1</f>
        <v>0</v>
      </c>
      <c r="EH47" s="60">
        <f>-SUM('Gross Plant'!$AH47:$AM47)/SUM('Gross Plant'!$AH$57:$AM$57)*'Capital Spending'!N$8*Reserve!$DW$1</f>
        <v>0</v>
      </c>
      <c r="EI47" s="60">
        <f>-SUM('Gross Plant'!$AH47:$AM47)/SUM('Gross Plant'!$AH$57:$AM$57)*'Capital Spending'!O$8*Reserve!$DW$1</f>
        <v>0</v>
      </c>
      <c r="EJ47" s="60">
        <f>-SUM('Gross Plant'!$AH47:$AM47)/SUM('Gross Plant'!$AH$57:$AM$57)*'Capital Spending'!P$8*Reserve!$DW$1</f>
        <v>0</v>
      </c>
      <c r="EK47" s="60">
        <f>-SUM('Gross Plant'!$AH47:$AM47)/SUM('Gross Plant'!$AH$57:$AM$57)*'Capital Spending'!Q$8*Reserve!$DW$1</f>
        <v>0</v>
      </c>
      <c r="EL47" s="60">
        <f>-SUM('Gross Plant'!$AH47:$AM47)/SUM('Gross Plant'!$AH$57:$AM$57)*'Capital Spending'!R$8*Reserve!$DW$1</f>
        <v>0</v>
      </c>
      <c r="EM47" s="60">
        <f>-SUM('Gross Plant'!$AH47:$AM47)/SUM('Gross Plant'!$AH$57:$AM$57)*'Capital Spending'!S$8*Reserve!$DW$1</f>
        <v>0</v>
      </c>
      <c r="EN47" s="60">
        <f>-SUM('Gross Plant'!$AH47:$AM47)/SUM('Gross Plant'!$AH$57:$AM$57)*'Capital Spending'!T$8*Reserve!$DW$1</f>
        <v>0</v>
      </c>
      <c r="EO47" s="60">
        <f>-SUM('Gross Plant'!$AH47:$AM47)/SUM('Gross Plant'!$AH$57:$AM$57)*'Capital Spending'!U$8*Reserve!$DW$1</f>
        <v>0</v>
      </c>
      <c r="EP47" s="60">
        <f>-SUM('Gross Plant'!$AH47:$AM47)/SUM('Gross Plant'!$AH$57:$AM$57)*'Capital Spending'!V$8*Reserve!$DW$1</f>
        <v>0</v>
      </c>
      <c r="EQ47" s="60">
        <f>-SUM('Gross Plant'!$AH47:$AM47)/SUM('Gross Plant'!$AH$57:$AM$57)*'Capital Spending'!W$8*Reserve!$DW$1</f>
        <v>0</v>
      </c>
    </row>
    <row r="48" spans="1:147">
      <c r="A48" s="51">
        <v>39902</v>
      </c>
      <c r="B48" s="32" t="s">
        <v>22</v>
      </c>
      <c r="C48" s="53">
        <f t="shared" si="62"/>
        <v>870055.90197105356</v>
      </c>
      <c r="D48" s="53">
        <f t="shared" si="63"/>
        <v>1071176.4286662876</v>
      </c>
      <c r="E48" s="72">
        <f>'[20]Pivot End Balances'!AA118</f>
        <v>791081.76</v>
      </c>
      <c r="F48" s="41">
        <f t="shared" si="64"/>
        <v>804156.05</v>
      </c>
      <c r="G48" s="41">
        <f t="shared" si="65"/>
        <v>817230.34000000008</v>
      </c>
      <c r="H48" s="41">
        <f t="shared" si="66"/>
        <v>830325.13000000012</v>
      </c>
      <c r="I48" s="41">
        <f t="shared" si="67"/>
        <v>843551.21000000008</v>
      </c>
      <c r="J48" s="41">
        <f t="shared" si="68"/>
        <v>856778.18</v>
      </c>
      <c r="K48" s="41">
        <f t="shared" si="69"/>
        <v>870004.72000000009</v>
      </c>
      <c r="L48" s="41">
        <f t="shared" si="70"/>
        <v>883179.36725400004</v>
      </c>
      <c r="M48" s="41">
        <f t="shared" si="71"/>
        <v>896390.98715408845</v>
      </c>
      <c r="N48" s="41">
        <f t="shared" si="72"/>
        <v>909619.93514871784</v>
      </c>
      <c r="O48" s="41">
        <f t="shared" si="73"/>
        <v>922866.33597303077</v>
      </c>
      <c r="P48" s="41">
        <f t="shared" si="74"/>
        <v>936130.33958788251</v>
      </c>
      <c r="Q48" s="41">
        <f t="shared" si="75"/>
        <v>949412.37050597917</v>
      </c>
      <c r="R48" s="41">
        <f t="shared" si="76"/>
        <v>962708.17206850497</v>
      </c>
      <c r="S48" s="41">
        <f t="shared" si="77"/>
        <v>976019.29827545339</v>
      </c>
      <c r="T48" s="41">
        <f t="shared" si="78"/>
        <v>989343.7546618646</v>
      </c>
      <c r="U48" s="41">
        <f t="shared" si="79"/>
        <v>1002922.5835434124</v>
      </c>
      <c r="V48" s="41">
        <f t="shared" si="80"/>
        <v>1016514.5946783707</v>
      </c>
      <c r="W48" s="41">
        <f t="shared" si="81"/>
        <v>1030119.9357514526</v>
      </c>
      <c r="X48" s="41">
        <f t="shared" si="82"/>
        <v>1043747.5585967549</v>
      </c>
      <c r="Y48" s="41">
        <f t="shared" si="83"/>
        <v>1057392.8055746597</v>
      </c>
      <c r="Z48" s="41">
        <f t="shared" si="84"/>
        <v>1071055.8035513202</v>
      </c>
      <c r="AA48" s="41">
        <f t="shared" si="85"/>
        <v>1084736.7050495651</v>
      </c>
      <c r="AB48" s="41">
        <f t="shared" si="86"/>
        <v>1098435.9418345955</v>
      </c>
      <c r="AC48" s="41">
        <f t="shared" si="87"/>
        <v>1112149.1845256342</v>
      </c>
      <c r="AD48" s="41">
        <f t="shared" si="88"/>
        <v>1125878.0136716494</v>
      </c>
      <c r="AE48" s="41">
        <f t="shared" si="89"/>
        <v>1139620.4007336786</v>
      </c>
      <c r="AF48" s="41">
        <f t="shared" si="90"/>
        <v>1153376.2904887816</v>
      </c>
      <c r="AG48" s="23">
        <f t="shared" si="91"/>
        <v>1071176</v>
      </c>
      <c r="AH48" s="83">
        <f>'[25]Shared Services Unit'!E50</f>
        <v>8.7800000000000003E-2</v>
      </c>
      <c r="AI48" s="83">
        <f>'[25]Shared Services Unit'!F50</f>
        <v>8.9300000000000004E-2</v>
      </c>
      <c r="AJ48" s="31">
        <f>'[20]Pivot Additions'!AB118</f>
        <v>13074.29</v>
      </c>
      <c r="AK48" s="31">
        <f>'[20]Pivot Additions'!AC118</f>
        <v>13074.29</v>
      </c>
      <c r="AL48" s="31">
        <f>'[20]Pivot Additions'!AD118</f>
        <v>13094.79</v>
      </c>
      <c r="AM48" s="31">
        <f>'[20]Pivot Additions'!AE118</f>
        <v>13226.08</v>
      </c>
      <c r="AN48" s="31">
        <f>'[20]Pivot Additions'!AF118</f>
        <v>13226.97</v>
      </c>
      <c r="AO48" s="31">
        <f>'[20]Pivot Additions'!AG118</f>
        <v>13226.54</v>
      </c>
      <c r="AP48" s="44">
        <f>IF('Net Plant'!I48&gt;0,'Gross Plant'!K48*$AH48/12,0)</f>
        <v>13174.647254000001</v>
      </c>
      <c r="AQ48" s="44">
        <f>IF('Net Plant'!J48&gt;0,'Gross Plant'!L48*$AH48/12,0)</f>
        <v>13211.619900088415</v>
      </c>
      <c r="AR48" s="44">
        <f>IF('Net Plant'!K48&gt;0,'Gross Plant'!M48*$AH48/12,0)</f>
        <v>13228.94799462936</v>
      </c>
      <c r="AS48" s="44">
        <f>IF('Net Plant'!L48&gt;0,'Gross Plant'!N48*$AH48/12,0)</f>
        <v>13246.400824312941</v>
      </c>
      <c r="AT48" s="44">
        <f>IF('Net Plant'!M48&gt;0,'Gross Plant'!O48*$AH48/12,0)</f>
        <v>13264.003614851739</v>
      </c>
      <c r="AU48" s="44">
        <f>IF('Net Plant'!N48&gt;0,'Gross Plant'!P48*$AH48/12,0)</f>
        <v>13282.030918096689</v>
      </c>
      <c r="AV48" s="44">
        <f>IF('Net Plant'!O48&gt;0,'Gross Plant'!Q48*$AH48/12,0)</f>
        <v>13295.801562525825</v>
      </c>
      <c r="AW48" s="44">
        <f>IF('Net Plant'!P48&gt;0,'Gross Plant'!R48*$AH48/12,0)</f>
        <v>13311.126206948424</v>
      </c>
      <c r="AX48" s="44">
        <f>IF('Net Plant'!Q48&gt;0,'Gross Plant'!S48*$AH48/12,0)</f>
        <v>13324.456386411259</v>
      </c>
      <c r="AY48" s="44">
        <f>IF('Net Plant'!R48&gt;0,'Gross Plant'!U48*$AI48/12,0)</f>
        <v>13578.828881547781</v>
      </c>
      <c r="AZ48" s="44">
        <f>IF('Net Plant'!S48&gt;0,'Gross Plant'!V48*$AI48/12,0)</f>
        <v>13592.011134958399</v>
      </c>
      <c r="BA48" s="44">
        <f>IF('Net Plant'!T48&gt;0,'Gross Plant'!W48*$AI48/12,0)</f>
        <v>13605.341073081843</v>
      </c>
      <c r="BB48" s="44">
        <f>IF('Net Plant'!U48&gt;0,'Gross Plant'!X48*$AI48/12,0)</f>
        <v>13627.6228453023</v>
      </c>
      <c r="BC48" s="44">
        <f>IF('Net Plant'!V48&gt;0,'Gross Plant'!Y48*$AI48/12,0)</f>
        <v>13645.246977904879</v>
      </c>
      <c r="BD48" s="44">
        <f>IF('Net Plant'!W48&gt;0,'Gross Plant'!Z48*$AI48/12,0)</f>
        <v>13662.997976660501</v>
      </c>
      <c r="BE48" s="44">
        <f>IF('Net Plant'!X48&gt;0,'Gross Plant'!AA48*$AI48/12,0)</f>
        <v>13680.901498244953</v>
      </c>
      <c r="BF48" s="44">
        <f>IF('Net Plant'!Y48&gt;0,'Gross Plant'!AB48*$AI48/12,0)</f>
        <v>13699.236785030533</v>
      </c>
      <c r="BG48" s="44">
        <f>IF('Net Plant'!Z48&gt;0,'Gross Plant'!AC48*$AI48/12,0)</f>
        <v>13713.242691038753</v>
      </c>
      <c r="BH48" s="44">
        <f>IF('Net Plant'!AA48&gt;0,'Gross Plant'!AD48*$AI48/12,0)</f>
        <v>13728.829146015274</v>
      </c>
      <c r="BI48" s="44">
        <f>IF('Net Plant'!AB48&gt;0,'Gross Plant'!AE48*$AI48/12,0)</f>
        <v>13742.387062029295</v>
      </c>
      <c r="BJ48" s="44">
        <f>IF('Net Plant'!AC48&gt;0,'Gross Plant'!AF48*$AI48/12,0)</f>
        <v>13755.889755103048</v>
      </c>
      <c r="BK48" s="23">
        <f t="shared" si="92"/>
        <v>164032.53582691756</v>
      </c>
      <c r="BL48" s="41"/>
      <c r="BM48" s="31">
        <f>'[20]Pivot Retires'!AB118</f>
        <v>0</v>
      </c>
      <c r="BN48" s="31">
        <f>'[20]Pivot Retires'!AC118</f>
        <v>0</v>
      </c>
      <c r="BO48" s="31">
        <f>'[20]Pivot Retires'!AD118</f>
        <v>0</v>
      </c>
      <c r="BP48" s="31">
        <f>'[20]Pivot Retires'!AE118</f>
        <v>0</v>
      </c>
      <c r="BQ48" s="31">
        <f>'[20]Pivot Retires'!AF118</f>
        <v>0</v>
      </c>
      <c r="BR48" s="31">
        <f>'[20]Pivot Retires'!AG118</f>
        <v>0</v>
      </c>
      <c r="BS48" s="31">
        <f>'Gross Plant'!BQ48</f>
        <v>0</v>
      </c>
      <c r="BT48" s="41">
        <f>'Gross Plant'!BR48</f>
        <v>0</v>
      </c>
      <c r="BU48" s="41">
        <f>'Gross Plant'!BS48</f>
        <v>0</v>
      </c>
      <c r="BV48" s="41">
        <f>'Gross Plant'!BT48</f>
        <v>0</v>
      </c>
      <c r="BW48" s="41">
        <f>'Gross Plant'!BU48</f>
        <v>0</v>
      </c>
      <c r="BX48" s="41">
        <f>'Gross Plant'!BV48</f>
        <v>0</v>
      </c>
      <c r="BY48" s="41">
        <f>'Gross Plant'!BW48</f>
        <v>0</v>
      </c>
      <c r="BZ48" s="41">
        <f>'Gross Plant'!BX48</f>
        <v>0</v>
      </c>
      <c r="CA48" s="41">
        <f>'Gross Plant'!BY48</f>
        <v>0</v>
      </c>
      <c r="CB48" s="41">
        <f>'Gross Plant'!BZ48</f>
        <v>0</v>
      </c>
      <c r="CC48" s="41">
        <f>'Gross Plant'!CA48</f>
        <v>0</v>
      </c>
      <c r="CD48" s="41">
        <f>'Gross Plant'!CB48</f>
        <v>0</v>
      </c>
      <c r="CE48" s="41">
        <f>'Gross Plant'!CC48</f>
        <v>0</v>
      </c>
      <c r="CF48" s="41">
        <f>'Gross Plant'!CD48</f>
        <v>0</v>
      </c>
      <c r="CG48" s="41">
        <f>'Gross Plant'!CE48</f>
        <v>0</v>
      </c>
      <c r="CH48" s="41">
        <f>'Gross Plant'!CF48</f>
        <v>0</v>
      </c>
      <c r="CI48" s="41">
        <f>'Gross Plant'!CG48</f>
        <v>0</v>
      </c>
      <c r="CJ48" s="41">
        <f>'Gross Plant'!CH48</f>
        <v>0</v>
      </c>
      <c r="CK48" s="41">
        <f>'Gross Plant'!CI48</f>
        <v>0</v>
      </c>
      <c r="CL48" s="41">
        <f>'Gross Plant'!CJ48</f>
        <v>0</v>
      </c>
      <c r="CM48" s="41">
        <f>'Gross Plant'!CK48</f>
        <v>0</v>
      </c>
      <c r="CN48" s="41"/>
      <c r="CO48" s="31">
        <f>'[20]Pivot Transfers'!AB118</f>
        <v>0</v>
      </c>
      <c r="CP48" s="31">
        <f>'[20]Pivot Transfers'!AC118</f>
        <v>0</v>
      </c>
      <c r="CQ48" s="31">
        <f>'[20]Pivot Transfers'!AD118</f>
        <v>0</v>
      </c>
      <c r="CR48" s="31">
        <f>'[20]Pivot Transfers'!AE118</f>
        <v>0</v>
      </c>
      <c r="CS48" s="31">
        <f>'[20]Pivot Transfers'!AF118</f>
        <v>0</v>
      </c>
      <c r="CT48" s="31">
        <f>'[20]Pivot Transfers'!AG118</f>
        <v>0</v>
      </c>
      <c r="CU48" s="31">
        <v>0</v>
      </c>
      <c r="CV48" s="31">
        <v>0</v>
      </c>
      <c r="CW48" s="31">
        <v>0</v>
      </c>
      <c r="CX48" s="42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/>
      <c r="DQ48" s="41">
        <f>'[20]Pivot COR'!AB118</f>
        <v>0</v>
      </c>
      <c r="DR48" s="41">
        <f>'[20]Pivot COR'!AC118</f>
        <v>0</v>
      </c>
      <c r="DS48" s="41">
        <f>'[20]Pivot COR'!AD118</f>
        <v>0</v>
      </c>
      <c r="DT48" s="41">
        <f>'[20]Pivot COR'!AE118</f>
        <v>0</v>
      </c>
      <c r="DU48" s="41">
        <f>'[20]Pivot COR'!AF118</f>
        <v>0</v>
      </c>
      <c r="DV48" s="41">
        <f>'[20]Pivot COR'!AG118</f>
        <v>0</v>
      </c>
      <c r="DW48" s="60">
        <f>SUM('Gross Plant'!$AH48:$AM48)/SUM('Gross Plant'!$AH$57:$AM$57)*$DW$57</f>
        <v>0</v>
      </c>
      <c r="DX48" s="60">
        <f>-SUM('Gross Plant'!$AH48:$AM48)/SUM('Gross Plant'!$AH$57:$AM$57)*'Capital Spending'!D$8*Reserve!$DW$1</f>
        <v>0</v>
      </c>
      <c r="DY48" s="60">
        <f>-SUM('Gross Plant'!$AH48:$AM48)/SUM('Gross Plant'!$AH$57:$AM$57)*'Capital Spending'!E$8*Reserve!$DW$1</f>
        <v>0</v>
      </c>
      <c r="DZ48" s="60">
        <f>-SUM('Gross Plant'!$AH48:$AM48)/SUM('Gross Plant'!$AH$57:$AM$57)*'Capital Spending'!F$8*Reserve!$DW$1</f>
        <v>0</v>
      </c>
      <c r="EA48" s="60">
        <f>-SUM('Gross Plant'!$AH48:$AM48)/SUM('Gross Plant'!$AH$57:$AM$57)*'Capital Spending'!G$8*Reserve!$DW$1</f>
        <v>0</v>
      </c>
      <c r="EB48" s="60">
        <f>-SUM('Gross Plant'!$AH48:$AM48)/SUM('Gross Plant'!$AH$57:$AM$57)*'Capital Spending'!H$8*Reserve!$DW$1</f>
        <v>0</v>
      </c>
      <c r="EC48" s="60">
        <f>-SUM('Gross Plant'!$AH48:$AM48)/SUM('Gross Plant'!$AH$57:$AM$57)*'Capital Spending'!I$8*Reserve!$DW$1</f>
        <v>0</v>
      </c>
      <c r="ED48" s="60">
        <f>-SUM('Gross Plant'!$AH48:$AM48)/SUM('Gross Plant'!$AH$57:$AM$57)*'Capital Spending'!J$8*Reserve!$DW$1</f>
        <v>0</v>
      </c>
      <c r="EE48" s="60">
        <f>-SUM('Gross Plant'!$AH48:$AM48)/SUM('Gross Plant'!$AH$57:$AM$57)*'Capital Spending'!K$8*Reserve!$DW$1</f>
        <v>0</v>
      </c>
      <c r="EF48" s="60">
        <f>-SUM('Gross Plant'!$AH48:$AM48)/SUM('Gross Plant'!$AH$57:$AM$57)*'Capital Spending'!L$8*Reserve!$DW$1</f>
        <v>0</v>
      </c>
      <c r="EG48" s="60">
        <f>-SUM('Gross Plant'!$AH48:$AM48)/SUM('Gross Plant'!$AH$57:$AM$57)*'Capital Spending'!M$8*Reserve!$DW$1</f>
        <v>0</v>
      </c>
      <c r="EH48" s="60">
        <f>-SUM('Gross Plant'!$AH48:$AM48)/SUM('Gross Plant'!$AH$57:$AM$57)*'Capital Spending'!N$8*Reserve!$DW$1</f>
        <v>0</v>
      </c>
      <c r="EI48" s="60">
        <f>-SUM('Gross Plant'!$AH48:$AM48)/SUM('Gross Plant'!$AH$57:$AM$57)*'Capital Spending'!O$8*Reserve!$DW$1</f>
        <v>0</v>
      </c>
      <c r="EJ48" s="60">
        <f>-SUM('Gross Plant'!$AH48:$AM48)/SUM('Gross Plant'!$AH$57:$AM$57)*'Capital Spending'!P$8*Reserve!$DW$1</f>
        <v>0</v>
      </c>
      <c r="EK48" s="60">
        <f>-SUM('Gross Plant'!$AH48:$AM48)/SUM('Gross Plant'!$AH$57:$AM$57)*'Capital Spending'!Q$8*Reserve!$DW$1</f>
        <v>0</v>
      </c>
      <c r="EL48" s="60">
        <f>-SUM('Gross Plant'!$AH48:$AM48)/SUM('Gross Plant'!$AH$57:$AM$57)*'Capital Spending'!R$8*Reserve!$DW$1</f>
        <v>0</v>
      </c>
      <c r="EM48" s="60">
        <f>-SUM('Gross Plant'!$AH48:$AM48)/SUM('Gross Plant'!$AH$57:$AM$57)*'Capital Spending'!S$8*Reserve!$DW$1</f>
        <v>0</v>
      </c>
      <c r="EN48" s="60">
        <f>-SUM('Gross Plant'!$AH48:$AM48)/SUM('Gross Plant'!$AH$57:$AM$57)*'Capital Spending'!T$8*Reserve!$DW$1</f>
        <v>0</v>
      </c>
      <c r="EO48" s="60">
        <f>-SUM('Gross Plant'!$AH48:$AM48)/SUM('Gross Plant'!$AH$57:$AM$57)*'Capital Spending'!U$8*Reserve!$DW$1</f>
        <v>0</v>
      </c>
      <c r="EP48" s="60">
        <f>-SUM('Gross Plant'!$AH48:$AM48)/SUM('Gross Plant'!$AH$57:$AM$57)*'Capital Spending'!V$8*Reserve!$DW$1</f>
        <v>0</v>
      </c>
      <c r="EQ48" s="60">
        <f>-SUM('Gross Plant'!$AH48:$AM48)/SUM('Gross Plant'!$AH$57:$AM$57)*'Capital Spending'!W$8*Reserve!$DW$1</f>
        <v>0</v>
      </c>
    </row>
    <row r="49" spans="1:147">
      <c r="A49" s="51">
        <v>39903</v>
      </c>
      <c r="B49" s="32" t="s">
        <v>23</v>
      </c>
      <c r="C49" s="53">
        <f t="shared" si="62"/>
        <v>58474.821397195323</v>
      </c>
      <c r="D49" s="53">
        <f t="shared" si="63"/>
        <v>117108.14220324624</v>
      </c>
      <c r="E49" s="72">
        <f>'[20]Pivot End Balances'!AA119</f>
        <v>35358.11</v>
      </c>
      <c r="F49" s="41">
        <f t="shared" si="64"/>
        <v>38950.83</v>
      </c>
      <c r="G49" s="41">
        <f t="shared" si="65"/>
        <v>42543.55</v>
      </c>
      <c r="H49" s="41">
        <f t="shared" si="66"/>
        <v>46478.94</v>
      </c>
      <c r="I49" s="41">
        <f t="shared" si="67"/>
        <v>50415.310000000005</v>
      </c>
      <c r="J49" s="41">
        <f t="shared" si="68"/>
        <v>54358.19</v>
      </c>
      <c r="K49" s="41">
        <f t="shared" si="69"/>
        <v>58297.83</v>
      </c>
      <c r="L49" s="41">
        <f t="shared" si="70"/>
        <v>62178.771003333335</v>
      </c>
      <c r="M49" s="41">
        <f t="shared" si="71"/>
        <v>66161.336161037223</v>
      </c>
      <c r="N49" s="41">
        <f t="shared" si="72"/>
        <v>70191.529853370899</v>
      </c>
      <c r="O49" s="41">
        <f t="shared" si="73"/>
        <v>74269.694931191174</v>
      </c>
      <c r="P49" s="41">
        <f t="shared" si="74"/>
        <v>78396.243581525836</v>
      </c>
      <c r="Q49" s="41">
        <f t="shared" si="75"/>
        <v>82572.342633080611</v>
      </c>
      <c r="R49" s="41">
        <f t="shared" si="76"/>
        <v>86786.292102263105</v>
      </c>
      <c r="S49" s="41">
        <f t="shared" si="77"/>
        <v>91042.363361342708</v>
      </c>
      <c r="T49" s="41">
        <f t="shared" si="78"/>
        <v>95335.074362470492</v>
      </c>
      <c r="U49" s="41">
        <f t="shared" si="79"/>
        <v>98834.048593117288</v>
      </c>
      <c r="V49" s="41">
        <f t="shared" si="80"/>
        <v>102361.57964185697</v>
      </c>
      <c r="W49" s="41">
        <f t="shared" si="81"/>
        <v>105917.98743923158</v>
      </c>
      <c r="X49" s="41">
        <f t="shared" si="82"/>
        <v>109522.66441307144</v>
      </c>
      <c r="Y49" s="41">
        <f t="shared" si="83"/>
        <v>113165.52068244595</v>
      </c>
      <c r="Z49" s="41">
        <f t="shared" si="84"/>
        <v>116846.83107848919</v>
      </c>
      <c r="AA49" s="41">
        <f t="shared" si="85"/>
        <v>120566.92601259156</v>
      </c>
      <c r="AB49" s="41">
        <f t="shared" si="86"/>
        <v>124326.74082106646</v>
      </c>
      <c r="AC49" s="41">
        <f t="shared" si="87"/>
        <v>128116.89673266267</v>
      </c>
      <c r="AD49" s="41">
        <f t="shared" si="88"/>
        <v>131940.81770290347</v>
      </c>
      <c r="AE49" s="41">
        <f t="shared" si="89"/>
        <v>135794.10929205673</v>
      </c>
      <c r="AF49" s="41">
        <f t="shared" si="90"/>
        <v>139676.65187023746</v>
      </c>
      <c r="AG49" s="23">
        <f t="shared" si="91"/>
        <v>117108</v>
      </c>
      <c r="AH49" s="83">
        <f>'[25]Shared Services Unit'!E51</f>
        <v>8.72E-2</v>
      </c>
      <c r="AI49" s="83">
        <f>'[25]Shared Services Unit'!F51</f>
        <v>6.9900000000000004E-2</v>
      </c>
      <c r="AJ49" s="31">
        <f>'[20]Pivot Additions'!AB119</f>
        <v>3592.72</v>
      </c>
      <c r="AK49" s="31">
        <f>'[20]Pivot Additions'!AC119</f>
        <v>3592.72</v>
      </c>
      <c r="AL49" s="31">
        <f>'[20]Pivot Additions'!AD119</f>
        <v>3935.39</v>
      </c>
      <c r="AM49" s="31">
        <f>'[20]Pivot Additions'!AE119</f>
        <v>3936.37</v>
      </c>
      <c r="AN49" s="31">
        <f>'[20]Pivot Additions'!AF119</f>
        <v>3942.88</v>
      </c>
      <c r="AO49" s="31">
        <f>'[20]Pivot Additions'!AG119</f>
        <v>3939.64</v>
      </c>
      <c r="AP49" s="44">
        <f>IF('Net Plant'!I49&gt;0,'Gross Plant'!K49*$AH49/12,0)</f>
        <v>3880.9410033333329</v>
      </c>
      <c r="AQ49" s="44">
        <f>IF('Net Plant'!J49&gt;0,'Gross Plant'!L49*$AH49/12,0)</f>
        <v>3982.5651577038911</v>
      </c>
      <c r="AR49" s="44">
        <f>IF('Net Plant'!K49&gt;0,'Gross Plant'!M49*$AH49/12,0)</f>
        <v>4030.1936923336725</v>
      </c>
      <c r="AS49" s="44">
        <f>IF('Net Plant'!L49&gt;0,'Gross Plant'!N49*$AH49/12,0)</f>
        <v>4078.1650778202761</v>
      </c>
      <c r="AT49" s="44">
        <f>IF('Net Plant'!M49&gt;0,'Gross Plant'!O49*$AH49/12,0)</f>
        <v>4126.5486503346683</v>
      </c>
      <c r="AU49" s="44">
        <f>IF('Net Plant'!N49&gt;0,'Gross Plant'!P49*$AH49/12,0)</f>
        <v>4176.0990515547674</v>
      </c>
      <c r="AV49" s="44">
        <f>IF('Net Plant'!O49&gt;0,'Gross Plant'!Q49*$AH49/12,0)</f>
        <v>4213.9494691824921</v>
      </c>
      <c r="AW49" s="44">
        <f>IF('Net Plant'!P49&gt;0,'Gross Plant'!R49*$AH49/12,0)</f>
        <v>4256.0712590795983</v>
      </c>
      <c r="AX49" s="44">
        <f>IF('Net Plant'!Q49&gt;0,'Gross Plant'!S49*$AH49/12,0)</f>
        <v>4292.7110011277846</v>
      </c>
      <c r="AY49" s="44">
        <f>IF('Net Plant'!R49&gt;0,'Gross Plant'!U49*$AI49/12,0)</f>
        <v>3498.9742306467906</v>
      </c>
      <c r="AZ49" s="44">
        <f>IF('Net Plant'!S49&gt;0,'Gross Plant'!V49*$AI49/12,0)</f>
        <v>3527.5310487396723</v>
      </c>
      <c r="BA49" s="44">
        <f>IF('Net Plant'!T49&gt;0,'Gross Plant'!W49*$AI49/12,0)</f>
        <v>3556.4077973746153</v>
      </c>
      <c r="BB49" s="44">
        <f>IF('Net Plant'!U49&gt;0,'Gross Plant'!X49*$AI49/12,0)</f>
        <v>3604.6769738398548</v>
      </c>
      <c r="BC49" s="44">
        <f>IF('Net Plant'!V49&gt;0,'Gross Plant'!Y49*$AI49/12,0)</f>
        <v>3642.856269374508</v>
      </c>
      <c r="BD49" s="44">
        <f>IF('Net Plant'!W49&gt;0,'Gross Plant'!Z49*$AI49/12,0)</f>
        <v>3681.3103960432418</v>
      </c>
      <c r="BE49" s="44">
        <f>IF('Net Plant'!X49&gt;0,'Gross Plant'!AA49*$AI49/12,0)</f>
        <v>3720.0949341023702</v>
      </c>
      <c r="BF49" s="44">
        <f>IF('Net Plant'!Y49&gt;0,'Gross Plant'!AB49*$AI49/12,0)</f>
        <v>3759.8148084749041</v>
      </c>
      <c r="BG49" s="44">
        <f>IF('Net Plant'!Z49&gt;0,'Gross Plant'!AC49*$AI49/12,0)</f>
        <v>3790.1559115962104</v>
      </c>
      <c r="BH49" s="44">
        <f>IF('Net Plant'!AA49&gt;0,'Gross Plant'!AD49*$AI49/12,0)</f>
        <v>3823.9209702407952</v>
      </c>
      <c r="BI49" s="44">
        <f>IF('Net Plant'!AB49&gt;0,'Gross Plant'!AE49*$AI49/12,0)</f>
        <v>3853.2915891532753</v>
      </c>
      <c r="BJ49" s="44">
        <f>IF('Net Plant'!AC49&gt;0,'Gross Plant'!AF49*$AI49/12,0)</f>
        <v>3882.5425781807353</v>
      </c>
      <c r="BK49" s="23">
        <f t="shared" si="92"/>
        <v>44341.577507766975</v>
      </c>
      <c r="BL49" s="41"/>
      <c r="BM49" s="31">
        <f>'[20]Pivot Retires'!AB119</f>
        <v>0</v>
      </c>
      <c r="BN49" s="31">
        <f>'[20]Pivot Retires'!AC119</f>
        <v>0</v>
      </c>
      <c r="BO49" s="31">
        <f>'[20]Pivot Retires'!AD119</f>
        <v>0</v>
      </c>
      <c r="BP49" s="31">
        <f>'[20]Pivot Retires'!AE119</f>
        <v>0</v>
      </c>
      <c r="BQ49" s="31">
        <f>'[20]Pivot Retires'!AF119</f>
        <v>0</v>
      </c>
      <c r="BR49" s="31">
        <f>'[20]Pivot Retires'!AG119</f>
        <v>0</v>
      </c>
      <c r="BS49" s="31">
        <f>'Gross Plant'!BQ49</f>
        <v>0</v>
      </c>
      <c r="BT49" s="41">
        <f>'Gross Plant'!BR49</f>
        <v>0</v>
      </c>
      <c r="BU49" s="41">
        <f>'Gross Plant'!BS49</f>
        <v>0</v>
      </c>
      <c r="BV49" s="41">
        <f>'Gross Plant'!BT49</f>
        <v>0</v>
      </c>
      <c r="BW49" s="41">
        <f>'Gross Plant'!BU49</f>
        <v>0</v>
      </c>
      <c r="BX49" s="41">
        <f>'Gross Plant'!BV49</f>
        <v>0</v>
      </c>
      <c r="BY49" s="41">
        <f>'Gross Plant'!BW49</f>
        <v>0</v>
      </c>
      <c r="BZ49" s="41">
        <f>'Gross Plant'!BX49</f>
        <v>0</v>
      </c>
      <c r="CA49" s="41">
        <f>'Gross Plant'!BY49</f>
        <v>0</v>
      </c>
      <c r="CB49" s="41">
        <f>'Gross Plant'!BZ49</f>
        <v>0</v>
      </c>
      <c r="CC49" s="41">
        <f>'Gross Plant'!CA49</f>
        <v>0</v>
      </c>
      <c r="CD49" s="41">
        <f>'Gross Plant'!CB49</f>
        <v>0</v>
      </c>
      <c r="CE49" s="41">
        <f>'Gross Plant'!CC49</f>
        <v>0</v>
      </c>
      <c r="CF49" s="41">
        <f>'Gross Plant'!CD49</f>
        <v>0</v>
      </c>
      <c r="CG49" s="41">
        <f>'Gross Plant'!CE49</f>
        <v>0</v>
      </c>
      <c r="CH49" s="41">
        <f>'Gross Plant'!CF49</f>
        <v>0</v>
      </c>
      <c r="CI49" s="41">
        <f>'Gross Plant'!CG49</f>
        <v>0</v>
      </c>
      <c r="CJ49" s="41">
        <f>'Gross Plant'!CH49</f>
        <v>0</v>
      </c>
      <c r="CK49" s="41">
        <f>'Gross Plant'!CI49</f>
        <v>0</v>
      </c>
      <c r="CL49" s="41">
        <f>'Gross Plant'!CJ49</f>
        <v>0</v>
      </c>
      <c r="CM49" s="41">
        <f>'Gross Plant'!CK49</f>
        <v>0</v>
      </c>
      <c r="CN49" s="41"/>
      <c r="CO49" s="31">
        <f>'[20]Pivot Transfers'!AB119</f>
        <v>0</v>
      </c>
      <c r="CP49" s="31">
        <f>'[20]Pivot Transfers'!AC119</f>
        <v>0</v>
      </c>
      <c r="CQ49" s="31">
        <f>'[20]Pivot Transfers'!AD119</f>
        <v>0</v>
      </c>
      <c r="CR49" s="31">
        <f>'[20]Pivot Transfers'!AE119</f>
        <v>0</v>
      </c>
      <c r="CS49" s="31">
        <f>'[20]Pivot Transfers'!AF119</f>
        <v>0</v>
      </c>
      <c r="CT49" s="31">
        <f>'[20]Pivot Transfers'!AG119</f>
        <v>0</v>
      </c>
      <c r="CU49" s="31">
        <v>0</v>
      </c>
      <c r="CV49" s="31">
        <v>0</v>
      </c>
      <c r="CW49" s="31">
        <v>0</v>
      </c>
      <c r="CX49" s="42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41">
        <v>0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0</v>
      </c>
      <c r="DM49" s="41">
        <v>0</v>
      </c>
      <c r="DN49" s="41">
        <v>0</v>
      </c>
      <c r="DO49" s="41">
        <v>0</v>
      </c>
      <c r="DP49" s="41"/>
      <c r="DQ49" s="41">
        <f>'[20]Pivot COR'!AB119</f>
        <v>0</v>
      </c>
      <c r="DR49" s="41">
        <f>'[20]Pivot COR'!AC119</f>
        <v>0</v>
      </c>
      <c r="DS49" s="41">
        <f>'[20]Pivot COR'!AD119</f>
        <v>0</v>
      </c>
      <c r="DT49" s="41">
        <f>'[20]Pivot COR'!AE119</f>
        <v>0</v>
      </c>
      <c r="DU49" s="41">
        <f>'[20]Pivot COR'!AF119</f>
        <v>0</v>
      </c>
      <c r="DV49" s="41">
        <f>'[20]Pivot COR'!AG119</f>
        <v>0</v>
      </c>
      <c r="DW49" s="60">
        <f>SUM('Gross Plant'!$AH49:$AM49)/SUM('Gross Plant'!$AH$57:$AM$57)*$DW$57</f>
        <v>0</v>
      </c>
      <c r="DX49" s="60">
        <f>-SUM('Gross Plant'!$AH49:$AM49)/SUM('Gross Plant'!$AH$57:$AM$57)*'Capital Spending'!D$8*Reserve!$DW$1</f>
        <v>0</v>
      </c>
      <c r="DY49" s="60">
        <f>-SUM('Gross Plant'!$AH49:$AM49)/SUM('Gross Plant'!$AH$57:$AM$57)*'Capital Spending'!E$8*Reserve!$DW$1</f>
        <v>0</v>
      </c>
      <c r="DZ49" s="60">
        <f>-SUM('Gross Plant'!$AH49:$AM49)/SUM('Gross Plant'!$AH$57:$AM$57)*'Capital Spending'!F$8*Reserve!$DW$1</f>
        <v>0</v>
      </c>
      <c r="EA49" s="60">
        <f>-SUM('Gross Plant'!$AH49:$AM49)/SUM('Gross Plant'!$AH$57:$AM$57)*'Capital Spending'!G$8*Reserve!$DW$1</f>
        <v>0</v>
      </c>
      <c r="EB49" s="60">
        <f>-SUM('Gross Plant'!$AH49:$AM49)/SUM('Gross Plant'!$AH$57:$AM$57)*'Capital Spending'!H$8*Reserve!$DW$1</f>
        <v>0</v>
      </c>
      <c r="EC49" s="60">
        <f>-SUM('Gross Plant'!$AH49:$AM49)/SUM('Gross Plant'!$AH$57:$AM$57)*'Capital Spending'!I$8*Reserve!$DW$1</f>
        <v>0</v>
      </c>
      <c r="ED49" s="60">
        <f>-SUM('Gross Plant'!$AH49:$AM49)/SUM('Gross Plant'!$AH$57:$AM$57)*'Capital Spending'!J$8*Reserve!$DW$1</f>
        <v>0</v>
      </c>
      <c r="EE49" s="60">
        <f>-SUM('Gross Plant'!$AH49:$AM49)/SUM('Gross Plant'!$AH$57:$AM$57)*'Capital Spending'!K$8*Reserve!$DW$1</f>
        <v>0</v>
      </c>
      <c r="EF49" s="60">
        <f>-SUM('Gross Plant'!$AH49:$AM49)/SUM('Gross Plant'!$AH$57:$AM$57)*'Capital Spending'!L$8*Reserve!$DW$1</f>
        <v>0</v>
      </c>
      <c r="EG49" s="60">
        <f>-SUM('Gross Plant'!$AH49:$AM49)/SUM('Gross Plant'!$AH$57:$AM$57)*'Capital Spending'!M$8*Reserve!$DW$1</f>
        <v>0</v>
      </c>
      <c r="EH49" s="60">
        <f>-SUM('Gross Plant'!$AH49:$AM49)/SUM('Gross Plant'!$AH$57:$AM$57)*'Capital Spending'!N$8*Reserve!$DW$1</f>
        <v>0</v>
      </c>
      <c r="EI49" s="60">
        <f>-SUM('Gross Plant'!$AH49:$AM49)/SUM('Gross Plant'!$AH$57:$AM$57)*'Capital Spending'!O$8*Reserve!$DW$1</f>
        <v>0</v>
      </c>
      <c r="EJ49" s="60">
        <f>-SUM('Gross Plant'!$AH49:$AM49)/SUM('Gross Plant'!$AH$57:$AM$57)*'Capital Spending'!P$8*Reserve!$DW$1</f>
        <v>0</v>
      </c>
      <c r="EK49" s="60">
        <f>-SUM('Gross Plant'!$AH49:$AM49)/SUM('Gross Plant'!$AH$57:$AM$57)*'Capital Spending'!Q$8*Reserve!$DW$1</f>
        <v>0</v>
      </c>
      <c r="EL49" s="60">
        <f>-SUM('Gross Plant'!$AH49:$AM49)/SUM('Gross Plant'!$AH$57:$AM$57)*'Capital Spending'!R$8*Reserve!$DW$1</f>
        <v>0</v>
      </c>
      <c r="EM49" s="60">
        <f>-SUM('Gross Plant'!$AH49:$AM49)/SUM('Gross Plant'!$AH$57:$AM$57)*'Capital Spending'!S$8*Reserve!$DW$1</f>
        <v>0</v>
      </c>
      <c r="EN49" s="60">
        <f>-SUM('Gross Plant'!$AH49:$AM49)/SUM('Gross Plant'!$AH$57:$AM$57)*'Capital Spending'!T$8*Reserve!$DW$1</f>
        <v>0</v>
      </c>
      <c r="EO49" s="60">
        <f>-SUM('Gross Plant'!$AH49:$AM49)/SUM('Gross Plant'!$AH$57:$AM$57)*'Capital Spending'!U$8*Reserve!$DW$1</f>
        <v>0</v>
      </c>
      <c r="EP49" s="60">
        <f>-SUM('Gross Plant'!$AH49:$AM49)/SUM('Gross Plant'!$AH$57:$AM$57)*'Capital Spending'!V$8*Reserve!$DW$1</f>
        <v>0</v>
      </c>
      <c r="EQ49" s="60">
        <f>-SUM('Gross Plant'!$AH49:$AM49)/SUM('Gross Plant'!$AH$57:$AM$57)*'Capital Spending'!W$8*Reserve!$DW$1</f>
        <v>0</v>
      </c>
    </row>
    <row r="50" spans="1:147">
      <c r="A50" s="51">
        <v>39906</v>
      </c>
      <c r="B50" s="32" t="s">
        <v>26</v>
      </c>
      <c r="C50" s="53">
        <f t="shared" si="62"/>
        <v>-97098.118749693997</v>
      </c>
      <c r="D50" s="53">
        <f t="shared" si="63"/>
        <v>-35212.885007407509</v>
      </c>
      <c r="E50" s="72">
        <f>'[20]Pivot End Balances'!AA120</f>
        <v>-53717.4</v>
      </c>
      <c r="F50" s="41">
        <f t="shared" si="64"/>
        <v>-46774.68</v>
      </c>
      <c r="G50" s="41">
        <f t="shared" si="65"/>
        <v>-39831.949999999997</v>
      </c>
      <c r="H50" s="41">
        <f t="shared" si="66"/>
        <v>-32889.22</v>
      </c>
      <c r="I50" s="41">
        <f t="shared" si="67"/>
        <v>-25904.46</v>
      </c>
      <c r="J50" s="41">
        <f t="shared" si="68"/>
        <v>-156489.43</v>
      </c>
      <c r="K50" s="41">
        <f t="shared" si="69"/>
        <v>-149827.85999999999</v>
      </c>
      <c r="L50" s="41">
        <f t="shared" si="70"/>
        <v>-143186.96959299999</v>
      </c>
      <c r="M50" s="41">
        <f t="shared" si="71"/>
        <v>-136436.89451221764</v>
      </c>
      <c r="N50" s="41">
        <f t="shared" si="72"/>
        <v>-129635.64748271411</v>
      </c>
      <c r="O50" s="41">
        <f t="shared" si="73"/>
        <v>-122782.86014660056</v>
      </c>
      <c r="P50" s="41">
        <f t="shared" si="74"/>
        <v>-115878.08965142284</v>
      </c>
      <c r="Q50" s="41">
        <f t="shared" si="75"/>
        <v>-108920.08236006697</v>
      </c>
      <c r="R50" s="41">
        <f t="shared" si="76"/>
        <v>-101921.40869833088</v>
      </c>
      <c r="S50" s="41">
        <f t="shared" si="77"/>
        <v>-94877.479517200525</v>
      </c>
      <c r="T50" s="41">
        <f t="shared" si="78"/>
        <v>-87794.184711748079</v>
      </c>
      <c r="U50" s="41">
        <f t="shared" si="79"/>
        <v>-79238.602144314296</v>
      </c>
      <c r="V50" s="41">
        <f t="shared" si="80"/>
        <v>-70637.290247485769</v>
      </c>
      <c r="W50" s="41">
        <f t="shared" si="81"/>
        <v>-61989.736701959497</v>
      </c>
      <c r="X50" s="41">
        <f t="shared" si="82"/>
        <v>-53264.887532564615</v>
      </c>
      <c r="Y50" s="41">
        <f t="shared" si="83"/>
        <v>-44478.900123752283</v>
      </c>
      <c r="Z50" s="41">
        <f t="shared" si="84"/>
        <v>-35631.334375949169</v>
      </c>
      <c r="AA50" s="41">
        <f t="shared" si="85"/>
        <v>-26721.661186393969</v>
      </c>
      <c r="AB50" s="41">
        <f t="shared" si="86"/>
        <v>-17748.382758580374</v>
      </c>
      <c r="AC50" s="41">
        <f t="shared" si="87"/>
        <v>-8726.5177447430451</v>
      </c>
      <c r="AD50" s="41">
        <f t="shared" si="88"/>
        <v>349.41679055738132</v>
      </c>
      <c r="AE50" s="41">
        <f t="shared" si="89"/>
        <v>9472.3838314544646</v>
      </c>
      <c r="AF50" s="41">
        <f t="shared" si="90"/>
        <v>18642.191809181691</v>
      </c>
      <c r="AG50" s="23">
        <f t="shared" si="91"/>
        <v>-35213</v>
      </c>
      <c r="AH50" s="83">
        <f>'[25]Shared Services Unit'!E52</f>
        <v>8.7800000000000003E-2</v>
      </c>
      <c r="AI50" s="83">
        <f>'[25]Shared Services Unit'!F52</f>
        <v>0.10489999999999999</v>
      </c>
      <c r="AJ50" s="31">
        <f>'[20]Pivot Additions'!AB120</f>
        <v>6942.72</v>
      </c>
      <c r="AK50" s="31">
        <f>'[20]Pivot Additions'!AC120</f>
        <v>6942.73</v>
      </c>
      <c r="AL50" s="31">
        <f>'[20]Pivot Additions'!AD120</f>
        <v>6942.73</v>
      </c>
      <c r="AM50" s="31">
        <f>'[20]Pivot Additions'!AE120</f>
        <v>6984.76</v>
      </c>
      <c r="AN50" s="31">
        <f>'[20]Pivot Additions'!AF120</f>
        <v>5051.57</v>
      </c>
      <c r="AO50" s="31">
        <f>'[20]Pivot Additions'!AG120</f>
        <v>5834.81</v>
      </c>
      <c r="AP50" s="44">
        <f>IF('Net Plant'!I50&gt;0,'Gross Plant'!K50*$AH50/12,0)</f>
        <v>6640.8904069999999</v>
      </c>
      <c r="AQ50" s="44">
        <f>IF('Net Plant'!J50&gt;0,'Gross Plant'!L50*$AH50/12,0)</f>
        <v>6750.075080782346</v>
      </c>
      <c r="AR50" s="44">
        <f>IF('Net Plant'!K50&gt;0,'Gross Plant'!M50*$AH50/12,0)</f>
        <v>6801.2470295035309</v>
      </c>
      <c r="AS50" s="44">
        <f>IF('Net Plant'!L50&gt;0,'Gross Plant'!N50*$AH50/12,0)</f>
        <v>6852.7873361135453</v>
      </c>
      <c r="AT50" s="44">
        <f>IF('Net Plant'!M50&gt;0,'Gross Plant'!O50*$AH50/12,0)</f>
        <v>6904.7704951777332</v>
      </c>
      <c r="AU50" s="44">
        <f>IF('Net Plant'!N50&gt;0,'Gross Plant'!P50*$AH50/12,0)</f>
        <v>6958.0072913558715</v>
      </c>
      <c r="AV50" s="44">
        <f>IF('Net Plant'!O50&gt;0,'Gross Plant'!Q50*$AH50/12,0)</f>
        <v>6998.6736617360812</v>
      </c>
      <c r="AW50" s="44">
        <f>IF('Net Plant'!P50&gt;0,'Gross Plant'!R50*$AH50/12,0)</f>
        <v>7043.9291811303619</v>
      </c>
      <c r="AX50" s="44">
        <f>IF('Net Plant'!Q50&gt;0,'Gross Plant'!S50*$AH50/12,0)</f>
        <v>7083.2948054524431</v>
      </c>
      <c r="AY50" s="44">
        <f>IF('Net Plant'!R50&gt;0,'Gross Plant'!U50*$AI50/12,0)</f>
        <v>8555.5825674337902</v>
      </c>
      <c r="AZ50" s="44">
        <f>IF('Net Plant'!S50&gt;0,'Gross Plant'!V50*$AI50/12,0)</f>
        <v>8601.3118968285289</v>
      </c>
      <c r="BA50" s="44">
        <f>IF('Net Plant'!T50&gt;0,'Gross Plant'!W50*$AI50/12,0)</f>
        <v>8647.5535455262725</v>
      </c>
      <c r="BB50" s="44">
        <f>IF('Net Plant'!U50&gt;0,'Gross Plant'!X50*$AI50/12,0)</f>
        <v>8724.8491693948818</v>
      </c>
      <c r="BC50" s="44">
        <f>IF('Net Plant'!V50&gt;0,'Gross Plant'!Y50*$AI50/12,0)</f>
        <v>8785.9874088123343</v>
      </c>
      <c r="BD50" s="44">
        <f>IF('Net Plant'!W50&gt;0,'Gross Plant'!Z50*$AI50/12,0)</f>
        <v>8847.5657478031135</v>
      </c>
      <c r="BE50" s="44">
        <f>IF('Net Plant'!X50&gt;0,'Gross Plant'!AA50*$AI50/12,0)</f>
        <v>8909.673189555202</v>
      </c>
      <c r="BF50" s="44">
        <f>IF('Net Plant'!Y50&gt;0,'Gross Plant'!AB50*$AI50/12,0)</f>
        <v>8973.2784278135932</v>
      </c>
      <c r="BG50" s="44">
        <f>IF('Net Plant'!Z50&gt;0,'Gross Plant'!AC50*$AI50/12,0)</f>
        <v>9021.8650138373287</v>
      </c>
      <c r="BH50" s="44">
        <f>IF('Net Plant'!AA50&gt;0,'Gross Plant'!AD50*$AI50/12,0)</f>
        <v>9075.9345353004264</v>
      </c>
      <c r="BI50" s="44">
        <f>IF('Net Plant'!AB50&gt;0,'Gross Plant'!AE50*$AI50/12,0)</f>
        <v>9122.9670408970833</v>
      </c>
      <c r="BJ50" s="44">
        <f>IF('Net Plant'!AC50&gt;0,'Gross Plant'!AF50*$AI50/12,0)</f>
        <v>9169.8079777272269</v>
      </c>
      <c r="BK50" s="23">
        <f t="shared" si="92"/>
        <v>106436.37652092979</v>
      </c>
      <c r="BL50" s="41"/>
      <c r="BM50" s="31">
        <f>'[20]Pivot Retires'!AB120</f>
        <v>0</v>
      </c>
      <c r="BN50" s="31">
        <f>'[20]Pivot Retires'!AC120</f>
        <v>0</v>
      </c>
      <c r="BO50" s="31">
        <f>'[20]Pivot Retires'!AD120</f>
        <v>0</v>
      </c>
      <c r="BP50" s="31">
        <f>'[20]Pivot Retires'!AE120</f>
        <v>0</v>
      </c>
      <c r="BQ50" s="31">
        <f>'[20]Pivot Retires'!AF120</f>
        <v>-135636.54</v>
      </c>
      <c r="BR50" s="31">
        <f>'[20]Pivot Retires'!AG120</f>
        <v>0</v>
      </c>
      <c r="BS50" s="31">
        <f>'Gross Plant'!BQ50</f>
        <v>0</v>
      </c>
      <c r="BT50" s="41">
        <f>'Gross Plant'!BR50</f>
        <v>0</v>
      </c>
      <c r="BU50" s="41">
        <f>'Gross Plant'!BS50</f>
        <v>0</v>
      </c>
      <c r="BV50" s="41">
        <f>'Gross Plant'!BT50</f>
        <v>0</v>
      </c>
      <c r="BW50" s="41">
        <f>'Gross Plant'!BU50</f>
        <v>0</v>
      </c>
      <c r="BX50" s="41">
        <f>'Gross Plant'!BV50</f>
        <v>0</v>
      </c>
      <c r="BY50" s="41">
        <f>'Gross Plant'!BW50</f>
        <v>0</v>
      </c>
      <c r="BZ50" s="41">
        <f>'Gross Plant'!BX50</f>
        <v>0</v>
      </c>
      <c r="CA50" s="41">
        <f>'Gross Plant'!BY50</f>
        <v>0</v>
      </c>
      <c r="CB50" s="41">
        <f>'Gross Plant'!BZ50</f>
        <v>0</v>
      </c>
      <c r="CC50" s="41">
        <f>'Gross Plant'!CA50</f>
        <v>0</v>
      </c>
      <c r="CD50" s="41">
        <f>'Gross Plant'!CB50</f>
        <v>0</v>
      </c>
      <c r="CE50" s="41">
        <f>'Gross Plant'!CC50</f>
        <v>0</v>
      </c>
      <c r="CF50" s="41">
        <f>'Gross Plant'!CD50</f>
        <v>0</v>
      </c>
      <c r="CG50" s="41">
        <f>'Gross Plant'!CE50</f>
        <v>0</v>
      </c>
      <c r="CH50" s="41">
        <f>'Gross Plant'!CF50</f>
        <v>0</v>
      </c>
      <c r="CI50" s="41">
        <f>'Gross Plant'!CG50</f>
        <v>0</v>
      </c>
      <c r="CJ50" s="41">
        <f>'Gross Plant'!CH50</f>
        <v>0</v>
      </c>
      <c r="CK50" s="41">
        <f>'Gross Plant'!CI50</f>
        <v>0</v>
      </c>
      <c r="CL50" s="41">
        <f>'Gross Plant'!CJ50</f>
        <v>0</v>
      </c>
      <c r="CM50" s="41">
        <f>'Gross Plant'!CK50</f>
        <v>0</v>
      </c>
      <c r="CN50" s="41"/>
      <c r="CO50" s="31">
        <f>'[20]Pivot Transfers'!AB120</f>
        <v>0</v>
      </c>
      <c r="CP50" s="31">
        <f>'[20]Pivot Transfers'!AC120</f>
        <v>0</v>
      </c>
      <c r="CQ50" s="31">
        <f>'[20]Pivot Transfers'!AD120</f>
        <v>0</v>
      </c>
      <c r="CR50" s="31">
        <f>'[20]Pivot Transfers'!AE120</f>
        <v>0</v>
      </c>
      <c r="CS50" s="31">
        <f>'[20]Pivot Transfers'!AF120</f>
        <v>0</v>
      </c>
      <c r="CT50" s="31">
        <f>'[20]Pivot Transfers'!AG120</f>
        <v>826.76</v>
      </c>
      <c r="CU50" s="31">
        <v>0</v>
      </c>
      <c r="CV50" s="31">
        <v>0</v>
      </c>
      <c r="CW50" s="31">
        <v>0</v>
      </c>
      <c r="CX50" s="42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/>
      <c r="DQ50" s="41">
        <f>'[20]Pivot COR'!AB120</f>
        <v>0</v>
      </c>
      <c r="DR50" s="41">
        <f>'[20]Pivot COR'!AC120</f>
        <v>0</v>
      </c>
      <c r="DS50" s="41">
        <f>'[20]Pivot COR'!AD120</f>
        <v>0</v>
      </c>
      <c r="DT50" s="41">
        <f>'[20]Pivot COR'!AE120</f>
        <v>0</v>
      </c>
      <c r="DU50" s="41">
        <f>'[20]Pivot COR'!AF120</f>
        <v>0</v>
      </c>
      <c r="DV50" s="41">
        <f>'[20]Pivot COR'!AG120</f>
        <v>0</v>
      </c>
      <c r="DW50" s="60">
        <f>SUM('Gross Plant'!$AH50:$AM50)/SUM('Gross Plant'!$AH$57:$AM$57)*$DW$57</f>
        <v>0</v>
      </c>
      <c r="DX50" s="60">
        <f>-SUM('Gross Plant'!$AH50:$AM50)/SUM('Gross Plant'!$AH$57:$AM$57)*'Capital Spending'!D$8*Reserve!$DW$1</f>
        <v>0</v>
      </c>
      <c r="DY50" s="60">
        <f>-SUM('Gross Plant'!$AH50:$AM50)/SUM('Gross Plant'!$AH$57:$AM$57)*'Capital Spending'!E$8*Reserve!$DW$1</f>
        <v>0</v>
      </c>
      <c r="DZ50" s="60">
        <f>-SUM('Gross Plant'!$AH50:$AM50)/SUM('Gross Plant'!$AH$57:$AM$57)*'Capital Spending'!F$8*Reserve!$DW$1</f>
        <v>0</v>
      </c>
      <c r="EA50" s="60">
        <f>-SUM('Gross Plant'!$AH50:$AM50)/SUM('Gross Plant'!$AH$57:$AM$57)*'Capital Spending'!G$8*Reserve!$DW$1</f>
        <v>0</v>
      </c>
      <c r="EB50" s="60">
        <f>-SUM('Gross Plant'!$AH50:$AM50)/SUM('Gross Plant'!$AH$57:$AM$57)*'Capital Spending'!H$8*Reserve!$DW$1</f>
        <v>0</v>
      </c>
      <c r="EC50" s="60">
        <f>-SUM('Gross Plant'!$AH50:$AM50)/SUM('Gross Plant'!$AH$57:$AM$57)*'Capital Spending'!I$8*Reserve!$DW$1</f>
        <v>0</v>
      </c>
      <c r="ED50" s="60">
        <f>-SUM('Gross Plant'!$AH50:$AM50)/SUM('Gross Plant'!$AH$57:$AM$57)*'Capital Spending'!J$8*Reserve!$DW$1</f>
        <v>0</v>
      </c>
      <c r="EE50" s="60">
        <f>-SUM('Gross Plant'!$AH50:$AM50)/SUM('Gross Plant'!$AH$57:$AM$57)*'Capital Spending'!K$8*Reserve!$DW$1</f>
        <v>0</v>
      </c>
      <c r="EF50" s="60">
        <f>-SUM('Gross Plant'!$AH50:$AM50)/SUM('Gross Plant'!$AH$57:$AM$57)*'Capital Spending'!L$8*Reserve!$DW$1</f>
        <v>0</v>
      </c>
      <c r="EG50" s="60">
        <f>-SUM('Gross Plant'!$AH50:$AM50)/SUM('Gross Plant'!$AH$57:$AM$57)*'Capital Spending'!M$8*Reserve!$DW$1</f>
        <v>0</v>
      </c>
      <c r="EH50" s="60">
        <f>-SUM('Gross Plant'!$AH50:$AM50)/SUM('Gross Plant'!$AH$57:$AM$57)*'Capital Spending'!N$8*Reserve!$DW$1</f>
        <v>0</v>
      </c>
      <c r="EI50" s="60">
        <f>-SUM('Gross Plant'!$AH50:$AM50)/SUM('Gross Plant'!$AH$57:$AM$57)*'Capital Spending'!O$8*Reserve!$DW$1</f>
        <v>0</v>
      </c>
      <c r="EJ50" s="60">
        <f>-SUM('Gross Plant'!$AH50:$AM50)/SUM('Gross Plant'!$AH$57:$AM$57)*'Capital Spending'!P$8*Reserve!$DW$1</f>
        <v>0</v>
      </c>
      <c r="EK50" s="60">
        <f>-SUM('Gross Plant'!$AH50:$AM50)/SUM('Gross Plant'!$AH$57:$AM$57)*'Capital Spending'!Q$8*Reserve!$DW$1</f>
        <v>0</v>
      </c>
      <c r="EL50" s="60">
        <f>-SUM('Gross Plant'!$AH50:$AM50)/SUM('Gross Plant'!$AH$57:$AM$57)*'Capital Spending'!R$8*Reserve!$DW$1</f>
        <v>0</v>
      </c>
      <c r="EM50" s="60">
        <f>-SUM('Gross Plant'!$AH50:$AM50)/SUM('Gross Plant'!$AH$57:$AM$57)*'Capital Spending'!S$8*Reserve!$DW$1</f>
        <v>0</v>
      </c>
      <c r="EN50" s="60">
        <f>-SUM('Gross Plant'!$AH50:$AM50)/SUM('Gross Plant'!$AH$57:$AM$57)*'Capital Spending'!T$8*Reserve!$DW$1</f>
        <v>0</v>
      </c>
      <c r="EO50" s="60">
        <f>-SUM('Gross Plant'!$AH50:$AM50)/SUM('Gross Plant'!$AH$57:$AM$57)*'Capital Spending'!U$8*Reserve!$DW$1</f>
        <v>0</v>
      </c>
      <c r="EP50" s="60">
        <f>-SUM('Gross Plant'!$AH50:$AM50)/SUM('Gross Plant'!$AH$57:$AM$57)*'Capital Spending'!V$8*Reserve!$DW$1</f>
        <v>0</v>
      </c>
      <c r="EQ50" s="60">
        <f>-SUM('Gross Plant'!$AH50:$AM50)/SUM('Gross Plant'!$AH$57:$AM$57)*'Capital Spending'!W$8*Reserve!$DW$1</f>
        <v>0</v>
      </c>
    </row>
    <row r="51" spans="1:147">
      <c r="A51" s="51">
        <v>39907</v>
      </c>
      <c r="B51" s="32" t="s">
        <v>27</v>
      </c>
      <c r="C51" s="53">
        <f t="shared" si="62"/>
        <v>95723.769467846156</v>
      </c>
      <c r="D51" s="53">
        <f t="shared" si="63"/>
        <v>-5186.6554505000086</v>
      </c>
      <c r="E51" s="72">
        <f>'[20]Pivot End Balances'!AA121</f>
        <v>273127.56</v>
      </c>
      <c r="F51" s="41">
        <f t="shared" si="64"/>
        <v>275471.32</v>
      </c>
      <c r="G51" s="41">
        <f t="shared" si="65"/>
        <v>277815.08</v>
      </c>
      <c r="H51" s="41">
        <f t="shared" si="66"/>
        <v>280158.84000000003</v>
      </c>
      <c r="I51" s="41">
        <f t="shared" si="67"/>
        <v>282502.60000000003</v>
      </c>
      <c r="J51" s="41">
        <f t="shared" si="68"/>
        <v>-20680.190000000002</v>
      </c>
      <c r="K51" s="41">
        <f t="shared" si="69"/>
        <v>-20846.090000000004</v>
      </c>
      <c r="L51" s="41">
        <f t="shared" si="70"/>
        <v>-19801.498424666672</v>
      </c>
      <c r="M51" s="41">
        <f t="shared" si="71"/>
        <v>-18756.90684933334</v>
      </c>
      <c r="N51" s="41">
        <f t="shared" si="72"/>
        <v>-17712.315274000008</v>
      </c>
      <c r="O51" s="41">
        <f t="shared" si="73"/>
        <v>-16667.723698666676</v>
      </c>
      <c r="P51" s="41">
        <f t="shared" si="74"/>
        <v>-15623.132123333342</v>
      </c>
      <c r="Q51" s="41">
        <f t="shared" si="75"/>
        <v>-14578.540548000008</v>
      </c>
      <c r="R51" s="41">
        <f t="shared" si="76"/>
        <v>-13533.948972666674</v>
      </c>
      <c r="S51" s="41">
        <f t="shared" si="77"/>
        <v>-12489.35739733334</v>
      </c>
      <c r="T51" s="41">
        <f t="shared" si="78"/>
        <v>-11444.765822000007</v>
      </c>
      <c r="U51" s="41">
        <f t="shared" si="79"/>
        <v>-10401.747426750007</v>
      </c>
      <c r="V51" s="41">
        <f t="shared" si="80"/>
        <v>-9358.7290315000082</v>
      </c>
      <c r="W51" s="41">
        <f t="shared" si="81"/>
        <v>-8315.710636250009</v>
      </c>
      <c r="X51" s="41">
        <f t="shared" si="82"/>
        <v>-7272.6922410000088</v>
      </c>
      <c r="Y51" s="41">
        <f t="shared" si="83"/>
        <v>-6229.6738457500087</v>
      </c>
      <c r="Z51" s="41">
        <f t="shared" si="84"/>
        <v>-5186.6554505000086</v>
      </c>
      <c r="AA51" s="41">
        <f t="shared" si="85"/>
        <v>-4143.6370552500084</v>
      </c>
      <c r="AB51" s="41">
        <f t="shared" si="86"/>
        <v>-3100.6186600000083</v>
      </c>
      <c r="AC51" s="41">
        <f t="shared" si="87"/>
        <v>-2057.6002647500081</v>
      </c>
      <c r="AD51" s="41">
        <f t="shared" si="88"/>
        <v>-1014.5818695000082</v>
      </c>
      <c r="AE51" s="41">
        <f t="shared" si="89"/>
        <v>28.436525749991688</v>
      </c>
      <c r="AF51" s="41">
        <f t="shared" si="90"/>
        <v>1071.4549209999916</v>
      </c>
      <c r="AG51" s="23">
        <f t="shared" si="91"/>
        <v>-5187</v>
      </c>
      <c r="AH51" s="83">
        <f>'[25]Shared Services Unit'!E53</f>
        <v>6.6400000000000001E-2</v>
      </c>
      <c r="AI51" s="83">
        <f>'[25]Shared Services Unit'!F53</f>
        <v>6.6299999999999998E-2</v>
      </c>
      <c r="AJ51" s="31">
        <f>'[20]Pivot Additions'!AB121</f>
        <v>2343.7600000000002</v>
      </c>
      <c r="AK51" s="31">
        <f>'[20]Pivot Additions'!AC121</f>
        <v>2343.7600000000002</v>
      </c>
      <c r="AL51" s="31">
        <f>'[20]Pivot Additions'!AD121</f>
        <v>2343.7600000000002</v>
      </c>
      <c r="AM51" s="31">
        <f>'[20]Pivot Additions'!AE121</f>
        <v>2343.7600000000002</v>
      </c>
      <c r="AN51" s="31">
        <f>'[20]Pivot Additions'!AF121</f>
        <v>-165.9</v>
      </c>
      <c r="AO51" s="31">
        <f>'[20]Pivot Additions'!AG121</f>
        <v>-165.9</v>
      </c>
      <c r="AP51" s="44">
        <f>IF('Net Plant'!I51&gt;0,'Gross Plant'!K51*$AH51/12,0)</f>
        <v>1044.5915753333331</v>
      </c>
      <c r="AQ51" s="44">
        <f>IF('Net Plant'!J51&gt;0,'Gross Plant'!L51*$AH51/12,0)</f>
        <v>1044.5915753333331</v>
      </c>
      <c r="AR51" s="44">
        <f>IF('Net Plant'!K51&gt;0,'Gross Plant'!M51*$AH51/12,0)</f>
        <v>1044.5915753333331</v>
      </c>
      <c r="AS51" s="44">
        <f>IF('Net Plant'!L51&gt;0,'Gross Plant'!N51*$AH51/12,0)</f>
        <v>1044.5915753333331</v>
      </c>
      <c r="AT51" s="44">
        <f>IF('Net Plant'!M51&gt;0,'Gross Plant'!O51*$AH51/12,0)</f>
        <v>1044.5915753333331</v>
      </c>
      <c r="AU51" s="44">
        <f>IF('Net Plant'!N51&gt;0,'Gross Plant'!P51*$AH51/12,0)</f>
        <v>1044.5915753333331</v>
      </c>
      <c r="AV51" s="44">
        <f>IF('Net Plant'!O51&gt;0,'Gross Plant'!Q51*$AH51/12,0)</f>
        <v>1044.5915753333331</v>
      </c>
      <c r="AW51" s="44">
        <f>IF('Net Plant'!P51&gt;0,'Gross Plant'!R51*$AH51/12,0)</f>
        <v>1044.5915753333331</v>
      </c>
      <c r="AX51" s="44">
        <f>IF('Net Plant'!Q51&gt;0,'Gross Plant'!S51*$AH51/12,0)</f>
        <v>1044.5915753333331</v>
      </c>
      <c r="AY51" s="44">
        <f>IF('Net Plant'!R51&gt;0,'Gross Plant'!U51*$AI51/12,0)</f>
        <v>1043.0183952499999</v>
      </c>
      <c r="AZ51" s="44">
        <f>IF('Net Plant'!S51&gt;0,'Gross Plant'!V51*$AI51/12,0)</f>
        <v>1043.0183952499999</v>
      </c>
      <c r="BA51" s="44">
        <f>IF('Net Plant'!T51&gt;0,'Gross Plant'!W51*$AI51/12,0)</f>
        <v>1043.0183952499999</v>
      </c>
      <c r="BB51" s="44">
        <f>IF('Net Plant'!U51&gt;0,'Gross Plant'!X51*$AI51/12,0)</f>
        <v>1043.0183952499999</v>
      </c>
      <c r="BC51" s="44">
        <f>IF('Net Plant'!V51&gt;0,'Gross Plant'!Y51*$AI51/12,0)</f>
        <v>1043.0183952499999</v>
      </c>
      <c r="BD51" s="44">
        <f>IF('Net Plant'!W51&gt;0,'Gross Plant'!Z51*$AI51/12,0)</f>
        <v>1043.0183952499999</v>
      </c>
      <c r="BE51" s="44">
        <f>IF('Net Plant'!X51&gt;0,'Gross Plant'!AA51*$AI51/12,0)</f>
        <v>1043.0183952499999</v>
      </c>
      <c r="BF51" s="44">
        <f>IF('Net Plant'!Y51&gt;0,'Gross Plant'!AB51*$AI51/12,0)</f>
        <v>1043.0183952499999</v>
      </c>
      <c r="BG51" s="44">
        <f>IF('Net Plant'!Z51&gt;0,'Gross Plant'!AC51*$AI51/12,0)</f>
        <v>1043.0183952499999</v>
      </c>
      <c r="BH51" s="44">
        <f>IF('Net Plant'!AA51&gt;0,'Gross Plant'!AD51*$AI51/12,0)</f>
        <v>1043.0183952499999</v>
      </c>
      <c r="BI51" s="44">
        <f>IF('Net Plant'!AB51&gt;0,'Gross Plant'!AE51*$AI51/12,0)</f>
        <v>1043.0183952499999</v>
      </c>
      <c r="BJ51" s="44">
        <f>IF('Net Plant'!AC51&gt;0,'Gross Plant'!AF51*$AI51/12,0)</f>
        <v>1043.0183952499999</v>
      </c>
      <c r="BK51" s="23">
        <f t="shared" si="92"/>
        <v>12516.220742999996</v>
      </c>
      <c r="BL51" s="41"/>
      <c r="BM51" s="31">
        <f>'[20]Pivot Retires'!AB121</f>
        <v>0</v>
      </c>
      <c r="BN51" s="31">
        <f>'[20]Pivot Retires'!AC121</f>
        <v>0</v>
      </c>
      <c r="BO51" s="31">
        <f>'[20]Pivot Retires'!AD121</f>
        <v>0</v>
      </c>
      <c r="BP51" s="31">
        <f>'[20]Pivot Retires'!AE121</f>
        <v>0</v>
      </c>
      <c r="BQ51" s="31">
        <f>'[20]Pivot Retires'!AF121</f>
        <v>-303016.89</v>
      </c>
      <c r="BR51" s="31">
        <f>'[20]Pivot Retires'!AG121</f>
        <v>0</v>
      </c>
      <c r="BS51" s="31">
        <f>'Gross Plant'!BQ51</f>
        <v>0</v>
      </c>
      <c r="BT51" s="41">
        <f>'Gross Plant'!BR51</f>
        <v>0</v>
      </c>
      <c r="BU51" s="41">
        <f>'Gross Plant'!BS51</f>
        <v>0</v>
      </c>
      <c r="BV51" s="41">
        <f>'Gross Plant'!BT51</f>
        <v>0</v>
      </c>
      <c r="BW51" s="41">
        <f>'Gross Plant'!BU51</f>
        <v>0</v>
      </c>
      <c r="BX51" s="41">
        <f>'Gross Plant'!BV51</f>
        <v>0</v>
      </c>
      <c r="BY51" s="41">
        <f>'Gross Plant'!BW51</f>
        <v>0</v>
      </c>
      <c r="BZ51" s="41">
        <f>'Gross Plant'!BX51</f>
        <v>0</v>
      </c>
      <c r="CA51" s="41">
        <f>'Gross Plant'!BY51</f>
        <v>0</v>
      </c>
      <c r="CB51" s="41">
        <f>'Gross Plant'!BZ51</f>
        <v>0</v>
      </c>
      <c r="CC51" s="41">
        <f>'Gross Plant'!CA51</f>
        <v>0</v>
      </c>
      <c r="CD51" s="41">
        <f>'Gross Plant'!CB51</f>
        <v>0</v>
      </c>
      <c r="CE51" s="41">
        <f>'Gross Plant'!CC51</f>
        <v>0</v>
      </c>
      <c r="CF51" s="41">
        <f>'Gross Plant'!CD51</f>
        <v>0</v>
      </c>
      <c r="CG51" s="41">
        <f>'Gross Plant'!CE51</f>
        <v>0</v>
      </c>
      <c r="CH51" s="41">
        <f>'Gross Plant'!CF51</f>
        <v>0</v>
      </c>
      <c r="CI51" s="41">
        <f>'Gross Plant'!CG51</f>
        <v>0</v>
      </c>
      <c r="CJ51" s="41">
        <f>'Gross Plant'!CH51</f>
        <v>0</v>
      </c>
      <c r="CK51" s="41">
        <f>'Gross Plant'!CI51</f>
        <v>0</v>
      </c>
      <c r="CL51" s="41">
        <f>'Gross Plant'!CJ51</f>
        <v>0</v>
      </c>
      <c r="CM51" s="41">
        <f>'Gross Plant'!CK51</f>
        <v>0</v>
      </c>
      <c r="CN51" s="41"/>
      <c r="CO51" s="31">
        <f>'[20]Pivot Transfers'!AB121</f>
        <v>0</v>
      </c>
      <c r="CP51" s="31">
        <f>'[20]Pivot Transfers'!AC121</f>
        <v>0</v>
      </c>
      <c r="CQ51" s="31">
        <f>'[20]Pivot Transfers'!AD121</f>
        <v>0</v>
      </c>
      <c r="CR51" s="31">
        <f>'[20]Pivot Transfers'!AE121</f>
        <v>0</v>
      </c>
      <c r="CS51" s="31">
        <f>'[20]Pivot Transfers'!AF121</f>
        <v>0</v>
      </c>
      <c r="CT51" s="31">
        <f>'[20]Pivot Transfers'!AG121</f>
        <v>0</v>
      </c>
      <c r="CU51" s="31">
        <v>0</v>
      </c>
      <c r="CV51" s="31">
        <v>0</v>
      </c>
      <c r="CW51" s="31">
        <v>0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0</v>
      </c>
      <c r="DP51" s="41"/>
      <c r="DQ51" s="41">
        <f>'[20]Pivot COR'!AB121</f>
        <v>0</v>
      </c>
      <c r="DR51" s="41">
        <f>'[20]Pivot COR'!AC121</f>
        <v>0</v>
      </c>
      <c r="DS51" s="41">
        <f>'[20]Pivot COR'!AD121</f>
        <v>0</v>
      </c>
      <c r="DT51" s="41">
        <f>'[20]Pivot COR'!AE121</f>
        <v>0</v>
      </c>
      <c r="DU51" s="41">
        <f>'[20]Pivot COR'!AF121</f>
        <v>0</v>
      </c>
      <c r="DV51" s="41">
        <f>'[20]Pivot COR'!AG121</f>
        <v>0</v>
      </c>
      <c r="DW51" s="60">
        <f>SUM('Gross Plant'!$AH51:$AM51)/SUM('Gross Plant'!$AH$57:$AM$57)*$DW$57</f>
        <v>0</v>
      </c>
      <c r="DX51" s="60">
        <f>-SUM('Gross Plant'!$AH51:$AM51)/SUM('Gross Plant'!$AH$57:$AM$57)*'Capital Spending'!D$8*Reserve!$DW$1</f>
        <v>0</v>
      </c>
      <c r="DY51" s="60">
        <f>-SUM('Gross Plant'!$AH51:$AM51)/SUM('Gross Plant'!$AH$57:$AM$57)*'Capital Spending'!E$8*Reserve!$DW$1</f>
        <v>0</v>
      </c>
      <c r="DZ51" s="60">
        <f>-SUM('Gross Plant'!$AH51:$AM51)/SUM('Gross Plant'!$AH$57:$AM$57)*'Capital Spending'!F$8*Reserve!$DW$1</f>
        <v>0</v>
      </c>
      <c r="EA51" s="60">
        <f>-SUM('Gross Plant'!$AH51:$AM51)/SUM('Gross Plant'!$AH$57:$AM$57)*'Capital Spending'!G$8*Reserve!$DW$1</f>
        <v>0</v>
      </c>
      <c r="EB51" s="60">
        <f>-SUM('Gross Plant'!$AH51:$AM51)/SUM('Gross Plant'!$AH$57:$AM$57)*'Capital Spending'!H$8*Reserve!$DW$1</f>
        <v>0</v>
      </c>
      <c r="EC51" s="60">
        <f>-SUM('Gross Plant'!$AH51:$AM51)/SUM('Gross Plant'!$AH$57:$AM$57)*'Capital Spending'!I$8*Reserve!$DW$1</f>
        <v>0</v>
      </c>
      <c r="ED51" s="60">
        <f>-SUM('Gross Plant'!$AH51:$AM51)/SUM('Gross Plant'!$AH$57:$AM$57)*'Capital Spending'!J$8*Reserve!$DW$1</f>
        <v>0</v>
      </c>
      <c r="EE51" s="60">
        <f>-SUM('Gross Plant'!$AH51:$AM51)/SUM('Gross Plant'!$AH$57:$AM$57)*'Capital Spending'!K$8*Reserve!$DW$1</f>
        <v>0</v>
      </c>
      <c r="EF51" s="60">
        <f>-SUM('Gross Plant'!$AH51:$AM51)/SUM('Gross Plant'!$AH$57:$AM$57)*'Capital Spending'!L$8*Reserve!$DW$1</f>
        <v>0</v>
      </c>
      <c r="EG51" s="60">
        <f>-SUM('Gross Plant'!$AH51:$AM51)/SUM('Gross Plant'!$AH$57:$AM$57)*'Capital Spending'!M$8*Reserve!$DW$1</f>
        <v>0</v>
      </c>
      <c r="EH51" s="60">
        <f>-SUM('Gross Plant'!$AH51:$AM51)/SUM('Gross Plant'!$AH$57:$AM$57)*'Capital Spending'!N$8*Reserve!$DW$1</f>
        <v>0</v>
      </c>
      <c r="EI51" s="60">
        <f>-SUM('Gross Plant'!$AH51:$AM51)/SUM('Gross Plant'!$AH$57:$AM$57)*'Capital Spending'!O$8*Reserve!$DW$1</f>
        <v>0</v>
      </c>
      <c r="EJ51" s="60">
        <f>-SUM('Gross Plant'!$AH51:$AM51)/SUM('Gross Plant'!$AH$57:$AM$57)*'Capital Spending'!P$8*Reserve!$DW$1</f>
        <v>0</v>
      </c>
      <c r="EK51" s="60">
        <f>-SUM('Gross Plant'!$AH51:$AM51)/SUM('Gross Plant'!$AH$57:$AM$57)*'Capital Spending'!Q$8*Reserve!$DW$1</f>
        <v>0</v>
      </c>
      <c r="EL51" s="60">
        <f>-SUM('Gross Plant'!$AH51:$AM51)/SUM('Gross Plant'!$AH$57:$AM$57)*'Capital Spending'!R$8*Reserve!$DW$1</f>
        <v>0</v>
      </c>
      <c r="EM51" s="60">
        <f>-SUM('Gross Plant'!$AH51:$AM51)/SUM('Gross Plant'!$AH$57:$AM$57)*'Capital Spending'!S$8*Reserve!$DW$1</f>
        <v>0</v>
      </c>
      <c r="EN51" s="60">
        <f>-SUM('Gross Plant'!$AH51:$AM51)/SUM('Gross Plant'!$AH$57:$AM$57)*'Capital Spending'!T$8*Reserve!$DW$1</f>
        <v>0</v>
      </c>
      <c r="EO51" s="60">
        <f>-SUM('Gross Plant'!$AH51:$AM51)/SUM('Gross Plant'!$AH$57:$AM$57)*'Capital Spending'!U$8*Reserve!$DW$1</f>
        <v>0</v>
      </c>
      <c r="EP51" s="60">
        <f>-SUM('Gross Plant'!$AH51:$AM51)/SUM('Gross Plant'!$AH$57:$AM$57)*'Capital Spending'!V$8*Reserve!$DW$1</f>
        <v>0</v>
      </c>
      <c r="EQ51" s="60">
        <f>-SUM('Gross Plant'!$AH51:$AM51)/SUM('Gross Plant'!$AH$57:$AM$57)*'Capital Spending'!W$8*Reserve!$DW$1</f>
        <v>0</v>
      </c>
    </row>
    <row r="52" spans="1:147">
      <c r="A52" s="51">
        <v>39908</v>
      </c>
      <c r="B52" s="32" t="s">
        <v>28</v>
      </c>
      <c r="C52" s="53">
        <f t="shared" si="62"/>
        <v>42625456.907434508</v>
      </c>
      <c r="D52" s="53">
        <f t="shared" si="63"/>
        <v>50066514.513103761</v>
      </c>
      <c r="E52" s="72">
        <f>'[20]Pivot End Balances'!AA122</f>
        <v>41600129.299999997</v>
      </c>
      <c r="F52" s="41">
        <f t="shared" si="64"/>
        <v>42201434.299999997</v>
      </c>
      <c r="G52" s="41">
        <f t="shared" si="65"/>
        <v>42802739.299999997</v>
      </c>
      <c r="H52" s="41">
        <f t="shared" si="66"/>
        <v>43410242.489999995</v>
      </c>
      <c r="I52" s="41">
        <f t="shared" si="67"/>
        <v>44024253.589999996</v>
      </c>
      <c r="J52" s="41">
        <f t="shared" si="68"/>
        <v>40452076.579999998</v>
      </c>
      <c r="K52" s="41">
        <f t="shared" si="69"/>
        <v>41023440.449999996</v>
      </c>
      <c r="L52" s="41">
        <f t="shared" si="70"/>
        <v>41613050.606798999</v>
      </c>
      <c r="M52" s="41">
        <f t="shared" si="71"/>
        <v>42206514.585560933</v>
      </c>
      <c r="N52" s="41">
        <f t="shared" si="72"/>
        <v>42801784.74803929</v>
      </c>
      <c r="O52" s="41">
        <f t="shared" si="73"/>
        <v>43398874.095928103</v>
      </c>
      <c r="P52" s="41">
        <f t="shared" si="74"/>
        <v>43997798.260308683</v>
      </c>
      <c r="Q52" s="41">
        <f t="shared" si="75"/>
        <v>44598601.490012631</v>
      </c>
      <c r="R52" s="41">
        <f t="shared" si="76"/>
        <v>45200840.094718352</v>
      </c>
      <c r="S52" s="41">
        <f t="shared" si="77"/>
        <v>45804676.054698803</v>
      </c>
      <c r="T52" s="41">
        <f t="shared" si="78"/>
        <v>46409901.478075005</v>
      </c>
      <c r="U52" s="41">
        <f t="shared" si="79"/>
        <v>47013239.839972861</v>
      </c>
      <c r="V52" s="41">
        <f t="shared" si="80"/>
        <v>47617918.884718195</v>
      </c>
      <c r="W52" s="41">
        <f t="shared" si="81"/>
        <v>48223953.632380433</v>
      </c>
      <c r="X52" s="41">
        <f t="shared" si="82"/>
        <v>48832254.516862899</v>
      </c>
      <c r="Y52" s="41">
        <f t="shared" si="83"/>
        <v>49442347.839371398</v>
      </c>
      <c r="Z52" s="41">
        <f t="shared" si="84"/>
        <v>50054246.502652526</v>
      </c>
      <c r="AA52" s="41">
        <f t="shared" si="85"/>
        <v>50667966.018829599</v>
      </c>
      <c r="AB52" s="41">
        <f t="shared" si="86"/>
        <v>51283550.299985111</v>
      </c>
      <c r="AC52" s="41">
        <f t="shared" si="87"/>
        <v>51900559.032436147</v>
      </c>
      <c r="AD52" s="41">
        <f t="shared" si="88"/>
        <v>52519152.963729076</v>
      </c>
      <c r="AE52" s="41">
        <f t="shared" si="89"/>
        <v>53139125.78411489</v>
      </c>
      <c r="AF52" s="41">
        <f t="shared" si="90"/>
        <v>53760471.877220847</v>
      </c>
      <c r="AG52" s="23">
        <f t="shared" si="91"/>
        <v>50066515</v>
      </c>
      <c r="AH52" s="83">
        <f>'[25]Shared Services Unit'!E54</f>
        <v>6.5699999999999995E-2</v>
      </c>
      <c r="AI52" s="83">
        <f>'[25]Shared Services Unit'!F54</f>
        <v>6.5199999999999994E-2</v>
      </c>
      <c r="AJ52" s="31">
        <f>'[20]Pivot Additions'!AB122</f>
        <v>601305</v>
      </c>
      <c r="AK52" s="31">
        <f>'[20]Pivot Additions'!AC122</f>
        <v>601305</v>
      </c>
      <c r="AL52" s="31">
        <f>'[20]Pivot Additions'!AD122</f>
        <v>607503.18999999994</v>
      </c>
      <c r="AM52" s="31">
        <f>'[20]Pivot Additions'!AE122</f>
        <v>614011.1</v>
      </c>
      <c r="AN52" s="31">
        <f>'[20]Pivot Additions'!AF122</f>
        <v>571756.4</v>
      </c>
      <c r="AO52" s="31">
        <f>'[20]Pivot Additions'!AG122</f>
        <v>571363.87</v>
      </c>
      <c r="AP52" s="44">
        <f>IF('Net Plant'!I52&gt;0,'Gross Plant'!K52*$AH52/12,0)</f>
        <v>589610.15679899987</v>
      </c>
      <c r="AQ52" s="44">
        <f>IF('Net Plant'!J52&gt;0,'Gross Plant'!L52*$AH52/12,0)</f>
        <v>593463.97876193689</v>
      </c>
      <c r="AR52" s="44">
        <f>IF('Net Plant'!K52&gt;0,'Gross Plant'!M52*$AH52/12,0)</f>
        <v>595270.16247835394</v>
      </c>
      <c r="AS52" s="44">
        <f>IF('Net Plant'!L52&gt;0,'Gross Plant'!N52*$AH52/12,0)</f>
        <v>597089.3478888094</v>
      </c>
      <c r="AT52" s="44">
        <f>IF('Net Plant'!M52&gt;0,'Gross Plant'!O52*$AH52/12,0)</f>
        <v>598924.16438057984</v>
      </c>
      <c r="AU52" s="44">
        <f>IF('Net Plant'!N52&gt;0,'Gross Plant'!P52*$AH52/12,0)</f>
        <v>600803.22970394825</v>
      </c>
      <c r="AV52" s="44">
        <f>IF('Net Plant'!O52&gt;0,'Gross Plant'!Q52*$AH52/12,0)</f>
        <v>602238.60470572358</v>
      </c>
      <c r="AW52" s="44">
        <f>IF('Net Plant'!P52&gt;0,'Gross Plant'!R52*$AH52/12,0)</f>
        <v>603835.95998045267</v>
      </c>
      <c r="AX52" s="44">
        <f>IF('Net Plant'!Q52&gt;0,'Gross Plant'!S52*$AH52/12,0)</f>
        <v>605225.42337619979</v>
      </c>
      <c r="AY52" s="44">
        <f>IF('Net Plant'!R52&gt;0,'Gross Plant'!U52*$AI52/12,0)</f>
        <v>603338.36189785635</v>
      </c>
      <c r="AZ52" s="44">
        <f>IF('Net Plant'!S52&gt;0,'Gross Plant'!V52*$AI52/12,0)</f>
        <v>604679.04474533687</v>
      </c>
      <c r="BA52" s="44">
        <f>IF('Net Plant'!T52&gt;0,'Gross Plant'!W52*$AI52/12,0)</f>
        <v>606034.74766223587</v>
      </c>
      <c r="BB52" s="44">
        <f>IF('Net Plant'!U52&gt;0,'Gross Plant'!X52*$AI52/12,0)</f>
        <v>608300.88448246836</v>
      </c>
      <c r="BC52" s="44">
        <f>IF('Net Plant'!V52&gt;0,'Gross Plant'!Y52*$AI52/12,0)</f>
        <v>610093.3225085017</v>
      </c>
      <c r="BD52" s="44">
        <f>IF('Net Plant'!W52&gt;0,'Gross Plant'!Z52*$AI52/12,0)</f>
        <v>611898.66328113026</v>
      </c>
      <c r="BE52" s="44">
        <f>IF('Net Plant'!X52&gt;0,'Gross Plant'!AA52*$AI52/12,0)</f>
        <v>613719.51617707289</v>
      </c>
      <c r="BF52" s="44">
        <f>IF('Net Plant'!Y52&gt;0,'Gross Plant'!AB52*$AI52/12,0)</f>
        <v>615584.28115551465</v>
      </c>
      <c r="BG52" s="44">
        <f>IF('Net Plant'!Z52&gt;0,'Gross Plant'!AC52*$AI52/12,0)</f>
        <v>617008.73245103599</v>
      </c>
      <c r="BH52" s="44">
        <f>IF('Net Plant'!AA52&gt;0,'Gross Plant'!AD52*$AI52/12,0)</f>
        <v>618593.93129292852</v>
      </c>
      <c r="BI52" s="44">
        <f>IF('Net Plant'!AB52&gt;0,'Gross Plant'!AE52*$AI52/12,0)</f>
        <v>619972.82038581604</v>
      </c>
      <c r="BJ52" s="44">
        <f>IF('Net Plant'!AC52&gt;0,'Gross Plant'!AF52*$AI52/12,0)</f>
        <v>621346.0931059561</v>
      </c>
      <c r="BK52" s="23">
        <f t="shared" si="92"/>
        <v>7350570.3991458537</v>
      </c>
      <c r="BL52" s="41"/>
      <c r="BM52" s="31">
        <f>'[20]Pivot Retires'!AB122</f>
        <v>0</v>
      </c>
      <c r="BN52" s="31">
        <f>'[20]Pivot Retires'!AC122</f>
        <v>0</v>
      </c>
      <c r="BO52" s="31">
        <f>'[20]Pivot Retires'!AD122</f>
        <v>0</v>
      </c>
      <c r="BP52" s="31">
        <f>'[20]Pivot Retires'!AE122</f>
        <v>0</v>
      </c>
      <c r="BQ52" s="31">
        <f>'[20]Pivot Retires'!AF122</f>
        <v>-4143933.41</v>
      </c>
      <c r="BR52" s="31">
        <f>'[20]Pivot Retires'!AG122</f>
        <v>0</v>
      </c>
      <c r="BS52" s="31">
        <f>'Gross Plant'!BQ52</f>
        <v>0</v>
      </c>
      <c r="BT52" s="41">
        <f>'Gross Plant'!BR52</f>
        <v>0</v>
      </c>
      <c r="BU52" s="41">
        <f>'Gross Plant'!BS52</f>
        <v>0</v>
      </c>
      <c r="BV52" s="41">
        <f>'Gross Plant'!BT52</f>
        <v>0</v>
      </c>
      <c r="BW52" s="41">
        <f>'Gross Plant'!BU52</f>
        <v>0</v>
      </c>
      <c r="BX52" s="41">
        <f>'Gross Plant'!BV52</f>
        <v>0</v>
      </c>
      <c r="BY52" s="41">
        <f>'Gross Plant'!BW52</f>
        <v>0</v>
      </c>
      <c r="BZ52" s="41">
        <f>'Gross Plant'!BX52</f>
        <v>0</v>
      </c>
      <c r="CA52" s="41">
        <f>'Gross Plant'!BY52</f>
        <v>0</v>
      </c>
      <c r="CB52" s="41">
        <f>'Gross Plant'!BZ52</f>
        <v>0</v>
      </c>
      <c r="CC52" s="41">
        <f>'Gross Plant'!CA52</f>
        <v>0</v>
      </c>
      <c r="CD52" s="41">
        <f>'Gross Plant'!CB52</f>
        <v>0</v>
      </c>
      <c r="CE52" s="41">
        <f>'Gross Plant'!CC52</f>
        <v>0</v>
      </c>
      <c r="CF52" s="41">
        <f>'Gross Plant'!CD52</f>
        <v>0</v>
      </c>
      <c r="CG52" s="41">
        <f>'Gross Plant'!CE52</f>
        <v>0</v>
      </c>
      <c r="CH52" s="41">
        <f>'Gross Plant'!CF52</f>
        <v>0</v>
      </c>
      <c r="CI52" s="41">
        <f>'Gross Plant'!CG52</f>
        <v>0</v>
      </c>
      <c r="CJ52" s="41">
        <f>'Gross Plant'!CH52</f>
        <v>0</v>
      </c>
      <c r="CK52" s="41">
        <f>'Gross Plant'!CI52</f>
        <v>0</v>
      </c>
      <c r="CL52" s="41">
        <f>'Gross Plant'!CJ52</f>
        <v>0</v>
      </c>
      <c r="CM52" s="41">
        <f>'Gross Plant'!CK52</f>
        <v>0</v>
      </c>
      <c r="CN52" s="41"/>
      <c r="CO52" s="31">
        <f>'[20]Pivot Transfers'!AB122</f>
        <v>0</v>
      </c>
      <c r="CP52" s="31">
        <f>'[20]Pivot Transfers'!AC122</f>
        <v>0</v>
      </c>
      <c r="CQ52" s="31">
        <f>'[20]Pivot Transfers'!AD122</f>
        <v>0</v>
      </c>
      <c r="CR52" s="31">
        <f>'[20]Pivot Transfers'!AE122</f>
        <v>0</v>
      </c>
      <c r="CS52" s="31">
        <f>'[20]Pivot Transfers'!AF122</f>
        <v>0</v>
      </c>
      <c r="CT52" s="31">
        <f>'[20]Pivot Transfers'!AG122</f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/>
      <c r="DQ52" s="41">
        <f>'[20]Pivot COR'!AB122</f>
        <v>0</v>
      </c>
      <c r="DR52" s="41">
        <f>'[20]Pivot COR'!AC122</f>
        <v>0</v>
      </c>
      <c r="DS52" s="41">
        <f>'[20]Pivot COR'!AD122</f>
        <v>0</v>
      </c>
      <c r="DT52" s="41">
        <f>'[20]Pivot COR'!AE122</f>
        <v>0</v>
      </c>
      <c r="DU52" s="41">
        <f>'[20]Pivot COR'!AF122</f>
        <v>0</v>
      </c>
      <c r="DV52" s="41">
        <f>'[20]Pivot COR'!AG122</f>
        <v>0</v>
      </c>
      <c r="DW52" s="60">
        <f>SUM('Gross Plant'!$AH52:$AM52)/SUM('Gross Plant'!$AH$57:$AM$57)*$DW$57</f>
        <v>0</v>
      </c>
      <c r="DX52" s="60">
        <f>-SUM('Gross Plant'!$AH52:$AM52)/SUM('Gross Plant'!$AH$57:$AM$57)*'Capital Spending'!D$8*Reserve!$DW$1</f>
        <v>0</v>
      </c>
      <c r="DY52" s="60">
        <f>-SUM('Gross Plant'!$AH52:$AM52)/SUM('Gross Plant'!$AH$57:$AM$57)*'Capital Spending'!E$8*Reserve!$DW$1</f>
        <v>0</v>
      </c>
      <c r="DZ52" s="60">
        <f>-SUM('Gross Plant'!$AH52:$AM52)/SUM('Gross Plant'!$AH$57:$AM$57)*'Capital Spending'!F$8*Reserve!$DW$1</f>
        <v>0</v>
      </c>
      <c r="EA52" s="60">
        <f>-SUM('Gross Plant'!$AH52:$AM52)/SUM('Gross Plant'!$AH$57:$AM$57)*'Capital Spending'!G$8*Reserve!$DW$1</f>
        <v>0</v>
      </c>
      <c r="EB52" s="60">
        <f>-SUM('Gross Plant'!$AH52:$AM52)/SUM('Gross Plant'!$AH$57:$AM$57)*'Capital Spending'!H$8*Reserve!$DW$1</f>
        <v>0</v>
      </c>
      <c r="EC52" s="60">
        <f>-SUM('Gross Plant'!$AH52:$AM52)/SUM('Gross Plant'!$AH$57:$AM$57)*'Capital Spending'!I$8*Reserve!$DW$1</f>
        <v>0</v>
      </c>
      <c r="ED52" s="60">
        <f>-SUM('Gross Plant'!$AH52:$AM52)/SUM('Gross Plant'!$AH$57:$AM$57)*'Capital Spending'!J$8*Reserve!$DW$1</f>
        <v>0</v>
      </c>
      <c r="EE52" s="60">
        <f>-SUM('Gross Plant'!$AH52:$AM52)/SUM('Gross Plant'!$AH$57:$AM$57)*'Capital Spending'!K$8*Reserve!$DW$1</f>
        <v>0</v>
      </c>
      <c r="EF52" s="60">
        <f>-SUM('Gross Plant'!$AH52:$AM52)/SUM('Gross Plant'!$AH$57:$AM$57)*'Capital Spending'!L$8*Reserve!$DW$1</f>
        <v>0</v>
      </c>
      <c r="EG52" s="60">
        <f>-SUM('Gross Plant'!$AH52:$AM52)/SUM('Gross Plant'!$AH$57:$AM$57)*'Capital Spending'!M$8*Reserve!$DW$1</f>
        <v>0</v>
      </c>
      <c r="EH52" s="60">
        <f>-SUM('Gross Plant'!$AH52:$AM52)/SUM('Gross Plant'!$AH$57:$AM$57)*'Capital Spending'!N$8*Reserve!$DW$1</f>
        <v>0</v>
      </c>
      <c r="EI52" s="60">
        <f>-SUM('Gross Plant'!$AH52:$AM52)/SUM('Gross Plant'!$AH$57:$AM$57)*'Capital Spending'!O$8*Reserve!$DW$1</f>
        <v>0</v>
      </c>
      <c r="EJ52" s="60">
        <f>-SUM('Gross Plant'!$AH52:$AM52)/SUM('Gross Plant'!$AH$57:$AM$57)*'Capital Spending'!P$8*Reserve!$DW$1</f>
        <v>0</v>
      </c>
      <c r="EK52" s="60">
        <f>-SUM('Gross Plant'!$AH52:$AM52)/SUM('Gross Plant'!$AH$57:$AM$57)*'Capital Spending'!Q$8*Reserve!$DW$1</f>
        <v>0</v>
      </c>
      <c r="EL52" s="60">
        <f>-SUM('Gross Plant'!$AH52:$AM52)/SUM('Gross Plant'!$AH$57:$AM$57)*'Capital Spending'!R$8*Reserve!$DW$1</f>
        <v>0</v>
      </c>
      <c r="EM52" s="60">
        <f>-SUM('Gross Plant'!$AH52:$AM52)/SUM('Gross Plant'!$AH$57:$AM$57)*'Capital Spending'!S$8*Reserve!$DW$1</f>
        <v>0</v>
      </c>
      <c r="EN52" s="60">
        <f>-SUM('Gross Plant'!$AH52:$AM52)/SUM('Gross Plant'!$AH$57:$AM$57)*'Capital Spending'!T$8*Reserve!$DW$1</f>
        <v>0</v>
      </c>
      <c r="EO52" s="60">
        <f>-SUM('Gross Plant'!$AH52:$AM52)/SUM('Gross Plant'!$AH$57:$AM$57)*'Capital Spending'!U$8*Reserve!$DW$1</f>
        <v>0</v>
      </c>
      <c r="EP52" s="60">
        <f>-SUM('Gross Plant'!$AH52:$AM52)/SUM('Gross Plant'!$AH$57:$AM$57)*'Capital Spending'!V$8*Reserve!$DW$1</f>
        <v>0</v>
      </c>
      <c r="EQ52" s="60">
        <f>-SUM('Gross Plant'!$AH52:$AM52)/SUM('Gross Plant'!$AH$57:$AM$57)*'Capital Spending'!W$8*Reserve!$DW$1</f>
        <v>0</v>
      </c>
    </row>
    <row r="53" spans="1:147">
      <c r="A53" s="51">
        <v>39910</v>
      </c>
      <c r="B53" s="32" t="s">
        <v>134</v>
      </c>
      <c r="C53" s="53">
        <f t="shared" si="62"/>
        <v>46616.541062461518</v>
      </c>
      <c r="D53" s="53">
        <f t="shared" si="63"/>
        <v>62171.674985999976</v>
      </c>
      <c r="E53" s="72">
        <f>'[20]Pivot End Balances'!AA123</f>
        <v>40252.81</v>
      </c>
      <c r="F53" s="41">
        <f t="shared" si="64"/>
        <v>41313.299999999996</v>
      </c>
      <c r="G53" s="41">
        <f t="shared" si="65"/>
        <v>42373.789999999994</v>
      </c>
      <c r="H53" s="41">
        <f t="shared" si="66"/>
        <v>43434.279999999992</v>
      </c>
      <c r="I53" s="41">
        <f t="shared" si="67"/>
        <v>44494.76999999999</v>
      </c>
      <c r="J53" s="41">
        <f t="shared" si="68"/>
        <v>45555.259999999987</v>
      </c>
      <c r="K53" s="41">
        <f t="shared" si="69"/>
        <v>46615.749999999985</v>
      </c>
      <c r="L53" s="41">
        <f t="shared" si="70"/>
        <v>47676.729705333317</v>
      </c>
      <c r="M53" s="41">
        <f t="shared" si="71"/>
        <v>48737.709410666648</v>
      </c>
      <c r="N53" s="41">
        <f t="shared" si="72"/>
        <v>49798.68911599998</v>
      </c>
      <c r="O53" s="41">
        <f t="shared" si="73"/>
        <v>50859.668821333311</v>
      </c>
      <c r="P53" s="41">
        <f t="shared" si="74"/>
        <v>51920.648526666642</v>
      </c>
      <c r="Q53" s="41">
        <f t="shared" si="75"/>
        <v>52981.628231999974</v>
      </c>
      <c r="R53" s="41">
        <f t="shared" si="76"/>
        <v>54042.607937333305</v>
      </c>
      <c r="S53" s="41">
        <f t="shared" si="77"/>
        <v>55103.587642666636</v>
      </c>
      <c r="T53" s="41">
        <f t="shared" si="78"/>
        <v>56164.567347999968</v>
      </c>
      <c r="U53" s="41">
        <f t="shared" si="79"/>
        <v>57165.751954333304</v>
      </c>
      <c r="V53" s="41">
        <f t="shared" si="80"/>
        <v>58166.93656066664</v>
      </c>
      <c r="W53" s="41">
        <f t="shared" si="81"/>
        <v>59168.121166999976</v>
      </c>
      <c r="X53" s="41">
        <f t="shared" si="82"/>
        <v>60169.305773333312</v>
      </c>
      <c r="Y53" s="41">
        <f t="shared" si="83"/>
        <v>61170.490379666648</v>
      </c>
      <c r="Z53" s="41">
        <f t="shared" si="84"/>
        <v>62171.674985999984</v>
      </c>
      <c r="AA53" s="41">
        <f t="shared" si="85"/>
        <v>63172.85959233332</v>
      </c>
      <c r="AB53" s="41">
        <f t="shared" si="86"/>
        <v>64174.044198666656</v>
      </c>
      <c r="AC53" s="41">
        <f t="shared" si="87"/>
        <v>65175.228804999992</v>
      </c>
      <c r="AD53" s="41">
        <f t="shared" si="88"/>
        <v>66176.413411333328</v>
      </c>
      <c r="AE53" s="41">
        <f t="shared" si="89"/>
        <v>67177.598017666664</v>
      </c>
      <c r="AF53" s="41">
        <f t="shared" si="90"/>
        <v>68178.782623999999</v>
      </c>
      <c r="AG53" s="23">
        <f t="shared" si="91"/>
        <v>62172</v>
      </c>
      <c r="AH53" s="83">
        <f>'[25]Shared Services Unit'!E61</f>
        <v>0.1384</v>
      </c>
      <c r="AI53" s="83">
        <f>'[25]Shared Services Unit'!F61</f>
        <v>0.13059999999999999</v>
      </c>
      <c r="AJ53" s="31">
        <f>'[20]Pivot Additions'!AB123</f>
        <v>1060.49</v>
      </c>
      <c r="AK53" s="31">
        <f>'[20]Pivot Additions'!AC123</f>
        <v>1060.49</v>
      </c>
      <c r="AL53" s="31">
        <f>'[20]Pivot Additions'!AD123</f>
        <v>1060.49</v>
      </c>
      <c r="AM53" s="31">
        <f>'[20]Pivot Additions'!AE123</f>
        <v>1060.49</v>
      </c>
      <c r="AN53" s="31">
        <f>'[20]Pivot Additions'!AF123</f>
        <v>1060.49</v>
      </c>
      <c r="AO53" s="31">
        <f>'[20]Pivot Additions'!AG123</f>
        <v>1060.49</v>
      </c>
      <c r="AP53" s="44">
        <f>IF('Net Plant'!I53&gt;0,'Gross Plant'!K53*$AH53/12,0)</f>
        <v>1060.9797053333334</v>
      </c>
      <c r="AQ53" s="44">
        <f>IF('Net Plant'!J53&gt;0,'Gross Plant'!L53*$AH53/12,0)</f>
        <v>1060.9797053333334</v>
      </c>
      <c r="AR53" s="44">
        <f>IF('Net Plant'!K53&gt;0,'Gross Plant'!M53*$AH53/12,0)</f>
        <v>1060.9797053333334</v>
      </c>
      <c r="AS53" s="44">
        <f>IF('Net Plant'!L53&gt;0,'Gross Plant'!N53*$AH53/12,0)</f>
        <v>1060.9797053333334</v>
      </c>
      <c r="AT53" s="44">
        <f>IF('Net Plant'!M53&gt;0,'Gross Plant'!O53*$AH53/12,0)</f>
        <v>1060.9797053333334</v>
      </c>
      <c r="AU53" s="44">
        <f>IF('Net Plant'!N53&gt;0,'Gross Plant'!P53*$AH53/12,0)</f>
        <v>1060.9797053333334</v>
      </c>
      <c r="AV53" s="44">
        <f>IF('Net Plant'!O53&gt;0,'Gross Plant'!Q53*$AH53/12,0)</f>
        <v>1060.9797053333334</v>
      </c>
      <c r="AW53" s="44">
        <f>IF('Net Plant'!P53&gt;0,'Gross Plant'!R53*$AH53/12,0)</f>
        <v>1060.9797053333334</v>
      </c>
      <c r="AX53" s="44">
        <f>IF('Net Plant'!Q53&gt;0,'Gross Plant'!S53*$AH53/12,0)</f>
        <v>1060.9797053333334</v>
      </c>
      <c r="AY53" s="44">
        <f>IF('Net Plant'!R53&gt;0,'Gross Plant'!U53*$AI53/12,0)</f>
        <v>1001.1846063333334</v>
      </c>
      <c r="AZ53" s="44">
        <f>IF('Net Plant'!S53&gt;0,'Gross Plant'!V53*$AI53/12,0)</f>
        <v>1001.1846063333334</v>
      </c>
      <c r="BA53" s="44">
        <f>IF('Net Plant'!T53&gt;0,'Gross Plant'!W53*$AI53/12,0)</f>
        <v>1001.1846063333334</v>
      </c>
      <c r="BB53" s="44">
        <f>IF('Net Plant'!U53&gt;0,'Gross Plant'!X53*$AI53/12,0)</f>
        <v>1001.1846063333334</v>
      </c>
      <c r="BC53" s="44">
        <f>IF('Net Plant'!V53&gt;0,'Gross Plant'!Y53*$AI53/12,0)</f>
        <v>1001.1846063333334</v>
      </c>
      <c r="BD53" s="44">
        <f>IF('Net Plant'!W53&gt;0,'Gross Plant'!Z53*$AI53/12,0)</f>
        <v>1001.1846063333334</v>
      </c>
      <c r="BE53" s="44">
        <f>IF('Net Plant'!X53&gt;0,'Gross Plant'!AA53*$AI53/12,0)</f>
        <v>1001.1846063333334</v>
      </c>
      <c r="BF53" s="44">
        <f>IF('Net Plant'!Y53&gt;0,'Gross Plant'!AB53*$AI53/12,0)</f>
        <v>1001.1846063333334</v>
      </c>
      <c r="BG53" s="44">
        <f>IF('Net Plant'!Z53&gt;0,'Gross Plant'!AC53*$AI53/12,0)</f>
        <v>1001.1846063333334</v>
      </c>
      <c r="BH53" s="44">
        <f>IF('Net Plant'!AA53&gt;0,'Gross Plant'!AD53*$AI53/12,0)</f>
        <v>1001.1846063333334</v>
      </c>
      <c r="BI53" s="44">
        <f>IF('Net Plant'!AB53&gt;0,'Gross Plant'!AE53*$AI53/12,0)</f>
        <v>1001.1846063333334</v>
      </c>
      <c r="BJ53" s="44">
        <f>IF('Net Plant'!AC53&gt;0,'Gross Plant'!AF53*$AI53/12,0)</f>
        <v>1001.1846063333334</v>
      </c>
      <c r="BK53" s="23">
        <f t="shared" si="92"/>
        <v>12014.215276000003</v>
      </c>
      <c r="BL53" s="41"/>
      <c r="BM53" s="31">
        <f>'[20]Pivot Retires'!AB123</f>
        <v>0</v>
      </c>
      <c r="BN53" s="31">
        <f>'[20]Pivot Retires'!AC123</f>
        <v>0</v>
      </c>
      <c r="BO53" s="31">
        <f>'[20]Pivot Retires'!AD123</f>
        <v>0</v>
      </c>
      <c r="BP53" s="31">
        <f>'[20]Pivot Retires'!AE123</f>
        <v>0</v>
      </c>
      <c r="BQ53" s="31">
        <f>'[20]Pivot Retires'!AF123</f>
        <v>0</v>
      </c>
      <c r="BR53" s="31">
        <f>'[20]Pivot Retires'!AG123</f>
        <v>0</v>
      </c>
      <c r="BS53" s="31">
        <f>'Gross Plant'!BQ53</f>
        <v>0</v>
      </c>
      <c r="BT53" s="41">
        <f>'Gross Plant'!BR53</f>
        <v>0</v>
      </c>
      <c r="BU53" s="41">
        <f>'Gross Plant'!BS53</f>
        <v>0</v>
      </c>
      <c r="BV53" s="41">
        <f>'Gross Plant'!BT53</f>
        <v>0</v>
      </c>
      <c r="BW53" s="41">
        <f>'Gross Plant'!BU53</f>
        <v>0</v>
      </c>
      <c r="BX53" s="41">
        <f>'Gross Plant'!BV53</f>
        <v>0</v>
      </c>
      <c r="BY53" s="41">
        <f>'Gross Plant'!BW53</f>
        <v>0</v>
      </c>
      <c r="BZ53" s="41">
        <f>'Gross Plant'!BX53</f>
        <v>0</v>
      </c>
      <c r="CA53" s="41">
        <f>'Gross Plant'!BY53</f>
        <v>0</v>
      </c>
      <c r="CB53" s="41">
        <f>'Gross Plant'!BZ53</f>
        <v>0</v>
      </c>
      <c r="CC53" s="41">
        <f>'Gross Plant'!CA53</f>
        <v>0</v>
      </c>
      <c r="CD53" s="41">
        <f>'Gross Plant'!CB53</f>
        <v>0</v>
      </c>
      <c r="CE53" s="41">
        <f>'Gross Plant'!CC53</f>
        <v>0</v>
      </c>
      <c r="CF53" s="41">
        <f>'Gross Plant'!CD53</f>
        <v>0</v>
      </c>
      <c r="CG53" s="41">
        <f>'Gross Plant'!CE53</f>
        <v>0</v>
      </c>
      <c r="CH53" s="41">
        <f>'Gross Plant'!CF53</f>
        <v>0</v>
      </c>
      <c r="CI53" s="41">
        <f>'Gross Plant'!CG53</f>
        <v>0</v>
      </c>
      <c r="CJ53" s="41">
        <f>'Gross Plant'!CH53</f>
        <v>0</v>
      </c>
      <c r="CK53" s="41">
        <f>'Gross Plant'!CI53</f>
        <v>0</v>
      </c>
      <c r="CL53" s="41">
        <f>'Gross Plant'!CJ53</f>
        <v>0</v>
      </c>
      <c r="CM53" s="41">
        <f>'Gross Plant'!CK53</f>
        <v>0</v>
      </c>
      <c r="CN53" s="41"/>
      <c r="CO53" s="31">
        <f>'[20]Pivot Transfers'!AB123</f>
        <v>0</v>
      </c>
      <c r="CP53" s="31">
        <f>'[20]Pivot Transfers'!AC123</f>
        <v>0</v>
      </c>
      <c r="CQ53" s="31">
        <f>'[20]Pivot Transfers'!AD123</f>
        <v>0</v>
      </c>
      <c r="CR53" s="31">
        <f>'[20]Pivot Transfers'!AE123</f>
        <v>0</v>
      </c>
      <c r="CS53" s="31">
        <f>'[20]Pivot Transfers'!AF123</f>
        <v>0</v>
      </c>
      <c r="CT53" s="31">
        <f>'[20]Pivot Transfers'!AG123</f>
        <v>0</v>
      </c>
      <c r="CU53" s="31">
        <v>0</v>
      </c>
      <c r="CV53" s="31">
        <v>0</v>
      </c>
      <c r="CW53" s="31">
        <v>0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/>
      <c r="DQ53" s="41">
        <f>'[20]Pivot COR'!AB123</f>
        <v>0</v>
      </c>
      <c r="DR53" s="41">
        <f>'[20]Pivot COR'!AC123</f>
        <v>0</v>
      </c>
      <c r="DS53" s="41">
        <f>'[20]Pivot COR'!AD123</f>
        <v>0</v>
      </c>
      <c r="DT53" s="41">
        <f>'[20]Pivot COR'!AE123</f>
        <v>0</v>
      </c>
      <c r="DU53" s="41">
        <f>'[20]Pivot COR'!AF123</f>
        <v>0</v>
      </c>
      <c r="DV53" s="41">
        <f>'[20]Pivot COR'!AG123</f>
        <v>0</v>
      </c>
      <c r="DW53" s="60">
        <f>SUM('Gross Plant'!$AH53:$AM53)/SUM('Gross Plant'!$AH$57:$AM$57)*$DW$57</f>
        <v>0</v>
      </c>
      <c r="DX53" s="60">
        <f>-SUM('Gross Plant'!$AH53:$AM53)/SUM('Gross Plant'!$AH$57:$AM$57)*'Capital Spending'!D$8*Reserve!$DW$1</f>
        <v>0</v>
      </c>
      <c r="DY53" s="60">
        <f>-SUM('Gross Plant'!$AH53:$AM53)/SUM('Gross Plant'!$AH$57:$AM$57)*'Capital Spending'!E$8*Reserve!$DW$1</f>
        <v>0</v>
      </c>
      <c r="DZ53" s="60">
        <f>-SUM('Gross Plant'!$AH53:$AM53)/SUM('Gross Plant'!$AH$57:$AM$57)*'Capital Spending'!F$8*Reserve!$DW$1</f>
        <v>0</v>
      </c>
      <c r="EA53" s="60">
        <f>-SUM('Gross Plant'!$AH53:$AM53)/SUM('Gross Plant'!$AH$57:$AM$57)*'Capital Spending'!G$8*Reserve!$DW$1</f>
        <v>0</v>
      </c>
      <c r="EB53" s="60">
        <f>-SUM('Gross Plant'!$AH53:$AM53)/SUM('Gross Plant'!$AH$57:$AM$57)*'Capital Spending'!H$8*Reserve!$DW$1</f>
        <v>0</v>
      </c>
      <c r="EC53" s="60">
        <f>-SUM('Gross Plant'!$AH53:$AM53)/SUM('Gross Plant'!$AH$57:$AM$57)*'Capital Spending'!I$8*Reserve!$DW$1</f>
        <v>0</v>
      </c>
      <c r="ED53" s="60">
        <f>-SUM('Gross Plant'!$AH53:$AM53)/SUM('Gross Plant'!$AH$57:$AM$57)*'Capital Spending'!J$8*Reserve!$DW$1</f>
        <v>0</v>
      </c>
      <c r="EE53" s="60">
        <f>-SUM('Gross Plant'!$AH53:$AM53)/SUM('Gross Plant'!$AH$57:$AM$57)*'Capital Spending'!K$8*Reserve!$DW$1</f>
        <v>0</v>
      </c>
      <c r="EF53" s="60">
        <f>-SUM('Gross Plant'!$AH53:$AM53)/SUM('Gross Plant'!$AH$57:$AM$57)*'Capital Spending'!L$8*Reserve!$DW$1</f>
        <v>0</v>
      </c>
      <c r="EG53" s="60">
        <f>-SUM('Gross Plant'!$AH53:$AM53)/SUM('Gross Plant'!$AH$57:$AM$57)*'Capital Spending'!M$8*Reserve!$DW$1</f>
        <v>0</v>
      </c>
      <c r="EH53" s="60">
        <f>-SUM('Gross Plant'!$AH53:$AM53)/SUM('Gross Plant'!$AH$57:$AM$57)*'Capital Spending'!N$8*Reserve!$DW$1</f>
        <v>0</v>
      </c>
      <c r="EI53" s="60">
        <f>-SUM('Gross Plant'!$AH53:$AM53)/SUM('Gross Plant'!$AH$57:$AM$57)*'Capital Spending'!O$8*Reserve!$DW$1</f>
        <v>0</v>
      </c>
      <c r="EJ53" s="60">
        <f>-SUM('Gross Plant'!$AH53:$AM53)/SUM('Gross Plant'!$AH$57:$AM$57)*'Capital Spending'!P$8*Reserve!$DW$1</f>
        <v>0</v>
      </c>
      <c r="EK53" s="60">
        <f>-SUM('Gross Plant'!$AH53:$AM53)/SUM('Gross Plant'!$AH$57:$AM$57)*'Capital Spending'!Q$8*Reserve!$DW$1</f>
        <v>0</v>
      </c>
      <c r="EL53" s="60">
        <f>-SUM('Gross Plant'!$AH53:$AM53)/SUM('Gross Plant'!$AH$57:$AM$57)*'Capital Spending'!R$8*Reserve!$DW$1</f>
        <v>0</v>
      </c>
      <c r="EM53" s="60">
        <f>-SUM('Gross Plant'!$AH53:$AM53)/SUM('Gross Plant'!$AH$57:$AM$57)*'Capital Spending'!S$8*Reserve!$DW$1</f>
        <v>0</v>
      </c>
      <c r="EN53" s="60">
        <f>-SUM('Gross Plant'!$AH53:$AM53)/SUM('Gross Plant'!$AH$57:$AM$57)*'Capital Spending'!T$8*Reserve!$DW$1</f>
        <v>0</v>
      </c>
      <c r="EO53" s="60">
        <f>-SUM('Gross Plant'!$AH53:$AM53)/SUM('Gross Plant'!$AH$57:$AM$57)*'Capital Spending'!U$8*Reserve!$DW$1</f>
        <v>0</v>
      </c>
      <c r="EP53" s="60">
        <f>-SUM('Gross Plant'!$AH53:$AM53)/SUM('Gross Plant'!$AH$57:$AM$57)*'Capital Spending'!V$8*Reserve!$DW$1</f>
        <v>0</v>
      </c>
      <c r="EQ53" s="60">
        <f>-SUM('Gross Plant'!$AH53:$AM53)/SUM('Gross Plant'!$AH$57:$AM$57)*'Capital Spending'!W$8*Reserve!$DW$1</f>
        <v>0</v>
      </c>
    </row>
    <row r="54" spans="1:147">
      <c r="A54" s="51">
        <v>39916</v>
      </c>
      <c r="B54" s="32" t="s">
        <v>135</v>
      </c>
      <c r="C54" s="53">
        <f t="shared" si="62"/>
        <v>114933.26213434618</v>
      </c>
      <c r="D54" s="53">
        <f t="shared" si="63"/>
        <v>137885.24300300007</v>
      </c>
      <c r="E54" s="72">
        <f>'[20]Pivot End Balances'!AA124</f>
        <v>106416.1</v>
      </c>
      <c r="F54" s="41">
        <f t="shared" si="64"/>
        <v>107835.62000000001</v>
      </c>
      <c r="G54" s="41">
        <f t="shared" si="65"/>
        <v>109255.14000000001</v>
      </c>
      <c r="H54" s="41">
        <f t="shared" si="66"/>
        <v>110674.66000000002</v>
      </c>
      <c r="I54" s="41">
        <f t="shared" si="67"/>
        <v>112094.18000000002</v>
      </c>
      <c r="J54" s="41">
        <f t="shared" si="68"/>
        <v>113513.70000000003</v>
      </c>
      <c r="K54" s="41">
        <f t="shared" si="69"/>
        <v>114933.22000000003</v>
      </c>
      <c r="L54" s="41">
        <f t="shared" si="70"/>
        <v>116352.7660831667</v>
      </c>
      <c r="M54" s="41">
        <f t="shared" si="71"/>
        <v>117772.31216633337</v>
      </c>
      <c r="N54" s="41">
        <f t="shared" si="72"/>
        <v>119191.85824950004</v>
      </c>
      <c r="O54" s="41">
        <f t="shared" si="73"/>
        <v>120611.40433266672</v>
      </c>
      <c r="P54" s="41">
        <f t="shared" si="74"/>
        <v>122030.95041583339</v>
      </c>
      <c r="Q54" s="41">
        <f t="shared" si="75"/>
        <v>123450.49649900006</v>
      </c>
      <c r="R54" s="41">
        <f t="shared" si="76"/>
        <v>124870.04258216673</v>
      </c>
      <c r="S54" s="41">
        <f t="shared" si="77"/>
        <v>126289.5886653334</v>
      </c>
      <c r="T54" s="41">
        <f t="shared" si="78"/>
        <v>127709.13474850007</v>
      </c>
      <c r="U54" s="41">
        <f t="shared" si="79"/>
        <v>129405.15279091673</v>
      </c>
      <c r="V54" s="41">
        <f t="shared" si="80"/>
        <v>131101.1708333334</v>
      </c>
      <c r="W54" s="41">
        <f t="shared" si="81"/>
        <v>132797.18887575006</v>
      </c>
      <c r="X54" s="41">
        <f t="shared" si="82"/>
        <v>134493.20691816672</v>
      </c>
      <c r="Y54" s="41">
        <f t="shared" si="83"/>
        <v>136189.22496058338</v>
      </c>
      <c r="Z54" s="41">
        <f t="shared" si="84"/>
        <v>137885.24300300004</v>
      </c>
      <c r="AA54" s="41">
        <f t="shared" si="85"/>
        <v>139581.2610454167</v>
      </c>
      <c r="AB54" s="41">
        <f t="shared" si="86"/>
        <v>141277.27908783336</v>
      </c>
      <c r="AC54" s="41">
        <f t="shared" si="87"/>
        <v>142973.29713025002</v>
      </c>
      <c r="AD54" s="41">
        <f t="shared" si="88"/>
        <v>144669.31517266668</v>
      </c>
      <c r="AE54" s="41">
        <f t="shared" si="89"/>
        <v>146365.33321508334</v>
      </c>
      <c r="AF54" s="41">
        <f t="shared" si="90"/>
        <v>148061.35125750001</v>
      </c>
      <c r="AG54" s="23">
        <f t="shared" si="91"/>
        <v>137885</v>
      </c>
      <c r="AH54" s="83">
        <f>'[25]Shared Services Unit'!E62</f>
        <v>8.7800000000000003E-2</v>
      </c>
      <c r="AI54" s="83">
        <f>'[25]Shared Services Unit'!F62</f>
        <v>0.10489999999999999</v>
      </c>
      <c r="AJ54" s="31">
        <f>'[20]Pivot Additions'!AB124</f>
        <v>1419.52</v>
      </c>
      <c r="AK54" s="31">
        <f>'[20]Pivot Additions'!AC124</f>
        <v>1419.52</v>
      </c>
      <c r="AL54" s="31">
        <f>'[20]Pivot Additions'!AD124</f>
        <v>1419.52</v>
      </c>
      <c r="AM54" s="31">
        <f>'[20]Pivot Additions'!AE124</f>
        <v>1419.52</v>
      </c>
      <c r="AN54" s="31">
        <f>'[20]Pivot Additions'!AF124</f>
        <v>1419.52</v>
      </c>
      <c r="AO54" s="31">
        <f>'[20]Pivot Additions'!AG124</f>
        <v>1419.52</v>
      </c>
      <c r="AP54" s="44">
        <f>IF('Net Plant'!I54&gt;0,'Gross Plant'!K54*$AH54/12,0)</f>
        <v>1419.5460831666667</v>
      </c>
      <c r="AQ54" s="44">
        <f>IF('Net Plant'!J54&gt;0,'Gross Plant'!L54*$AH54/12,0)</f>
        <v>1419.5460831666667</v>
      </c>
      <c r="AR54" s="44">
        <f>IF('Net Plant'!K54&gt;0,'Gross Plant'!M54*$AH54/12,0)</f>
        <v>1419.5460831666667</v>
      </c>
      <c r="AS54" s="44">
        <f>IF('Net Plant'!L54&gt;0,'Gross Plant'!N54*$AH54/12,0)</f>
        <v>1419.5460831666667</v>
      </c>
      <c r="AT54" s="44">
        <f>IF('Net Plant'!M54&gt;0,'Gross Plant'!O54*$AH54/12,0)</f>
        <v>1419.5460831666667</v>
      </c>
      <c r="AU54" s="44">
        <f>IF('Net Plant'!N54&gt;0,'Gross Plant'!P54*$AH54/12,0)</f>
        <v>1419.5460831666667</v>
      </c>
      <c r="AV54" s="44">
        <f>IF('Net Plant'!O54&gt;0,'Gross Plant'!Q54*$AH54/12,0)</f>
        <v>1419.5460831666667</v>
      </c>
      <c r="AW54" s="44">
        <f>IF('Net Plant'!P54&gt;0,'Gross Plant'!R54*$AH54/12,0)</f>
        <v>1419.5460831666667</v>
      </c>
      <c r="AX54" s="44">
        <f>IF('Net Plant'!Q54&gt;0,'Gross Plant'!S54*$AH54/12,0)</f>
        <v>1419.5460831666667</v>
      </c>
      <c r="AY54" s="44">
        <f>IF('Net Plant'!R54&gt;0,'Gross Plant'!U54*$AI54/12,0)</f>
        <v>1696.0180424166665</v>
      </c>
      <c r="AZ54" s="44">
        <f>IF('Net Plant'!S54&gt;0,'Gross Plant'!V54*$AI54/12,0)</f>
        <v>1696.0180424166665</v>
      </c>
      <c r="BA54" s="44">
        <f>IF('Net Plant'!T54&gt;0,'Gross Plant'!W54*$AI54/12,0)</f>
        <v>1696.0180424166665</v>
      </c>
      <c r="BB54" s="44">
        <f>IF('Net Plant'!U54&gt;0,'Gross Plant'!X54*$AI54/12,0)</f>
        <v>1696.0180424166665</v>
      </c>
      <c r="BC54" s="44">
        <f>IF('Net Plant'!V54&gt;0,'Gross Plant'!Y54*$AI54/12,0)</f>
        <v>1696.0180424166665</v>
      </c>
      <c r="BD54" s="44">
        <f>IF('Net Plant'!W54&gt;0,'Gross Plant'!Z54*$AI54/12,0)</f>
        <v>1696.0180424166665</v>
      </c>
      <c r="BE54" s="44">
        <f>IF('Net Plant'!X54&gt;0,'Gross Plant'!AA54*$AI54/12,0)</f>
        <v>1696.0180424166665</v>
      </c>
      <c r="BF54" s="44">
        <f>IF('Net Plant'!Y54&gt;0,'Gross Plant'!AB54*$AI54/12,0)</f>
        <v>1696.0180424166665</v>
      </c>
      <c r="BG54" s="44">
        <f>IF('Net Plant'!Z54&gt;0,'Gross Plant'!AC54*$AI54/12,0)</f>
        <v>1696.0180424166665</v>
      </c>
      <c r="BH54" s="44">
        <f>IF('Net Plant'!AA54&gt;0,'Gross Plant'!AD54*$AI54/12,0)</f>
        <v>1696.0180424166665</v>
      </c>
      <c r="BI54" s="44">
        <f>IF('Net Plant'!AB54&gt;0,'Gross Plant'!AE54*$AI54/12,0)</f>
        <v>1696.0180424166665</v>
      </c>
      <c r="BJ54" s="44">
        <f>IF('Net Plant'!AC54&gt;0,'Gross Plant'!AF54*$AI54/12,0)</f>
        <v>1696.0180424166665</v>
      </c>
      <c r="BK54" s="23">
        <f t="shared" si="92"/>
        <v>20352.216508999998</v>
      </c>
      <c r="BL54" s="41"/>
      <c r="BM54" s="31">
        <f>'[20]Pivot Retires'!AB124</f>
        <v>0</v>
      </c>
      <c r="BN54" s="31">
        <f>'[20]Pivot Retires'!AC124</f>
        <v>0</v>
      </c>
      <c r="BO54" s="31">
        <f>'[20]Pivot Retires'!AD124</f>
        <v>0</v>
      </c>
      <c r="BP54" s="31">
        <f>'[20]Pivot Retires'!AE124</f>
        <v>0</v>
      </c>
      <c r="BQ54" s="31">
        <f>'[20]Pivot Retires'!AF124</f>
        <v>0</v>
      </c>
      <c r="BR54" s="31">
        <f>'[20]Pivot Retires'!AG124</f>
        <v>0</v>
      </c>
      <c r="BS54" s="31">
        <f>'Gross Plant'!BQ54</f>
        <v>0</v>
      </c>
      <c r="BT54" s="41">
        <f>'Gross Plant'!BR54</f>
        <v>0</v>
      </c>
      <c r="BU54" s="41">
        <f>'Gross Plant'!BS54</f>
        <v>0</v>
      </c>
      <c r="BV54" s="41">
        <f>'Gross Plant'!BT54</f>
        <v>0</v>
      </c>
      <c r="BW54" s="41">
        <f>'Gross Plant'!BU54</f>
        <v>0</v>
      </c>
      <c r="BX54" s="41">
        <f>'Gross Plant'!BV54</f>
        <v>0</v>
      </c>
      <c r="BY54" s="41">
        <f>'Gross Plant'!BW54</f>
        <v>0</v>
      </c>
      <c r="BZ54" s="41">
        <f>'Gross Plant'!BX54</f>
        <v>0</v>
      </c>
      <c r="CA54" s="41">
        <f>'Gross Plant'!BY54</f>
        <v>0</v>
      </c>
      <c r="CB54" s="41">
        <f>'Gross Plant'!BZ54</f>
        <v>0</v>
      </c>
      <c r="CC54" s="41">
        <f>'Gross Plant'!CA54</f>
        <v>0</v>
      </c>
      <c r="CD54" s="41">
        <f>'Gross Plant'!CB54</f>
        <v>0</v>
      </c>
      <c r="CE54" s="41">
        <f>'Gross Plant'!CC54</f>
        <v>0</v>
      </c>
      <c r="CF54" s="41">
        <f>'Gross Plant'!CD54</f>
        <v>0</v>
      </c>
      <c r="CG54" s="41">
        <f>'Gross Plant'!CE54</f>
        <v>0</v>
      </c>
      <c r="CH54" s="41">
        <f>'Gross Plant'!CF54</f>
        <v>0</v>
      </c>
      <c r="CI54" s="41">
        <f>'Gross Plant'!CG54</f>
        <v>0</v>
      </c>
      <c r="CJ54" s="41">
        <f>'Gross Plant'!CH54</f>
        <v>0</v>
      </c>
      <c r="CK54" s="41">
        <f>'Gross Plant'!CI54</f>
        <v>0</v>
      </c>
      <c r="CL54" s="41">
        <f>'Gross Plant'!CJ54</f>
        <v>0</v>
      </c>
      <c r="CM54" s="41">
        <f>'Gross Plant'!CK54</f>
        <v>0</v>
      </c>
      <c r="CN54" s="41"/>
      <c r="CO54" s="31">
        <f>'[20]Pivot Transfers'!AB124</f>
        <v>0</v>
      </c>
      <c r="CP54" s="31">
        <f>'[20]Pivot Transfers'!AC124</f>
        <v>0</v>
      </c>
      <c r="CQ54" s="31">
        <f>'[20]Pivot Transfers'!AD124</f>
        <v>0</v>
      </c>
      <c r="CR54" s="31">
        <f>'[20]Pivot Transfers'!AE124</f>
        <v>0</v>
      </c>
      <c r="CS54" s="31">
        <f>'[20]Pivot Transfers'!AF124</f>
        <v>0</v>
      </c>
      <c r="CT54" s="31">
        <f>'[20]Pivot Transfers'!AG124</f>
        <v>0</v>
      </c>
      <c r="CU54" s="31">
        <v>0</v>
      </c>
      <c r="CV54" s="31">
        <v>0</v>
      </c>
      <c r="CW54" s="31">
        <v>0</v>
      </c>
      <c r="CX54" s="31">
        <v>0</v>
      </c>
      <c r="CY54" s="31">
        <v>0</v>
      </c>
      <c r="CZ54" s="31">
        <v>0</v>
      </c>
      <c r="DA54" s="31">
        <v>0</v>
      </c>
      <c r="DB54" s="31">
        <v>0</v>
      </c>
      <c r="DC54" s="31">
        <v>0</v>
      </c>
      <c r="DD54" s="3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/>
      <c r="DQ54" s="41">
        <f>'[20]Pivot COR'!AB124</f>
        <v>0</v>
      </c>
      <c r="DR54" s="41">
        <f>'[20]Pivot COR'!AC124</f>
        <v>0</v>
      </c>
      <c r="DS54" s="41">
        <f>'[20]Pivot COR'!AD124</f>
        <v>0</v>
      </c>
      <c r="DT54" s="41">
        <f>'[20]Pivot COR'!AE124</f>
        <v>0</v>
      </c>
      <c r="DU54" s="41">
        <f>'[20]Pivot COR'!AF124</f>
        <v>0</v>
      </c>
      <c r="DV54" s="41">
        <f>'[20]Pivot COR'!AG124</f>
        <v>0</v>
      </c>
      <c r="DW54" s="60">
        <f>SUM('Gross Plant'!$AH54:$AM54)/SUM('Gross Plant'!$AH$57:$AM$57)*$DW$57</f>
        <v>0</v>
      </c>
      <c r="DX54" s="60">
        <f>-SUM('Gross Plant'!$AH54:$AM54)/SUM('Gross Plant'!$AH$57:$AM$57)*'Capital Spending'!D$8*Reserve!$DW$1</f>
        <v>0</v>
      </c>
      <c r="DY54" s="60">
        <f>-SUM('Gross Plant'!$AH54:$AM54)/SUM('Gross Plant'!$AH$57:$AM$57)*'Capital Spending'!E$8*Reserve!$DW$1</f>
        <v>0</v>
      </c>
      <c r="DZ54" s="60">
        <f>-SUM('Gross Plant'!$AH54:$AM54)/SUM('Gross Plant'!$AH$57:$AM$57)*'Capital Spending'!F$8*Reserve!$DW$1</f>
        <v>0</v>
      </c>
      <c r="EA54" s="60">
        <f>-SUM('Gross Plant'!$AH54:$AM54)/SUM('Gross Plant'!$AH$57:$AM$57)*'Capital Spending'!G$8*Reserve!$DW$1</f>
        <v>0</v>
      </c>
      <c r="EB54" s="60">
        <f>-SUM('Gross Plant'!$AH54:$AM54)/SUM('Gross Plant'!$AH$57:$AM$57)*'Capital Spending'!H$8*Reserve!$DW$1</f>
        <v>0</v>
      </c>
      <c r="EC54" s="60">
        <f>-SUM('Gross Plant'!$AH54:$AM54)/SUM('Gross Plant'!$AH$57:$AM$57)*'Capital Spending'!I$8*Reserve!$DW$1</f>
        <v>0</v>
      </c>
      <c r="ED54" s="60">
        <f>-SUM('Gross Plant'!$AH54:$AM54)/SUM('Gross Plant'!$AH$57:$AM$57)*'Capital Spending'!J$8*Reserve!$DW$1</f>
        <v>0</v>
      </c>
      <c r="EE54" s="60">
        <f>-SUM('Gross Plant'!$AH54:$AM54)/SUM('Gross Plant'!$AH$57:$AM$57)*'Capital Spending'!K$8*Reserve!$DW$1</f>
        <v>0</v>
      </c>
      <c r="EF54" s="60">
        <f>-SUM('Gross Plant'!$AH54:$AM54)/SUM('Gross Plant'!$AH$57:$AM$57)*'Capital Spending'!L$8*Reserve!$DW$1</f>
        <v>0</v>
      </c>
      <c r="EG54" s="60">
        <f>-SUM('Gross Plant'!$AH54:$AM54)/SUM('Gross Plant'!$AH$57:$AM$57)*'Capital Spending'!M$8*Reserve!$DW$1</f>
        <v>0</v>
      </c>
      <c r="EH54" s="60">
        <f>-SUM('Gross Plant'!$AH54:$AM54)/SUM('Gross Plant'!$AH$57:$AM$57)*'Capital Spending'!N$8*Reserve!$DW$1</f>
        <v>0</v>
      </c>
      <c r="EI54" s="60">
        <f>-SUM('Gross Plant'!$AH54:$AM54)/SUM('Gross Plant'!$AH$57:$AM$57)*'Capital Spending'!O$8*Reserve!$DW$1</f>
        <v>0</v>
      </c>
      <c r="EJ54" s="60">
        <f>-SUM('Gross Plant'!$AH54:$AM54)/SUM('Gross Plant'!$AH$57:$AM$57)*'Capital Spending'!P$8*Reserve!$DW$1</f>
        <v>0</v>
      </c>
      <c r="EK54" s="60">
        <f>-SUM('Gross Plant'!$AH54:$AM54)/SUM('Gross Plant'!$AH$57:$AM$57)*'Capital Spending'!Q$8*Reserve!$DW$1</f>
        <v>0</v>
      </c>
      <c r="EL54" s="60">
        <f>-SUM('Gross Plant'!$AH54:$AM54)/SUM('Gross Plant'!$AH$57:$AM$57)*'Capital Spending'!R$8*Reserve!$DW$1</f>
        <v>0</v>
      </c>
      <c r="EM54" s="60">
        <f>-SUM('Gross Plant'!$AH54:$AM54)/SUM('Gross Plant'!$AH$57:$AM$57)*'Capital Spending'!S$8*Reserve!$DW$1</f>
        <v>0</v>
      </c>
      <c r="EN54" s="60">
        <f>-SUM('Gross Plant'!$AH54:$AM54)/SUM('Gross Plant'!$AH$57:$AM$57)*'Capital Spending'!T$8*Reserve!$DW$1</f>
        <v>0</v>
      </c>
      <c r="EO54" s="60">
        <f>-SUM('Gross Plant'!$AH54:$AM54)/SUM('Gross Plant'!$AH$57:$AM$57)*'Capital Spending'!U$8*Reserve!$DW$1</f>
        <v>0</v>
      </c>
      <c r="EP54" s="60">
        <f>-SUM('Gross Plant'!$AH54:$AM54)/SUM('Gross Plant'!$AH$57:$AM$57)*'Capital Spending'!V$8*Reserve!$DW$1</f>
        <v>0</v>
      </c>
      <c r="EQ54" s="60">
        <f>-SUM('Gross Plant'!$AH54:$AM54)/SUM('Gross Plant'!$AH$57:$AM$57)*'Capital Spending'!W$8*Reserve!$DW$1</f>
        <v>0</v>
      </c>
    </row>
    <row r="55" spans="1:147">
      <c r="A55" s="51">
        <v>39917</v>
      </c>
      <c r="B55" s="32" t="s">
        <v>136</v>
      </c>
      <c r="C55" s="53">
        <f t="shared" si="62"/>
        <v>35151.06100553846</v>
      </c>
      <c r="D55" s="53">
        <f t="shared" si="63"/>
        <v>42660.219451999998</v>
      </c>
      <c r="E55" s="72">
        <f>'[20]Pivot End Balances'!AA125</f>
        <v>32148.32</v>
      </c>
      <c r="F55" s="41">
        <f t="shared" si="64"/>
        <v>32648.579999999998</v>
      </c>
      <c r="G55" s="41">
        <f t="shared" si="65"/>
        <v>33148.839999999997</v>
      </c>
      <c r="H55" s="41">
        <f t="shared" si="66"/>
        <v>33649.1</v>
      </c>
      <c r="I55" s="41">
        <f t="shared" si="67"/>
        <v>34149.360000000001</v>
      </c>
      <c r="J55" s="41">
        <f t="shared" si="68"/>
        <v>34649.620000000003</v>
      </c>
      <c r="K55" s="41">
        <f t="shared" si="69"/>
        <v>35149.880000000005</v>
      </c>
      <c r="L55" s="41">
        <f t="shared" si="70"/>
        <v>35650.87109866667</v>
      </c>
      <c r="M55" s="41">
        <f t="shared" si="71"/>
        <v>36151.862197333336</v>
      </c>
      <c r="N55" s="41">
        <f t="shared" si="72"/>
        <v>36652.853296000001</v>
      </c>
      <c r="O55" s="41">
        <f t="shared" si="73"/>
        <v>37153.844394666667</v>
      </c>
      <c r="P55" s="41">
        <f t="shared" si="74"/>
        <v>37654.835493333332</v>
      </c>
      <c r="Q55" s="41">
        <f t="shared" si="75"/>
        <v>38155.826591999998</v>
      </c>
      <c r="R55" s="41">
        <f t="shared" si="76"/>
        <v>38656.817690666663</v>
      </c>
      <c r="S55" s="41">
        <f t="shared" si="77"/>
        <v>39157.808789333329</v>
      </c>
      <c r="T55" s="41">
        <f t="shared" si="78"/>
        <v>39658.799887999994</v>
      </c>
      <c r="U55" s="41">
        <f t="shared" si="79"/>
        <v>40159.036481999996</v>
      </c>
      <c r="V55" s="41">
        <f t="shared" si="80"/>
        <v>40659.273075999998</v>
      </c>
      <c r="W55" s="41">
        <f t="shared" si="81"/>
        <v>41159.509669999999</v>
      </c>
      <c r="X55" s="41">
        <f t="shared" si="82"/>
        <v>41659.746264000001</v>
      </c>
      <c r="Y55" s="41">
        <f t="shared" si="83"/>
        <v>42159.982858000003</v>
      </c>
      <c r="Z55" s="41">
        <f t="shared" si="84"/>
        <v>42660.219452000005</v>
      </c>
      <c r="AA55" s="41">
        <f t="shared" si="85"/>
        <v>43160.456046000007</v>
      </c>
      <c r="AB55" s="41">
        <f t="shared" si="86"/>
        <v>43660.692640000008</v>
      </c>
      <c r="AC55" s="41">
        <f t="shared" si="87"/>
        <v>44160.92923400001</v>
      </c>
      <c r="AD55" s="41">
        <f t="shared" si="88"/>
        <v>44661.165828000012</v>
      </c>
      <c r="AE55" s="41">
        <f t="shared" si="89"/>
        <v>45161.402422000014</v>
      </c>
      <c r="AF55" s="41">
        <f t="shared" si="90"/>
        <v>45661.639016000016</v>
      </c>
      <c r="AG55" s="23">
        <f t="shared" si="91"/>
        <v>42660</v>
      </c>
      <c r="AH55" s="83">
        <f>'[25]Shared Services Unit'!E63</f>
        <v>6.6400000000000001E-2</v>
      </c>
      <c r="AI55" s="83">
        <f>'[25]Shared Services Unit'!F63</f>
        <v>6.6299999999999998E-2</v>
      </c>
      <c r="AJ55" s="31">
        <f>'[20]Pivot Additions'!AB125</f>
        <v>500.26</v>
      </c>
      <c r="AK55" s="31">
        <f>'[20]Pivot Additions'!AC125</f>
        <v>500.26</v>
      </c>
      <c r="AL55" s="31">
        <f>'[20]Pivot Additions'!AD125</f>
        <v>500.26</v>
      </c>
      <c r="AM55" s="31">
        <f>'[20]Pivot Additions'!AE125</f>
        <v>500.26</v>
      </c>
      <c r="AN55" s="31">
        <f>'[20]Pivot Additions'!AF125</f>
        <v>500.26</v>
      </c>
      <c r="AO55" s="31">
        <f>'[20]Pivot Additions'!AG125</f>
        <v>500.26</v>
      </c>
      <c r="AP55" s="44">
        <f>IF('Net Plant'!I55&gt;0,'Gross Plant'!K55*$AH55/12,0)</f>
        <v>500.99109866666663</v>
      </c>
      <c r="AQ55" s="44">
        <f>IF('Net Plant'!J55&gt;0,'Gross Plant'!L55*$AH55/12,0)</f>
        <v>500.99109866666663</v>
      </c>
      <c r="AR55" s="44">
        <f>IF('Net Plant'!K55&gt;0,'Gross Plant'!M55*$AH55/12,0)</f>
        <v>500.99109866666663</v>
      </c>
      <c r="AS55" s="44">
        <f>IF('Net Plant'!L55&gt;0,'Gross Plant'!N55*$AH55/12,0)</f>
        <v>500.99109866666663</v>
      </c>
      <c r="AT55" s="44">
        <f>IF('Net Plant'!M55&gt;0,'Gross Plant'!O55*$AH55/12,0)</f>
        <v>500.99109866666663</v>
      </c>
      <c r="AU55" s="44">
        <f>IF('Net Plant'!N55&gt;0,'Gross Plant'!P55*$AH55/12,0)</f>
        <v>500.99109866666663</v>
      </c>
      <c r="AV55" s="44">
        <f>IF('Net Plant'!O55&gt;0,'Gross Plant'!Q55*$AH55/12,0)</f>
        <v>500.99109866666663</v>
      </c>
      <c r="AW55" s="44">
        <f>IF('Net Plant'!P55&gt;0,'Gross Plant'!R55*$AH55/12,0)</f>
        <v>500.99109866666663</v>
      </c>
      <c r="AX55" s="44">
        <f>IF('Net Plant'!Q55&gt;0,'Gross Plant'!S55*$AH55/12,0)</f>
        <v>500.99109866666663</v>
      </c>
      <c r="AY55" s="44">
        <f>IF('Net Plant'!R55&gt;0,'Gross Plant'!U55*$AI55/12,0)</f>
        <v>500.23659399999997</v>
      </c>
      <c r="AZ55" s="44">
        <f>IF('Net Plant'!S55&gt;0,'Gross Plant'!V55*$AI55/12,0)</f>
        <v>500.23659399999997</v>
      </c>
      <c r="BA55" s="44">
        <f>IF('Net Plant'!T55&gt;0,'Gross Plant'!W55*$AI55/12,0)</f>
        <v>500.23659399999997</v>
      </c>
      <c r="BB55" s="44">
        <f>IF('Net Plant'!U55&gt;0,'Gross Plant'!X55*$AI55/12,0)</f>
        <v>500.23659399999997</v>
      </c>
      <c r="BC55" s="44">
        <f>IF('Net Plant'!V55&gt;0,'Gross Plant'!Y55*$AI55/12,0)</f>
        <v>500.23659399999997</v>
      </c>
      <c r="BD55" s="44">
        <f>IF('Net Plant'!W55&gt;0,'Gross Plant'!Z55*$AI55/12,0)</f>
        <v>500.23659399999997</v>
      </c>
      <c r="BE55" s="44">
        <f>IF('Net Plant'!X55&gt;0,'Gross Plant'!AA55*$AI55/12,0)</f>
        <v>500.23659399999997</v>
      </c>
      <c r="BF55" s="44">
        <f>IF('Net Plant'!Y55&gt;0,'Gross Plant'!AB55*$AI55/12,0)</f>
        <v>500.23659399999997</v>
      </c>
      <c r="BG55" s="44">
        <f>IF('Net Plant'!Z55&gt;0,'Gross Plant'!AC55*$AI55/12,0)</f>
        <v>500.23659399999997</v>
      </c>
      <c r="BH55" s="44">
        <f>IF('Net Plant'!AA55&gt;0,'Gross Plant'!AD55*$AI55/12,0)</f>
        <v>500.23659399999997</v>
      </c>
      <c r="BI55" s="44">
        <f>IF('Net Plant'!AB55&gt;0,'Gross Plant'!AE55*$AI55/12,0)</f>
        <v>500.23659399999997</v>
      </c>
      <c r="BJ55" s="44">
        <f>IF('Net Plant'!AC55&gt;0,'Gross Plant'!AF55*$AI55/12,0)</f>
        <v>500.23659399999997</v>
      </c>
      <c r="BK55" s="23">
        <f t="shared" si="92"/>
        <v>6002.8391279999996</v>
      </c>
      <c r="BL55" s="41"/>
      <c r="BM55" s="31">
        <f>'[20]Pivot Retires'!AB125</f>
        <v>0</v>
      </c>
      <c r="BN55" s="31">
        <f>'[20]Pivot Retires'!AC125</f>
        <v>0</v>
      </c>
      <c r="BO55" s="31">
        <f>'[20]Pivot Retires'!AD125</f>
        <v>0</v>
      </c>
      <c r="BP55" s="31">
        <f>'[20]Pivot Retires'!AE125</f>
        <v>0</v>
      </c>
      <c r="BQ55" s="31">
        <f>'[20]Pivot Retires'!AF125</f>
        <v>0</v>
      </c>
      <c r="BR55" s="31">
        <f>'[20]Pivot Retires'!AG125</f>
        <v>0</v>
      </c>
      <c r="BS55" s="31">
        <f>'Gross Plant'!BQ55</f>
        <v>0</v>
      </c>
      <c r="BT55" s="41">
        <f>'Gross Plant'!BR55</f>
        <v>0</v>
      </c>
      <c r="BU55" s="41">
        <f>'Gross Plant'!BS55</f>
        <v>0</v>
      </c>
      <c r="BV55" s="41">
        <f>'Gross Plant'!BT55</f>
        <v>0</v>
      </c>
      <c r="BW55" s="41">
        <f>'Gross Plant'!BU55</f>
        <v>0</v>
      </c>
      <c r="BX55" s="41">
        <f>'Gross Plant'!BV55</f>
        <v>0</v>
      </c>
      <c r="BY55" s="41">
        <f>'Gross Plant'!BW55</f>
        <v>0</v>
      </c>
      <c r="BZ55" s="41">
        <f>'Gross Plant'!BX55</f>
        <v>0</v>
      </c>
      <c r="CA55" s="41">
        <f>'Gross Plant'!BY55</f>
        <v>0</v>
      </c>
      <c r="CB55" s="41">
        <f>'Gross Plant'!BZ55</f>
        <v>0</v>
      </c>
      <c r="CC55" s="41">
        <f>'Gross Plant'!CA55</f>
        <v>0</v>
      </c>
      <c r="CD55" s="41">
        <f>'Gross Plant'!CB55</f>
        <v>0</v>
      </c>
      <c r="CE55" s="41">
        <f>'Gross Plant'!CC55</f>
        <v>0</v>
      </c>
      <c r="CF55" s="41">
        <f>'Gross Plant'!CD55</f>
        <v>0</v>
      </c>
      <c r="CG55" s="41">
        <f>'Gross Plant'!CE55</f>
        <v>0</v>
      </c>
      <c r="CH55" s="41">
        <f>'Gross Plant'!CF55</f>
        <v>0</v>
      </c>
      <c r="CI55" s="41">
        <f>'Gross Plant'!CG55</f>
        <v>0</v>
      </c>
      <c r="CJ55" s="41">
        <f>'Gross Plant'!CH55</f>
        <v>0</v>
      </c>
      <c r="CK55" s="41">
        <f>'Gross Plant'!CI55</f>
        <v>0</v>
      </c>
      <c r="CL55" s="41">
        <f>'Gross Plant'!CJ55</f>
        <v>0</v>
      </c>
      <c r="CM55" s="41">
        <f>'Gross Plant'!CK55</f>
        <v>0</v>
      </c>
      <c r="CN55" s="41"/>
      <c r="CO55" s="31">
        <f>'[20]Pivot Transfers'!AB125</f>
        <v>0</v>
      </c>
      <c r="CP55" s="31">
        <f>'[20]Pivot Transfers'!AC125</f>
        <v>0</v>
      </c>
      <c r="CQ55" s="31">
        <f>'[20]Pivot Transfers'!AD125</f>
        <v>0</v>
      </c>
      <c r="CR55" s="31">
        <f>'[20]Pivot Transfers'!AE125</f>
        <v>0</v>
      </c>
      <c r="CS55" s="31">
        <f>'[20]Pivot Transfers'!AF125</f>
        <v>0</v>
      </c>
      <c r="CT55" s="31">
        <f>'[20]Pivot Transfers'!AG125</f>
        <v>0</v>
      </c>
      <c r="CU55" s="31">
        <v>0</v>
      </c>
      <c r="CV55" s="31">
        <v>0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0</v>
      </c>
      <c r="DD55" s="3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/>
      <c r="DQ55" s="41">
        <f>'[20]Pivot COR'!AB125</f>
        <v>0</v>
      </c>
      <c r="DR55" s="41">
        <f>'[20]Pivot COR'!AC125</f>
        <v>0</v>
      </c>
      <c r="DS55" s="41">
        <f>'[20]Pivot COR'!AD125</f>
        <v>0</v>
      </c>
      <c r="DT55" s="41">
        <f>'[20]Pivot COR'!AE125</f>
        <v>0</v>
      </c>
      <c r="DU55" s="41">
        <f>'[20]Pivot COR'!AF125</f>
        <v>0</v>
      </c>
      <c r="DV55" s="41">
        <f>'[20]Pivot COR'!AG125</f>
        <v>0</v>
      </c>
      <c r="DW55" s="60">
        <f>SUM('Gross Plant'!$AH55:$AM55)/SUM('Gross Plant'!$AH$57:$AM$57)*$DW$57</f>
        <v>0</v>
      </c>
      <c r="DX55" s="60">
        <f>-SUM('Gross Plant'!$AH55:$AM55)/SUM('Gross Plant'!$AH$57:$AM$57)*'Capital Spending'!D$8*Reserve!$DW$1</f>
        <v>0</v>
      </c>
      <c r="DY55" s="60">
        <f>-SUM('Gross Plant'!$AH55:$AM55)/SUM('Gross Plant'!$AH$57:$AM$57)*'Capital Spending'!E$8*Reserve!$DW$1</f>
        <v>0</v>
      </c>
      <c r="DZ55" s="60">
        <f>-SUM('Gross Plant'!$AH55:$AM55)/SUM('Gross Plant'!$AH$57:$AM$57)*'Capital Spending'!F$8*Reserve!$DW$1</f>
        <v>0</v>
      </c>
      <c r="EA55" s="60">
        <f>-SUM('Gross Plant'!$AH55:$AM55)/SUM('Gross Plant'!$AH$57:$AM$57)*'Capital Spending'!G$8*Reserve!$DW$1</f>
        <v>0</v>
      </c>
      <c r="EB55" s="60">
        <f>-SUM('Gross Plant'!$AH55:$AM55)/SUM('Gross Plant'!$AH$57:$AM$57)*'Capital Spending'!H$8*Reserve!$DW$1</f>
        <v>0</v>
      </c>
      <c r="EC55" s="60">
        <f>-SUM('Gross Plant'!$AH55:$AM55)/SUM('Gross Plant'!$AH$57:$AM$57)*'Capital Spending'!I$8*Reserve!$DW$1</f>
        <v>0</v>
      </c>
      <c r="ED55" s="60">
        <f>-SUM('Gross Plant'!$AH55:$AM55)/SUM('Gross Plant'!$AH$57:$AM$57)*'Capital Spending'!J$8*Reserve!$DW$1</f>
        <v>0</v>
      </c>
      <c r="EE55" s="60">
        <f>-SUM('Gross Plant'!$AH55:$AM55)/SUM('Gross Plant'!$AH$57:$AM$57)*'Capital Spending'!K$8*Reserve!$DW$1</f>
        <v>0</v>
      </c>
      <c r="EF55" s="60">
        <f>-SUM('Gross Plant'!$AH55:$AM55)/SUM('Gross Plant'!$AH$57:$AM$57)*'Capital Spending'!L$8*Reserve!$DW$1</f>
        <v>0</v>
      </c>
      <c r="EG55" s="60">
        <f>-SUM('Gross Plant'!$AH55:$AM55)/SUM('Gross Plant'!$AH$57:$AM$57)*'Capital Spending'!M$8*Reserve!$DW$1</f>
        <v>0</v>
      </c>
      <c r="EH55" s="60">
        <f>-SUM('Gross Plant'!$AH55:$AM55)/SUM('Gross Plant'!$AH$57:$AM$57)*'Capital Spending'!N$8*Reserve!$DW$1</f>
        <v>0</v>
      </c>
      <c r="EI55" s="60">
        <f>-SUM('Gross Plant'!$AH55:$AM55)/SUM('Gross Plant'!$AH$57:$AM$57)*'Capital Spending'!O$8*Reserve!$DW$1</f>
        <v>0</v>
      </c>
      <c r="EJ55" s="60">
        <f>-SUM('Gross Plant'!$AH55:$AM55)/SUM('Gross Plant'!$AH$57:$AM$57)*'Capital Spending'!P$8*Reserve!$DW$1</f>
        <v>0</v>
      </c>
      <c r="EK55" s="60">
        <f>-SUM('Gross Plant'!$AH55:$AM55)/SUM('Gross Plant'!$AH$57:$AM$57)*'Capital Spending'!Q$8*Reserve!$DW$1</f>
        <v>0</v>
      </c>
      <c r="EL55" s="60">
        <f>-SUM('Gross Plant'!$AH55:$AM55)/SUM('Gross Plant'!$AH$57:$AM$57)*'Capital Spending'!R$8*Reserve!$DW$1</f>
        <v>0</v>
      </c>
      <c r="EM55" s="60">
        <f>-SUM('Gross Plant'!$AH55:$AM55)/SUM('Gross Plant'!$AH$57:$AM$57)*'Capital Spending'!S$8*Reserve!$DW$1</f>
        <v>0</v>
      </c>
      <c r="EN55" s="60">
        <f>-SUM('Gross Plant'!$AH55:$AM55)/SUM('Gross Plant'!$AH$57:$AM$57)*'Capital Spending'!T$8*Reserve!$DW$1</f>
        <v>0</v>
      </c>
      <c r="EO55" s="60">
        <f>-SUM('Gross Plant'!$AH55:$AM55)/SUM('Gross Plant'!$AH$57:$AM$57)*'Capital Spending'!U$8*Reserve!$DW$1</f>
        <v>0</v>
      </c>
      <c r="EP55" s="60">
        <f>-SUM('Gross Plant'!$AH55:$AM55)/SUM('Gross Plant'!$AH$57:$AM$57)*'Capital Spending'!V$8*Reserve!$DW$1</f>
        <v>0</v>
      </c>
      <c r="EQ55" s="60">
        <f>-SUM('Gross Plant'!$AH55:$AM55)/SUM('Gross Plant'!$AH$57:$AM$57)*'Capital Spending'!W$8*Reserve!$DW$1</f>
        <v>0</v>
      </c>
    </row>
    <row r="56" spans="1:147">
      <c r="A56" s="51"/>
      <c r="B56" t="s">
        <v>122</v>
      </c>
      <c r="C56" s="53">
        <f t="shared" si="62"/>
        <v>0</v>
      </c>
      <c r="D56" s="53">
        <f t="shared" si="63"/>
        <v>0</v>
      </c>
      <c r="E56" s="72">
        <v>0</v>
      </c>
      <c r="F56" s="61">
        <f>E56</f>
        <v>0</v>
      </c>
      <c r="G56" s="61">
        <f t="shared" ref="G56:N56" si="93">F56</f>
        <v>0</v>
      </c>
      <c r="H56" s="61">
        <f t="shared" si="93"/>
        <v>0</v>
      </c>
      <c r="I56" s="61">
        <f t="shared" si="93"/>
        <v>0</v>
      </c>
      <c r="J56" s="61">
        <f t="shared" si="93"/>
        <v>0</v>
      </c>
      <c r="K56" s="61">
        <f>J56</f>
        <v>0</v>
      </c>
      <c r="L56" s="61">
        <f t="shared" si="93"/>
        <v>0</v>
      </c>
      <c r="M56" s="61">
        <f>L56</f>
        <v>0</v>
      </c>
      <c r="N56" s="61">
        <f t="shared" si="93"/>
        <v>0</v>
      </c>
      <c r="O56" s="41">
        <f t="shared" ref="O56" si="94">N56</f>
        <v>0</v>
      </c>
      <c r="P56" s="41">
        <f t="shared" ref="P56" si="95">O56</f>
        <v>0</v>
      </c>
      <c r="Q56" s="41">
        <f t="shared" ref="Q56" si="96">P56</f>
        <v>0</v>
      </c>
      <c r="R56" s="41">
        <f t="shared" ref="R56" si="97">Q56</f>
        <v>0</v>
      </c>
      <c r="S56" s="41">
        <f t="shared" ref="S56" si="98">R56</f>
        <v>0</v>
      </c>
      <c r="T56" s="41">
        <f>R56</f>
        <v>0</v>
      </c>
      <c r="U56" s="41">
        <f t="shared" ref="U56" si="99">T56</f>
        <v>0</v>
      </c>
      <c r="V56" s="41">
        <f t="shared" ref="V56" si="100">U56</f>
        <v>0</v>
      </c>
      <c r="W56" s="41">
        <f t="shared" ref="W56" si="101">V56</f>
        <v>0</v>
      </c>
      <c r="X56" s="41">
        <f t="shared" ref="X56" si="102">W56</f>
        <v>0</v>
      </c>
      <c r="Y56" s="41">
        <f t="shared" ref="Y56" si="103">X56</f>
        <v>0</v>
      </c>
      <c r="Z56" s="41">
        <f t="shared" ref="Z56" si="104">Y56</f>
        <v>0</v>
      </c>
      <c r="AA56" s="41">
        <f t="shared" ref="AA56" si="105">Z56</f>
        <v>0</v>
      </c>
      <c r="AB56" s="41">
        <f t="shared" ref="AB56" si="106">AA56</f>
        <v>0</v>
      </c>
      <c r="AC56" s="41">
        <f t="shared" ref="AC56" si="107">AB56</f>
        <v>0</v>
      </c>
      <c r="AD56" s="41">
        <f t="shared" ref="AD56" si="108">AC56</f>
        <v>0</v>
      </c>
      <c r="AE56" s="41">
        <f t="shared" ref="AE56" si="109">AD56</f>
        <v>0</v>
      </c>
      <c r="AF56" s="41">
        <f t="shared" ref="AF56" si="110">AE56</f>
        <v>0</v>
      </c>
      <c r="AG56" s="23">
        <f t="shared" si="91"/>
        <v>0</v>
      </c>
      <c r="AH56" s="94"/>
      <c r="AI56" s="94"/>
      <c r="AJ56" s="31"/>
      <c r="AK56" s="31"/>
      <c r="AL56" s="31"/>
      <c r="AM56" s="31"/>
      <c r="AN56" s="31"/>
      <c r="AO56" s="31"/>
      <c r="AP56" s="31"/>
      <c r="BK56" s="23"/>
      <c r="BL56" s="41"/>
      <c r="BM56" s="31"/>
      <c r="BN56" s="31"/>
      <c r="BO56" s="31"/>
      <c r="BP56" s="31"/>
      <c r="BQ56" s="31"/>
      <c r="BR56" s="31"/>
      <c r="BS56" s="3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</row>
    <row r="57" spans="1:147" s="2" customFormat="1">
      <c r="A57" s="2" t="s">
        <v>33</v>
      </c>
      <c r="B57" s="24"/>
      <c r="C57" s="26">
        <f t="shared" ref="C57:AG57" si="111">SUM(C36:C56)</f>
        <v>50889616.539604463</v>
      </c>
      <c r="D57" s="26">
        <f t="shared" si="111"/>
        <v>61014601.058996104</v>
      </c>
      <c r="E57" s="25">
        <f t="shared" si="111"/>
        <v>48999750.890000001</v>
      </c>
      <c r="F57" s="26">
        <f t="shared" si="111"/>
        <v>49790061.43999999</v>
      </c>
      <c r="G57" s="26">
        <f t="shared" si="111"/>
        <v>50580372</v>
      </c>
      <c r="H57" s="26">
        <f t="shared" si="111"/>
        <v>51377950.159999996</v>
      </c>
      <c r="I57" s="26">
        <f t="shared" si="111"/>
        <v>52182229.910000004</v>
      </c>
      <c r="J57" s="26">
        <f t="shared" si="111"/>
        <v>48357212.909999996</v>
      </c>
      <c r="K57" s="26">
        <f t="shared" si="111"/>
        <v>49115993.529999994</v>
      </c>
      <c r="L57" s="26">
        <f t="shared" si="111"/>
        <v>49895043.696261503</v>
      </c>
      <c r="M57" s="26">
        <f t="shared" si="111"/>
        <v>50678408.570544913</v>
      </c>
      <c r="N57" s="26">
        <f t="shared" si="111"/>
        <v>51463795.633565962</v>
      </c>
      <c r="O57" s="26">
        <f t="shared" si="111"/>
        <v>52251219.441916548</v>
      </c>
      <c r="P57" s="26">
        <f t="shared" si="111"/>
        <v>53040697.496029362</v>
      </c>
      <c r="Q57" s="26">
        <f t="shared" si="111"/>
        <v>53832279.336539783</v>
      </c>
      <c r="R57" s="26">
        <f t="shared" si="111"/>
        <v>54625468.211338297</v>
      </c>
      <c r="S57" s="26">
        <f t="shared" si="111"/>
        <v>55420445.472233526</v>
      </c>
      <c r="T57" s="27">
        <f t="shared" si="111"/>
        <v>56216978.365152612</v>
      </c>
      <c r="U57" s="26">
        <f t="shared" si="111"/>
        <v>57009700.313033782</v>
      </c>
      <c r="V57" s="26">
        <f t="shared" si="111"/>
        <v>57803935.487019606</v>
      </c>
      <c r="W57" s="26">
        <f t="shared" si="111"/>
        <v>58599700.84023302</v>
      </c>
      <c r="X57" s="26">
        <f t="shared" si="111"/>
        <v>59398023.977637939</v>
      </c>
      <c r="Y57" s="26">
        <f t="shared" si="111"/>
        <v>60198370.236332916</v>
      </c>
      <c r="Z57" s="26">
        <f t="shared" si="111"/>
        <v>61000754.179622777</v>
      </c>
      <c r="AA57" s="26">
        <f t="shared" si="111"/>
        <v>61805193.316010736</v>
      </c>
      <c r="AB57" s="26">
        <f t="shared" si="111"/>
        <v>62611737.20897831</v>
      </c>
      <c r="AC57" s="26">
        <f t="shared" si="111"/>
        <v>63419888.877333805</v>
      </c>
      <c r="AD57" s="26">
        <f t="shared" si="111"/>
        <v>64229829.756518044</v>
      </c>
      <c r="AE57" s="26">
        <f t="shared" si="111"/>
        <v>65041326.985121317</v>
      </c>
      <c r="AF57" s="26">
        <f t="shared" si="111"/>
        <v>65854374.223954692</v>
      </c>
      <c r="AG57" s="28">
        <f t="shared" si="111"/>
        <v>61014600</v>
      </c>
      <c r="AH57" s="35"/>
      <c r="AI57" s="35"/>
      <c r="AJ57" s="25">
        <f t="shared" ref="AJ57:BK57" si="112">SUM(AJ36:AJ56)</f>
        <v>790310.55</v>
      </c>
      <c r="AK57" s="26">
        <f t="shared" si="112"/>
        <v>790310.56</v>
      </c>
      <c r="AL57" s="26">
        <f t="shared" si="112"/>
        <v>797578.16</v>
      </c>
      <c r="AM57" s="26">
        <f t="shared" si="112"/>
        <v>804279.75</v>
      </c>
      <c r="AN57" s="26">
        <f t="shared" si="112"/>
        <v>757569.84000000008</v>
      </c>
      <c r="AO57" s="26">
        <f t="shared" si="112"/>
        <v>757953.86</v>
      </c>
      <c r="AP57" s="26">
        <f t="shared" si="112"/>
        <v>779050.16626149986</v>
      </c>
      <c r="AQ57" s="26">
        <f t="shared" si="112"/>
        <v>783364.87428341701</v>
      </c>
      <c r="AR57" s="26">
        <f t="shared" si="112"/>
        <v>785387.06302104669</v>
      </c>
      <c r="AS57" s="26">
        <f t="shared" si="112"/>
        <v>787423.80835057527</v>
      </c>
      <c r="AT57" s="26">
        <f t="shared" si="112"/>
        <v>789478.0541128146</v>
      </c>
      <c r="AU57" s="26">
        <f t="shared" si="112"/>
        <v>791581.84051042632</v>
      </c>
      <c r="AV57" s="26">
        <f t="shared" si="112"/>
        <v>793188.87479851244</v>
      </c>
      <c r="AW57" s="26">
        <f t="shared" si="112"/>
        <v>794977.26089522592</v>
      </c>
      <c r="AX57" s="26">
        <f t="shared" si="112"/>
        <v>796532.89291908348</v>
      </c>
      <c r="AY57" s="26">
        <f t="shared" si="112"/>
        <v>792721.94788117462</v>
      </c>
      <c r="AZ57" s="26">
        <f t="shared" si="112"/>
        <v>794235.17398582736</v>
      </c>
      <c r="BA57" s="26">
        <f t="shared" si="112"/>
        <v>795765.35321342072</v>
      </c>
      <c r="BB57" s="26">
        <f t="shared" si="112"/>
        <v>798323.13740491308</v>
      </c>
      <c r="BC57" s="26">
        <f t="shared" si="112"/>
        <v>800346.25869498041</v>
      </c>
      <c r="BD57" s="26">
        <f t="shared" si="112"/>
        <v>802383.94328986399</v>
      </c>
      <c r="BE57" s="26">
        <f t="shared" si="112"/>
        <v>804439.13638795645</v>
      </c>
      <c r="BF57" s="26">
        <f t="shared" si="112"/>
        <v>806543.89296757802</v>
      </c>
      <c r="BG57" s="26">
        <f t="shared" si="112"/>
        <v>808151.66835550067</v>
      </c>
      <c r="BH57" s="26">
        <f t="shared" si="112"/>
        <v>809940.87918424001</v>
      </c>
      <c r="BI57" s="26">
        <f t="shared" si="112"/>
        <v>811497.22860326897</v>
      </c>
      <c r="BJ57" s="26">
        <f t="shared" si="112"/>
        <v>813047.23883337574</v>
      </c>
      <c r="BK57" s="28">
        <f t="shared" si="112"/>
        <v>9637395.8588020988</v>
      </c>
      <c r="BL57" s="3"/>
      <c r="BM57" s="25">
        <f t="shared" ref="BM57:CM57" si="113">SUM(BM36:BM56)</f>
        <v>0</v>
      </c>
      <c r="BN57" s="26">
        <f t="shared" si="113"/>
        <v>0</v>
      </c>
      <c r="BO57" s="26">
        <f t="shared" si="113"/>
        <v>0</v>
      </c>
      <c r="BP57" s="26">
        <f t="shared" si="113"/>
        <v>0</v>
      </c>
      <c r="BQ57" s="26">
        <f t="shared" si="113"/>
        <v>-4582586.84</v>
      </c>
      <c r="BR57" s="26">
        <f t="shared" si="113"/>
        <v>0</v>
      </c>
      <c r="BS57" s="26">
        <f t="shared" si="113"/>
        <v>0</v>
      </c>
      <c r="BT57" s="26">
        <f t="shared" si="113"/>
        <v>0</v>
      </c>
      <c r="BU57" s="26">
        <f t="shared" si="113"/>
        <v>0</v>
      </c>
      <c r="BV57" s="26">
        <f t="shared" si="113"/>
        <v>0</v>
      </c>
      <c r="BW57" s="26">
        <f t="shared" si="113"/>
        <v>0</v>
      </c>
      <c r="BX57" s="26">
        <f t="shared" si="113"/>
        <v>0</v>
      </c>
      <c r="BY57" s="26">
        <f t="shared" si="113"/>
        <v>0</v>
      </c>
      <c r="BZ57" s="26">
        <f t="shared" si="113"/>
        <v>0</v>
      </c>
      <c r="CA57" s="26">
        <f t="shared" si="113"/>
        <v>0</v>
      </c>
      <c r="CB57" s="26">
        <f t="shared" si="113"/>
        <v>0</v>
      </c>
      <c r="CC57" s="26">
        <f t="shared" si="113"/>
        <v>0</v>
      </c>
      <c r="CD57" s="26">
        <f t="shared" si="113"/>
        <v>0</v>
      </c>
      <c r="CE57" s="26">
        <f t="shared" si="113"/>
        <v>0</v>
      </c>
      <c r="CF57" s="26">
        <f t="shared" si="113"/>
        <v>0</v>
      </c>
      <c r="CG57" s="26">
        <f t="shared" si="113"/>
        <v>0</v>
      </c>
      <c r="CH57" s="26">
        <f t="shared" si="113"/>
        <v>0</v>
      </c>
      <c r="CI57" s="26">
        <f t="shared" si="113"/>
        <v>0</v>
      </c>
      <c r="CJ57" s="26">
        <f t="shared" si="113"/>
        <v>0</v>
      </c>
      <c r="CK57" s="26">
        <f t="shared" si="113"/>
        <v>0</v>
      </c>
      <c r="CL57" s="26">
        <f t="shared" si="113"/>
        <v>0</v>
      </c>
      <c r="CM57" s="26">
        <f t="shared" si="113"/>
        <v>0</v>
      </c>
      <c r="CN57" s="3"/>
      <c r="CO57" s="25">
        <f t="shared" ref="CO57:DO57" si="114">SUM(CO36:CO56)</f>
        <v>0</v>
      </c>
      <c r="CP57" s="26">
        <f t="shared" si="114"/>
        <v>0</v>
      </c>
      <c r="CQ57" s="26">
        <f t="shared" si="114"/>
        <v>0</v>
      </c>
      <c r="CR57" s="26">
        <f t="shared" si="114"/>
        <v>0</v>
      </c>
      <c r="CS57" s="26">
        <f t="shared" si="114"/>
        <v>0</v>
      </c>
      <c r="CT57" s="26">
        <f t="shared" si="114"/>
        <v>826.76</v>
      </c>
      <c r="CU57" s="26">
        <f t="shared" si="114"/>
        <v>0</v>
      </c>
      <c r="CV57" s="26">
        <f t="shared" si="114"/>
        <v>0</v>
      </c>
      <c r="CW57" s="26">
        <f t="shared" si="114"/>
        <v>0</v>
      </c>
      <c r="CX57" s="26">
        <f t="shared" si="114"/>
        <v>0</v>
      </c>
      <c r="CY57" s="26">
        <f t="shared" si="114"/>
        <v>0</v>
      </c>
      <c r="CZ57" s="26">
        <f t="shared" si="114"/>
        <v>0</v>
      </c>
      <c r="DA57" s="26">
        <f t="shared" si="114"/>
        <v>0</v>
      </c>
      <c r="DB57" s="26">
        <f t="shared" si="114"/>
        <v>0</v>
      </c>
      <c r="DC57" s="26">
        <f t="shared" si="114"/>
        <v>0</v>
      </c>
      <c r="DD57" s="26">
        <f t="shared" si="114"/>
        <v>0</v>
      </c>
      <c r="DE57" s="26">
        <f t="shared" si="114"/>
        <v>0</v>
      </c>
      <c r="DF57" s="26">
        <f t="shared" si="114"/>
        <v>0</v>
      </c>
      <c r="DG57" s="26">
        <f t="shared" si="114"/>
        <v>0</v>
      </c>
      <c r="DH57" s="26">
        <f t="shared" si="114"/>
        <v>0</v>
      </c>
      <c r="DI57" s="26">
        <f t="shared" si="114"/>
        <v>0</v>
      </c>
      <c r="DJ57" s="26">
        <f t="shared" si="114"/>
        <v>0</v>
      </c>
      <c r="DK57" s="26">
        <f t="shared" si="114"/>
        <v>0</v>
      </c>
      <c r="DL57" s="26">
        <f t="shared" si="114"/>
        <v>0</v>
      </c>
      <c r="DM57" s="26">
        <f t="shared" si="114"/>
        <v>0</v>
      </c>
      <c r="DN57" s="26">
        <f t="shared" si="114"/>
        <v>0</v>
      </c>
      <c r="DO57" s="26">
        <f t="shared" si="114"/>
        <v>0</v>
      </c>
      <c r="DP57" s="3"/>
      <c r="DQ57" s="25">
        <f t="shared" ref="DQ57:EQ57" si="115">SUM(DQ36:DQ56)</f>
        <v>0</v>
      </c>
      <c r="DR57" s="26">
        <f t="shared" si="115"/>
        <v>0</v>
      </c>
      <c r="DS57" s="26">
        <f t="shared" si="115"/>
        <v>0</v>
      </c>
      <c r="DT57" s="26">
        <f t="shared" si="115"/>
        <v>0</v>
      </c>
      <c r="DU57" s="26">
        <f t="shared" si="115"/>
        <v>0</v>
      </c>
      <c r="DV57" s="26">
        <f t="shared" si="115"/>
        <v>0</v>
      </c>
      <c r="DW57" s="26">
        <f>'[21]012 div'!$C$23*DW1*-1</f>
        <v>0</v>
      </c>
      <c r="DX57" s="26">
        <f t="shared" si="115"/>
        <v>0</v>
      </c>
      <c r="DY57" s="26">
        <f t="shared" si="115"/>
        <v>0</v>
      </c>
      <c r="DZ57" s="26">
        <f t="shared" si="115"/>
        <v>0</v>
      </c>
      <c r="EA57" s="26">
        <f t="shared" si="115"/>
        <v>0</v>
      </c>
      <c r="EB57" s="26">
        <f t="shared" si="115"/>
        <v>0</v>
      </c>
      <c r="EC57" s="26">
        <f t="shared" si="115"/>
        <v>0</v>
      </c>
      <c r="ED57" s="26">
        <f t="shared" si="115"/>
        <v>0</v>
      </c>
      <c r="EE57" s="26">
        <f t="shared" si="115"/>
        <v>0</v>
      </c>
      <c r="EF57" s="26">
        <f t="shared" si="115"/>
        <v>0</v>
      </c>
      <c r="EG57" s="26">
        <f t="shared" si="115"/>
        <v>0</v>
      </c>
      <c r="EH57" s="26">
        <f t="shared" si="115"/>
        <v>0</v>
      </c>
      <c r="EI57" s="26">
        <f t="shared" si="115"/>
        <v>0</v>
      </c>
      <c r="EJ57" s="26">
        <f t="shared" si="115"/>
        <v>0</v>
      </c>
      <c r="EK57" s="26">
        <f t="shared" si="115"/>
        <v>0</v>
      </c>
      <c r="EL57" s="26">
        <f t="shared" si="115"/>
        <v>0</v>
      </c>
      <c r="EM57" s="26">
        <f t="shared" si="115"/>
        <v>0</v>
      </c>
      <c r="EN57" s="26">
        <f t="shared" si="115"/>
        <v>0</v>
      </c>
      <c r="EO57" s="26">
        <f t="shared" si="115"/>
        <v>0</v>
      </c>
      <c r="EP57" s="26">
        <f t="shared" si="115"/>
        <v>0</v>
      </c>
      <c r="EQ57" s="26">
        <f t="shared" si="115"/>
        <v>0</v>
      </c>
    </row>
    <row r="58" spans="1:147" s="2" customFormat="1">
      <c r="B58" s="24"/>
      <c r="C58" s="19"/>
      <c r="D58" s="3"/>
      <c r="E58" s="65">
        <f>'[22]major ratebase items'!E$25</f>
        <v>-48999750.890000001</v>
      </c>
      <c r="F58" s="65">
        <f>'[22]major ratebase items'!F$25</f>
        <v>-49790061.439999998</v>
      </c>
      <c r="G58" s="65">
        <f>'[22]major ratebase items'!G$25</f>
        <v>-50580372</v>
      </c>
      <c r="H58" s="65">
        <f>'[22]major ratebase items'!H$25</f>
        <v>-51377950.159999996</v>
      </c>
      <c r="I58" s="65">
        <f>'[22]major ratebase items'!I$25</f>
        <v>-52182229.909999996</v>
      </c>
      <c r="J58" s="65">
        <f>'[22]major ratebase items'!J$25</f>
        <v>-48357212.909999996</v>
      </c>
      <c r="K58" s="65">
        <f>'[22]major ratebase items'!K$25</f>
        <v>-49115993.530000001</v>
      </c>
      <c r="L58" s="79">
        <v>-48209440.469999999</v>
      </c>
      <c r="M58" s="65">
        <v>-48999750.890000001</v>
      </c>
      <c r="N58" s="65" t="s">
        <v>200</v>
      </c>
      <c r="O58" s="65" t="s">
        <v>200</v>
      </c>
      <c r="P58" s="65" t="s">
        <v>200</v>
      </c>
      <c r="Q58" s="65" t="s">
        <v>200</v>
      </c>
      <c r="R58" s="41"/>
      <c r="S58" s="41"/>
      <c r="T58" s="44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35"/>
      <c r="AI58" s="35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1"/>
      <c r="BQ58" s="3"/>
      <c r="BR58" s="3"/>
      <c r="BS58" s="3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</row>
    <row r="59" spans="1:147" s="2" customFormat="1">
      <c r="B59" s="24"/>
      <c r="C59" s="19"/>
      <c r="D59" s="3"/>
      <c r="E59" s="66">
        <f>E57+E58</f>
        <v>0</v>
      </c>
      <c r="F59" s="108">
        <f t="shared" ref="F59:Q59" si="116">F57+F58</f>
        <v>0</v>
      </c>
      <c r="G59" s="108">
        <f t="shared" si="116"/>
        <v>0</v>
      </c>
      <c r="H59" s="108">
        <f t="shared" si="116"/>
        <v>0</v>
      </c>
      <c r="I59" s="108">
        <f t="shared" si="116"/>
        <v>0</v>
      </c>
      <c r="J59" s="108">
        <f t="shared" si="116"/>
        <v>0</v>
      </c>
      <c r="K59" s="66">
        <f t="shared" si="116"/>
        <v>0</v>
      </c>
      <c r="L59" s="108">
        <f t="shared" si="116"/>
        <v>1685603.226261504</v>
      </c>
      <c r="M59" s="66">
        <f t="shared" si="116"/>
        <v>1678657.6805449128</v>
      </c>
      <c r="N59" s="66">
        <f t="shared" si="116"/>
        <v>51463795.633565962</v>
      </c>
      <c r="O59" s="66">
        <f t="shared" si="116"/>
        <v>52251219.441916548</v>
      </c>
      <c r="P59" s="66">
        <f t="shared" si="116"/>
        <v>53040697.496029362</v>
      </c>
      <c r="Q59" s="66">
        <f t="shared" si="116"/>
        <v>53832279.336539783</v>
      </c>
      <c r="R59" s="41"/>
      <c r="S59" s="41"/>
      <c r="T59" s="44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35"/>
      <c r="AI59" s="35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41"/>
      <c r="BQ59" s="3"/>
      <c r="BR59" s="3"/>
      <c r="BS59" s="3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</row>
    <row r="60" spans="1:147" s="2" customFormat="1">
      <c r="A60" s="2" t="s">
        <v>34</v>
      </c>
      <c r="B60" s="24"/>
      <c r="C60" s="19"/>
      <c r="D60" s="3"/>
      <c r="F60" s="36"/>
      <c r="G60" s="36"/>
      <c r="H60" s="36"/>
      <c r="I60" s="36"/>
      <c r="J60" s="36"/>
      <c r="R60" s="41"/>
      <c r="S60" s="41"/>
      <c r="T60" s="44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35"/>
      <c r="AI60" s="35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</row>
    <row r="61" spans="1:147" s="2" customFormat="1">
      <c r="A61" s="51">
        <v>30100</v>
      </c>
      <c r="B61" s="32" t="s">
        <v>35</v>
      </c>
      <c r="C61" s="53">
        <f t="shared" ref="C61:C79" si="117">SUM(E61:Q61)/13</f>
        <v>0</v>
      </c>
      <c r="D61" s="53">
        <f t="shared" ref="D61:D79" si="118">SUM(T61:AF61)/13</f>
        <v>0</v>
      </c>
      <c r="E61" s="73">
        <f>'[20]Pivot End Balances'!AA127</f>
        <v>0</v>
      </c>
      <c r="F61" s="44">
        <f t="shared" ref="F61:F78" si="119">E61+AJ61+BM61+CO61+DQ61</f>
        <v>0</v>
      </c>
      <c r="G61" s="44">
        <f t="shared" ref="G61:G78" si="120">F61+AK61+BN61+CP61+DR61</f>
        <v>0</v>
      </c>
      <c r="H61" s="44">
        <f t="shared" ref="H61:H78" si="121">G61+AL61+BO61+CQ61+DS61</f>
        <v>0</v>
      </c>
      <c r="I61" s="44">
        <f t="shared" ref="I61:I78" si="122">H61+AM61+BP61+CR61+DT61</f>
        <v>0</v>
      </c>
      <c r="J61" s="44">
        <f t="shared" ref="J61:J78" si="123">I61+AN61+BQ61+CS61+DU61</f>
        <v>0</v>
      </c>
      <c r="K61" s="41">
        <f t="shared" ref="K61:K79" si="124">J61+AO61+BR61+CT61+DV61</f>
        <v>0</v>
      </c>
      <c r="L61" s="41">
        <f t="shared" ref="L61:L78" si="125">K61+AP61+BS61+CU61+DW61</f>
        <v>0</v>
      </c>
      <c r="M61" s="41">
        <f t="shared" ref="M61:M78" si="126">L61+AQ61+BT61+CV61+DX61</f>
        <v>0</v>
      </c>
      <c r="N61" s="41">
        <f t="shared" ref="N61:N78" si="127">M61+AR61+BU61+CW61+DY61</f>
        <v>0</v>
      </c>
      <c r="O61" s="41">
        <f t="shared" ref="O61:O78" si="128">N61+AS61+BV61+CX61+DZ61</f>
        <v>0</v>
      </c>
      <c r="P61" s="41">
        <f t="shared" ref="P61:P78" si="129">O61+AT61+BW61+CY61+EA61</f>
        <v>0</v>
      </c>
      <c r="Q61" s="41">
        <f t="shared" ref="Q61:Q78" si="130">P61+AU61+BX61+CZ61+EB61</f>
        <v>0</v>
      </c>
      <c r="R61" s="41">
        <f t="shared" ref="R61:R78" si="131">Q61+AV61+BY61+DA61+EC61</f>
        <v>0</v>
      </c>
      <c r="S61" s="41">
        <f t="shared" ref="S61:S78" si="132">R61+AW61+BZ61+DB61+ED61</f>
        <v>0</v>
      </c>
      <c r="T61" s="41">
        <f t="shared" ref="T61:T78" si="133">S61+AX61+CA61+DC61+EE61</f>
        <v>0</v>
      </c>
      <c r="U61" s="41">
        <f t="shared" ref="U61:U78" si="134">T61+AY61+CB61+DD61+EF61</f>
        <v>0</v>
      </c>
      <c r="V61" s="41">
        <f t="shared" ref="V61:V78" si="135">U61+AZ61+CC61+DE61+EG61</f>
        <v>0</v>
      </c>
      <c r="W61" s="41">
        <f t="shared" ref="W61:W78" si="136">V61+BA61+CD61+DF61+EH61</f>
        <v>0</v>
      </c>
      <c r="X61" s="41">
        <f t="shared" ref="X61:X78" si="137">W61+BB61+CE61+DG61+EI61</f>
        <v>0</v>
      </c>
      <c r="Y61" s="41">
        <f t="shared" ref="Y61:Y78" si="138">X61+BC61+CF61+DH61+EJ61</f>
        <v>0</v>
      </c>
      <c r="Z61" s="41">
        <f t="shared" ref="Z61:Z78" si="139">Y61+BD61+CG61+DI61+EK61</f>
        <v>0</v>
      </c>
      <c r="AA61" s="41">
        <f t="shared" ref="AA61:AA78" si="140">Z61+BE61+CH61+DJ61+EL61</f>
        <v>0</v>
      </c>
      <c r="AB61" s="41">
        <f t="shared" ref="AB61:AB78" si="141">AA61+BF61+CI61+DK61+EM61</f>
        <v>0</v>
      </c>
      <c r="AC61" s="41">
        <f t="shared" ref="AC61:AC78" si="142">AB61+BG61+CJ61+DL61+EN61</f>
        <v>0</v>
      </c>
      <c r="AD61" s="41">
        <f t="shared" ref="AD61:AD78" si="143">AC61+BH61+CK61+DM61+EO61</f>
        <v>0</v>
      </c>
      <c r="AE61" s="41">
        <f t="shared" ref="AE61:AE78" si="144">AD61+BI61+CL61+DN61+EP61</f>
        <v>0</v>
      </c>
      <c r="AF61" s="41">
        <f t="shared" ref="AF61:AF78" si="145">AE61+BJ61+CM61+DO61+EQ61</f>
        <v>0</v>
      </c>
      <c r="AG61" s="22">
        <f t="shared" ref="AG61:AG79" si="146">ROUND(AVERAGE(T61:AF61),0)</f>
        <v>0</v>
      </c>
      <c r="AH61" s="83">
        <f>'[25]KYMD Gnrl Office'!E11</f>
        <v>0</v>
      </c>
      <c r="AI61" s="83">
        <f>'[25]KYMD Gnrl Office'!F11</f>
        <v>0</v>
      </c>
      <c r="AJ61" s="67">
        <f>'[20]Pivot Additions'!AB127</f>
        <v>0</v>
      </c>
      <c r="AK61" s="67">
        <f>'[20]Pivot Additions'!AC127</f>
        <v>0</v>
      </c>
      <c r="AL61" s="67">
        <f>'[20]Pivot Additions'!AD127</f>
        <v>0</v>
      </c>
      <c r="AM61" s="67">
        <f>'[20]Pivot Additions'!AE127</f>
        <v>0</v>
      </c>
      <c r="AN61" s="67">
        <f>'[20]Pivot Additions'!AF127</f>
        <v>0</v>
      </c>
      <c r="AO61" s="67">
        <f>'[20]Pivot Additions'!AG127</f>
        <v>0</v>
      </c>
      <c r="AP61" s="67">
        <f>IF('Net Plant'!I61&gt;0,'Gross Plant'!K61*$AH61/12,0)</f>
        <v>0</v>
      </c>
      <c r="AQ61" s="67">
        <f>IF('Net Plant'!J61&gt;0,'Gross Plant'!L61*$AH61/12,0)</f>
        <v>0</v>
      </c>
      <c r="AR61" s="67">
        <f>IF('Net Plant'!K61&gt;0,'Gross Plant'!M61*$AH61/12,0)</f>
        <v>0</v>
      </c>
      <c r="AS61" s="67">
        <f>IF('Net Plant'!L61&gt;0,'Gross Plant'!N61*$AH61/12,0)</f>
        <v>0</v>
      </c>
      <c r="AT61" s="67">
        <f>IF('Net Plant'!M61&gt;0,'Gross Plant'!O61*$AH61/12,0)</f>
        <v>0</v>
      </c>
      <c r="AU61" s="67">
        <f>IF('Net Plant'!N61&gt;0,'Gross Plant'!P61*$AH61/12,0)</f>
        <v>0</v>
      </c>
      <c r="AV61" s="67">
        <f>IF('Net Plant'!O61&gt;0,'Gross Plant'!Q61*$AH61/12,0)</f>
        <v>0</v>
      </c>
      <c r="AW61" s="67">
        <f>IF('Net Plant'!P61&gt;0,'Gross Plant'!R61*$AH61/12,0)</f>
        <v>0</v>
      </c>
      <c r="AX61" s="67">
        <f>IF('Net Plant'!Q61&gt;0,'Gross Plant'!S61*$AH61/12,0)</f>
        <v>0</v>
      </c>
      <c r="AY61" s="67">
        <f>IF('Net Plant'!R61&gt;0,'Gross Plant'!T61*$AI61/12,0)</f>
        <v>0</v>
      </c>
      <c r="AZ61" s="67">
        <f>IF('Net Plant'!S61&gt;0,'Gross Plant'!U61*$AI61/12,0)</f>
        <v>0</v>
      </c>
      <c r="BA61" s="67">
        <f>IF('Net Plant'!T61&gt;0,'Gross Plant'!V61*$AI61/12,0)</f>
        <v>0</v>
      </c>
      <c r="BB61" s="67">
        <f>IF('Net Plant'!U61&gt;0,'Gross Plant'!W61*$AI61/12,0)</f>
        <v>0</v>
      </c>
      <c r="BC61" s="67">
        <f>IF('Net Plant'!V61&gt;0,'Gross Plant'!X61*$AI61/12,0)</f>
        <v>0</v>
      </c>
      <c r="BD61" s="67">
        <f>IF('Net Plant'!W61&gt;0,'Gross Plant'!Y61*$AI61/12,0)</f>
        <v>0</v>
      </c>
      <c r="BE61" s="67">
        <f>IF('Net Plant'!X61&gt;0,'Gross Plant'!Z61*$AI61/12,0)</f>
        <v>0</v>
      </c>
      <c r="BF61" s="67">
        <f>IF('Net Plant'!Y61&gt;0,'Gross Plant'!AA61*$AI61/12,0)</f>
        <v>0</v>
      </c>
      <c r="BG61" s="67">
        <f>IF('Net Plant'!Z61&gt;0,'Gross Plant'!AB61*$AI61/12,0)</f>
        <v>0</v>
      </c>
      <c r="BH61" s="67">
        <f>IF('Net Plant'!AA61&gt;0,'Gross Plant'!AC61*$AI61/12,0)</f>
        <v>0</v>
      </c>
      <c r="BI61" s="67">
        <f>IF('Net Plant'!AB61&gt;0,'Gross Plant'!AD61*$AI61/12,0)</f>
        <v>0</v>
      </c>
      <c r="BJ61" s="67">
        <f>IF('Net Plant'!AC61&gt;0,'Gross Plant'!AE61*$AI61/12,0)</f>
        <v>0</v>
      </c>
      <c r="BK61" s="22">
        <f t="shared" ref="BK61:BK78" si="147">SUM(AY61:BJ61)</f>
        <v>0</v>
      </c>
      <c r="BL61" s="3"/>
      <c r="BM61" s="67">
        <f>'[20]Pivot Retires'!AB127</f>
        <v>0</v>
      </c>
      <c r="BN61" s="67">
        <f>'[20]Pivot Retires'!AC127</f>
        <v>0</v>
      </c>
      <c r="BO61" s="67">
        <f>'[20]Pivot Retires'!AD127</f>
        <v>0</v>
      </c>
      <c r="BP61" s="67">
        <f>'[20]Pivot Retires'!AE127</f>
        <v>0</v>
      </c>
      <c r="BQ61" s="67">
        <f>'[20]Pivot Retires'!AF127</f>
        <v>0</v>
      </c>
      <c r="BR61" s="67">
        <f>'[20]Pivot Retires'!AG127</f>
        <v>0</v>
      </c>
      <c r="BS61" s="31">
        <f>'Gross Plant'!BQ61</f>
        <v>0</v>
      </c>
      <c r="BT61" s="68">
        <f>'Gross Plant'!BR61</f>
        <v>0</v>
      </c>
      <c r="BU61" s="68">
        <f>'Gross Plant'!BS61</f>
        <v>0</v>
      </c>
      <c r="BV61" s="68">
        <f>'Gross Plant'!BT61</f>
        <v>0</v>
      </c>
      <c r="BW61" s="68">
        <f>'Gross Plant'!BU61</f>
        <v>0</v>
      </c>
      <c r="BX61" s="68">
        <f>'Gross Plant'!BV61</f>
        <v>0</v>
      </c>
      <c r="BY61" s="68">
        <f>'Gross Plant'!BW61</f>
        <v>0</v>
      </c>
      <c r="BZ61" s="68">
        <f>'Gross Plant'!BX61</f>
        <v>0</v>
      </c>
      <c r="CA61" s="68">
        <f>'Gross Plant'!BY61</f>
        <v>0</v>
      </c>
      <c r="CB61" s="68">
        <f>'Gross Plant'!BZ61</f>
        <v>0</v>
      </c>
      <c r="CC61" s="68">
        <f>'Gross Plant'!CA61</f>
        <v>0</v>
      </c>
      <c r="CD61" s="68">
        <f>'Gross Plant'!CB61</f>
        <v>0</v>
      </c>
      <c r="CE61" s="68">
        <f>'Gross Plant'!CC61</f>
        <v>0</v>
      </c>
      <c r="CF61" s="68">
        <f>'Gross Plant'!CD61</f>
        <v>0</v>
      </c>
      <c r="CG61" s="68">
        <f>'Gross Plant'!CE61</f>
        <v>0</v>
      </c>
      <c r="CH61" s="68">
        <f>'Gross Plant'!CF61</f>
        <v>0</v>
      </c>
      <c r="CI61" s="68">
        <f>'Gross Plant'!CG61</f>
        <v>0</v>
      </c>
      <c r="CJ61" s="68">
        <f>'Gross Plant'!CH61</f>
        <v>0</v>
      </c>
      <c r="CK61" s="68">
        <f>'Gross Plant'!CI61</f>
        <v>0</v>
      </c>
      <c r="CL61" s="68">
        <f>'Gross Plant'!CJ61</f>
        <v>0</v>
      </c>
      <c r="CM61" s="68">
        <f>'Gross Plant'!CK61</f>
        <v>0</v>
      </c>
      <c r="CN61" s="3"/>
      <c r="CO61" s="67">
        <f>'[20]Pivot Transfers'!AB127</f>
        <v>0</v>
      </c>
      <c r="CP61" s="67">
        <f>'[20]Pivot Transfers'!AC127</f>
        <v>0</v>
      </c>
      <c r="CQ61" s="67">
        <f>'[20]Pivot Transfers'!AD127</f>
        <v>0</v>
      </c>
      <c r="CR61" s="67">
        <f>'[20]Pivot Transfers'!AE127</f>
        <v>0</v>
      </c>
      <c r="CS61" s="67">
        <f>'[20]Pivot Transfers'!AF127</f>
        <v>0</v>
      </c>
      <c r="CT61" s="67">
        <f>'[20]Pivot Transfers'!AG127</f>
        <v>0</v>
      </c>
      <c r="CU61" s="67">
        <v>0</v>
      </c>
      <c r="CV61" s="67">
        <v>0</v>
      </c>
      <c r="CW61" s="67">
        <v>0</v>
      </c>
      <c r="CX61" s="67">
        <v>0</v>
      </c>
      <c r="CY61" s="67">
        <v>0</v>
      </c>
      <c r="CZ61" s="67">
        <v>0</v>
      </c>
      <c r="DA61" s="67">
        <v>0</v>
      </c>
      <c r="DB61" s="67">
        <v>0</v>
      </c>
      <c r="DC61" s="67">
        <v>0</v>
      </c>
      <c r="DD61" s="67">
        <v>0</v>
      </c>
      <c r="DE61" s="68">
        <v>0</v>
      </c>
      <c r="DF61" s="68">
        <v>0</v>
      </c>
      <c r="DG61" s="68">
        <v>0</v>
      </c>
      <c r="DH61" s="68">
        <v>0</v>
      </c>
      <c r="DI61" s="68">
        <v>0</v>
      </c>
      <c r="DJ61" s="68">
        <v>0</v>
      </c>
      <c r="DK61" s="68">
        <v>0</v>
      </c>
      <c r="DL61" s="68">
        <v>0</v>
      </c>
      <c r="DM61" s="68">
        <v>0</v>
      </c>
      <c r="DN61" s="68">
        <v>0</v>
      </c>
      <c r="DO61" s="68">
        <v>0</v>
      </c>
      <c r="DP61" s="3"/>
      <c r="DQ61" s="111">
        <f>'[20]Pivot COR'!AB127</f>
        <v>0</v>
      </c>
      <c r="DR61" s="111">
        <f>'[20]Pivot COR'!AC127</f>
        <v>0</v>
      </c>
      <c r="DS61" s="111">
        <f>'[20]Pivot COR'!AD127</f>
        <v>0</v>
      </c>
      <c r="DT61" s="111">
        <f>'[20]Pivot COR'!AE127</f>
        <v>0</v>
      </c>
      <c r="DU61" s="111">
        <f>'[20]Pivot COR'!AF127</f>
        <v>0</v>
      </c>
      <c r="DV61" s="111">
        <f>'[20]Pivot COR'!AG127</f>
        <v>0</v>
      </c>
      <c r="DW61" s="60">
        <f>SUM('Gross Plant'!$AH61:$AM61)/SUM('Gross Plant'!$AH$80:$AM$80)*$DW$80</f>
        <v>0</v>
      </c>
      <c r="DX61" s="60">
        <f>-SUM('Gross Plant'!$AH61:$AM61)/SUM('Gross Plant'!$AH$80:$AM$80)*'Capital Spending'!D$10*Reserve!$DW$1</f>
        <v>0</v>
      </c>
      <c r="DY61" s="60">
        <f>-SUM('Gross Plant'!$AH61:$AM61)/SUM('Gross Plant'!$AH$80:$AM$80)*'Capital Spending'!E$10*Reserve!$DW$1</f>
        <v>0</v>
      </c>
      <c r="DZ61" s="60">
        <f>-SUM('Gross Plant'!$AH61:$AM61)/SUM('Gross Plant'!$AH$80:$AM$80)*'Capital Spending'!F$10*Reserve!$DW$1</f>
        <v>0</v>
      </c>
      <c r="EA61" s="60">
        <f>-SUM('Gross Plant'!$AH61:$AM61)/SUM('Gross Plant'!$AH$80:$AM$80)*'Capital Spending'!G$10*Reserve!$DW$1</f>
        <v>0</v>
      </c>
      <c r="EB61" s="60">
        <f>-SUM('Gross Plant'!$AH61:$AM61)/SUM('Gross Plant'!$AH$80:$AM$80)*'Capital Spending'!H$10*Reserve!$DW$1</f>
        <v>0</v>
      </c>
      <c r="EC61" s="60">
        <f>-SUM('Gross Plant'!$AH61:$AM61)/SUM('Gross Plant'!$AH$80:$AM$80)*'Capital Spending'!I$10*Reserve!$DW$1</f>
        <v>0</v>
      </c>
      <c r="ED61" s="60">
        <f>-SUM('Gross Plant'!$AH61:$AM61)/SUM('Gross Plant'!$AH$80:$AM$80)*'Capital Spending'!J$10*Reserve!$DW$1</f>
        <v>0</v>
      </c>
      <c r="EE61" s="60">
        <f>-SUM('Gross Plant'!$AH61:$AM61)/SUM('Gross Plant'!$AH$80:$AM$80)*'Capital Spending'!K$10*Reserve!$DW$1</f>
        <v>0</v>
      </c>
      <c r="EF61" s="60">
        <f>-SUM('Gross Plant'!$AH61:$AM61)/SUM('Gross Plant'!$AH$80:$AM$80)*'Capital Spending'!L$10*Reserve!$DW$1</f>
        <v>0</v>
      </c>
      <c r="EG61" s="60">
        <f>-SUM('Gross Plant'!$AH61:$AM61)/SUM('Gross Plant'!$AH$80:$AM$80)*'Capital Spending'!M$10*Reserve!$DW$1</f>
        <v>0</v>
      </c>
      <c r="EH61" s="60">
        <f>-SUM('Gross Plant'!$AH61:$AM61)/SUM('Gross Plant'!$AH$80:$AM$80)*'Capital Spending'!N$10*Reserve!$DW$1</f>
        <v>0</v>
      </c>
      <c r="EI61" s="60">
        <f>-SUM('Gross Plant'!$AH61:$AM61)/SUM('Gross Plant'!$AH$80:$AM$80)*'Capital Spending'!O$10*Reserve!$DW$1</f>
        <v>0</v>
      </c>
      <c r="EJ61" s="60">
        <f>-SUM('Gross Plant'!$AH61:$AM61)/SUM('Gross Plant'!$AH$80:$AM$80)*'Capital Spending'!P$10*Reserve!$DW$1</f>
        <v>0</v>
      </c>
      <c r="EK61" s="60">
        <f>-SUM('Gross Plant'!$AH61:$AM61)/SUM('Gross Plant'!$AH$80:$AM$80)*'Capital Spending'!Q$10*Reserve!$DW$1</f>
        <v>0</v>
      </c>
      <c r="EL61" s="60">
        <f>-SUM('Gross Plant'!$AH61:$AM61)/SUM('Gross Plant'!$AH$80:$AM$80)*'Capital Spending'!R$10*Reserve!$DW$1</f>
        <v>0</v>
      </c>
      <c r="EM61" s="60">
        <f>-SUM('Gross Plant'!$AH61:$AM61)/SUM('Gross Plant'!$AH$80:$AM$80)*'Capital Spending'!S$10*Reserve!$DW$1</f>
        <v>0</v>
      </c>
      <c r="EN61" s="60">
        <f>-SUM('Gross Plant'!$AH61:$AM61)/SUM('Gross Plant'!$AH$80:$AM$80)*'Capital Spending'!T$10*Reserve!$DW$1</f>
        <v>0</v>
      </c>
      <c r="EO61" s="60">
        <f>-SUM('Gross Plant'!$AH61:$AM61)/SUM('Gross Plant'!$AH$80:$AM$80)*'Capital Spending'!U$10*Reserve!$DW$1</f>
        <v>0</v>
      </c>
      <c r="EP61" s="60">
        <f>-SUM('Gross Plant'!$AH61:$AM61)/SUM('Gross Plant'!$AH$80:$AM$80)*'Capital Spending'!V$10*Reserve!$DW$1</f>
        <v>0</v>
      </c>
      <c r="EQ61" s="60">
        <f>-SUM('Gross Plant'!$AH61:$AM61)/SUM('Gross Plant'!$AH$80:$AM$80)*'Capital Spending'!W$10*Reserve!$DW$1</f>
        <v>0</v>
      </c>
    </row>
    <row r="62" spans="1:147" s="2" customFormat="1">
      <c r="A62" s="51">
        <v>30300</v>
      </c>
      <c r="B62" s="32" t="s">
        <v>36</v>
      </c>
      <c r="C62" s="53">
        <f t="shared" si="117"/>
        <v>0</v>
      </c>
      <c r="D62" s="53">
        <f t="shared" si="118"/>
        <v>0</v>
      </c>
      <c r="E62" s="73">
        <f>'[20]Pivot End Balances'!AA128</f>
        <v>0</v>
      </c>
      <c r="F62" s="44">
        <f t="shared" si="119"/>
        <v>0</v>
      </c>
      <c r="G62" s="44">
        <f t="shared" si="120"/>
        <v>0</v>
      </c>
      <c r="H62" s="44">
        <f t="shared" si="121"/>
        <v>0</v>
      </c>
      <c r="I62" s="44">
        <f t="shared" si="122"/>
        <v>0</v>
      </c>
      <c r="J62" s="44">
        <f t="shared" si="123"/>
        <v>0</v>
      </c>
      <c r="K62" s="41">
        <f t="shared" si="124"/>
        <v>0</v>
      </c>
      <c r="L62" s="41">
        <f t="shared" si="125"/>
        <v>0</v>
      </c>
      <c r="M62" s="41">
        <f t="shared" si="126"/>
        <v>0</v>
      </c>
      <c r="N62" s="41">
        <f t="shared" si="127"/>
        <v>0</v>
      </c>
      <c r="O62" s="41">
        <f t="shared" si="128"/>
        <v>0</v>
      </c>
      <c r="P62" s="41">
        <f t="shared" si="129"/>
        <v>0</v>
      </c>
      <c r="Q62" s="41">
        <f t="shared" si="130"/>
        <v>0</v>
      </c>
      <c r="R62" s="41">
        <f t="shared" si="131"/>
        <v>0</v>
      </c>
      <c r="S62" s="41">
        <f t="shared" si="132"/>
        <v>0</v>
      </c>
      <c r="T62" s="41">
        <f t="shared" si="133"/>
        <v>0</v>
      </c>
      <c r="U62" s="41">
        <f t="shared" si="134"/>
        <v>0</v>
      </c>
      <c r="V62" s="41">
        <f t="shared" si="135"/>
        <v>0</v>
      </c>
      <c r="W62" s="41">
        <f t="shared" si="136"/>
        <v>0</v>
      </c>
      <c r="X62" s="41">
        <f t="shared" si="137"/>
        <v>0</v>
      </c>
      <c r="Y62" s="41">
        <f t="shared" si="138"/>
        <v>0</v>
      </c>
      <c r="Z62" s="41">
        <f t="shared" si="139"/>
        <v>0</v>
      </c>
      <c r="AA62" s="41">
        <f t="shared" si="140"/>
        <v>0</v>
      </c>
      <c r="AB62" s="41">
        <f t="shared" si="141"/>
        <v>0</v>
      </c>
      <c r="AC62" s="41">
        <f t="shared" si="142"/>
        <v>0</v>
      </c>
      <c r="AD62" s="41">
        <f t="shared" si="143"/>
        <v>0</v>
      </c>
      <c r="AE62" s="41">
        <f t="shared" si="144"/>
        <v>0</v>
      </c>
      <c r="AF62" s="41">
        <f t="shared" si="145"/>
        <v>0</v>
      </c>
      <c r="AG62" s="23">
        <f t="shared" si="146"/>
        <v>0</v>
      </c>
      <c r="AH62" s="83">
        <f>'[25]KYMD Gnrl Office'!E12</f>
        <v>0</v>
      </c>
      <c r="AI62" s="83">
        <f>'[25]KYMD Gnrl Office'!F12</f>
        <v>0</v>
      </c>
      <c r="AJ62" s="67">
        <f>'[20]Pivot Additions'!AB128</f>
        <v>0</v>
      </c>
      <c r="AK62" s="67">
        <f>'[20]Pivot Additions'!AC128</f>
        <v>0</v>
      </c>
      <c r="AL62" s="67">
        <f>'[20]Pivot Additions'!AD128</f>
        <v>0</v>
      </c>
      <c r="AM62" s="67">
        <f>'[20]Pivot Additions'!AE128</f>
        <v>0</v>
      </c>
      <c r="AN62" s="67">
        <f>'[20]Pivot Additions'!AF128</f>
        <v>0</v>
      </c>
      <c r="AO62" s="67">
        <f>'[20]Pivot Additions'!AG128</f>
        <v>0</v>
      </c>
      <c r="AP62" s="67">
        <f>IF('Net Plant'!I62&gt;0,'Gross Plant'!K62*$AH62/12,0)</f>
        <v>0</v>
      </c>
      <c r="AQ62" s="67">
        <f>IF('Net Plant'!J62&gt;0,'Gross Plant'!L62*$AH62/12,0)</f>
        <v>0</v>
      </c>
      <c r="AR62" s="67">
        <f>IF('Net Plant'!K62&gt;0,'Gross Plant'!M62*$AH62/12,0)</f>
        <v>0</v>
      </c>
      <c r="AS62" s="67">
        <f>IF('Net Plant'!L62&gt;0,'Gross Plant'!N62*$AH62/12,0)</f>
        <v>0</v>
      </c>
      <c r="AT62" s="67">
        <f>IF('Net Plant'!M62&gt;0,'Gross Plant'!O62*$AH62/12,0)</f>
        <v>0</v>
      </c>
      <c r="AU62" s="67">
        <f>IF('Net Plant'!N62&gt;0,'Gross Plant'!P62*$AH62/12,0)</f>
        <v>0</v>
      </c>
      <c r="AV62" s="67">
        <f>IF('Net Plant'!O62&gt;0,'Gross Plant'!Q62*$AH62/12,0)</f>
        <v>0</v>
      </c>
      <c r="AW62" s="67">
        <f>IF('Net Plant'!P62&gt;0,'Gross Plant'!R62*$AH62/12,0)</f>
        <v>0</v>
      </c>
      <c r="AX62" s="67">
        <f>IF('Net Plant'!Q62&gt;0,'Gross Plant'!S62*$AH62/12,0)</f>
        <v>0</v>
      </c>
      <c r="AY62" s="67">
        <f>IF('Net Plant'!R62&gt;0,'Gross Plant'!T62*$AI62/12,0)</f>
        <v>0</v>
      </c>
      <c r="AZ62" s="67">
        <f>IF('Net Plant'!S62&gt;0,'Gross Plant'!U62*$AI62/12,0)</f>
        <v>0</v>
      </c>
      <c r="BA62" s="67">
        <f>IF('Net Plant'!T62&gt;0,'Gross Plant'!V62*$AI62/12,0)</f>
        <v>0</v>
      </c>
      <c r="BB62" s="67">
        <f>IF('Net Plant'!U62&gt;0,'Gross Plant'!W62*$AI62/12,0)</f>
        <v>0</v>
      </c>
      <c r="BC62" s="67">
        <f>IF('Net Plant'!V62&gt;0,'Gross Plant'!X62*$AI62/12,0)</f>
        <v>0</v>
      </c>
      <c r="BD62" s="67">
        <f>IF('Net Plant'!W62&gt;0,'Gross Plant'!Y62*$AI62/12,0)</f>
        <v>0</v>
      </c>
      <c r="BE62" s="67">
        <f>IF('Net Plant'!X62&gt;0,'Gross Plant'!Z62*$AI62/12,0)</f>
        <v>0</v>
      </c>
      <c r="BF62" s="67">
        <f>IF('Net Plant'!Y62&gt;0,'Gross Plant'!AA62*$AI62/12,0)</f>
        <v>0</v>
      </c>
      <c r="BG62" s="67">
        <f>IF('Net Plant'!Z62&gt;0,'Gross Plant'!AB62*$AI62/12,0)</f>
        <v>0</v>
      </c>
      <c r="BH62" s="67">
        <f>IF('Net Plant'!AA62&gt;0,'Gross Plant'!AC62*$AI62/12,0)</f>
        <v>0</v>
      </c>
      <c r="BI62" s="67">
        <f>IF('Net Plant'!AB62&gt;0,'Gross Plant'!AD62*$AI62/12,0)</f>
        <v>0</v>
      </c>
      <c r="BJ62" s="67">
        <f>IF('Net Plant'!AC62&gt;0,'Gross Plant'!AE62*$AI62/12,0)</f>
        <v>0</v>
      </c>
      <c r="BK62" s="23">
        <f t="shared" si="147"/>
        <v>0</v>
      </c>
      <c r="BL62" s="3"/>
      <c r="BM62" s="67">
        <f>'[20]Pivot Retires'!AB128</f>
        <v>0</v>
      </c>
      <c r="BN62" s="67">
        <f>'[20]Pivot Retires'!AC128</f>
        <v>0</v>
      </c>
      <c r="BO62" s="67">
        <f>'[20]Pivot Retires'!AD128</f>
        <v>0</v>
      </c>
      <c r="BP62" s="67">
        <f>'[20]Pivot Retires'!AE128</f>
        <v>0</v>
      </c>
      <c r="BQ62" s="67">
        <f>'[20]Pivot Retires'!AF128</f>
        <v>0</v>
      </c>
      <c r="BR62" s="67">
        <f>'[20]Pivot Retires'!AG128</f>
        <v>0</v>
      </c>
      <c r="BS62" s="31">
        <f>'Gross Plant'!BQ62</f>
        <v>0</v>
      </c>
      <c r="BT62" s="68">
        <f>'Gross Plant'!BR62</f>
        <v>0</v>
      </c>
      <c r="BU62" s="68">
        <f>'Gross Plant'!BS62</f>
        <v>0</v>
      </c>
      <c r="BV62" s="68">
        <f>'Gross Plant'!BT62</f>
        <v>0</v>
      </c>
      <c r="BW62" s="68">
        <f>'Gross Plant'!BU62</f>
        <v>0</v>
      </c>
      <c r="BX62" s="68">
        <f>'Gross Plant'!BV62</f>
        <v>0</v>
      </c>
      <c r="BY62" s="68">
        <f>'Gross Plant'!BW62</f>
        <v>0</v>
      </c>
      <c r="BZ62" s="68">
        <f>'Gross Plant'!BX62</f>
        <v>0</v>
      </c>
      <c r="CA62" s="68">
        <f>'Gross Plant'!BY62</f>
        <v>0</v>
      </c>
      <c r="CB62" s="68">
        <f>'Gross Plant'!BZ62</f>
        <v>0</v>
      </c>
      <c r="CC62" s="68">
        <f>'Gross Plant'!CA62</f>
        <v>0</v>
      </c>
      <c r="CD62" s="68">
        <f>'Gross Plant'!CB62</f>
        <v>0</v>
      </c>
      <c r="CE62" s="68">
        <f>'Gross Plant'!CC62</f>
        <v>0</v>
      </c>
      <c r="CF62" s="68">
        <f>'Gross Plant'!CD62</f>
        <v>0</v>
      </c>
      <c r="CG62" s="68">
        <f>'Gross Plant'!CE62</f>
        <v>0</v>
      </c>
      <c r="CH62" s="68">
        <f>'Gross Plant'!CF62</f>
        <v>0</v>
      </c>
      <c r="CI62" s="68">
        <f>'Gross Plant'!CG62</f>
        <v>0</v>
      </c>
      <c r="CJ62" s="68">
        <f>'Gross Plant'!CH62</f>
        <v>0</v>
      </c>
      <c r="CK62" s="68">
        <f>'Gross Plant'!CI62</f>
        <v>0</v>
      </c>
      <c r="CL62" s="68">
        <f>'Gross Plant'!CJ62</f>
        <v>0</v>
      </c>
      <c r="CM62" s="68">
        <f>'Gross Plant'!CK62</f>
        <v>0</v>
      </c>
      <c r="CN62" s="3"/>
      <c r="CO62" s="67">
        <f>'[20]Pivot Transfers'!AB128</f>
        <v>0</v>
      </c>
      <c r="CP62" s="67">
        <f>'[20]Pivot Transfers'!AC128</f>
        <v>0</v>
      </c>
      <c r="CQ62" s="67">
        <f>'[20]Pivot Transfers'!AD128</f>
        <v>0</v>
      </c>
      <c r="CR62" s="67">
        <f>'[20]Pivot Transfers'!AE128</f>
        <v>0</v>
      </c>
      <c r="CS62" s="67">
        <f>'[20]Pivot Transfers'!AF128</f>
        <v>0</v>
      </c>
      <c r="CT62" s="67">
        <f>'[20]Pivot Transfers'!AG128</f>
        <v>0</v>
      </c>
      <c r="CU62" s="67">
        <v>0</v>
      </c>
      <c r="CV62" s="67">
        <v>0</v>
      </c>
      <c r="CW62" s="67">
        <v>0</v>
      </c>
      <c r="CX62" s="67">
        <v>0</v>
      </c>
      <c r="CY62" s="67">
        <v>0</v>
      </c>
      <c r="CZ62" s="67">
        <v>0</v>
      </c>
      <c r="DA62" s="67">
        <v>0</v>
      </c>
      <c r="DB62" s="67">
        <v>0</v>
      </c>
      <c r="DC62" s="67">
        <v>0</v>
      </c>
      <c r="DD62" s="67">
        <v>0</v>
      </c>
      <c r="DE62" s="68">
        <v>0</v>
      </c>
      <c r="DF62" s="68">
        <v>0</v>
      </c>
      <c r="DG62" s="68">
        <v>0</v>
      </c>
      <c r="DH62" s="68">
        <v>0</v>
      </c>
      <c r="DI62" s="68">
        <v>0</v>
      </c>
      <c r="DJ62" s="68">
        <v>0</v>
      </c>
      <c r="DK62" s="68">
        <v>0</v>
      </c>
      <c r="DL62" s="68">
        <v>0</v>
      </c>
      <c r="DM62" s="68">
        <v>0</v>
      </c>
      <c r="DN62" s="68">
        <v>0</v>
      </c>
      <c r="DO62" s="68">
        <v>0</v>
      </c>
      <c r="DP62" s="3"/>
      <c r="DQ62" s="111">
        <f>'[20]Pivot COR'!AB128</f>
        <v>0</v>
      </c>
      <c r="DR62" s="111">
        <f>'[20]Pivot COR'!AC128</f>
        <v>0</v>
      </c>
      <c r="DS62" s="111">
        <f>'[20]Pivot COR'!AD128</f>
        <v>0</v>
      </c>
      <c r="DT62" s="111">
        <f>'[20]Pivot COR'!AE128</f>
        <v>0</v>
      </c>
      <c r="DU62" s="111">
        <f>'[20]Pivot COR'!AF128</f>
        <v>0</v>
      </c>
      <c r="DV62" s="111">
        <f>'[20]Pivot COR'!AG128</f>
        <v>0</v>
      </c>
      <c r="DW62" s="60">
        <f>SUM('Gross Plant'!$AH62:$AM62)/SUM('Gross Plant'!$AH$80:$AM$80)*$DW$80</f>
        <v>0</v>
      </c>
      <c r="DX62" s="60">
        <f>-SUM('Gross Plant'!$AH62:$AM62)/SUM('Gross Plant'!$AH$80:$AM$80)*'Capital Spending'!D$10*Reserve!$DW$1</f>
        <v>0</v>
      </c>
      <c r="DY62" s="60">
        <f>-SUM('Gross Plant'!$AH62:$AM62)/SUM('Gross Plant'!$AH$80:$AM$80)*'Capital Spending'!E$10*Reserve!$DW$1</f>
        <v>0</v>
      </c>
      <c r="DZ62" s="60">
        <f>-SUM('Gross Plant'!$AH62:$AM62)/SUM('Gross Plant'!$AH$80:$AM$80)*'Capital Spending'!F$10*Reserve!$DW$1</f>
        <v>0</v>
      </c>
      <c r="EA62" s="60">
        <f>-SUM('Gross Plant'!$AH62:$AM62)/SUM('Gross Plant'!$AH$80:$AM$80)*'Capital Spending'!G$10*Reserve!$DW$1</f>
        <v>0</v>
      </c>
      <c r="EB62" s="60">
        <f>-SUM('Gross Plant'!$AH62:$AM62)/SUM('Gross Plant'!$AH$80:$AM$80)*'Capital Spending'!H$10*Reserve!$DW$1</f>
        <v>0</v>
      </c>
      <c r="EC62" s="60">
        <f>-SUM('Gross Plant'!$AH62:$AM62)/SUM('Gross Plant'!$AH$80:$AM$80)*'Capital Spending'!I$10*Reserve!$DW$1</f>
        <v>0</v>
      </c>
      <c r="ED62" s="60">
        <f>-SUM('Gross Plant'!$AH62:$AM62)/SUM('Gross Plant'!$AH$80:$AM$80)*'Capital Spending'!J$10*Reserve!$DW$1</f>
        <v>0</v>
      </c>
      <c r="EE62" s="60">
        <f>-SUM('Gross Plant'!$AH62:$AM62)/SUM('Gross Plant'!$AH$80:$AM$80)*'Capital Spending'!K$10*Reserve!$DW$1</f>
        <v>0</v>
      </c>
      <c r="EF62" s="60">
        <f>-SUM('Gross Plant'!$AH62:$AM62)/SUM('Gross Plant'!$AH$80:$AM$80)*'Capital Spending'!L$10*Reserve!$DW$1</f>
        <v>0</v>
      </c>
      <c r="EG62" s="60">
        <f>-SUM('Gross Plant'!$AH62:$AM62)/SUM('Gross Plant'!$AH$80:$AM$80)*'Capital Spending'!M$10*Reserve!$DW$1</f>
        <v>0</v>
      </c>
      <c r="EH62" s="60">
        <f>-SUM('Gross Plant'!$AH62:$AM62)/SUM('Gross Plant'!$AH$80:$AM$80)*'Capital Spending'!N$10*Reserve!$DW$1</f>
        <v>0</v>
      </c>
      <c r="EI62" s="60">
        <f>-SUM('Gross Plant'!$AH62:$AM62)/SUM('Gross Plant'!$AH$80:$AM$80)*'Capital Spending'!O$10*Reserve!$DW$1</f>
        <v>0</v>
      </c>
      <c r="EJ62" s="60">
        <f>-SUM('Gross Plant'!$AH62:$AM62)/SUM('Gross Plant'!$AH$80:$AM$80)*'Capital Spending'!P$10*Reserve!$DW$1</f>
        <v>0</v>
      </c>
      <c r="EK62" s="60">
        <f>-SUM('Gross Plant'!$AH62:$AM62)/SUM('Gross Plant'!$AH$80:$AM$80)*'Capital Spending'!Q$10*Reserve!$DW$1</f>
        <v>0</v>
      </c>
      <c r="EL62" s="60">
        <f>-SUM('Gross Plant'!$AH62:$AM62)/SUM('Gross Plant'!$AH$80:$AM$80)*'Capital Spending'!R$10*Reserve!$DW$1</f>
        <v>0</v>
      </c>
      <c r="EM62" s="60">
        <f>-SUM('Gross Plant'!$AH62:$AM62)/SUM('Gross Plant'!$AH$80:$AM$80)*'Capital Spending'!S$10*Reserve!$DW$1</f>
        <v>0</v>
      </c>
      <c r="EN62" s="60">
        <f>-SUM('Gross Plant'!$AH62:$AM62)/SUM('Gross Plant'!$AH$80:$AM$80)*'Capital Spending'!T$10*Reserve!$DW$1</f>
        <v>0</v>
      </c>
      <c r="EO62" s="60">
        <f>-SUM('Gross Plant'!$AH62:$AM62)/SUM('Gross Plant'!$AH$80:$AM$80)*'Capital Spending'!U$10*Reserve!$DW$1</f>
        <v>0</v>
      </c>
      <c r="EP62" s="60">
        <f>-SUM('Gross Plant'!$AH62:$AM62)/SUM('Gross Plant'!$AH$80:$AM$80)*'Capital Spending'!V$10*Reserve!$DW$1</f>
        <v>0</v>
      </c>
      <c r="EQ62" s="60">
        <f>-SUM('Gross Plant'!$AH62:$AM62)/SUM('Gross Plant'!$AH$80:$AM$80)*'Capital Spending'!W$10*Reserve!$DW$1</f>
        <v>0</v>
      </c>
    </row>
    <row r="63" spans="1:147">
      <c r="A63" s="51">
        <v>39001</v>
      </c>
      <c r="B63" s="32" t="s">
        <v>38</v>
      </c>
      <c r="C63" s="53">
        <f t="shared" si="117"/>
        <v>85879.037494846169</v>
      </c>
      <c r="D63" s="53">
        <f t="shared" si="118"/>
        <v>92492.137924999988</v>
      </c>
      <c r="E63" s="73">
        <f>'[20]Pivot End Balances'!AA129</f>
        <v>83072.41</v>
      </c>
      <c r="F63" s="44">
        <f t="shared" si="119"/>
        <v>83540.180000000008</v>
      </c>
      <c r="G63" s="44">
        <f t="shared" si="120"/>
        <v>84007.950000000012</v>
      </c>
      <c r="H63" s="44">
        <f t="shared" si="121"/>
        <v>84475.720000000016</v>
      </c>
      <c r="I63" s="44">
        <f t="shared" si="122"/>
        <v>84943.49000000002</v>
      </c>
      <c r="J63" s="44">
        <f t="shared" si="123"/>
        <v>85411.260000000024</v>
      </c>
      <c r="K63" s="41">
        <f t="shared" si="124"/>
        <v>85879.030000000028</v>
      </c>
      <c r="L63" s="41">
        <f t="shared" si="125"/>
        <v>86346.80463966669</v>
      </c>
      <c r="M63" s="41">
        <f t="shared" si="126"/>
        <v>86814.579279333353</v>
      </c>
      <c r="N63" s="41">
        <f t="shared" si="127"/>
        <v>87282.353919000016</v>
      </c>
      <c r="O63" s="41">
        <f t="shared" si="128"/>
        <v>87750.128558666678</v>
      </c>
      <c r="P63" s="41">
        <f t="shared" si="129"/>
        <v>88217.903198333341</v>
      </c>
      <c r="Q63" s="41">
        <f t="shared" si="130"/>
        <v>88685.677838000003</v>
      </c>
      <c r="R63" s="41">
        <f t="shared" si="131"/>
        <v>89153.452477666666</v>
      </c>
      <c r="S63" s="41">
        <f t="shared" si="132"/>
        <v>89621.227117333328</v>
      </c>
      <c r="T63" s="41">
        <f t="shared" si="133"/>
        <v>90089.001756999991</v>
      </c>
      <c r="U63" s="41">
        <f t="shared" si="134"/>
        <v>90489.524451666657</v>
      </c>
      <c r="V63" s="41">
        <f t="shared" si="135"/>
        <v>90890.047146333323</v>
      </c>
      <c r="W63" s="41">
        <f t="shared" si="136"/>
        <v>91290.56984099999</v>
      </c>
      <c r="X63" s="41">
        <f t="shared" si="137"/>
        <v>91691.092535666656</v>
      </c>
      <c r="Y63" s="41">
        <f t="shared" si="138"/>
        <v>92091.615230333322</v>
      </c>
      <c r="Z63" s="41">
        <f t="shared" si="139"/>
        <v>92492.137924999988</v>
      </c>
      <c r="AA63" s="41">
        <f t="shared" si="140"/>
        <v>92892.660619666654</v>
      </c>
      <c r="AB63" s="41">
        <f t="shared" si="141"/>
        <v>93293.183314333321</v>
      </c>
      <c r="AC63" s="41">
        <f t="shared" si="142"/>
        <v>93693.706008999987</v>
      </c>
      <c r="AD63" s="41">
        <f t="shared" si="143"/>
        <v>94094.228703666653</v>
      </c>
      <c r="AE63" s="41">
        <f t="shared" si="144"/>
        <v>94494.751398333319</v>
      </c>
      <c r="AF63" s="41">
        <f t="shared" si="145"/>
        <v>94895.274092999985</v>
      </c>
      <c r="AG63" s="23">
        <f t="shared" si="146"/>
        <v>92492</v>
      </c>
      <c r="AH63" s="83">
        <f>'[25]KYMD Gnrl Office'!E15</f>
        <v>3.1300000000000001E-2</v>
      </c>
      <c r="AI63" s="83">
        <f>'[25]KYMD Gnrl Office'!F15</f>
        <v>2.6800000000000001E-2</v>
      </c>
      <c r="AJ63" s="67">
        <f>'[20]Pivot Additions'!AB129</f>
        <v>467.77</v>
      </c>
      <c r="AK63" s="67">
        <f>'[20]Pivot Additions'!AC129</f>
        <v>467.77</v>
      </c>
      <c r="AL63" s="67">
        <f>'[20]Pivot Additions'!AD129</f>
        <v>467.77</v>
      </c>
      <c r="AM63" s="67">
        <f>'[20]Pivot Additions'!AE129</f>
        <v>467.77</v>
      </c>
      <c r="AN63" s="67">
        <f>'[20]Pivot Additions'!AF129</f>
        <v>467.77</v>
      </c>
      <c r="AO63" s="67">
        <f>'[20]Pivot Additions'!AG129</f>
        <v>467.77</v>
      </c>
      <c r="AP63" s="67">
        <f>IF('Net Plant'!I63&gt;0,'Gross Plant'!K63*$AH63/12,0)</f>
        <v>467.77463966666664</v>
      </c>
      <c r="AQ63" s="67">
        <f>IF('Net Plant'!J63&gt;0,'Gross Plant'!L63*$AH63/12,0)</f>
        <v>467.77463966666664</v>
      </c>
      <c r="AR63" s="67">
        <f>IF('Net Plant'!K63&gt;0,'Gross Plant'!M63*$AH63/12,0)</f>
        <v>467.77463966666664</v>
      </c>
      <c r="AS63" s="67">
        <f>IF('Net Plant'!L63&gt;0,'Gross Plant'!N63*$AH63/12,0)</f>
        <v>467.77463966666664</v>
      </c>
      <c r="AT63" s="67">
        <f>IF('Net Plant'!M63&gt;0,'Gross Plant'!O63*$AH63/12,0)</f>
        <v>467.77463966666664</v>
      </c>
      <c r="AU63" s="67">
        <f>IF('Net Plant'!N63&gt;0,'Gross Plant'!P63*$AH63/12,0)</f>
        <v>467.77463966666664</v>
      </c>
      <c r="AV63" s="67">
        <f>IF('Net Plant'!O63&gt;0,'Gross Plant'!Q63*$AH63/12,0)</f>
        <v>467.77463966666664</v>
      </c>
      <c r="AW63" s="67">
        <f>IF('Net Plant'!P63&gt;0,'Gross Plant'!R63*$AH63/12,0)</f>
        <v>467.77463966666664</v>
      </c>
      <c r="AX63" s="67">
        <f>IF('Net Plant'!Q63&gt;0,'Gross Plant'!S63*$AH63/12,0)</f>
        <v>467.77463966666664</v>
      </c>
      <c r="AY63" s="41">
        <f>IF('Net Plant'!R63&gt;0,'Gross Plant'!U63*$AI63/12,0)</f>
        <v>400.52269466666667</v>
      </c>
      <c r="AZ63" s="41">
        <f>IF('Net Plant'!S63&gt;0,'Gross Plant'!V63*$AI63/12,0)</f>
        <v>400.52269466666667</v>
      </c>
      <c r="BA63" s="41">
        <f>IF('Net Plant'!T63&gt;0,'Gross Plant'!W63*$AI63/12,0)</f>
        <v>400.52269466666667</v>
      </c>
      <c r="BB63" s="41">
        <f>IF('Net Plant'!U63&gt;0,'Gross Plant'!X63*$AI63/12,0)</f>
        <v>400.52269466666667</v>
      </c>
      <c r="BC63" s="41">
        <f>IF('Net Plant'!V63&gt;0,'Gross Plant'!Y63*$AI63/12,0)</f>
        <v>400.52269466666667</v>
      </c>
      <c r="BD63" s="41">
        <f>IF('Net Plant'!W63&gt;0,'Gross Plant'!Z63*$AI63/12,0)</f>
        <v>400.52269466666667</v>
      </c>
      <c r="BE63" s="41">
        <f>IF('Net Plant'!X63&gt;0,'Gross Plant'!AA63*$AI63/12,0)</f>
        <v>400.52269466666667</v>
      </c>
      <c r="BF63" s="41">
        <f>IF('Net Plant'!Y63&gt;0,'Gross Plant'!AB63*$AI63/12,0)</f>
        <v>400.52269466666667</v>
      </c>
      <c r="BG63" s="41">
        <f>IF('Net Plant'!Z63&gt;0,'Gross Plant'!AC63*$AI63/12,0)</f>
        <v>400.52269466666667</v>
      </c>
      <c r="BH63" s="41">
        <f>IF('Net Plant'!AA63&gt;0,'Gross Plant'!AD63*$AI63/12,0)</f>
        <v>400.52269466666667</v>
      </c>
      <c r="BI63" s="41">
        <f>IF('Net Plant'!AB63&gt;0,'Gross Plant'!AE63*$AI63/12,0)</f>
        <v>400.52269466666667</v>
      </c>
      <c r="BJ63" s="41">
        <f>IF('Net Plant'!AC63&gt;0,'Gross Plant'!AF63*$AI63/12,0)</f>
        <v>400.52269466666667</v>
      </c>
      <c r="BK63" s="23">
        <f t="shared" si="147"/>
        <v>4806.272336</v>
      </c>
      <c r="BL63" s="41"/>
      <c r="BM63" s="67">
        <f>'[20]Pivot Retires'!AB129</f>
        <v>0</v>
      </c>
      <c r="BN63" s="67">
        <f>'[20]Pivot Retires'!AC129</f>
        <v>0</v>
      </c>
      <c r="BO63" s="67">
        <f>'[20]Pivot Retires'!AD129</f>
        <v>0</v>
      </c>
      <c r="BP63" s="67">
        <f>'[20]Pivot Retires'!AE129</f>
        <v>0</v>
      </c>
      <c r="BQ63" s="67">
        <f>'[20]Pivot Retires'!AF129</f>
        <v>0</v>
      </c>
      <c r="BR63" s="67">
        <f>'[20]Pivot Retires'!AG129</f>
        <v>0</v>
      </c>
      <c r="BS63" s="31">
        <f>'Gross Plant'!BQ63</f>
        <v>0</v>
      </c>
      <c r="BT63" s="41">
        <f>'Gross Plant'!BR63</f>
        <v>0</v>
      </c>
      <c r="BU63" s="41">
        <f>'Gross Plant'!BS63</f>
        <v>0</v>
      </c>
      <c r="BV63" s="41">
        <f>'Gross Plant'!BT63</f>
        <v>0</v>
      </c>
      <c r="BW63" s="41">
        <f>'Gross Plant'!BU63</f>
        <v>0</v>
      </c>
      <c r="BX63" s="41">
        <f>'Gross Plant'!BV63</f>
        <v>0</v>
      </c>
      <c r="BY63" s="41">
        <f>'Gross Plant'!BW63</f>
        <v>0</v>
      </c>
      <c r="BZ63" s="41">
        <f>'Gross Plant'!BX63</f>
        <v>0</v>
      </c>
      <c r="CA63" s="41">
        <f>'Gross Plant'!BY63</f>
        <v>0</v>
      </c>
      <c r="CB63" s="41">
        <f>'Gross Plant'!BZ63</f>
        <v>0</v>
      </c>
      <c r="CC63" s="41">
        <f>'Gross Plant'!CA63</f>
        <v>0</v>
      </c>
      <c r="CD63" s="41">
        <f>'Gross Plant'!CB63</f>
        <v>0</v>
      </c>
      <c r="CE63" s="41">
        <f>'Gross Plant'!CC63</f>
        <v>0</v>
      </c>
      <c r="CF63" s="41">
        <f>'Gross Plant'!CD63</f>
        <v>0</v>
      </c>
      <c r="CG63" s="41">
        <f>'Gross Plant'!CE63</f>
        <v>0</v>
      </c>
      <c r="CH63" s="41">
        <f>'Gross Plant'!CF63</f>
        <v>0</v>
      </c>
      <c r="CI63" s="41">
        <f>'Gross Plant'!CG63</f>
        <v>0</v>
      </c>
      <c r="CJ63" s="41">
        <f>'Gross Plant'!CH63</f>
        <v>0</v>
      </c>
      <c r="CK63" s="41">
        <f>'Gross Plant'!CI63</f>
        <v>0</v>
      </c>
      <c r="CL63" s="41">
        <f>'Gross Plant'!CJ63</f>
        <v>0</v>
      </c>
      <c r="CM63" s="41">
        <f>'Gross Plant'!CK63</f>
        <v>0</v>
      </c>
      <c r="CN63" s="41"/>
      <c r="CO63" s="67">
        <f>'[20]Pivot Transfers'!AB129</f>
        <v>0</v>
      </c>
      <c r="CP63" s="67">
        <f>'[20]Pivot Transfers'!AC129</f>
        <v>0</v>
      </c>
      <c r="CQ63" s="67">
        <f>'[20]Pivot Transfers'!AD129</f>
        <v>0</v>
      </c>
      <c r="CR63" s="67">
        <f>'[20]Pivot Transfers'!AE129</f>
        <v>0</v>
      </c>
      <c r="CS63" s="67">
        <f>'[20]Pivot Transfers'!AF129</f>
        <v>0</v>
      </c>
      <c r="CT63" s="67">
        <f>'[20]Pivot Transfers'!AG129</f>
        <v>0</v>
      </c>
      <c r="CU63" s="31">
        <v>0</v>
      </c>
      <c r="CV63" s="31">
        <v>0</v>
      </c>
      <c r="CW63" s="31">
        <v>0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41">
        <v>0</v>
      </c>
      <c r="DF63" s="41">
        <v>0</v>
      </c>
      <c r="DG63" s="41">
        <v>0</v>
      </c>
      <c r="DH63" s="41">
        <v>0</v>
      </c>
      <c r="DI63" s="41">
        <v>0</v>
      </c>
      <c r="DJ63" s="41">
        <v>0</v>
      </c>
      <c r="DK63" s="41">
        <v>0</v>
      </c>
      <c r="DL63" s="41">
        <v>0</v>
      </c>
      <c r="DM63" s="41">
        <v>0</v>
      </c>
      <c r="DN63" s="41">
        <v>0</v>
      </c>
      <c r="DO63" s="41">
        <v>0</v>
      </c>
      <c r="DP63" s="41"/>
      <c r="DQ63" s="111">
        <f>'[20]Pivot COR'!AB129</f>
        <v>0</v>
      </c>
      <c r="DR63" s="111">
        <f>'[20]Pivot COR'!AC129</f>
        <v>0</v>
      </c>
      <c r="DS63" s="111">
        <f>'[20]Pivot COR'!AD129</f>
        <v>0</v>
      </c>
      <c r="DT63" s="111">
        <f>'[20]Pivot COR'!AE129</f>
        <v>0</v>
      </c>
      <c r="DU63" s="111">
        <f>'[20]Pivot COR'!AF129</f>
        <v>0</v>
      </c>
      <c r="DV63" s="111">
        <f>'[20]Pivot COR'!AG129</f>
        <v>0</v>
      </c>
      <c r="DW63" s="60">
        <f>SUM('Gross Plant'!$AH63:$AM63)/SUM('Gross Plant'!$AH$80:$AM$80)*$DW$80</f>
        <v>0</v>
      </c>
      <c r="DX63" s="60">
        <f>-SUM('Gross Plant'!$AH63:$AM63)/SUM('Gross Plant'!$AH$80:$AM$80)*'Capital Spending'!D$10*Reserve!$DW$1</f>
        <v>0</v>
      </c>
      <c r="DY63" s="60">
        <f>-SUM('Gross Plant'!$AH63:$AM63)/SUM('Gross Plant'!$AH$80:$AM$80)*'Capital Spending'!E$10*Reserve!$DW$1</f>
        <v>0</v>
      </c>
      <c r="DZ63" s="60">
        <f>-SUM('Gross Plant'!$AH63:$AM63)/SUM('Gross Plant'!$AH$80:$AM$80)*'Capital Spending'!F$10*Reserve!$DW$1</f>
        <v>0</v>
      </c>
      <c r="EA63" s="60">
        <f>-SUM('Gross Plant'!$AH63:$AM63)/SUM('Gross Plant'!$AH$80:$AM$80)*'Capital Spending'!G$10*Reserve!$DW$1</f>
        <v>0</v>
      </c>
      <c r="EB63" s="60">
        <f>-SUM('Gross Plant'!$AH63:$AM63)/SUM('Gross Plant'!$AH$80:$AM$80)*'Capital Spending'!H$10*Reserve!$DW$1</f>
        <v>0</v>
      </c>
      <c r="EC63" s="60">
        <f>-SUM('Gross Plant'!$AH63:$AM63)/SUM('Gross Plant'!$AH$80:$AM$80)*'Capital Spending'!I$10*Reserve!$DW$1</f>
        <v>0</v>
      </c>
      <c r="ED63" s="60">
        <f>-SUM('Gross Plant'!$AH63:$AM63)/SUM('Gross Plant'!$AH$80:$AM$80)*'Capital Spending'!J$10*Reserve!$DW$1</f>
        <v>0</v>
      </c>
      <c r="EE63" s="60">
        <f>-SUM('Gross Plant'!$AH63:$AM63)/SUM('Gross Plant'!$AH$80:$AM$80)*'Capital Spending'!K$10*Reserve!$DW$1</f>
        <v>0</v>
      </c>
      <c r="EF63" s="60">
        <f>-SUM('Gross Plant'!$AH63:$AM63)/SUM('Gross Plant'!$AH$80:$AM$80)*'Capital Spending'!L$10*Reserve!$DW$1</f>
        <v>0</v>
      </c>
      <c r="EG63" s="60">
        <f>-SUM('Gross Plant'!$AH63:$AM63)/SUM('Gross Plant'!$AH$80:$AM$80)*'Capital Spending'!M$10*Reserve!$DW$1</f>
        <v>0</v>
      </c>
      <c r="EH63" s="60">
        <f>-SUM('Gross Plant'!$AH63:$AM63)/SUM('Gross Plant'!$AH$80:$AM$80)*'Capital Spending'!N$10*Reserve!$DW$1</f>
        <v>0</v>
      </c>
      <c r="EI63" s="60">
        <f>-SUM('Gross Plant'!$AH63:$AM63)/SUM('Gross Plant'!$AH$80:$AM$80)*'Capital Spending'!O$10*Reserve!$DW$1</f>
        <v>0</v>
      </c>
      <c r="EJ63" s="60">
        <f>-SUM('Gross Plant'!$AH63:$AM63)/SUM('Gross Plant'!$AH$80:$AM$80)*'Capital Spending'!P$10*Reserve!$DW$1</f>
        <v>0</v>
      </c>
      <c r="EK63" s="60">
        <f>-SUM('Gross Plant'!$AH63:$AM63)/SUM('Gross Plant'!$AH$80:$AM$80)*'Capital Spending'!Q$10*Reserve!$DW$1</f>
        <v>0</v>
      </c>
      <c r="EL63" s="60">
        <f>-SUM('Gross Plant'!$AH63:$AM63)/SUM('Gross Plant'!$AH$80:$AM$80)*'Capital Spending'!R$10*Reserve!$DW$1</f>
        <v>0</v>
      </c>
      <c r="EM63" s="60">
        <f>-SUM('Gross Plant'!$AH63:$AM63)/SUM('Gross Plant'!$AH$80:$AM$80)*'Capital Spending'!S$10*Reserve!$DW$1</f>
        <v>0</v>
      </c>
      <c r="EN63" s="60">
        <f>-SUM('Gross Plant'!$AH63:$AM63)/SUM('Gross Plant'!$AH$80:$AM$80)*'Capital Spending'!T$10*Reserve!$DW$1</f>
        <v>0</v>
      </c>
      <c r="EO63" s="60">
        <f>-SUM('Gross Plant'!$AH63:$AM63)/SUM('Gross Plant'!$AH$80:$AM$80)*'Capital Spending'!U$10*Reserve!$DW$1</f>
        <v>0</v>
      </c>
      <c r="EP63" s="60">
        <f>-SUM('Gross Plant'!$AH63:$AM63)/SUM('Gross Plant'!$AH$80:$AM$80)*'Capital Spending'!V$10*Reserve!$DW$1</f>
        <v>0</v>
      </c>
      <c r="EQ63" s="60">
        <f>-SUM('Gross Plant'!$AH63:$AM63)/SUM('Gross Plant'!$AH$80:$AM$80)*'Capital Spending'!W$10*Reserve!$DW$1</f>
        <v>0</v>
      </c>
    </row>
    <row r="64" spans="1:147">
      <c r="A64" s="51">
        <v>39004</v>
      </c>
      <c r="B64" s="32" t="s">
        <v>39</v>
      </c>
      <c r="C64" s="53">
        <f t="shared" si="117"/>
        <v>6348.1</v>
      </c>
      <c r="D64" s="53">
        <f t="shared" si="118"/>
        <v>6348.1</v>
      </c>
      <c r="E64" s="73">
        <f>'[20]Pivot End Balances'!AA130</f>
        <v>6348.1</v>
      </c>
      <c r="F64" s="44">
        <f t="shared" si="119"/>
        <v>6348.1</v>
      </c>
      <c r="G64" s="44">
        <f t="shared" si="120"/>
        <v>6348.1</v>
      </c>
      <c r="H64" s="44">
        <f t="shared" si="121"/>
        <v>6348.1</v>
      </c>
      <c r="I64" s="44">
        <f t="shared" si="122"/>
        <v>6348.1</v>
      </c>
      <c r="J64" s="44">
        <f t="shared" si="123"/>
        <v>6348.1</v>
      </c>
      <c r="K64" s="41">
        <f t="shared" si="124"/>
        <v>6348.1</v>
      </c>
      <c r="L64" s="41">
        <f t="shared" si="125"/>
        <v>6348.1</v>
      </c>
      <c r="M64" s="41">
        <f t="shared" si="126"/>
        <v>6348.1</v>
      </c>
      <c r="N64" s="41">
        <f t="shared" si="127"/>
        <v>6348.1</v>
      </c>
      <c r="O64" s="41">
        <f t="shared" si="128"/>
        <v>6348.1</v>
      </c>
      <c r="P64" s="41">
        <f t="shared" si="129"/>
        <v>6348.1</v>
      </c>
      <c r="Q64" s="41">
        <f t="shared" si="130"/>
        <v>6348.1</v>
      </c>
      <c r="R64" s="41">
        <f t="shared" si="131"/>
        <v>6348.1</v>
      </c>
      <c r="S64" s="41">
        <f t="shared" si="132"/>
        <v>6348.1</v>
      </c>
      <c r="T64" s="41">
        <f t="shared" si="133"/>
        <v>6348.1</v>
      </c>
      <c r="U64" s="41">
        <f t="shared" si="134"/>
        <v>6348.1</v>
      </c>
      <c r="V64" s="41">
        <f t="shared" si="135"/>
        <v>6348.1</v>
      </c>
      <c r="W64" s="41">
        <f t="shared" si="136"/>
        <v>6348.1</v>
      </c>
      <c r="X64" s="41">
        <f t="shared" si="137"/>
        <v>6348.1</v>
      </c>
      <c r="Y64" s="41">
        <f t="shared" si="138"/>
        <v>6348.1</v>
      </c>
      <c r="Z64" s="41">
        <f t="shared" si="139"/>
        <v>6348.1</v>
      </c>
      <c r="AA64" s="41">
        <f t="shared" si="140"/>
        <v>6348.1</v>
      </c>
      <c r="AB64" s="41">
        <f t="shared" si="141"/>
        <v>6348.1</v>
      </c>
      <c r="AC64" s="41">
        <f t="shared" si="142"/>
        <v>6348.1</v>
      </c>
      <c r="AD64" s="41">
        <f t="shared" si="143"/>
        <v>6348.1</v>
      </c>
      <c r="AE64" s="41">
        <f t="shared" si="144"/>
        <v>6348.1</v>
      </c>
      <c r="AF64" s="41">
        <f t="shared" si="145"/>
        <v>6348.1</v>
      </c>
      <c r="AG64" s="23">
        <f t="shared" si="146"/>
        <v>6348</v>
      </c>
      <c r="AH64" s="83">
        <f>'[25]KYMD Gnrl Office'!E16</f>
        <v>6.6699999999999995E-2</v>
      </c>
      <c r="AI64" s="83">
        <f>'[25]KYMD Gnrl Office'!F16</f>
        <v>7.3300000000000004E-2</v>
      </c>
      <c r="AJ64" s="67">
        <f>'[20]Pivot Additions'!AB130</f>
        <v>0</v>
      </c>
      <c r="AK64" s="67">
        <f>'[20]Pivot Additions'!AC130</f>
        <v>0</v>
      </c>
      <c r="AL64" s="67">
        <f>'[20]Pivot Additions'!AD130</f>
        <v>0</v>
      </c>
      <c r="AM64" s="67">
        <f>'[20]Pivot Additions'!AE130</f>
        <v>0</v>
      </c>
      <c r="AN64" s="67">
        <f>'[20]Pivot Additions'!AF130</f>
        <v>0</v>
      </c>
      <c r="AO64" s="67">
        <f>'[20]Pivot Additions'!AG130</f>
        <v>0</v>
      </c>
      <c r="AP64" s="67">
        <f>IF('Net Plant'!I64&gt;0,'Gross Plant'!K64*$AH64/12,0)</f>
        <v>0</v>
      </c>
      <c r="AQ64" s="67">
        <f>IF('Net Plant'!J64&gt;0,'Gross Plant'!L64*$AH64/12,0)</f>
        <v>0</v>
      </c>
      <c r="AR64" s="67">
        <f>IF('Net Plant'!K64&gt;0,'Gross Plant'!M64*$AH64/12,0)</f>
        <v>0</v>
      </c>
      <c r="AS64" s="67">
        <f>IF('Net Plant'!L64&gt;0,'Gross Plant'!N64*$AH64/12,0)</f>
        <v>0</v>
      </c>
      <c r="AT64" s="67">
        <f>IF('Net Plant'!M64&gt;0,'Gross Plant'!O64*$AH64/12,0)</f>
        <v>0</v>
      </c>
      <c r="AU64" s="67">
        <f>IF('Net Plant'!N64&gt;0,'Gross Plant'!P64*$AH64/12,0)</f>
        <v>0</v>
      </c>
      <c r="AV64" s="67">
        <f>IF('Net Plant'!O64&gt;0,'Gross Plant'!Q64*$AH64/12,0)</f>
        <v>0</v>
      </c>
      <c r="AW64" s="67">
        <f>IF('Net Plant'!P64&gt;0,'Gross Plant'!R64*$AH64/12,0)</f>
        <v>0</v>
      </c>
      <c r="AX64" s="67">
        <f>IF('Net Plant'!Q64&gt;0,'Gross Plant'!S64*$AH64/12,0)</f>
        <v>0</v>
      </c>
      <c r="AY64" s="41">
        <f>IF('Net Plant'!R64&gt;0,'Gross Plant'!U64*$AI64/12,0)</f>
        <v>0</v>
      </c>
      <c r="AZ64" s="41">
        <f>IF('Net Plant'!S64&gt;0,'Gross Plant'!V64*$AI64/12,0)</f>
        <v>0</v>
      </c>
      <c r="BA64" s="41">
        <f>IF('Net Plant'!T64&gt;0,'Gross Plant'!W64*$AI64/12,0)</f>
        <v>0</v>
      </c>
      <c r="BB64" s="41">
        <f>IF('Net Plant'!U64&gt;0,'Gross Plant'!X64*$AI64/12,0)</f>
        <v>0</v>
      </c>
      <c r="BC64" s="41">
        <f>IF('Net Plant'!V64&gt;0,'Gross Plant'!Y64*$AI64/12,0)</f>
        <v>0</v>
      </c>
      <c r="BD64" s="41">
        <f>IF('Net Plant'!W64&gt;0,'Gross Plant'!Z64*$AI64/12,0)</f>
        <v>0</v>
      </c>
      <c r="BE64" s="41">
        <f>IF('Net Plant'!X64&gt;0,'Gross Plant'!AA64*$AI64/12,0)</f>
        <v>0</v>
      </c>
      <c r="BF64" s="41">
        <f>IF('Net Plant'!Y64&gt;0,'Gross Plant'!AB64*$AI64/12,0)</f>
        <v>0</v>
      </c>
      <c r="BG64" s="41">
        <f>IF('Net Plant'!Z64&gt;0,'Gross Plant'!AC64*$AI64/12,0)</f>
        <v>0</v>
      </c>
      <c r="BH64" s="41">
        <f>IF('Net Plant'!AA64&gt;0,'Gross Plant'!AD64*$AI64/12,0)</f>
        <v>0</v>
      </c>
      <c r="BI64" s="41">
        <f>IF('Net Plant'!AB64&gt;0,'Gross Plant'!AE64*$AI64/12,0)</f>
        <v>0</v>
      </c>
      <c r="BJ64" s="41">
        <f>IF('Net Plant'!AC64&gt;0,'Gross Plant'!AF64*$AI64/12,0)</f>
        <v>0</v>
      </c>
      <c r="BK64" s="23">
        <f t="shared" si="147"/>
        <v>0</v>
      </c>
      <c r="BL64" s="41"/>
      <c r="BM64" s="67">
        <f>'[20]Pivot Retires'!AB130</f>
        <v>0</v>
      </c>
      <c r="BN64" s="67">
        <f>'[20]Pivot Retires'!AC130</f>
        <v>0</v>
      </c>
      <c r="BO64" s="67">
        <f>'[20]Pivot Retires'!AD130</f>
        <v>0</v>
      </c>
      <c r="BP64" s="67">
        <f>'[20]Pivot Retires'!AE130</f>
        <v>0</v>
      </c>
      <c r="BQ64" s="67">
        <f>'[20]Pivot Retires'!AF130</f>
        <v>0</v>
      </c>
      <c r="BR64" s="67">
        <f>'[20]Pivot Retires'!AG130</f>
        <v>0</v>
      </c>
      <c r="BS64" s="31">
        <f>'Gross Plant'!BQ64</f>
        <v>0</v>
      </c>
      <c r="BT64" s="41">
        <f>'Gross Plant'!BR64</f>
        <v>0</v>
      </c>
      <c r="BU64" s="41">
        <f>'Gross Plant'!BS64</f>
        <v>0</v>
      </c>
      <c r="BV64" s="41">
        <f>'Gross Plant'!BT64</f>
        <v>0</v>
      </c>
      <c r="BW64" s="41">
        <f>'Gross Plant'!BU64</f>
        <v>0</v>
      </c>
      <c r="BX64" s="41">
        <f>'Gross Plant'!BV64</f>
        <v>0</v>
      </c>
      <c r="BY64" s="41">
        <f>'Gross Plant'!BW64</f>
        <v>0</v>
      </c>
      <c r="BZ64" s="41">
        <f>'Gross Plant'!BX64</f>
        <v>0</v>
      </c>
      <c r="CA64" s="41">
        <f>'Gross Plant'!BY64</f>
        <v>0</v>
      </c>
      <c r="CB64" s="41">
        <f>'Gross Plant'!BZ64</f>
        <v>0</v>
      </c>
      <c r="CC64" s="41">
        <f>'Gross Plant'!CA64</f>
        <v>0</v>
      </c>
      <c r="CD64" s="41">
        <f>'Gross Plant'!CB64</f>
        <v>0</v>
      </c>
      <c r="CE64" s="41">
        <f>'Gross Plant'!CC64</f>
        <v>0</v>
      </c>
      <c r="CF64" s="41">
        <f>'Gross Plant'!CD64</f>
        <v>0</v>
      </c>
      <c r="CG64" s="41">
        <f>'Gross Plant'!CE64</f>
        <v>0</v>
      </c>
      <c r="CH64" s="41">
        <f>'Gross Plant'!CF64</f>
        <v>0</v>
      </c>
      <c r="CI64" s="41">
        <f>'Gross Plant'!CG64</f>
        <v>0</v>
      </c>
      <c r="CJ64" s="41">
        <f>'Gross Plant'!CH64</f>
        <v>0</v>
      </c>
      <c r="CK64" s="41">
        <f>'Gross Plant'!CI64</f>
        <v>0</v>
      </c>
      <c r="CL64" s="41">
        <f>'Gross Plant'!CJ64</f>
        <v>0</v>
      </c>
      <c r="CM64" s="41">
        <f>'Gross Plant'!CK64</f>
        <v>0</v>
      </c>
      <c r="CN64" s="41"/>
      <c r="CO64" s="67">
        <f>'[20]Pivot Transfers'!AB130</f>
        <v>0</v>
      </c>
      <c r="CP64" s="67">
        <f>'[20]Pivot Transfers'!AC130</f>
        <v>0</v>
      </c>
      <c r="CQ64" s="67">
        <f>'[20]Pivot Transfers'!AD130</f>
        <v>0</v>
      </c>
      <c r="CR64" s="67">
        <f>'[20]Pivot Transfers'!AE130</f>
        <v>0</v>
      </c>
      <c r="CS64" s="67">
        <f>'[20]Pivot Transfers'!AF130</f>
        <v>0</v>
      </c>
      <c r="CT64" s="67">
        <f>'[20]Pivot Transfers'!AG130</f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/>
      <c r="DQ64" s="111">
        <f>'[20]Pivot COR'!AB130</f>
        <v>0</v>
      </c>
      <c r="DR64" s="111">
        <f>'[20]Pivot COR'!AC130</f>
        <v>0</v>
      </c>
      <c r="DS64" s="111">
        <f>'[20]Pivot COR'!AD130</f>
        <v>0</v>
      </c>
      <c r="DT64" s="111">
        <f>'[20]Pivot COR'!AE130</f>
        <v>0</v>
      </c>
      <c r="DU64" s="111">
        <f>'[20]Pivot COR'!AF130</f>
        <v>0</v>
      </c>
      <c r="DV64" s="111">
        <f>'[20]Pivot COR'!AG130</f>
        <v>0</v>
      </c>
      <c r="DW64" s="60">
        <f>SUM('Gross Plant'!$AH64:$AM64)/SUM('Gross Plant'!$AH$80:$AM$80)*$DW$80</f>
        <v>0</v>
      </c>
      <c r="DX64" s="60">
        <f>-SUM('Gross Plant'!$AH64:$AM64)/SUM('Gross Plant'!$AH$80:$AM$80)*'Capital Spending'!D$10*Reserve!$DW$1</f>
        <v>0</v>
      </c>
      <c r="DY64" s="60">
        <f>-SUM('Gross Plant'!$AH64:$AM64)/SUM('Gross Plant'!$AH$80:$AM$80)*'Capital Spending'!E$10*Reserve!$DW$1</f>
        <v>0</v>
      </c>
      <c r="DZ64" s="60">
        <f>-SUM('Gross Plant'!$AH64:$AM64)/SUM('Gross Plant'!$AH$80:$AM$80)*'Capital Spending'!F$10*Reserve!$DW$1</f>
        <v>0</v>
      </c>
      <c r="EA64" s="60">
        <f>-SUM('Gross Plant'!$AH64:$AM64)/SUM('Gross Plant'!$AH$80:$AM$80)*'Capital Spending'!G$10*Reserve!$DW$1</f>
        <v>0</v>
      </c>
      <c r="EB64" s="60">
        <f>-SUM('Gross Plant'!$AH64:$AM64)/SUM('Gross Plant'!$AH$80:$AM$80)*'Capital Spending'!H$10*Reserve!$DW$1</f>
        <v>0</v>
      </c>
      <c r="EC64" s="60">
        <f>-SUM('Gross Plant'!$AH64:$AM64)/SUM('Gross Plant'!$AH$80:$AM$80)*'Capital Spending'!I$10*Reserve!$DW$1</f>
        <v>0</v>
      </c>
      <c r="ED64" s="60">
        <f>-SUM('Gross Plant'!$AH64:$AM64)/SUM('Gross Plant'!$AH$80:$AM$80)*'Capital Spending'!J$10*Reserve!$DW$1</f>
        <v>0</v>
      </c>
      <c r="EE64" s="60">
        <f>-SUM('Gross Plant'!$AH64:$AM64)/SUM('Gross Plant'!$AH$80:$AM$80)*'Capital Spending'!K$10*Reserve!$DW$1</f>
        <v>0</v>
      </c>
      <c r="EF64" s="60">
        <f>-SUM('Gross Plant'!$AH64:$AM64)/SUM('Gross Plant'!$AH$80:$AM$80)*'Capital Spending'!L$10*Reserve!$DW$1</f>
        <v>0</v>
      </c>
      <c r="EG64" s="60">
        <f>-SUM('Gross Plant'!$AH64:$AM64)/SUM('Gross Plant'!$AH$80:$AM$80)*'Capital Spending'!M$10*Reserve!$DW$1</f>
        <v>0</v>
      </c>
      <c r="EH64" s="60">
        <f>-SUM('Gross Plant'!$AH64:$AM64)/SUM('Gross Plant'!$AH$80:$AM$80)*'Capital Spending'!N$10*Reserve!$DW$1</f>
        <v>0</v>
      </c>
      <c r="EI64" s="60">
        <f>-SUM('Gross Plant'!$AH64:$AM64)/SUM('Gross Plant'!$AH$80:$AM$80)*'Capital Spending'!O$10*Reserve!$DW$1</f>
        <v>0</v>
      </c>
      <c r="EJ64" s="60">
        <f>-SUM('Gross Plant'!$AH64:$AM64)/SUM('Gross Plant'!$AH$80:$AM$80)*'Capital Spending'!P$10*Reserve!$DW$1</f>
        <v>0</v>
      </c>
      <c r="EK64" s="60">
        <f>-SUM('Gross Plant'!$AH64:$AM64)/SUM('Gross Plant'!$AH$80:$AM$80)*'Capital Spending'!Q$10*Reserve!$DW$1</f>
        <v>0</v>
      </c>
      <c r="EL64" s="60">
        <f>-SUM('Gross Plant'!$AH64:$AM64)/SUM('Gross Plant'!$AH$80:$AM$80)*'Capital Spending'!R$10*Reserve!$DW$1</f>
        <v>0</v>
      </c>
      <c r="EM64" s="60">
        <f>-SUM('Gross Plant'!$AH64:$AM64)/SUM('Gross Plant'!$AH$80:$AM$80)*'Capital Spending'!S$10*Reserve!$DW$1</f>
        <v>0</v>
      </c>
      <c r="EN64" s="60">
        <f>-SUM('Gross Plant'!$AH64:$AM64)/SUM('Gross Plant'!$AH$80:$AM$80)*'Capital Spending'!T$10*Reserve!$DW$1</f>
        <v>0</v>
      </c>
      <c r="EO64" s="60">
        <f>-SUM('Gross Plant'!$AH64:$AM64)/SUM('Gross Plant'!$AH$80:$AM$80)*'Capital Spending'!U$10*Reserve!$DW$1</f>
        <v>0</v>
      </c>
      <c r="EP64" s="60">
        <f>-SUM('Gross Plant'!$AH64:$AM64)/SUM('Gross Plant'!$AH$80:$AM$80)*'Capital Spending'!V$10*Reserve!$DW$1</f>
        <v>0</v>
      </c>
      <c r="EQ64" s="60">
        <f>-SUM('Gross Plant'!$AH64:$AM64)/SUM('Gross Plant'!$AH$80:$AM$80)*'Capital Spending'!W$10*Reserve!$DW$1</f>
        <v>0</v>
      </c>
    </row>
    <row r="65" spans="1:147">
      <c r="A65" s="51">
        <v>39009</v>
      </c>
      <c r="B65" s="32" t="s">
        <v>11</v>
      </c>
      <c r="C65" s="53">
        <f t="shared" si="117"/>
        <v>38834</v>
      </c>
      <c r="D65" s="53">
        <f t="shared" si="118"/>
        <v>42002.548076923078</v>
      </c>
      <c r="E65" s="73">
        <f>'[20]Pivot End Balances'!AA131</f>
        <v>38834</v>
      </c>
      <c r="F65" s="44">
        <f t="shared" si="119"/>
        <v>38834</v>
      </c>
      <c r="G65" s="44">
        <f t="shared" si="120"/>
        <v>38834</v>
      </c>
      <c r="H65" s="44">
        <f t="shared" si="121"/>
        <v>38834</v>
      </c>
      <c r="I65" s="44">
        <f t="shared" si="122"/>
        <v>38834</v>
      </c>
      <c r="J65" s="44">
        <f t="shared" si="123"/>
        <v>38834</v>
      </c>
      <c r="K65" s="41">
        <f t="shared" si="124"/>
        <v>38834</v>
      </c>
      <c r="L65" s="41">
        <f t="shared" si="125"/>
        <v>38834</v>
      </c>
      <c r="M65" s="41">
        <f t="shared" si="126"/>
        <v>38834</v>
      </c>
      <c r="N65" s="41">
        <f t="shared" si="127"/>
        <v>38834</v>
      </c>
      <c r="O65" s="41">
        <f t="shared" si="128"/>
        <v>38834</v>
      </c>
      <c r="P65" s="41">
        <f t="shared" si="129"/>
        <v>38834</v>
      </c>
      <c r="Q65" s="41">
        <f t="shared" si="130"/>
        <v>38834</v>
      </c>
      <c r="R65" s="41">
        <f t="shared" si="131"/>
        <v>38834</v>
      </c>
      <c r="S65" s="41">
        <f t="shared" si="132"/>
        <v>38834</v>
      </c>
      <c r="T65" s="41">
        <f t="shared" si="133"/>
        <v>38834</v>
      </c>
      <c r="U65" s="41">
        <f t="shared" si="134"/>
        <v>38834</v>
      </c>
      <c r="V65" s="41">
        <f t="shared" si="135"/>
        <v>38834</v>
      </c>
      <c r="W65" s="41">
        <f t="shared" si="136"/>
        <v>39412.474999999999</v>
      </c>
      <c r="X65" s="41">
        <f t="shared" si="137"/>
        <v>40199.283333333333</v>
      </c>
      <c r="Y65" s="41">
        <f t="shared" si="138"/>
        <v>40986.091666666667</v>
      </c>
      <c r="Z65" s="41">
        <f t="shared" si="139"/>
        <v>41772.9</v>
      </c>
      <c r="AA65" s="41">
        <f t="shared" si="140"/>
        <v>42559.708333333336</v>
      </c>
      <c r="AB65" s="41">
        <f t="shared" si="141"/>
        <v>43346.51666666667</v>
      </c>
      <c r="AC65" s="41">
        <f t="shared" si="142"/>
        <v>44133.325000000004</v>
      </c>
      <c r="AD65" s="41">
        <f t="shared" si="143"/>
        <v>44920.133333333339</v>
      </c>
      <c r="AE65" s="41">
        <f t="shared" si="144"/>
        <v>45706.941666666673</v>
      </c>
      <c r="AF65" s="41">
        <f t="shared" si="145"/>
        <v>46493.750000000007</v>
      </c>
      <c r="AG65" s="23">
        <f t="shared" si="146"/>
        <v>42003</v>
      </c>
      <c r="AH65" s="83">
        <f>'[25]KYMD Gnrl Office'!E17</f>
        <v>5.1200000000000002E-2</v>
      </c>
      <c r="AI65" s="83">
        <f>'[25]KYMD Gnrl Office'!F17</f>
        <v>0.05</v>
      </c>
      <c r="AJ65" s="67">
        <f>'[20]Pivot Additions'!AB131</f>
        <v>0</v>
      </c>
      <c r="AK65" s="67">
        <f>'[20]Pivot Additions'!AC131</f>
        <v>0</v>
      </c>
      <c r="AL65" s="67">
        <f>'[20]Pivot Additions'!AD131</f>
        <v>0</v>
      </c>
      <c r="AM65" s="67">
        <f>'[20]Pivot Additions'!AE131</f>
        <v>0</v>
      </c>
      <c r="AN65" s="67">
        <f>'[20]Pivot Additions'!AF131</f>
        <v>0</v>
      </c>
      <c r="AO65" s="67">
        <f>'[20]Pivot Additions'!AG131</f>
        <v>0</v>
      </c>
      <c r="AP65" s="67">
        <f>IF('Net Plant'!I65&gt;0,'Gross Plant'!K65*$AH65/12,0)</f>
        <v>0</v>
      </c>
      <c r="AQ65" s="67">
        <f>IF('Net Plant'!J65&gt;0,'Gross Plant'!L65*$AH65/12,0)</f>
        <v>0</v>
      </c>
      <c r="AR65" s="67">
        <f>IF('Net Plant'!K65&gt;0,'Gross Plant'!M65*$AH65/12,0)</f>
        <v>0</v>
      </c>
      <c r="AS65" s="67">
        <f>IF('Net Plant'!L65&gt;0,'Gross Plant'!N65*$AH65/12,0)</f>
        <v>0</v>
      </c>
      <c r="AT65" s="67">
        <f>IF('Net Plant'!M65&gt;0,'Gross Plant'!O65*$AH65/12,0)</f>
        <v>0</v>
      </c>
      <c r="AU65" s="67">
        <f>IF('Net Plant'!N65&gt;0,'Gross Plant'!P65*$AH65/12,0)</f>
        <v>0</v>
      </c>
      <c r="AV65" s="67">
        <f>IF('Net Plant'!O65&gt;0,'Gross Plant'!Q65*$AH65/12,0)</f>
        <v>0</v>
      </c>
      <c r="AW65" s="67">
        <f>IF('Net Plant'!P65&gt;0,'Gross Plant'!R65*$AH65/12,0)</f>
        <v>0</v>
      </c>
      <c r="AX65" s="67">
        <f>IF('Net Plant'!Q65&gt;0,'Gross Plant'!S65*$AH65/12,0)</f>
        <v>0</v>
      </c>
      <c r="AY65" s="41">
        <f>IF('Net Plant'!R65&gt;0,'Gross Plant'!U65*$AI65/12,0)</f>
        <v>0</v>
      </c>
      <c r="AZ65" s="41">
        <f>IF('Net Plant'!S65&gt;0,'Gross Plant'!V65*$AI65/12,0)</f>
        <v>0</v>
      </c>
      <c r="BA65" s="41">
        <f>IF('Net Plant'!T65&gt;0,'Gross Plant'!W65*$AI65/12,0)</f>
        <v>578.47500000000002</v>
      </c>
      <c r="BB65" s="41">
        <f>IF('Net Plant'!U65&gt;0,'Gross Plant'!X65*$AI65/12,0)</f>
        <v>786.80833333333339</v>
      </c>
      <c r="BC65" s="41">
        <f>IF('Net Plant'!V65&gt;0,'Gross Plant'!Y65*$AI65/12,0)</f>
        <v>786.80833333333339</v>
      </c>
      <c r="BD65" s="41">
        <f>IF('Net Plant'!W65&gt;0,'Gross Plant'!Z65*$AI65/12,0)</f>
        <v>786.80833333333339</v>
      </c>
      <c r="BE65" s="41">
        <f>IF('Net Plant'!X65&gt;0,'Gross Plant'!AA65*$AI65/12,0)</f>
        <v>786.80833333333339</v>
      </c>
      <c r="BF65" s="41">
        <f>IF('Net Plant'!Y65&gt;0,'Gross Plant'!AB65*$AI65/12,0)</f>
        <v>786.80833333333339</v>
      </c>
      <c r="BG65" s="41">
        <f>IF('Net Plant'!Z65&gt;0,'Gross Plant'!AC65*$AI65/12,0)</f>
        <v>786.80833333333339</v>
      </c>
      <c r="BH65" s="41">
        <f>IF('Net Plant'!AA65&gt;0,'Gross Plant'!AD65*$AI65/12,0)</f>
        <v>786.80833333333339</v>
      </c>
      <c r="BI65" s="41">
        <f>IF('Net Plant'!AB65&gt;0,'Gross Plant'!AE65*$AI65/12,0)</f>
        <v>786.80833333333339</v>
      </c>
      <c r="BJ65" s="41">
        <f>IF('Net Plant'!AC65&gt;0,'Gross Plant'!AF65*$AI65/12,0)</f>
        <v>786.80833333333339</v>
      </c>
      <c r="BK65" s="23">
        <f t="shared" si="147"/>
        <v>7659.75</v>
      </c>
      <c r="BL65" s="41"/>
      <c r="BM65" s="67">
        <f>'[20]Pivot Retires'!AB131</f>
        <v>0</v>
      </c>
      <c r="BN65" s="67">
        <f>'[20]Pivot Retires'!AC131</f>
        <v>0</v>
      </c>
      <c r="BO65" s="67">
        <f>'[20]Pivot Retires'!AD131</f>
        <v>0</v>
      </c>
      <c r="BP65" s="67">
        <f>'[20]Pivot Retires'!AE131</f>
        <v>0</v>
      </c>
      <c r="BQ65" s="67">
        <f>'[20]Pivot Retires'!AF131</f>
        <v>0</v>
      </c>
      <c r="BR65" s="67">
        <f>'[20]Pivot Retires'!AG131</f>
        <v>0</v>
      </c>
      <c r="BS65" s="31">
        <f>'Gross Plant'!BQ65</f>
        <v>0</v>
      </c>
      <c r="BT65" s="41">
        <f>'Gross Plant'!BR65</f>
        <v>0</v>
      </c>
      <c r="BU65" s="41">
        <f>'Gross Plant'!BS65</f>
        <v>0</v>
      </c>
      <c r="BV65" s="41">
        <f>'Gross Plant'!BT65</f>
        <v>0</v>
      </c>
      <c r="BW65" s="41">
        <f>'Gross Plant'!BU65</f>
        <v>0</v>
      </c>
      <c r="BX65" s="41">
        <f>'Gross Plant'!BV65</f>
        <v>0</v>
      </c>
      <c r="BY65" s="41">
        <f>'Gross Plant'!BW65</f>
        <v>0</v>
      </c>
      <c r="BZ65" s="41">
        <f>'Gross Plant'!BX65</f>
        <v>0</v>
      </c>
      <c r="CA65" s="41">
        <f>'Gross Plant'!BY65</f>
        <v>0</v>
      </c>
      <c r="CB65" s="41">
        <f>'Gross Plant'!BZ65</f>
        <v>0</v>
      </c>
      <c r="CC65" s="41">
        <f>'Gross Plant'!CA65</f>
        <v>0</v>
      </c>
      <c r="CD65" s="41">
        <f>'Gross Plant'!CB65</f>
        <v>0</v>
      </c>
      <c r="CE65" s="41">
        <f>'Gross Plant'!CC65</f>
        <v>0</v>
      </c>
      <c r="CF65" s="41">
        <f>'Gross Plant'!CD65</f>
        <v>0</v>
      </c>
      <c r="CG65" s="41">
        <f>'Gross Plant'!CE65</f>
        <v>0</v>
      </c>
      <c r="CH65" s="41">
        <f>'Gross Plant'!CF65</f>
        <v>0</v>
      </c>
      <c r="CI65" s="41">
        <f>'Gross Plant'!CG65</f>
        <v>0</v>
      </c>
      <c r="CJ65" s="41">
        <f>'Gross Plant'!CH65</f>
        <v>0</v>
      </c>
      <c r="CK65" s="41">
        <f>'Gross Plant'!CI65</f>
        <v>0</v>
      </c>
      <c r="CL65" s="41">
        <f>'Gross Plant'!CJ65</f>
        <v>0</v>
      </c>
      <c r="CM65" s="41">
        <f>'Gross Plant'!CK65</f>
        <v>0</v>
      </c>
      <c r="CN65" s="41"/>
      <c r="CO65" s="67">
        <f>'[20]Pivot Transfers'!AB131</f>
        <v>0</v>
      </c>
      <c r="CP65" s="67">
        <f>'[20]Pivot Transfers'!AC131</f>
        <v>0</v>
      </c>
      <c r="CQ65" s="67">
        <f>'[20]Pivot Transfers'!AD131</f>
        <v>0</v>
      </c>
      <c r="CR65" s="67">
        <f>'[20]Pivot Transfers'!AE131</f>
        <v>0</v>
      </c>
      <c r="CS65" s="67">
        <f>'[20]Pivot Transfers'!AF131</f>
        <v>0</v>
      </c>
      <c r="CT65" s="67">
        <f>'[20]Pivot Transfers'!AG131</f>
        <v>0</v>
      </c>
      <c r="CU65" s="31">
        <v>0</v>
      </c>
      <c r="CV65" s="31">
        <v>0</v>
      </c>
      <c r="CW65" s="31">
        <v>0</v>
      </c>
      <c r="CX65" s="31">
        <v>0</v>
      </c>
      <c r="CY65" s="31">
        <v>0</v>
      </c>
      <c r="CZ65" s="31">
        <v>0</v>
      </c>
      <c r="DA65" s="31">
        <v>0</v>
      </c>
      <c r="DB65" s="31">
        <v>0</v>
      </c>
      <c r="DC65" s="31">
        <v>0</v>
      </c>
      <c r="DD65" s="3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/>
      <c r="DQ65" s="111">
        <f>'[20]Pivot COR'!AB131</f>
        <v>0</v>
      </c>
      <c r="DR65" s="111">
        <f>'[20]Pivot COR'!AC131</f>
        <v>0</v>
      </c>
      <c r="DS65" s="111">
        <f>'[20]Pivot COR'!AD131</f>
        <v>0</v>
      </c>
      <c r="DT65" s="111">
        <f>'[20]Pivot COR'!AE131</f>
        <v>0</v>
      </c>
      <c r="DU65" s="111">
        <f>'[20]Pivot COR'!AF131</f>
        <v>0</v>
      </c>
      <c r="DV65" s="111">
        <f>'[20]Pivot COR'!AG131</f>
        <v>0</v>
      </c>
      <c r="DW65" s="60">
        <f>SUM('Gross Plant'!$AH65:$AM65)/SUM('Gross Plant'!$AH$80:$AM$80)*$DW$80</f>
        <v>0</v>
      </c>
      <c r="DX65" s="60">
        <f>-SUM('Gross Plant'!$AH65:$AM65)/SUM('Gross Plant'!$AH$80:$AM$80)*'Capital Spending'!D$10*Reserve!$DW$1</f>
        <v>0</v>
      </c>
      <c r="DY65" s="60">
        <f>-SUM('Gross Plant'!$AH65:$AM65)/SUM('Gross Plant'!$AH$80:$AM$80)*'Capital Spending'!E$10*Reserve!$DW$1</f>
        <v>0</v>
      </c>
      <c r="DZ65" s="60">
        <f>-SUM('Gross Plant'!$AH65:$AM65)/SUM('Gross Plant'!$AH$80:$AM$80)*'Capital Spending'!F$10*Reserve!$DW$1</f>
        <v>0</v>
      </c>
      <c r="EA65" s="60">
        <f>-SUM('Gross Plant'!$AH65:$AM65)/SUM('Gross Plant'!$AH$80:$AM$80)*'Capital Spending'!G$10*Reserve!$DW$1</f>
        <v>0</v>
      </c>
      <c r="EB65" s="60">
        <f>-SUM('Gross Plant'!$AH65:$AM65)/SUM('Gross Plant'!$AH$80:$AM$80)*'Capital Spending'!H$10*Reserve!$DW$1</f>
        <v>0</v>
      </c>
      <c r="EC65" s="60">
        <f>-SUM('Gross Plant'!$AH65:$AM65)/SUM('Gross Plant'!$AH$80:$AM$80)*'Capital Spending'!I$10*Reserve!$DW$1</f>
        <v>0</v>
      </c>
      <c r="ED65" s="60">
        <f>-SUM('Gross Plant'!$AH65:$AM65)/SUM('Gross Plant'!$AH$80:$AM$80)*'Capital Spending'!J$10*Reserve!$DW$1</f>
        <v>0</v>
      </c>
      <c r="EE65" s="60">
        <f>-SUM('Gross Plant'!$AH65:$AM65)/SUM('Gross Plant'!$AH$80:$AM$80)*'Capital Spending'!K$10*Reserve!$DW$1</f>
        <v>0</v>
      </c>
      <c r="EF65" s="60">
        <f>-SUM('Gross Plant'!$AH65:$AM65)/SUM('Gross Plant'!$AH$80:$AM$80)*'Capital Spending'!L$10*Reserve!$DW$1</f>
        <v>0</v>
      </c>
      <c r="EG65" s="60">
        <f>-SUM('Gross Plant'!$AH65:$AM65)/SUM('Gross Plant'!$AH$80:$AM$80)*'Capital Spending'!M$10*Reserve!$DW$1</f>
        <v>0</v>
      </c>
      <c r="EH65" s="60">
        <f>-SUM('Gross Plant'!$AH65:$AM65)/SUM('Gross Plant'!$AH$80:$AM$80)*'Capital Spending'!N$10*Reserve!$DW$1</f>
        <v>0</v>
      </c>
      <c r="EI65" s="60">
        <f>-SUM('Gross Plant'!$AH65:$AM65)/SUM('Gross Plant'!$AH$80:$AM$80)*'Capital Spending'!O$10*Reserve!$DW$1</f>
        <v>0</v>
      </c>
      <c r="EJ65" s="60">
        <f>-SUM('Gross Plant'!$AH65:$AM65)/SUM('Gross Plant'!$AH$80:$AM$80)*'Capital Spending'!P$10*Reserve!$DW$1</f>
        <v>0</v>
      </c>
      <c r="EK65" s="60">
        <f>-SUM('Gross Plant'!$AH65:$AM65)/SUM('Gross Plant'!$AH$80:$AM$80)*'Capital Spending'!Q$10*Reserve!$DW$1</f>
        <v>0</v>
      </c>
      <c r="EL65" s="60">
        <f>-SUM('Gross Plant'!$AH65:$AM65)/SUM('Gross Plant'!$AH$80:$AM$80)*'Capital Spending'!R$10*Reserve!$DW$1</f>
        <v>0</v>
      </c>
      <c r="EM65" s="60">
        <f>-SUM('Gross Plant'!$AH65:$AM65)/SUM('Gross Plant'!$AH$80:$AM$80)*'Capital Spending'!S$10*Reserve!$DW$1</f>
        <v>0</v>
      </c>
      <c r="EN65" s="60">
        <f>-SUM('Gross Plant'!$AH65:$AM65)/SUM('Gross Plant'!$AH$80:$AM$80)*'Capital Spending'!T$10*Reserve!$DW$1</f>
        <v>0</v>
      </c>
      <c r="EO65" s="60">
        <f>-SUM('Gross Plant'!$AH65:$AM65)/SUM('Gross Plant'!$AH$80:$AM$80)*'Capital Spending'!U$10*Reserve!$DW$1</f>
        <v>0</v>
      </c>
      <c r="EP65" s="60">
        <f>-SUM('Gross Plant'!$AH65:$AM65)/SUM('Gross Plant'!$AH$80:$AM$80)*'Capital Spending'!V$10*Reserve!$DW$1</f>
        <v>0</v>
      </c>
      <c r="EQ65" s="60">
        <f>-SUM('Gross Plant'!$AH65:$AM65)/SUM('Gross Plant'!$AH$80:$AM$80)*'Capital Spending'!W$10*Reserve!$DW$1</f>
        <v>0</v>
      </c>
    </row>
    <row r="66" spans="1:147">
      <c r="A66" s="51">
        <v>39100</v>
      </c>
      <c r="B66" s="32" t="s">
        <v>12</v>
      </c>
      <c r="C66" s="53">
        <f t="shared" si="117"/>
        <v>40234.098596153854</v>
      </c>
      <c r="D66" s="53">
        <f t="shared" si="118"/>
        <v>42398.639615384629</v>
      </c>
      <c r="E66" s="73">
        <f>'[20]Pivot End Balances'!AA132</f>
        <v>41784</v>
      </c>
      <c r="F66" s="44">
        <f t="shared" si="119"/>
        <v>39553.980000000003</v>
      </c>
      <c r="G66" s="44">
        <f t="shared" si="120"/>
        <v>39553.980000000003</v>
      </c>
      <c r="H66" s="44">
        <f t="shared" si="121"/>
        <v>39553.980000000003</v>
      </c>
      <c r="I66" s="44">
        <f t="shared" si="122"/>
        <v>39553.980000000003</v>
      </c>
      <c r="J66" s="44">
        <f t="shared" si="123"/>
        <v>39745.94</v>
      </c>
      <c r="K66" s="41">
        <f t="shared" si="124"/>
        <v>39937.9</v>
      </c>
      <c r="L66" s="41">
        <f t="shared" si="125"/>
        <v>40115.620083333335</v>
      </c>
      <c r="M66" s="41">
        <f t="shared" si="126"/>
        <v>40293.340166666669</v>
      </c>
      <c r="N66" s="41">
        <f t="shared" si="127"/>
        <v>40471.060250000002</v>
      </c>
      <c r="O66" s="41">
        <f t="shared" si="128"/>
        <v>40648.780333333336</v>
      </c>
      <c r="P66" s="41">
        <f t="shared" si="129"/>
        <v>40826.500416666669</v>
      </c>
      <c r="Q66" s="41">
        <f t="shared" si="130"/>
        <v>41004.220500000003</v>
      </c>
      <c r="R66" s="41">
        <f t="shared" si="131"/>
        <v>41181.940583333337</v>
      </c>
      <c r="S66" s="41">
        <f t="shared" si="132"/>
        <v>41359.66066666667</v>
      </c>
      <c r="T66" s="41">
        <f t="shared" si="133"/>
        <v>41537.380750000004</v>
      </c>
      <c r="U66" s="41">
        <f t="shared" si="134"/>
        <v>41715.100833333338</v>
      </c>
      <c r="V66" s="41">
        <f t="shared" si="135"/>
        <v>41892.820916666671</v>
      </c>
      <c r="W66" s="41">
        <f t="shared" si="136"/>
        <v>42070.541000000005</v>
      </c>
      <c r="X66" s="41">
        <f t="shared" si="137"/>
        <v>42248.261083333338</v>
      </c>
      <c r="Y66" s="41">
        <f t="shared" si="138"/>
        <v>42425.981166666672</v>
      </c>
      <c r="Z66" s="41">
        <f t="shared" si="139"/>
        <v>42603.701250000006</v>
      </c>
      <c r="AA66" s="41">
        <f t="shared" si="140"/>
        <v>42781.421333333339</v>
      </c>
      <c r="AB66" s="41">
        <f t="shared" si="141"/>
        <v>42781.421333333339</v>
      </c>
      <c r="AC66" s="41">
        <f t="shared" si="142"/>
        <v>42781.421333333339</v>
      </c>
      <c r="AD66" s="41">
        <f t="shared" si="143"/>
        <v>42781.421333333339</v>
      </c>
      <c r="AE66" s="41">
        <f t="shared" si="144"/>
        <v>42781.421333333339</v>
      </c>
      <c r="AF66" s="41">
        <f t="shared" si="145"/>
        <v>42781.421333333339</v>
      </c>
      <c r="AG66" s="23">
        <f t="shared" si="146"/>
        <v>42399</v>
      </c>
      <c r="AH66" s="83">
        <f>'[25]KYMD Gnrl Office'!E18</f>
        <v>0.05</v>
      </c>
      <c r="AI66" s="83">
        <f>'[25]KYMD Gnrl Office'!F18</f>
        <v>0.05</v>
      </c>
      <c r="AJ66" s="67">
        <f>'[20]Pivot Additions'!AB132</f>
        <v>0</v>
      </c>
      <c r="AK66" s="67">
        <f>'[20]Pivot Additions'!AC132</f>
        <v>0</v>
      </c>
      <c r="AL66" s="67">
        <f>'[20]Pivot Additions'!AD132</f>
        <v>0</v>
      </c>
      <c r="AM66" s="67">
        <f>'[20]Pivot Additions'!AE132</f>
        <v>0</v>
      </c>
      <c r="AN66" s="67">
        <f>'[20]Pivot Additions'!AF132</f>
        <v>191.96</v>
      </c>
      <c r="AO66" s="67">
        <f>'[20]Pivot Additions'!AG132</f>
        <v>191.96</v>
      </c>
      <c r="AP66" s="67">
        <f>IF('Net Plant'!I66&gt;0,'Gross Plant'!K66*$AH66/12,0)</f>
        <v>177.72008333333338</v>
      </c>
      <c r="AQ66" s="67">
        <f>IF('Net Plant'!J66&gt;0,'Gross Plant'!L66*$AH66/12,0)</f>
        <v>177.72008333333338</v>
      </c>
      <c r="AR66" s="67">
        <f>IF('Net Plant'!K66&gt;0,'Gross Plant'!M66*$AH66/12,0)</f>
        <v>177.72008333333338</v>
      </c>
      <c r="AS66" s="67">
        <f>IF('Net Plant'!L66&gt;0,'Gross Plant'!N66*$AH66/12,0)</f>
        <v>177.72008333333338</v>
      </c>
      <c r="AT66" s="67">
        <f>IF('Net Plant'!M66&gt;0,'Gross Plant'!O66*$AH66/12,0)</f>
        <v>177.72008333333338</v>
      </c>
      <c r="AU66" s="67">
        <f>IF('Net Plant'!N66&gt;0,'Gross Plant'!P66*$AH66/12,0)</f>
        <v>177.72008333333338</v>
      </c>
      <c r="AV66" s="67">
        <f>IF('Net Plant'!O66&gt;0,'Gross Plant'!Q66*$AH66/12,0)</f>
        <v>177.72008333333338</v>
      </c>
      <c r="AW66" s="67">
        <f>IF('Net Plant'!P66&gt;0,'Gross Plant'!R66*$AH66/12,0)</f>
        <v>177.72008333333338</v>
      </c>
      <c r="AX66" s="67">
        <f>IF('Net Plant'!Q66&gt;0,'Gross Plant'!S66*$AH66/12,0)</f>
        <v>177.72008333333338</v>
      </c>
      <c r="AY66" s="41">
        <f>IF('Net Plant'!R66&gt;0,'Gross Plant'!U66*$AI66/12,0)</f>
        <v>177.72008333333338</v>
      </c>
      <c r="AZ66" s="41">
        <f>IF('Net Plant'!S66&gt;0,'Gross Plant'!V66*$AI66/12,0)</f>
        <v>177.72008333333338</v>
      </c>
      <c r="BA66" s="41">
        <f>IF('Net Plant'!T66&gt;0,'Gross Plant'!W66*$AI66/12,0)</f>
        <v>177.72008333333338</v>
      </c>
      <c r="BB66" s="41">
        <f>IF('Net Plant'!U66&gt;0,'Gross Plant'!X66*$AI66/12,0)</f>
        <v>177.72008333333338</v>
      </c>
      <c r="BC66" s="41">
        <f>IF('Net Plant'!V66&gt;0,'Gross Plant'!Y66*$AI66/12,0)</f>
        <v>177.72008333333338</v>
      </c>
      <c r="BD66" s="41">
        <f>IF('Net Plant'!W66&gt;0,'Gross Plant'!Z66*$AI66/12,0)</f>
        <v>177.72008333333338</v>
      </c>
      <c r="BE66" s="41">
        <f>IF('Net Plant'!X66&gt;0,'Gross Plant'!AA66*$AI66/12,0)</f>
        <v>177.72008333333338</v>
      </c>
      <c r="BF66" s="41">
        <f>IF('Net Plant'!Y66&gt;0,'Gross Plant'!AB66*$AI66/12,0)</f>
        <v>0</v>
      </c>
      <c r="BG66" s="41">
        <f>IF('Net Plant'!Z66&gt;0,'Gross Plant'!AC66*$AI66/12,0)</f>
        <v>0</v>
      </c>
      <c r="BH66" s="41">
        <f>IF('Net Plant'!AA66&gt;0,'Gross Plant'!AD66*$AI66/12,0)</f>
        <v>0</v>
      </c>
      <c r="BI66" s="41">
        <f>IF('Net Plant'!AB66&gt;0,'Gross Plant'!AE66*$AI66/12,0)</f>
        <v>0</v>
      </c>
      <c r="BJ66" s="41">
        <f>IF('Net Plant'!AC66&gt;0,'Gross Plant'!AF66*$AI66/12,0)</f>
        <v>0</v>
      </c>
      <c r="BK66" s="23">
        <f t="shared" si="147"/>
        <v>1244.0405833333336</v>
      </c>
      <c r="BL66" s="41"/>
      <c r="BM66" s="67">
        <f>'[20]Pivot Retires'!AB132</f>
        <v>-2230.02</v>
      </c>
      <c r="BN66" s="67">
        <f>'[20]Pivot Retires'!AC132</f>
        <v>0</v>
      </c>
      <c r="BO66" s="67">
        <f>'[20]Pivot Retires'!AD132</f>
        <v>0</v>
      </c>
      <c r="BP66" s="67">
        <f>'[20]Pivot Retires'!AE132</f>
        <v>0</v>
      </c>
      <c r="BQ66" s="67">
        <f>'[20]Pivot Retires'!AF132</f>
        <v>0</v>
      </c>
      <c r="BR66" s="67">
        <f>'[20]Pivot Retires'!AG132</f>
        <v>0</v>
      </c>
      <c r="BS66" s="31">
        <f>'Gross Plant'!BQ66</f>
        <v>0</v>
      </c>
      <c r="BT66" s="41">
        <f>'Gross Plant'!BR66</f>
        <v>0</v>
      </c>
      <c r="BU66" s="41">
        <f>'Gross Plant'!BS66</f>
        <v>0</v>
      </c>
      <c r="BV66" s="41">
        <f>'Gross Plant'!BT66</f>
        <v>0</v>
      </c>
      <c r="BW66" s="41">
        <f>'Gross Plant'!BU66</f>
        <v>0</v>
      </c>
      <c r="BX66" s="41">
        <f>'Gross Plant'!BV66</f>
        <v>0</v>
      </c>
      <c r="BY66" s="41">
        <f>'Gross Plant'!BW66</f>
        <v>0</v>
      </c>
      <c r="BZ66" s="41">
        <f>'Gross Plant'!BX66</f>
        <v>0</v>
      </c>
      <c r="CA66" s="41">
        <f>'Gross Plant'!BY66</f>
        <v>0</v>
      </c>
      <c r="CB66" s="41">
        <f>'Gross Plant'!BZ66</f>
        <v>0</v>
      </c>
      <c r="CC66" s="41">
        <f>'Gross Plant'!CA66</f>
        <v>0</v>
      </c>
      <c r="CD66" s="41">
        <f>'Gross Plant'!CB66</f>
        <v>0</v>
      </c>
      <c r="CE66" s="41">
        <f>'Gross Plant'!CC66</f>
        <v>0</v>
      </c>
      <c r="CF66" s="41">
        <f>'Gross Plant'!CD66</f>
        <v>0</v>
      </c>
      <c r="CG66" s="41">
        <f>'Gross Plant'!CE66</f>
        <v>0</v>
      </c>
      <c r="CH66" s="41">
        <f>'Gross Plant'!CF66</f>
        <v>0</v>
      </c>
      <c r="CI66" s="41">
        <f>'Gross Plant'!CG66</f>
        <v>0</v>
      </c>
      <c r="CJ66" s="41">
        <f>'Gross Plant'!CH66</f>
        <v>0</v>
      </c>
      <c r="CK66" s="41">
        <f>'Gross Plant'!CI66</f>
        <v>0</v>
      </c>
      <c r="CL66" s="41">
        <f>'Gross Plant'!CJ66</f>
        <v>0</v>
      </c>
      <c r="CM66" s="41">
        <f>'Gross Plant'!CK66</f>
        <v>0</v>
      </c>
      <c r="CN66" s="41"/>
      <c r="CO66" s="67">
        <f>'[20]Pivot Transfers'!AB132</f>
        <v>0</v>
      </c>
      <c r="CP66" s="67">
        <f>'[20]Pivot Transfers'!AC132</f>
        <v>0</v>
      </c>
      <c r="CQ66" s="67">
        <f>'[20]Pivot Transfers'!AD132</f>
        <v>0</v>
      </c>
      <c r="CR66" s="67">
        <f>'[20]Pivot Transfers'!AE132</f>
        <v>0</v>
      </c>
      <c r="CS66" s="67">
        <f>'[20]Pivot Transfers'!AF132</f>
        <v>0</v>
      </c>
      <c r="CT66" s="67">
        <f>'[20]Pivot Transfers'!AG132</f>
        <v>0</v>
      </c>
      <c r="CU66" s="31">
        <v>0</v>
      </c>
      <c r="CV66" s="31">
        <v>0</v>
      </c>
      <c r="CW66" s="31">
        <v>0</v>
      </c>
      <c r="CX66" s="31">
        <v>0</v>
      </c>
      <c r="CY66" s="31">
        <v>0</v>
      </c>
      <c r="CZ66" s="31">
        <v>0</v>
      </c>
      <c r="DA66" s="31">
        <v>0</v>
      </c>
      <c r="DB66" s="31">
        <v>0</v>
      </c>
      <c r="DC66" s="31">
        <v>0</v>
      </c>
      <c r="DD66" s="3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/>
      <c r="DQ66" s="111">
        <f>'[20]Pivot COR'!AB132</f>
        <v>0</v>
      </c>
      <c r="DR66" s="111">
        <f>'[20]Pivot COR'!AC132</f>
        <v>0</v>
      </c>
      <c r="DS66" s="111">
        <f>'[20]Pivot COR'!AD132</f>
        <v>0</v>
      </c>
      <c r="DT66" s="111">
        <f>'[20]Pivot COR'!AE132</f>
        <v>0</v>
      </c>
      <c r="DU66" s="111">
        <f>'[20]Pivot COR'!AF132</f>
        <v>0</v>
      </c>
      <c r="DV66" s="111">
        <f>'[20]Pivot COR'!AG132</f>
        <v>0</v>
      </c>
      <c r="DW66" s="60">
        <f>SUM('Gross Plant'!$AH66:$AM66)/SUM('Gross Plant'!$AH$80:$AM$80)*$DW$80</f>
        <v>0</v>
      </c>
      <c r="DX66" s="60">
        <f>-SUM('Gross Plant'!$AH66:$AM66)/SUM('Gross Plant'!$AH$80:$AM$80)*'Capital Spending'!D$10*Reserve!$DW$1</f>
        <v>0</v>
      </c>
      <c r="DY66" s="60">
        <f>-SUM('Gross Plant'!$AH66:$AM66)/SUM('Gross Plant'!$AH$80:$AM$80)*'Capital Spending'!E$10*Reserve!$DW$1</f>
        <v>0</v>
      </c>
      <c r="DZ66" s="60">
        <f>-SUM('Gross Plant'!$AH66:$AM66)/SUM('Gross Plant'!$AH$80:$AM$80)*'Capital Spending'!F$10*Reserve!$DW$1</f>
        <v>0</v>
      </c>
      <c r="EA66" s="60">
        <f>-SUM('Gross Plant'!$AH66:$AM66)/SUM('Gross Plant'!$AH$80:$AM$80)*'Capital Spending'!G$10*Reserve!$DW$1</f>
        <v>0</v>
      </c>
      <c r="EB66" s="60">
        <f>-SUM('Gross Plant'!$AH66:$AM66)/SUM('Gross Plant'!$AH$80:$AM$80)*'Capital Spending'!H$10*Reserve!$DW$1</f>
        <v>0</v>
      </c>
      <c r="EC66" s="60">
        <f>-SUM('Gross Plant'!$AH66:$AM66)/SUM('Gross Plant'!$AH$80:$AM$80)*'Capital Spending'!I$10*Reserve!$DW$1</f>
        <v>0</v>
      </c>
      <c r="ED66" s="60">
        <f>-SUM('Gross Plant'!$AH66:$AM66)/SUM('Gross Plant'!$AH$80:$AM$80)*'Capital Spending'!J$10*Reserve!$DW$1</f>
        <v>0</v>
      </c>
      <c r="EE66" s="60">
        <f>-SUM('Gross Plant'!$AH66:$AM66)/SUM('Gross Plant'!$AH$80:$AM$80)*'Capital Spending'!K$10*Reserve!$DW$1</f>
        <v>0</v>
      </c>
      <c r="EF66" s="60">
        <f>-SUM('Gross Plant'!$AH66:$AM66)/SUM('Gross Plant'!$AH$80:$AM$80)*'Capital Spending'!L$10*Reserve!$DW$1</f>
        <v>0</v>
      </c>
      <c r="EG66" s="60">
        <f>-SUM('Gross Plant'!$AH66:$AM66)/SUM('Gross Plant'!$AH$80:$AM$80)*'Capital Spending'!M$10*Reserve!$DW$1</f>
        <v>0</v>
      </c>
      <c r="EH66" s="60">
        <f>-SUM('Gross Plant'!$AH66:$AM66)/SUM('Gross Plant'!$AH$80:$AM$80)*'Capital Spending'!N$10*Reserve!$DW$1</f>
        <v>0</v>
      </c>
      <c r="EI66" s="60">
        <f>-SUM('Gross Plant'!$AH66:$AM66)/SUM('Gross Plant'!$AH$80:$AM$80)*'Capital Spending'!O$10*Reserve!$DW$1</f>
        <v>0</v>
      </c>
      <c r="EJ66" s="60">
        <f>-SUM('Gross Plant'!$AH66:$AM66)/SUM('Gross Plant'!$AH$80:$AM$80)*'Capital Spending'!P$10*Reserve!$DW$1</f>
        <v>0</v>
      </c>
      <c r="EK66" s="60">
        <f>-SUM('Gross Plant'!$AH66:$AM66)/SUM('Gross Plant'!$AH$80:$AM$80)*'Capital Spending'!Q$10*Reserve!$DW$1</f>
        <v>0</v>
      </c>
      <c r="EL66" s="60">
        <f>-SUM('Gross Plant'!$AH66:$AM66)/SUM('Gross Plant'!$AH$80:$AM$80)*'Capital Spending'!R$10*Reserve!$DW$1</f>
        <v>0</v>
      </c>
      <c r="EM66" s="60">
        <f>-SUM('Gross Plant'!$AH66:$AM66)/SUM('Gross Plant'!$AH$80:$AM$80)*'Capital Spending'!S$10*Reserve!$DW$1</f>
        <v>0</v>
      </c>
      <c r="EN66" s="60">
        <f>-SUM('Gross Plant'!$AH66:$AM66)/SUM('Gross Plant'!$AH$80:$AM$80)*'Capital Spending'!T$10*Reserve!$DW$1</f>
        <v>0</v>
      </c>
      <c r="EO66" s="60">
        <f>-SUM('Gross Plant'!$AH66:$AM66)/SUM('Gross Plant'!$AH$80:$AM$80)*'Capital Spending'!U$10*Reserve!$DW$1</f>
        <v>0</v>
      </c>
      <c r="EP66" s="60">
        <f>-SUM('Gross Plant'!$AH66:$AM66)/SUM('Gross Plant'!$AH$80:$AM$80)*'Capital Spending'!V$10*Reserve!$DW$1</f>
        <v>0</v>
      </c>
      <c r="EQ66" s="60">
        <f>-SUM('Gross Plant'!$AH66:$AM66)/SUM('Gross Plant'!$AH$80:$AM$80)*'Capital Spending'!W$10*Reserve!$DW$1</f>
        <v>0</v>
      </c>
    </row>
    <row r="67" spans="1:147">
      <c r="A67" s="51">
        <v>39200</v>
      </c>
      <c r="B67" s="40" t="s">
        <v>40</v>
      </c>
      <c r="C67" s="53">
        <f t="shared" si="117"/>
        <v>3941.1102742499997</v>
      </c>
      <c r="D67" s="53">
        <f t="shared" si="118"/>
        <v>4109.7972422500006</v>
      </c>
      <c r="E67" s="73">
        <f>'[20]Pivot End Balances'!AA133</f>
        <v>3904.21</v>
      </c>
      <c r="F67" s="44">
        <f t="shared" si="119"/>
        <v>3904.21</v>
      </c>
      <c r="G67" s="44">
        <f t="shared" si="120"/>
        <v>3904.21</v>
      </c>
      <c r="H67" s="44">
        <f t="shared" si="121"/>
        <v>3904.21</v>
      </c>
      <c r="I67" s="44">
        <f t="shared" si="122"/>
        <v>3904.21</v>
      </c>
      <c r="J67" s="44">
        <f t="shared" si="123"/>
        <v>3904.21</v>
      </c>
      <c r="K67" s="41">
        <f t="shared" si="124"/>
        <v>3904.21</v>
      </c>
      <c r="L67" s="41">
        <f t="shared" si="125"/>
        <v>3927.0530269166666</v>
      </c>
      <c r="M67" s="41">
        <f t="shared" si="126"/>
        <v>3949.8960538333331</v>
      </c>
      <c r="N67" s="41">
        <f t="shared" si="127"/>
        <v>3972.7390807499996</v>
      </c>
      <c r="O67" s="41">
        <f t="shared" si="128"/>
        <v>3995.5821076666662</v>
      </c>
      <c r="P67" s="41">
        <f t="shared" si="129"/>
        <v>4018.4251345833327</v>
      </c>
      <c r="Q67" s="41">
        <f t="shared" si="130"/>
        <v>4041.2681614999992</v>
      </c>
      <c r="R67" s="41">
        <f t="shared" si="131"/>
        <v>4064.1111884166658</v>
      </c>
      <c r="S67" s="41">
        <f t="shared" si="132"/>
        <v>4086.9542153333323</v>
      </c>
      <c r="T67" s="41">
        <f t="shared" si="133"/>
        <v>4109.7972422499988</v>
      </c>
      <c r="U67" s="41">
        <f t="shared" si="134"/>
        <v>4109.7972422499988</v>
      </c>
      <c r="V67" s="41">
        <f t="shared" si="135"/>
        <v>4109.7972422499988</v>
      </c>
      <c r="W67" s="41">
        <f t="shared" si="136"/>
        <v>4109.7972422499988</v>
      </c>
      <c r="X67" s="41">
        <f t="shared" si="137"/>
        <v>4109.7972422499988</v>
      </c>
      <c r="Y67" s="41">
        <f t="shared" si="138"/>
        <v>4109.7972422499988</v>
      </c>
      <c r="Z67" s="41">
        <f t="shared" si="139"/>
        <v>4109.7972422499988</v>
      </c>
      <c r="AA67" s="41">
        <f t="shared" si="140"/>
        <v>4109.7972422499988</v>
      </c>
      <c r="AB67" s="41">
        <f t="shared" si="141"/>
        <v>4109.7972422499988</v>
      </c>
      <c r="AC67" s="41">
        <f t="shared" si="142"/>
        <v>4109.7972422499988</v>
      </c>
      <c r="AD67" s="41">
        <f t="shared" si="143"/>
        <v>4109.7972422499988</v>
      </c>
      <c r="AE67" s="41">
        <f t="shared" si="144"/>
        <v>4109.7972422499988</v>
      </c>
      <c r="AF67" s="41">
        <f t="shared" si="145"/>
        <v>4109.7972422499988</v>
      </c>
      <c r="AG67" s="23">
        <f t="shared" si="146"/>
        <v>4110</v>
      </c>
      <c r="AH67" s="83">
        <f>'[25]KYMD Gnrl Office'!E21</f>
        <v>6.6699999999999995E-2</v>
      </c>
      <c r="AI67" s="83">
        <f>'[25]KYMD Gnrl Office'!F21</f>
        <v>6.6699999999999995E-2</v>
      </c>
      <c r="AJ67" s="67">
        <f>'[20]Pivot Additions'!AB133</f>
        <v>0</v>
      </c>
      <c r="AK67" s="67">
        <f>'[20]Pivot Additions'!AC133</f>
        <v>0</v>
      </c>
      <c r="AL67" s="67">
        <f>'[20]Pivot Additions'!AD133</f>
        <v>0</v>
      </c>
      <c r="AM67" s="67">
        <f>'[20]Pivot Additions'!AE133</f>
        <v>0</v>
      </c>
      <c r="AN67" s="67">
        <f>'[20]Pivot Additions'!AF133</f>
        <v>0</v>
      </c>
      <c r="AO67" s="67">
        <f>'[20]Pivot Additions'!AG133</f>
        <v>0</v>
      </c>
      <c r="AP67" s="67">
        <f>IF('Net Plant'!I67&gt;0,'Gross Plant'!K67*$AH67/12,0)</f>
        <v>22.843026916666663</v>
      </c>
      <c r="AQ67" s="67">
        <f>IF('Net Plant'!J67&gt;0,'Gross Plant'!L67*$AH67/12,0)</f>
        <v>22.843026916666663</v>
      </c>
      <c r="AR67" s="67">
        <f>IF('Net Plant'!K67&gt;0,'Gross Plant'!M67*$AH67/12,0)</f>
        <v>22.843026916666663</v>
      </c>
      <c r="AS67" s="67">
        <f>IF('Net Plant'!L67&gt;0,'Gross Plant'!N67*$AH67/12,0)</f>
        <v>22.843026916666663</v>
      </c>
      <c r="AT67" s="67">
        <f>IF('Net Plant'!M67&gt;0,'Gross Plant'!O67*$AH67/12,0)</f>
        <v>22.843026916666663</v>
      </c>
      <c r="AU67" s="67">
        <f>IF('Net Plant'!N67&gt;0,'Gross Plant'!P67*$AH67/12,0)</f>
        <v>22.843026916666663</v>
      </c>
      <c r="AV67" s="67">
        <f>IF('Net Plant'!O67&gt;0,'Gross Plant'!Q67*$AH67/12,0)</f>
        <v>22.843026916666663</v>
      </c>
      <c r="AW67" s="67">
        <f>IF('Net Plant'!P67&gt;0,'Gross Plant'!R67*$AH67/12,0)</f>
        <v>22.843026916666663</v>
      </c>
      <c r="AX67" s="67">
        <f>IF('Net Plant'!Q67&gt;0,'Gross Plant'!S67*$AH67/12,0)</f>
        <v>22.843026916666663</v>
      </c>
      <c r="AY67" s="41">
        <f>IF('Net Plant'!R67&gt;0,'Gross Plant'!U67*$AI67/12,0)</f>
        <v>0</v>
      </c>
      <c r="AZ67" s="41">
        <f>IF('Net Plant'!S67&gt;0,'Gross Plant'!V67*$AI67/12,0)</f>
        <v>0</v>
      </c>
      <c r="BA67" s="41">
        <f>IF('Net Plant'!T67&gt;0,'Gross Plant'!W67*$AI67/12,0)</f>
        <v>0</v>
      </c>
      <c r="BB67" s="41">
        <f>IF('Net Plant'!U67&gt;0,'Gross Plant'!X67*$AI67/12,0)</f>
        <v>0</v>
      </c>
      <c r="BC67" s="41">
        <f>IF('Net Plant'!V67&gt;0,'Gross Plant'!Y67*$AI67/12,0)</f>
        <v>0</v>
      </c>
      <c r="BD67" s="41">
        <f>IF('Net Plant'!W67&gt;0,'Gross Plant'!Z67*$AI67/12,0)</f>
        <v>0</v>
      </c>
      <c r="BE67" s="41">
        <f>IF('Net Plant'!X67&gt;0,'Gross Plant'!AA67*$AI67/12,0)</f>
        <v>0</v>
      </c>
      <c r="BF67" s="41">
        <f>IF('Net Plant'!Y67&gt;0,'Gross Plant'!AB67*$AI67/12,0)</f>
        <v>0</v>
      </c>
      <c r="BG67" s="41">
        <f>IF('Net Plant'!Z67&gt;0,'Gross Plant'!AC67*$AI67/12,0)</f>
        <v>0</v>
      </c>
      <c r="BH67" s="41">
        <f>IF('Net Plant'!AA67&gt;0,'Gross Plant'!AD67*$AI67/12,0)</f>
        <v>0</v>
      </c>
      <c r="BI67" s="41">
        <f>IF('Net Plant'!AB67&gt;0,'Gross Plant'!AE67*$AI67/12,0)</f>
        <v>0</v>
      </c>
      <c r="BJ67" s="41">
        <f>IF('Net Plant'!AC67&gt;0,'Gross Plant'!AF67*$AI67/12,0)</f>
        <v>0</v>
      </c>
      <c r="BK67" s="23">
        <f t="shared" si="147"/>
        <v>0</v>
      </c>
      <c r="BL67" s="41"/>
      <c r="BM67" s="67">
        <f>'[20]Pivot Retires'!AB133</f>
        <v>0</v>
      </c>
      <c r="BN67" s="67">
        <f>'[20]Pivot Retires'!AC133</f>
        <v>0</v>
      </c>
      <c r="BO67" s="67">
        <f>'[20]Pivot Retires'!AD133</f>
        <v>0</v>
      </c>
      <c r="BP67" s="67">
        <f>'[20]Pivot Retires'!AE133</f>
        <v>0</v>
      </c>
      <c r="BQ67" s="67">
        <f>'[20]Pivot Retires'!AF133</f>
        <v>0</v>
      </c>
      <c r="BR67" s="67">
        <f>'[20]Pivot Retires'!AG133</f>
        <v>0</v>
      </c>
      <c r="BS67" s="31">
        <f>'Gross Plant'!BQ67</f>
        <v>0</v>
      </c>
      <c r="BT67" s="41">
        <f>'Gross Plant'!BR67</f>
        <v>0</v>
      </c>
      <c r="BU67" s="41">
        <f>'Gross Plant'!BS67</f>
        <v>0</v>
      </c>
      <c r="BV67" s="41">
        <f>'Gross Plant'!BT67</f>
        <v>0</v>
      </c>
      <c r="BW67" s="41">
        <f>'Gross Plant'!BU67</f>
        <v>0</v>
      </c>
      <c r="BX67" s="41">
        <f>'Gross Plant'!BV67</f>
        <v>0</v>
      </c>
      <c r="BY67" s="41">
        <f>'Gross Plant'!BW67</f>
        <v>0</v>
      </c>
      <c r="BZ67" s="41">
        <f>'Gross Plant'!BX67</f>
        <v>0</v>
      </c>
      <c r="CA67" s="41">
        <f>'Gross Plant'!BY67</f>
        <v>0</v>
      </c>
      <c r="CB67" s="41">
        <f>'Gross Plant'!BZ67</f>
        <v>0</v>
      </c>
      <c r="CC67" s="41">
        <f>'Gross Plant'!CA67</f>
        <v>0</v>
      </c>
      <c r="CD67" s="41">
        <f>'Gross Plant'!CB67</f>
        <v>0</v>
      </c>
      <c r="CE67" s="41">
        <f>'Gross Plant'!CC67</f>
        <v>0</v>
      </c>
      <c r="CF67" s="41">
        <f>'Gross Plant'!CD67</f>
        <v>0</v>
      </c>
      <c r="CG67" s="41">
        <f>'Gross Plant'!CE67</f>
        <v>0</v>
      </c>
      <c r="CH67" s="41">
        <f>'Gross Plant'!CF67</f>
        <v>0</v>
      </c>
      <c r="CI67" s="41">
        <f>'Gross Plant'!CG67</f>
        <v>0</v>
      </c>
      <c r="CJ67" s="41">
        <f>'Gross Plant'!CH67</f>
        <v>0</v>
      </c>
      <c r="CK67" s="41">
        <f>'Gross Plant'!CI67</f>
        <v>0</v>
      </c>
      <c r="CL67" s="41">
        <f>'Gross Plant'!CJ67</f>
        <v>0</v>
      </c>
      <c r="CM67" s="41">
        <f>'Gross Plant'!CK67</f>
        <v>0</v>
      </c>
      <c r="CN67" s="41"/>
      <c r="CO67" s="67">
        <f>'[20]Pivot Transfers'!AB133</f>
        <v>0</v>
      </c>
      <c r="CP67" s="67">
        <f>'[20]Pivot Transfers'!AC133</f>
        <v>0</v>
      </c>
      <c r="CQ67" s="67">
        <f>'[20]Pivot Transfers'!AD133</f>
        <v>0</v>
      </c>
      <c r="CR67" s="67">
        <f>'[20]Pivot Transfers'!AE133</f>
        <v>0</v>
      </c>
      <c r="CS67" s="67">
        <f>'[20]Pivot Transfers'!AF133</f>
        <v>0</v>
      </c>
      <c r="CT67" s="67">
        <f>'[20]Pivot Transfers'!AG133</f>
        <v>0</v>
      </c>
      <c r="CU67" s="31">
        <v>0</v>
      </c>
      <c r="CV67" s="31">
        <v>0</v>
      </c>
      <c r="CW67" s="31">
        <v>0</v>
      </c>
      <c r="CX67" s="31">
        <v>0</v>
      </c>
      <c r="CY67" s="31">
        <v>0</v>
      </c>
      <c r="CZ67" s="31">
        <v>0</v>
      </c>
      <c r="DA67" s="31">
        <v>0</v>
      </c>
      <c r="DB67" s="31">
        <v>0</v>
      </c>
      <c r="DC67" s="31">
        <v>0</v>
      </c>
      <c r="DD67" s="3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/>
      <c r="DQ67" s="111">
        <f>'[20]Pivot COR'!AB133</f>
        <v>0</v>
      </c>
      <c r="DR67" s="111">
        <f>'[20]Pivot COR'!AC133</f>
        <v>0</v>
      </c>
      <c r="DS67" s="111">
        <f>'[20]Pivot COR'!AD133</f>
        <v>0</v>
      </c>
      <c r="DT67" s="111">
        <f>'[20]Pivot COR'!AE133</f>
        <v>0</v>
      </c>
      <c r="DU67" s="111">
        <f>'[20]Pivot COR'!AF133</f>
        <v>0</v>
      </c>
      <c r="DV67" s="111">
        <f>'[20]Pivot COR'!AG133</f>
        <v>0</v>
      </c>
      <c r="DW67" s="60">
        <f>SUM('Gross Plant'!$AH67:$AM67)/SUM('Gross Plant'!$AH$80:$AM$80)*$DW$80</f>
        <v>0</v>
      </c>
      <c r="DX67" s="60">
        <f>-SUM('Gross Plant'!$AH67:$AM67)/SUM('Gross Plant'!$AH$80:$AM$80)*'Capital Spending'!D$10*Reserve!$DW$1</f>
        <v>0</v>
      </c>
      <c r="DY67" s="60">
        <f>-SUM('Gross Plant'!$AH67:$AM67)/SUM('Gross Plant'!$AH$80:$AM$80)*'Capital Spending'!E$10*Reserve!$DW$1</f>
        <v>0</v>
      </c>
      <c r="DZ67" s="60">
        <f>-SUM('Gross Plant'!$AH67:$AM67)/SUM('Gross Plant'!$AH$80:$AM$80)*'Capital Spending'!F$10*Reserve!$DW$1</f>
        <v>0</v>
      </c>
      <c r="EA67" s="60">
        <f>-SUM('Gross Plant'!$AH67:$AM67)/SUM('Gross Plant'!$AH$80:$AM$80)*'Capital Spending'!G$10*Reserve!$DW$1</f>
        <v>0</v>
      </c>
      <c r="EB67" s="60">
        <f>-SUM('Gross Plant'!$AH67:$AM67)/SUM('Gross Plant'!$AH$80:$AM$80)*'Capital Spending'!H$10*Reserve!$DW$1</f>
        <v>0</v>
      </c>
      <c r="EC67" s="60">
        <f>-SUM('Gross Plant'!$AH67:$AM67)/SUM('Gross Plant'!$AH$80:$AM$80)*'Capital Spending'!I$10*Reserve!$DW$1</f>
        <v>0</v>
      </c>
      <c r="ED67" s="60">
        <f>-SUM('Gross Plant'!$AH67:$AM67)/SUM('Gross Plant'!$AH$80:$AM$80)*'Capital Spending'!J$10*Reserve!$DW$1</f>
        <v>0</v>
      </c>
      <c r="EE67" s="60">
        <f>-SUM('Gross Plant'!$AH67:$AM67)/SUM('Gross Plant'!$AH$80:$AM$80)*'Capital Spending'!K$10*Reserve!$DW$1</f>
        <v>0</v>
      </c>
      <c r="EF67" s="60">
        <f>-SUM('Gross Plant'!$AH67:$AM67)/SUM('Gross Plant'!$AH$80:$AM$80)*'Capital Spending'!L$10*Reserve!$DW$1</f>
        <v>0</v>
      </c>
      <c r="EG67" s="60">
        <f>-SUM('Gross Plant'!$AH67:$AM67)/SUM('Gross Plant'!$AH$80:$AM$80)*'Capital Spending'!M$10*Reserve!$DW$1</f>
        <v>0</v>
      </c>
      <c r="EH67" s="60">
        <f>-SUM('Gross Plant'!$AH67:$AM67)/SUM('Gross Plant'!$AH$80:$AM$80)*'Capital Spending'!N$10*Reserve!$DW$1</f>
        <v>0</v>
      </c>
      <c r="EI67" s="60">
        <f>-SUM('Gross Plant'!$AH67:$AM67)/SUM('Gross Plant'!$AH$80:$AM$80)*'Capital Spending'!O$10*Reserve!$DW$1</f>
        <v>0</v>
      </c>
      <c r="EJ67" s="60">
        <f>-SUM('Gross Plant'!$AH67:$AM67)/SUM('Gross Plant'!$AH$80:$AM$80)*'Capital Spending'!P$10*Reserve!$DW$1</f>
        <v>0</v>
      </c>
      <c r="EK67" s="60">
        <f>-SUM('Gross Plant'!$AH67:$AM67)/SUM('Gross Plant'!$AH$80:$AM$80)*'Capital Spending'!Q$10*Reserve!$DW$1</f>
        <v>0</v>
      </c>
      <c r="EL67" s="60">
        <f>-SUM('Gross Plant'!$AH67:$AM67)/SUM('Gross Plant'!$AH$80:$AM$80)*'Capital Spending'!R$10*Reserve!$DW$1</f>
        <v>0</v>
      </c>
      <c r="EM67" s="60">
        <f>-SUM('Gross Plant'!$AH67:$AM67)/SUM('Gross Plant'!$AH$80:$AM$80)*'Capital Spending'!S$10*Reserve!$DW$1</f>
        <v>0</v>
      </c>
      <c r="EN67" s="60">
        <f>-SUM('Gross Plant'!$AH67:$AM67)/SUM('Gross Plant'!$AH$80:$AM$80)*'Capital Spending'!T$10*Reserve!$DW$1</f>
        <v>0</v>
      </c>
      <c r="EO67" s="60">
        <f>-SUM('Gross Plant'!$AH67:$AM67)/SUM('Gross Plant'!$AH$80:$AM$80)*'Capital Spending'!U$10*Reserve!$DW$1</f>
        <v>0</v>
      </c>
      <c r="EP67" s="60">
        <f>-SUM('Gross Plant'!$AH67:$AM67)/SUM('Gross Plant'!$AH$80:$AM$80)*'Capital Spending'!V$10*Reserve!$DW$1</f>
        <v>0</v>
      </c>
      <c r="EQ67" s="60">
        <f>-SUM('Gross Plant'!$AH67:$AM67)/SUM('Gross Plant'!$AH$80:$AM$80)*'Capital Spending'!W$10*Reserve!$DW$1</f>
        <v>0</v>
      </c>
    </row>
    <row r="68" spans="1:147">
      <c r="A68" s="51">
        <v>39400</v>
      </c>
      <c r="B68" s="32" t="s">
        <v>17</v>
      </c>
      <c r="C68" s="53">
        <f t="shared" si="117"/>
        <v>132241.58986030775</v>
      </c>
      <c r="D68" s="53">
        <f t="shared" si="118"/>
        <v>143425.85175600008</v>
      </c>
      <c r="E68" s="73">
        <f>'[20]Pivot End Balances'!AA134</f>
        <v>126735.1</v>
      </c>
      <c r="F68" s="44">
        <f t="shared" si="119"/>
        <v>127645.17000000001</v>
      </c>
      <c r="G68" s="44">
        <f t="shared" si="120"/>
        <v>128555.24000000002</v>
      </c>
      <c r="H68" s="44">
        <f t="shared" si="121"/>
        <v>129465.31000000003</v>
      </c>
      <c r="I68" s="44">
        <f t="shared" si="122"/>
        <v>130375.38000000003</v>
      </c>
      <c r="J68" s="44">
        <f t="shared" si="123"/>
        <v>131285.45000000004</v>
      </c>
      <c r="K68" s="41">
        <f t="shared" si="124"/>
        <v>132195.52000000005</v>
      </c>
      <c r="L68" s="41">
        <f t="shared" si="125"/>
        <v>133134.10943733339</v>
      </c>
      <c r="M68" s="41">
        <f t="shared" si="126"/>
        <v>134072.69887466673</v>
      </c>
      <c r="N68" s="41">
        <f t="shared" si="127"/>
        <v>135011.28831200008</v>
      </c>
      <c r="O68" s="41">
        <f t="shared" si="128"/>
        <v>135949.87774933342</v>
      </c>
      <c r="P68" s="41">
        <f t="shared" si="129"/>
        <v>136888.46718666676</v>
      </c>
      <c r="Q68" s="41">
        <f t="shared" si="130"/>
        <v>137827.05662400011</v>
      </c>
      <c r="R68" s="41">
        <f t="shared" si="131"/>
        <v>138765.64606133345</v>
      </c>
      <c r="S68" s="41">
        <f t="shared" si="132"/>
        <v>139704.23549866679</v>
      </c>
      <c r="T68" s="41">
        <f t="shared" si="133"/>
        <v>140642.82493600014</v>
      </c>
      <c r="U68" s="41">
        <f t="shared" si="134"/>
        <v>141106.66273933346</v>
      </c>
      <c r="V68" s="41">
        <f t="shared" si="135"/>
        <v>141570.50054266679</v>
      </c>
      <c r="W68" s="41">
        <f t="shared" si="136"/>
        <v>142034.33834600012</v>
      </c>
      <c r="X68" s="41">
        <f t="shared" si="137"/>
        <v>142498.17614933345</v>
      </c>
      <c r="Y68" s="41">
        <f t="shared" si="138"/>
        <v>142962.01395266678</v>
      </c>
      <c r="Z68" s="41">
        <f t="shared" si="139"/>
        <v>143425.85175600011</v>
      </c>
      <c r="AA68" s="41">
        <f t="shared" si="140"/>
        <v>143889.68955933343</v>
      </c>
      <c r="AB68" s="41">
        <f t="shared" si="141"/>
        <v>144353.52736266676</v>
      </c>
      <c r="AC68" s="41">
        <f t="shared" si="142"/>
        <v>144817.36516600009</v>
      </c>
      <c r="AD68" s="41">
        <f t="shared" si="143"/>
        <v>145281.20296933342</v>
      </c>
      <c r="AE68" s="41">
        <f t="shared" si="144"/>
        <v>145745.04077266675</v>
      </c>
      <c r="AF68" s="41">
        <f t="shared" si="145"/>
        <v>146208.87857600008</v>
      </c>
      <c r="AG68" s="23">
        <f t="shared" si="146"/>
        <v>143426</v>
      </c>
      <c r="AH68" s="83">
        <f>'[25]KYMD Gnrl Office'!E23</f>
        <v>6.88E-2</v>
      </c>
      <c r="AI68" s="83">
        <f>'[25]KYMD Gnrl Office'!F23</f>
        <v>3.4000000000000002E-2</v>
      </c>
      <c r="AJ68" s="67">
        <f>'[20]Pivot Additions'!AB134</f>
        <v>910.07</v>
      </c>
      <c r="AK68" s="67">
        <f>'[20]Pivot Additions'!AC134</f>
        <v>910.07</v>
      </c>
      <c r="AL68" s="67">
        <f>'[20]Pivot Additions'!AD134</f>
        <v>910.07</v>
      </c>
      <c r="AM68" s="67">
        <f>'[20]Pivot Additions'!AE134</f>
        <v>910.07</v>
      </c>
      <c r="AN68" s="67">
        <f>'[20]Pivot Additions'!AF134</f>
        <v>910.07</v>
      </c>
      <c r="AO68" s="67">
        <f>'[20]Pivot Additions'!AG134</f>
        <v>910.07</v>
      </c>
      <c r="AP68" s="67">
        <f>IF('Net Plant'!I68&gt;0,'Gross Plant'!K68*$AH68/12,0)</f>
        <v>938.58943733333319</v>
      </c>
      <c r="AQ68" s="67">
        <f>IF('Net Plant'!J68&gt;0,'Gross Plant'!L68*$AH68/12,0)</f>
        <v>938.58943733333319</v>
      </c>
      <c r="AR68" s="67">
        <f>IF('Net Plant'!K68&gt;0,'Gross Plant'!M68*$AH68/12,0)</f>
        <v>938.58943733333319</v>
      </c>
      <c r="AS68" s="67">
        <f>IF('Net Plant'!L68&gt;0,'Gross Plant'!N68*$AH68/12,0)</f>
        <v>938.58943733333319</v>
      </c>
      <c r="AT68" s="67">
        <f>IF('Net Plant'!M68&gt;0,'Gross Plant'!O68*$AH68/12,0)</f>
        <v>938.58943733333319</v>
      </c>
      <c r="AU68" s="67">
        <f>IF('Net Plant'!N68&gt;0,'Gross Plant'!P68*$AH68/12,0)</f>
        <v>938.58943733333319</v>
      </c>
      <c r="AV68" s="67">
        <f>IF('Net Plant'!O68&gt;0,'Gross Plant'!Q68*$AH68/12,0)</f>
        <v>938.58943733333319</v>
      </c>
      <c r="AW68" s="67">
        <f>IF('Net Plant'!P68&gt;0,'Gross Plant'!R68*$AH68/12,0)</f>
        <v>938.58943733333319</v>
      </c>
      <c r="AX68" s="67">
        <f>IF('Net Plant'!Q68&gt;0,'Gross Plant'!S68*$AH68/12,0)</f>
        <v>938.58943733333319</v>
      </c>
      <c r="AY68" s="41">
        <f>IF('Net Plant'!R68&gt;0,'Gross Plant'!U68*$AI68/12,0)</f>
        <v>463.83780333333334</v>
      </c>
      <c r="AZ68" s="41">
        <f>IF('Net Plant'!S68&gt;0,'Gross Plant'!V68*$AI68/12,0)</f>
        <v>463.83780333333334</v>
      </c>
      <c r="BA68" s="41">
        <f>IF('Net Plant'!T68&gt;0,'Gross Plant'!W68*$AI68/12,0)</f>
        <v>463.83780333333334</v>
      </c>
      <c r="BB68" s="41">
        <f>IF('Net Plant'!U68&gt;0,'Gross Plant'!X68*$AI68/12,0)</f>
        <v>463.83780333333334</v>
      </c>
      <c r="BC68" s="41">
        <f>IF('Net Plant'!V68&gt;0,'Gross Plant'!Y68*$AI68/12,0)</f>
        <v>463.83780333333334</v>
      </c>
      <c r="BD68" s="41">
        <f>IF('Net Plant'!W68&gt;0,'Gross Plant'!Z68*$AI68/12,0)</f>
        <v>463.83780333333334</v>
      </c>
      <c r="BE68" s="41">
        <f>IF('Net Plant'!X68&gt;0,'Gross Plant'!AA68*$AI68/12,0)</f>
        <v>463.83780333333334</v>
      </c>
      <c r="BF68" s="41">
        <f>IF('Net Plant'!Y68&gt;0,'Gross Plant'!AB68*$AI68/12,0)</f>
        <v>463.83780333333334</v>
      </c>
      <c r="BG68" s="41">
        <f>IF('Net Plant'!Z68&gt;0,'Gross Plant'!AC68*$AI68/12,0)</f>
        <v>463.83780333333334</v>
      </c>
      <c r="BH68" s="41">
        <f>IF('Net Plant'!AA68&gt;0,'Gross Plant'!AD68*$AI68/12,0)</f>
        <v>463.83780333333334</v>
      </c>
      <c r="BI68" s="41">
        <f>IF('Net Plant'!AB68&gt;0,'Gross Plant'!AE68*$AI68/12,0)</f>
        <v>463.83780333333334</v>
      </c>
      <c r="BJ68" s="41">
        <f>IF('Net Plant'!AC68&gt;0,'Gross Plant'!AF68*$AI68/12,0)</f>
        <v>463.83780333333334</v>
      </c>
      <c r="BK68" s="23">
        <f t="shared" si="147"/>
        <v>5566.0536400000019</v>
      </c>
      <c r="BL68" s="41"/>
      <c r="BM68" s="67">
        <f>'[20]Pivot Retires'!AB134</f>
        <v>0</v>
      </c>
      <c r="BN68" s="67">
        <f>'[20]Pivot Retires'!AC134</f>
        <v>0</v>
      </c>
      <c r="BO68" s="67">
        <f>'[20]Pivot Retires'!AD134</f>
        <v>0</v>
      </c>
      <c r="BP68" s="67">
        <f>'[20]Pivot Retires'!AE134</f>
        <v>0</v>
      </c>
      <c r="BQ68" s="67">
        <f>'[20]Pivot Retires'!AF134</f>
        <v>0</v>
      </c>
      <c r="BR68" s="67">
        <f>'[20]Pivot Retires'!AG134</f>
        <v>0</v>
      </c>
      <c r="BS68" s="31">
        <f>'Gross Plant'!BQ68</f>
        <v>0</v>
      </c>
      <c r="BT68" s="41">
        <f>'Gross Plant'!BR68</f>
        <v>0</v>
      </c>
      <c r="BU68" s="41">
        <f>'Gross Plant'!BS68</f>
        <v>0</v>
      </c>
      <c r="BV68" s="41">
        <f>'Gross Plant'!BT68</f>
        <v>0</v>
      </c>
      <c r="BW68" s="41">
        <f>'Gross Plant'!BU68</f>
        <v>0</v>
      </c>
      <c r="BX68" s="41">
        <f>'Gross Plant'!BV68</f>
        <v>0</v>
      </c>
      <c r="BY68" s="41">
        <f>'Gross Plant'!BW68</f>
        <v>0</v>
      </c>
      <c r="BZ68" s="41">
        <f>'Gross Plant'!BX68</f>
        <v>0</v>
      </c>
      <c r="CA68" s="41">
        <f>'Gross Plant'!BY68</f>
        <v>0</v>
      </c>
      <c r="CB68" s="41">
        <f>'Gross Plant'!BZ68</f>
        <v>0</v>
      </c>
      <c r="CC68" s="41">
        <f>'Gross Plant'!CA68</f>
        <v>0</v>
      </c>
      <c r="CD68" s="41">
        <f>'Gross Plant'!CB68</f>
        <v>0</v>
      </c>
      <c r="CE68" s="41">
        <f>'Gross Plant'!CC68</f>
        <v>0</v>
      </c>
      <c r="CF68" s="41">
        <f>'Gross Plant'!CD68</f>
        <v>0</v>
      </c>
      <c r="CG68" s="41">
        <f>'Gross Plant'!CE68</f>
        <v>0</v>
      </c>
      <c r="CH68" s="41">
        <f>'Gross Plant'!CF68</f>
        <v>0</v>
      </c>
      <c r="CI68" s="41">
        <f>'Gross Plant'!CG68</f>
        <v>0</v>
      </c>
      <c r="CJ68" s="41">
        <f>'Gross Plant'!CH68</f>
        <v>0</v>
      </c>
      <c r="CK68" s="41">
        <f>'Gross Plant'!CI68</f>
        <v>0</v>
      </c>
      <c r="CL68" s="41">
        <f>'Gross Plant'!CJ68</f>
        <v>0</v>
      </c>
      <c r="CM68" s="41">
        <f>'Gross Plant'!CK68</f>
        <v>0</v>
      </c>
      <c r="CN68" s="41"/>
      <c r="CO68" s="67">
        <f>'[20]Pivot Transfers'!AB134</f>
        <v>0</v>
      </c>
      <c r="CP68" s="67">
        <f>'[20]Pivot Transfers'!AC134</f>
        <v>0</v>
      </c>
      <c r="CQ68" s="67">
        <f>'[20]Pivot Transfers'!AD134</f>
        <v>0</v>
      </c>
      <c r="CR68" s="67">
        <f>'[20]Pivot Transfers'!AE134</f>
        <v>0</v>
      </c>
      <c r="CS68" s="67">
        <f>'[20]Pivot Transfers'!AF134</f>
        <v>0</v>
      </c>
      <c r="CT68" s="67">
        <f>'[20]Pivot Transfers'!AG134</f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/>
      <c r="DQ68" s="111">
        <f>'[20]Pivot COR'!AB134</f>
        <v>0</v>
      </c>
      <c r="DR68" s="111">
        <f>'[20]Pivot COR'!AC134</f>
        <v>0</v>
      </c>
      <c r="DS68" s="111">
        <f>'[20]Pivot COR'!AD134</f>
        <v>0</v>
      </c>
      <c r="DT68" s="111">
        <f>'[20]Pivot COR'!AE134</f>
        <v>0</v>
      </c>
      <c r="DU68" s="111">
        <f>'[20]Pivot COR'!AF134</f>
        <v>0</v>
      </c>
      <c r="DV68" s="111">
        <f>'[20]Pivot COR'!AG134</f>
        <v>0</v>
      </c>
      <c r="DW68" s="60">
        <f>SUM('Gross Plant'!$AH68:$AM68)/SUM('Gross Plant'!$AH$80:$AM$80)*$DW$80</f>
        <v>0</v>
      </c>
      <c r="DX68" s="60">
        <f>-SUM('Gross Plant'!$AH68:$AM68)/SUM('Gross Plant'!$AH$80:$AM$80)*'Capital Spending'!D$10*Reserve!$DW$1</f>
        <v>0</v>
      </c>
      <c r="DY68" s="60">
        <f>-SUM('Gross Plant'!$AH68:$AM68)/SUM('Gross Plant'!$AH$80:$AM$80)*'Capital Spending'!E$10*Reserve!$DW$1</f>
        <v>0</v>
      </c>
      <c r="DZ68" s="60">
        <f>-SUM('Gross Plant'!$AH68:$AM68)/SUM('Gross Plant'!$AH$80:$AM$80)*'Capital Spending'!F$10*Reserve!$DW$1</f>
        <v>0</v>
      </c>
      <c r="EA68" s="60">
        <f>-SUM('Gross Plant'!$AH68:$AM68)/SUM('Gross Plant'!$AH$80:$AM$80)*'Capital Spending'!G$10*Reserve!$DW$1</f>
        <v>0</v>
      </c>
      <c r="EB68" s="60">
        <f>-SUM('Gross Plant'!$AH68:$AM68)/SUM('Gross Plant'!$AH$80:$AM$80)*'Capital Spending'!H$10*Reserve!$DW$1</f>
        <v>0</v>
      </c>
      <c r="EC68" s="60">
        <f>-SUM('Gross Plant'!$AH68:$AM68)/SUM('Gross Plant'!$AH$80:$AM$80)*'Capital Spending'!I$10*Reserve!$DW$1</f>
        <v>0</v>
      </c>
      <c r="ED68" s="60">
        <f>-SUM('Gross Plant'!$AH68:$AM68)/SUM('Gross Plant'!$AH$80:$AM$80)*'Capital Spending'!J$10*Reserve!$DW$1</f>
        <v>0</v>
      </c>
      <c r="EE68" s="60">
        <f>-SUM('Gross Plant'!$AH68:$AM68)/SUM('Gross Plant'!$AH$80:$AM$80)*'Capital Spending'!K$10*Reserve!$DW$1</f>
        <v>0</v>
      </c>
      <c r="EF68" s="60">
        <f>-SUM('Gross Plant'!$AH68:$AM68)/SUM('Gross Plant'!$AH$80:$AM$80)*'Capital Spending'!L$10*Reserve!$DW$1</f>
        <v>0</v>
      </c>
      <c r="EG68" s="60">
        <f>-SUM('Gross Plant'!$AH68:$AM68)/SUM('Gross Plant'!$AH$80:$AM$80)*'Capital Spending'!M$10*Reserve!$DW$1</f>
        <v>0</v>
      </c>
      <c r="EH68" s="60">
        <f>-SUM('Gross Plant'!$AH68:$AM68)/SUM('Gross Plant'!$AH$80:$AM$80)*'Capital Spending'!N$10*Reserve!$DW$1</f>
        <v>0</v>
      </c>
      <c r="EI68" s="60">
        <f>-SUM('Gross Plant'!$AH68:$AM68)/SUM('Gross Plant'!$AH$80:$AM$80)*'Capital Spending'!O$10*Reserve!$DW$1</f>
        <v>0</v>
      </c>
      <c r="EJ68" s="60">
        <f>-SUM('Gross Plant'!$AH68:$AM68)/SUM('Gross Plant'!$AH$80:$AM$80)*'Capital Spending'!P$10*Reserve!$DW$1</f>
        <v>0</v>
      </c>
      <c r="EK68" s="60">
        <f>-SUM('Gross Plant'!$AH68:$AM68)/SUM('Gross Plant'!$AH$80:$AM$80)*'Capital Spending'!Q$10*Reserve!$DW$1</f>
        <v>0</v>
      </c>
      <c r="EL68" s="60">
        <f>-SUM('Gross Plant'!$AH68:$AM68)/SUM('Gross Plant'!$AH$80:$AM$80)*'Capital Spending'!R$10*Reserve!$DW$1</f>
        <v>0</v>
      </c>
      <c r="EM68" s="60">
        <f>-SUM('Gross Plant'!$AH68:$AM68)/SUM('Gross Plant'!$AH$80:$AM$80)*'Capital Spending'!S$10*Reserve!$DW$1</f>
        <v>0</v>
      </c>
      <c r="EN68" s="60">
        <f>-SUM('Gross Plant'!$AH68:$AM68)/SUM('Gross Plant'!$AH$80:$AM$80)*'Capital Spending'!T$10*Reserve!$DW$1</f>
        <v>0</v>
      </c>
      <c r="EO68" s="60">
        <f>-SUM('Gross Plant'!$AH68:$AM68)/SUM('Gross Plant'!$AH$80:$AM$80)*'Capital Spending'!U$10*Reserve!$DW$1</f>
        <v>0</v>
      </c>
      <c r="EP68" s="60">
        <f>-SUM('Gross Plant'!$AH68:$AM68)/SUM('Gross Plant'!$AH$80:$AM$80)*'Capital Spending'!V$10*Reserve!$DW$1</f>
        <v>0</v>
      </c>
      <c r="EQ68" s="60">
        <f>-SUM('Gross Plant'!$AH68:$AM68)/SUM('Gross Plant'!$AH$80:$AM$80)*'Capital Spending'!W$10*Reserve!$DW$1</f>
        <v>0</v>
      </c>
    </row>
    <row r="69" spans="1:147">
      <c r="A69" s="51">
        <v>39600</v>
      </c>
      <c r="B69" s="32" t="s">
        <v>41</v>
      </c>
      <c r="C69" s="53">
        <f t="shared" si="117"/>
        <v>7493.1800433653852</v>
      </c>
      <c r="D69" s="53">
        <f t="shared" si="118"/>
        <v>5647.9634047500012</v>
      </c>
      <c r="E69" s="73">
        <f>'[20]Pivot End Balances'!AA135</f>
        <v>12946.03</v>
      </c>
      <c r="F69" s="44">
        <f t="shared" si="119"/>
        <v>13051.03</v>
      </c>
      <c r="G69" s="44">
        <f t="shared" si="120"/>
        <v>13156.03</v>
      </c>
      <c r="H69" s="44">
        <f t="shared" si="121"/>
        <v>13261.03</v>
      </c>
      <c r="I69" s="44">
        <f t="shared" si="122"/>
        <v>4800.4500000000007</v>
      </c>
      <c r="J69" s="44">
        <f t="shared" si="123"/>
        <v>4836.9400000000005</v>
      </c>
      <c r="K69" s="41">
        <f t="shared" si="124"/>
        <v>4873.43</v>
      </c>
      <c r="L69" s="41">
        <f t="shared" si="125"/>
        <v>4932.7547887500004</v>
      </c>
      <c r="M69" s="41">
        <f t="shared" si="126"/>
        <v>4992.0795775000006</v>
      </c>
      <c r="N69" s="41">
        <f t="shared" si="127"/>
        <v>5051.4043662500007</v>
      </c>
      <c r="O69" s="41">
        <f t="shared" si="128"/>
        <v>5110.7291550000009</v>
      </c>
      <c r="P69" s="41">
        <f t="shared" si="129"/>
        <v>5170.0539437500011</v>
      </c>
      <c r="Q69" s="41">
        <f t="shared" si="130"/>
        <v>5229.3787325000012</v>
      </c>
      <c r="R69" s="41">
        <f t="shared" si="131"/>
        <v>5288.7035212500014</v>
      </c>
      <c r="S69" s="41">
        <f t="shared" si="132"/>
        <v>5348.0283100000015</v>
      </c>
      <c r="T69" s="41">
        <f t="shared" si="133"/>
        <v>5407.3530987500017</v>
      </c>
      <c r="U69" s="41">
        <f t="shared" si="134"/>
        <v>5447.4548164166681</v>
      </c>
      <c r="V69" s="41">
        <f t="shared" si="135"/>
        <v>5487.5565340833346</v>
      </c>
      <c r="W69" s="41">
        <f t="shared" si="136"/>
        <v>5527.658251750001</v>
      </c>
      <c r="X69" s="41">
        <f t="shared" si="137"/>
        <v>5567.7599694166674</v>
      </c>
      <c r="Y69" s="41">
        <f t="shared" si="138"/>
        <v>5607.8616870833339</v>
      </c>
      <c r="Z69" s="41">
        <f t="shared" si="139"/>
        <v>5647.9634047500003</v>
      </c>
      <c r="AA69" s="41">
        <f t="shared" si="140"/>
        <v>5688.0651224166668</v>
      </c>
      <c r="AB69" s="41">
        <f t="shared" si="141"/>
        <v>5728.1668400833332</v>
      </c>
      <c r="AC69" s="41">
        <f t="shared" si="142"/>
        <v>5768.2685577499997</v>
      </c>
      <c r="AD69" s="41">
        <f t="shared" si="143"/>
        <v>5808.3702754166661</v>
      </c>
      <c r="AE69" s="41">
        <f t="shared" si="144"/>
        <v>5848.4719930833326</v>
      </c>
      <c r="AF69" s="41">
        <f t="shared" si="145"/>
        <v>5888.573710749999</v>
      </c>
      <c r="AG69" s="23">
        <f t="shared" si="146"/>
        <v>5648</v>
      </c>
      <c r="AH69" s="83">
        <f>'[25]KYMD Gnrl Office'!E25</f>
        <v>6.4500000000000002E-2</v>
      </c>
      <c r="AI69" s="83">
        <f>'[25]KYMD Gnrl Office'!F25</f>
        <v>4.36E-2</v>
      </c>
      <c r="AJ69" s="67">
        <f>'[20]Pivot Additions'!AB135</f>
        <v>105</v>
      </c>
      <c r="AK69" s="67">
        <f>'[20]Pivot Additions'!AC135</f>
        <v>105</v>
      </c>
      <c r="AL69" s="67">
        <f>'[20]Pivot Additions'!AD135</f>
        <v>105</v>
      </c>
      <c r="AM69" s="67">
        <f>'[20]Pivot Additions'!AE135</f>
        <v>36.49</v>
      </c>
      <c r="AN69" s="67">
        <f>'[20]Pivot Additions'!AF135</f>
        <v>36.49</v>
      </c>
      <c r="AO69" s="67">
        <f>'[20]Pivot Additions'!AG135</f>
        <v>36.49</v>
      </c>
      <c r="AP69" s="67">
        <f>IF('Net Plant'!I69&gt;0,'Gross Plant'!K69*$AH69/12,0)</f>
        <v>59.32478875000001</v>
      </c>
      <c r="AQ69" s="67">
        <f>IF('Net Plant'!J69&gt;0,'Gross Plant'!L69*$AH69/12,0)</f>
        <v>59.32478875000001</v>
      </c>
      <c r="AR69" s="67">
        <f>IF('Net Plant'!K69&gt;0,'Gross Plant'!M69*$AH69/12,0)</f>
        <v>59.32478875000001</v>
      </c>
      <c r="AS69" s="67">
        <f>IF('Net Plant'!L69&gt;0,'Gross Plant'!N69*$AH69/12,0)</f>
        <v>59.32478875000001</v>
      </c>
      <c r="AT69" s="67">
        <f>IF('Net Plant'!M69&gt;0,'Gross Plant'!O69*$AH69/12,0)</f>
        <v>59.32478875000001</v>
      </c>
      <c r="AU69" s="67">
        <f>IF('Net Plant'!N69&gt;0,'Gross Plant'!P69*$AH69/12,0)</f>
        <v>59.32478875000001</v>
      </c>
      <c r="AV69" s="67">
        <f>IF('Net Plant'!O69&gt;0,'Gross Plant'!Q69*$AH69/12,0)</f>
        <v>59.32478875000001</v>
      </c>
      <c r="AW69" s="67">
        <f>IF('Net Plant'!P69&gt;0,'Gross Plant'!R69*$AH69/12,0)</f>
        <v>59.32478875000001</v>
      </c>
      <c r="AX69" s="67">
        <f>IF('Net Plant'!Q69&gt;0,'Gross Plant'!S69*$AH69/12,0)</f>
        <v>59.32478875000001</v>
      </c>
      <c r="AY69" s="41">
        <f>IF('Net Plant'!R69&gt;0,'Gross Plant'!U69*$AI69/12,0)</f>
        <v>40.101717666666673</v>
      </c>
      <c r="AZ69" s="41">
        <f>IF('Net Plant'!S69&gt;0,'Gross Plant'!V69*$AI69/12,0)</f>
        <v>40.101717666666673</v>
      </c>
      <c r="BA69" s="41">
        <f>IF('Net Plant'!T69&gt;0,'Gross Plant'!W69*$AI69/12,0)</f>
        <v>40.101717666666673</v>
      </c>
      <c r="BB69" s="41">
        <f>IF('Net Plant'!U69&gt;0,'Gross Plant'!X69*$AI69/12,0)</f>
        <v>40.101717666666673</v>
      </c>
      <c r="BC69" s="41">
        <f>IF('Net Plant'!V69&gt;0,'Gross Plant'!Y69*$AI69/12,0)</f>
        <v>40.101717666666673</v>
      </c>
      <c r="BD69" s="41">
        <f>IF('Net Plant'!W69&gt;0,'Gross Plant'!Z69*$AI69/12,0)</f>
        <v>40.101717666666673</v>
      </c>
      <c r="BE69" s="41">
        <f>IF('Net Plant'!X69&gt;0,'Gross Plant'!AA69*$AI69/12,0)</f>
        <v>40.101717666666673</v>
      </c>
      <c r="BF69" s="41">
        <f>IF('Net Plant'!Y69&gt;0,'Gross Plant'!AB69*$AI69/12,0)</f>
        <v>40.101717666666673</v>
      </c>
      <c r="BG69" s="41">
        <f>IF('Net Plant'!Z69&gt;0,'Gross Plant'!AC69*$AI69/12,0)</f>
        <v>40.101717666666673</v>
      </c>
      <c r="BH69" s="41">
        <f>IF('Net Plant'!AA69&gt;0,'Gross Plant'!AD69*$AI69/12,0)</f>
        <v>40.101717666666673</v>
      </c>
      <c r="BI69" s="41">
        <f>IF('Net Plant'!AB69&gt;0,'Gross Plant'!AE69*$AI69/12,0)</f>
        <v>40.101717666666673</v>
      </c>
      <c r="BJ69" s="41">
        <f>IF('Net Plant'!AC69&gt;0,'Gross Plant'!AF69*$AI69/12,0)</f>
        <v>40.101717666666673</v>
      </c>
      <c r="BK69" s="23">
        <f t="shared" si="147"/>
        <v>481.22061200000007</v>
      </c>
      <c r="BL69" s="41"/>
      <c r="BM69" s="67">
        <f>'[20]Pivot Retires'!AB135</f>
        <v>0</v>
      </c>
      <c r="BN69" s="67">
        <f>'[20]Pivot Retires'!AC135</f>
        <v>0</v>
      </c>
      <c r="BO69" s="67">
        <f>'[20]Pivot Retires'!AD135</f>
        <v>0</v>
      </c>
      <c r="BP69" s="67">
        <f>'[20]Pivot Retires'!AE135</f>
        <v>-8497.07</v>
      </c>
      <c r="BQ69" s="67">
        <f>'[20]Pivot Retires'!AF135</f>
        <v>0</v>
      </c>
      <c r="BR69" s="67">
        <f>'[20]Pivot Retires'!AG135</f>
        <v>0</v>
      </c>
      <c r="BS69" s="31">
        <f>'Gross Plant'!BQ69</f>
        <v>0</v>
      </c>
      <c r="BT69" s="41">
        <f>'Gross Plant'!BR69</f>
        <v>0</v>
      </c>
      <c r="BU69" s="41">
        <f>'Gross Plant'!BS69</f>
        <v>0</v>
      </c>
      <c r="BV69" s="41">
        <f>'Gross Plant'!BT69</f>
        <v>0</v>
      </c>
      <c r="BW69" s="41">
        <f>'Gross Plant'!BU69</f>
        <v>0</v>
      </c>
      <c r="BX69" s="41">
        <f>'Gross Plant'!BV69</f>
        <v>0</v>
      </c>
      <c r="BY69" s="41">
        <f>'Gross Plant'!BW69</f>
        <v>0</v>
      </c>
      <c r="BZ69" s="41">
        <f>'Gross Plant'!BX69</f>
        <v>0</v>
      </c>
      <c r="CA69" s="41">
        <f>'Gross Plant'!BY69</f>
        <v>0</v>
      </c>
      <c r="CB69" s="41">
        <f>'Gross Plant'!BZ69</f>
        <v>0</v>
      </c>
      <c r="CC69" s="41">
        <f>'Gross Plant'!CA69</f>
        <v>0</v>
      </c>
      <c r="CD69" s="41">
        <f>'Gross Plant'!CB69</f>
        <v>0</v>
      </c>
      <c r="CE69" s="41">
        <f>'Gross Plant'!CC69</f>
        <v>0</v>
      </c>
      <c r="CF69" s="41">
        <f>'Gross Plant'!CD69</f>
        <v>0</v>
      </c>
      <c r="CG69" s="41">
        <f>'Gross Plant'!CE69</f>
        <v>0</v>
      </c>
      <c r="CH69" s="41">
        <f>'Gross Plant'!CF69</f>
        <v>0</v>
      </c>
      <c r="CI69" s="41">
        <f>'Gross Plant'!CG69</f>
        <v>0</v>
      </c>
      <c r="CJ69" s="41">
        <f>'Gross Plant'!CH69</f>
        <v>0</v>
      </c>
      <c r="CK69" s="41">
        <f>'Gross Plant'!CI69</f>
        <v>0</v>
      </c>
      <c r="CL69" s="41">
        <f>'Gross Plant'!CJ69</f>
        <v>0</v>
      </c>
      <c r="CM69" s="41">
        <f>'Gross Plant'!CK69</f>
        <v>0</v>
      </c>
      <c r="CN69" s="41"/>
      <c r="CO69" s="67">
        <f>'[20]Pivot Transfers'!AB135</f>
        <v>0</v>
      </c>
      <c r="CP69" s="67">
        <f>'[20]Pivot Transfers'!AC135</f>
        <v>0</v>
      </c>
      <c r="CQ69" s="67">
        <f>'[20]Pivot Transfers'!AD135</f>
        <v>0</v>
      </c>
      <c r="CR69" s="67">
        <f>'[20]Pivot Transfers'!AE135</f>
        <v>0</v>
      </c>
      <c r="CS69" s="67">
        <f>'[20]Pivot Transfers'!AF135</f>
        <v>0</v>
      </c>
      <c r="CT69" s="67">
        <f>'[20]Pivot Transfers'!AG135</f>
        <v>0</v>
      </c>
      <c r="CU69" s="31">
        <v>0</v>
      </c>
      <c r="CV69" s="31">
        <v>0</v>
      </c>
      <c r="CW69" s="31">
        <v>0</v>
      </c>
      <c r="CX69" s="31">
        <v>0</v>
      </c>
      <c r="CY69" s="31">
        <v>0</v>
      </c>
      <c r="CZ69" s="31">
        <v>0</v>
      </c>
      <c r="DA69" s="31">
        <v>0</v>
      </c>
      <c r="DB69" s="31">
        <v>0</v>
      </c>
      <c r="DC69" s="31">
        <v>0</v>
      </c>
      <c r="DD69" s="3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/>
      <c r="DQ69" s="111">
        <f>'[20]Pivot COR'!AB135</f>
        <v>0</v>
      </c>
      <c r="DR69" s="111">
        <f>'[20]Pivot COR'!AC135</f>
        <v>0</v>
      </c>
      <c r="DS69" s="111">
        <f>'[20]Pivot COR'!AD135</f>
        <v>0</v>
      </c>
      <c r="DT69" s="111">
        <f>'[20]Pivot COR'!AE135</f>
        <v>0</v>
      </c>
      <c r="DU69" s="111">
        <f>'[20]Pivot COR'!AF135</f>
        <v>0</v>
      </c>
      <c r="DV69" s="111">
        <f>'[20]Pivot COR'!AG135</f>
        <v>0</v>
      </c>
      <c r="DW69" s="60">
        <f>SUM('Gross Plant'!$AH69:$AM69)/SUM('Gross Plant'!$AH$80:$AM$80)*$DW$80</f>
        <v>0</v>
      </c>
      <c r="DX69" s="60">
        <f>-SUM('Gross Plant'!$AH69:$AM69)/SUM('Gross Plant'!$AH$80:$AM$80)*'Capital Spending'!D$10*Reserve!$DW$1</f>
        <v>0</v>
      </c>
      <c r="DY69" s="60">
        <f>-SUM('Gross Plant'!$AH69:$AM69)/SUM('Gross Plant'!$AH$80:$AM$80)*'Capital Spending'!E$10*Reserve!$DW$1</f>
        <v>0</v>
      </c>
      <c r="DZ69" s="60">
        <f>-SUM('Gross Plant'!$AH69:$AM69)/SUM('Gross Plant'!$AH$80:$AM$80)*'Capital Spending'!F$10*Reserve!$DW$1</f>
        <v>0</v>
      </c>
      <c r="EA69" s="60">
        <f>-SUM('Gross Plant'!$AH69:$AM69)/SUM('Gross Plant'!$AH$80:$AM$80)*'Capital Spending'!G$10*Reserve!$DW$1</f>
        <v>0</v>
      </c>
      <c r="EB69" s="60">
        <f>-SUM('Gross Plant'!$AH69:$AM69)/SUM('Gross Plant'!$AH$80:$AM$80)*'Capital Spending'!H$10*Reserve!$DW$1</f>
        <v>0</v>
      </c>
      <c r="EC69" s="60">
        <f>-SUM('Gross Plant'!$AH69:$AM69)/SUM('Gross Plant'!$AH$80:$AM$80)*'Capital Spending'!I$10*Reserve!$DW$1</f>
        <v>0</v>
      </c>
      <c r="ED69" s="60">
        <f>-SUM('Gross Plant'!$AH69:$AM69)/SUM('Gross Plant'!$AH$80:$AM$80)*'Capital Spending'!J$10*Reserve!$DW$1</f>
        <v>0</v>
      </c>
      <c r="EE69" s="60">
        <f>-SUM('Gross Plant'!$AH69:$AM69)/SUM('Gross Plant'!$AH$80:$AM$80)*'Capital Spending'!K$10*Reserve!$DW$1</f>
        <v>0</v>
      </c>
      <c r="EF69" s="60">
        <f>-SUM('Gross Plant'!$AH69:$AM69)/SUM('Gross Plant'!$AH$80:$AM$80)*'Capital Spending'!L$10*Reserve!$DW$1</f>
        <v>0</v>
      </c>
      <c r="EG69" s="60">
        <f>-SUM('Gross Plant'!$AH69:$AM69)/SUM('Gross Plant'!$AH$80:$AM$80)*'Capital Spending'!M$10*Reserve!$DW$1</f>
        <v>0</v>
      </c>
      <c r="EH69" s="60">
        <f>-SUM('Gross Plant'!$AH69:$AM69)/SUM('Gross Plant'!$AH$80:$AM$80)*'Capital Spending'!N$10*Reserve!$DW$1</f>
        <v>0</v>
      </c>
      <c r="EI69" s="60">
        <f>-SUM('Gross Plant'!$AH69:$AM69)/SUM('Gross Plant'!$AH$80:$AM$80)*'Capital Spending'!O$10*Reserve!$DW$1</f>
        <v>0</v>
      </c>
      <c r="EJ69" s="60">
        <f>-SUM('Gross Plant'!$AH69:$AM69)/SUM('Gross Plant'!$AH$80:$AM$80)*'Capital Spending'!P$10*Reserve!$DW$1</f>
        <v>0</v>
      </c>
      <c r="EK69" s="60">
        <f>-SUM('Gross Plant'!$AH69:$AM69)/SUM('Gross Plant'!$AH$80:$AM$80)*'Capital Spending'!Q$10*Reserve!$DW$1</f>
        <v>0</v>
      </c>
      <c r="EL69" s="60">
        <f>-SUM('Gross Plant'!$AH69:$AM69)/SUM('Gross Plant'!$AH$80:$AM$80)*'Capital Spending'!R$10*Reserve!$DW$1</f>
        <v>0</v>
      </c>
      <c r="EM69" s="60">
        <f>-SUM('Gross Plant'!$AH69:$AM69)/SUM('Gross Plant'!$AH$80:$AM$80)*'Capital Spending'!S$10*Reserve!$DW$1</f>
        <v>0</v>
      </c>
      <c r="EN69" s="60">
        <f>-SUM('Gross Plant'!$AH69:$AM69)/SUM('Gross Plant'!$AH$80:$AM$80)*'Capital Spending'!T$10*Reserve!$DW$1</f>
        <v>0</v>
      </c>
      <c r="EO69" s="60">
        <f>-SUM('Gross Plant'!$AH69:$AM69)/SUM('Gross Plant'!$AH$80:$AM$80)*'Capital Spending'!U$10*Reserve!$DW$1</f>
        <v>0</v>
      </c>
      <c r="EP69" s="60">
        <f>-SUM('Gross Plant'!$AH69:$AM69)/SUM('Gross Plant'!$AH$80:$AM$80)*'Capital Spending'!V$10*Reserve!$DW$1</f>
        <v>0</v>
      </c>
      <c r="EQ69" s="60">
        <f>-SUM('Gross Plant'!$AH69:$AM69)/SUM('Gross Plant'!$AH$80:$AM$80)*'Capital Spending'!W$10*Reserve!$DW$1</f>
        <v>0</v>
      </c>
    </row>
    <row r="70" spans="1:147">
      <c r="A70" s="51">
        <v>39700</v>
      </c>
      <c r="B70" s="32" t="s">
        <v>18</v>
      </c>
      <c r="C70" s="53">
        <f t="shared" si="117"/>
        <v>209046.36745496161</v>
      </c>
      <c r="D70" s="53">
        <f t="shared" si="118"/>
        <v>224031.88430696164</v>
      </c>
      <c r="E70" s="73">
        <f>'[20]Pivot End Balances'!AA136</f>
        <v>201228.85</v>
      </c>
      <c r="F70" s="44">
        <f t="shared" si="119"/>
        <v>202531.77000000002</v>
      </c>
      <c r="G70" s="44">
        <f t="shared" si="120"/>
        <v>203834.69000000003</v>
      </c>
      <c r="H70" s="44">
        <f t="shared" si="121"/>
        <v>205137.61000000004</v>
      </c>
      <c r="I70" s="44">
        <f t="shared" si="122"/>
        <v>206440.53000000006</v>
      </c>
      <c r="J70" s="44">
        <f t="shared" si="123"/>
        <v>207743.45000000007</v>
      </c>
      <c r="K70" s="41">
        <f t="shared" si="124"/>
        <v>209046.37000000008</v>
      </c>
      <c r="L70" s="41">
        <f t="shared" si="125"/>
        <v>210349.28842450009</v>
      </c>
      <c r="M70" s="41">
        <f t="shared" si="126"/>
        <v>211652.2068490001</v>
      </c>
      <c r="N70" s="41">
        <f t="shared" si="127"/>
        <v>212955.1252735001</v>
      </c>
      <c r="O70" s="41">
        <f t="shared" si="128"/>
        <v>214258.04369800011</v>
      </c>
      <c r="P70" s="41">
        <f t="shared" si="129"/>
        <v>215560.96212250012</v>
      </c>
      <c r="Q70" s="41">
        <f t="shared" si="130"/>
        <v>216863.88054700012</v>
      </c>
      <c r="R70" s="41">
        <f t="shared" si="131"/>
        <v>218166.79897150013</v>
      </c>
      <c r="S70" s="41">
        <f t="shared" si="132"/>
        <v>219469.71739600014</v>
      </c>
      <c r="T70" s="41">
        <f t="shared" si="133"/>
        <v>220772.63582050015</v>
      </c>
      <c r="U70" s="41">
        <f t="shared" si="134"/>
        <v>221361.1112416668</v>
      </c>
      <c r="V70" s="41">
        <f t="shared" si="135"/>
        <v>221949.58666283346</v>
      </c>
      <c r="W70" s="41">
        <f t="shared" si="136"/>
        <v>222538.06208400012</v>
      </c>
      <c r="X70" s="41">
        <f t="shared" si="137"/>
        <v>223126.53750516678</v>
      </c>
      <c r="Y70" s="41">
        <f t="shared" si="138"/>
        <v>223715.01292633344</v>
      </c>
      <c r="Z70" s="41">
        <f t="shared" si="139"/>
        <v>224303.4883475001</v>
      </c>
      <c r="AA70" s="41">
        <f t="shared" si="140"/>
        <v>224891.96376866676</v>
      </c>
      <c r="AB70" s="41">
        <f t="shared" si="141"/>
        <v>225480.43918983341</v>
      </c>
      <c r="AC70" s="41">
        <f t="shared" si="142"/>
        <v>226068.91461100007</v>
      </c>
      <c r="AD70" s="41">
        <f t="shared" si="143"/>
        <v>226068.91461100007</v>
      </c>
      <c r="AE70" s="41">
        <f t="shared" si="144"/>
        <v>226068.91461100007</v>
      </c>
      <c r="AF70" s="41">
        <f t="shared" si="145"/>
        <v>226068.91461100007</v>
      </c>
      <c r="AG70" s="23">
        <f t="shared" si="146"/>
        <v>224032</v>
      </c>
      <c r="AH70" s="83">
        <f>'[25]KYMD Gnrl Office'!E26</f>
        <v>6.93E-2</v>
      </c>
      <c r="AI70" s="83">
        <f>'[25]KYMD Gnrl Office'!F26</f>
        <v>3.1300000000000001E-2</v>
      </c>
      <c r="AJ70" s="67">
        <f>'[20]Pivot Additions'!AB136</f>
        <v>1302.92</v>
      </c>
      <c r="AK70" s="67">
        <f>'[20]Pivot Additions'!AC136</f>
        <v>1302.92</v>
      </c>
      <c r="AL70" s="67">
        <f>'[20]Pivot Additions'!AD136</f>
        <v>1302.92</v>
      </c>
      <c r="AM70" s="67">
        <f>'[20]Pivot Additions'!AE136</f>
        <v>1302.92</v>
      </c>
      <c r="AN70" s="67">
        <f>'[20]Pivot Additions'!AF136</f>
        <v>1302.92</v>
      </c>
      <c r="AO70" s="67">
        <f>'[20]Pivot Additions'!AG136</f>
        <v>1302.92</v>
      </c>
      <c r="AP70" s="67">
        <f>IF('Net Plant'!I70&gt;0,'Gross Plant'!K70*$AH70/12,0)</f>
        <v>1302.9184244999999</v>
      </c>
      <c r="AQ70" s="67">
        <f>IF('Net Plant'!J70&gt;0,'Gross Plant'!L70*$AH70/12,0)</f>
        <v>1302.9184244999999</v>
      </c>
      <c r="AR70" s="67">
        <f>IF('Net Plant'!K70&gt;0,'Gross Plant'!M70*$AH70/12,0)</f>
        <v>1302.9184244999999</v>
      </c>
      <c r="AS70" s="67">
        <f>IF('Net Plant'!L70&gt;0,'Gross Plant'!N70*$AH70/12,0)</f>
        <v>1302.9184244999999</v>
      </c>
      <c r="AT70" s="67">
        <f>IF('Net Plant'!M70&gt;0,'Gross Plant'!O70*$AH70/12,0)</f>
        <v>1302.9184244999999</v>
      </c>
      <c r="AU70" s="67">
        <f>IF('Net Plant'!N70&gt;0,'Gross Plant'!P70*$AH70/12,0)</f>
        <v>1302.9184244999999</v>
      </c>
      <c r="AV70" s="67">
        <f>IF('Net Plant'!O70&gt;0,'Gross Plant'!Q70*$AH70/12,0)</f>
        <v>1302.9184244999999</v>
      </c>
      <c r="AW70" s="67">
        <f>IF('Net Plant'!P70&gt;0,'Gross Plant'!R70*$AH70/12,0)</f>
        <v>1302.9184244999999</v>
      </c>
      <c r="AX70" s="67">
        <f>IF('Net Plant'!Q70&gt;0,'Gross Plant'!S70*$AH70/12,0)</f>
        <v>1302.9184244999999</v>
      </c>
      <c r="AY70" s="41">
        <f>IF('Net Plant'!R70&gt;0,'Gross Plant'!U70*$AI70/12,0)</f>
        <v>588.47542116666671</v>
      </c>
      <c r="AZ70" s="41">
        <f>IF('Net Plant'!S70&gt;0,'Gross Plant'!V70*$AI70/12,0)</f>
        <v>588.47542116666671</v>
      </c>
      <c r="BA70" s="41">
        <f>IF('Net Plant'!T70&gt;0,'Gross Plant'!W70*$AI70/12,0)</f>
        <v>588.47542116666671</v>
      </c>
      <c r="BB70" s="41">
        <f>IF('Net Plant'!U70&gt;0,'Gross Plant'!X70*$AI70/12,0)</f>
        <v>588.47542116666671</v>
      </c>
      <c r="BC70" s="41">
        <f>IF('Net Plant'!V70&gt;0,'Gross Plant'!Y70*$AI70/12,0)</f>
        <v>588.47542116666671</v>
      </c>
      <c r="BD70" s="41">
        <f>IF('Net Plant'!W70&gt;0,'Gross Plant'!Z70*$AI70/12,0)</f>
        <v>588.47542116666671</v>
      </c>
      <c r="BE70" s="41">
        <f>IF('Net Plant'!X70&gt;0,'Gross Plant'!AA70*$AI70/12,0)</f>
        <v>588.47542116666671</v>
      </c>
      <c r="BF70" s="41">
        <f>IF('Net Plant'!Y70&gt;0,'Gross Plant'!AB70*$AI70/12,0)</f>
        <v>588.47542116666671</v>
      </c>
      <c r="BG70" s="41">
        <f>IF('Net Plant'!Z70&gt;0,'Gross Plant'!AC70*$AI70/12,0)</f>
        <v>588.47542116666671</v>
      </c>
      <c r="BH70" s="41">
        <f>IF('Net Plant'!AA70&gt;0,'Gross Plant'!AD70*$AI70/12,0)</f>
        <v>0</v>
      </c>
      <c r="BI70" s="41">
        <f>IF('Net Plant'!AB70&gt;0,'Gross Plant'!AE70*$AI70/12,0)</f>
        <v>0</v>
      </c>
      <c r="BJ70" s="41">
        <f>IF('Net Plant'!AC70&gt;0,'Gross Plant'!AF70*$AI70/12,0)</f>
        <v>0</v>
      </c>
      <c r="BK70" s="23">
        <f t="shared" si="147"/>
        <v>5296.2787905000005</v>
      </c>
      <c r="BL70" s="41"/>
      <c r="BM70" s="67">
        <f>'[20]Pivot Retires'!AB136</f>
        <v>0</v>
      </c>
      <c r="BN70" s="67">
        <f>'[20]Pivot Retires'!AC136</f>
        <v>0</v>
      </c>
      <c r="BO70" s="67">
        <f>'[20]Pivot Retires'!AD136</f>
        <v>0</v>
      </c>
      <c r="BP70" s="67">
        <f>'[20]Pivot Retires'!AE136</f>
        <v>0</v>
      </c>
      <c r="BQ70" s="67">
        <f>'[20]Pivot Retires'!AF136</f>
        <v>0</v>
      </c>
      <c r="BR70" s="67">
        <f>'[20]Pivot Retires'!AG136</f>
        <v>0</v>
      </c>
      <c r="BS70" s="31">
        <f>'Gross Plant'!BQ70</f>
        <v>0</v>
      </c>
      <c r="BT70" s="41">
        <f>'Gross Plant'!BR70</f>
        <v>0</v>
      </c>
      <c r="BU70" s="41">
        <f>'Gross Plant'!BS70</f>
        <v>0</v>
      </c>
      <c r="BV70" s="41">
        <f>'Gross Plant'!BT70</f>
        <v>0</v>
      </c>
      <c r="BW70" s="41">
        <f>'Gross Plant'!BU70</f>
        <v>0</v>
      </c>
      <c r="BX70" s="41">
        <f>'Gross Plant'!BV70</f>
        <v>0</v>
      </c>
      <c r="BY70" s="41">
        <f>'Gross Plant'!BW70</f>
        <v>0</v>
      </c>
      <c r="BZ70" s="41">
        <f>'Gross Plant'!BX70</f>
        <v>0</v>
      </c>
      <c r="CA70" s="41">
        <f>'Gross Plant'!BY70</f>
        <v>0</v>
      </c>
      <c r="CB70" s="41">
        <f>'Gross Plant'!BZ70</f>
        <v>0</v>
      </c>
      <c r="CC70" s="41">
        <f>'Gross Plant'!CA70</f>
        <v>0</v>
      </c>
      <c r="CD70" s="41">
        <f>'Gross Plant'!CB70</f>
        <v>0</v>
      </c>
      <c r="CE70" s="41">
        <f>'Gross Plant'!CC70</f>
        <v>0</v>
      </c>
      <c r="CF70" s="41">
        <f>'Gross Plant'!CD70</f>
        <v>0</v>
      </c>
      <c r="CG70" s="41">
        <f>'Gross Plant'!CE70</f>
        <v>0</v>
      </c>
      <c r="CH70" s="41">
        <f>'Gross Plant'!CF70</f>
        <v>0</v>
      </c>
      <c r="CI70" s="41">
        <f>'Gross Plant'!CG70</f>
        <v>0</v>
      </c>
      <c r="CJ70" s="41">
        <f>'Gross Plant'!CH70</f>
        <v>0</v>
      </c>
      <c r="CK70" s="41">
        <f>'Gross Plant'!CI70</f>
        <v>0</v>
      </c>
      <c r="CL70" s="41">
        <f>'Gross Plant'!CJ70</f>
        <v>0</v>
      </c>
      <c r="CM70" s="41">
        <f>'Gross Plant'!CK70</f>
        <v>0</v>
      </c>
      <c r="CN70" s="41"/>
      <c r="CO70" s="67">
        <f>'[20]Pivot Transfers'!AB136</f>
        <v>0</v>
      </c>
      <c r="CP70" s="67">
        <f>'[20]Pivot Transfers'!AC136</f>
        <v>0</v>
      </c>
      <c r="CQ70" s="67">
        <f>'[20]Pivot Transfers'!AD136</f>
        <v>0</v>
      </c>
      <c r="CR70" s="67">
        <f>'[20]Pivot Transfers'!AE136</f>
        <v>0</v>
      </c>
      <c r="CS70" s="67">
        <f>'[20]Pivot Transfers'!AF136</f>
        <v>0</v>
      </c>
      <c r="CT70" s="67">
        <f>'[20]Pivot Transfers'!AG136</f>
        <v>0</v>
      </c>
      <c r="CU70" s="31">
        <v>0</v>
      </c>
      <c r="CV70" s="31">
        <v>0</v>
      </c>
      <c r="CW70" s="31">
        <v>0</v>
      </c>
      <c r="CX70" s="31">
        <v>0</v>
      </c>
      <c r="CY70" s="31">
        <v>0</v>
      </c>
      <c r="CZ70" s="31">
        <v>0</v>
      </c>
      <c r="DA70" s="31">
        <v>0</v>
      </c>
      <c r="DB70" s="31">
        <v>0</v>
      </c>
      <c r="DC70" s="31">
        <v>0</v>
      </c>
      <c r="DD70" s="3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/>
      <c r="DQ70" s="111">
        <f>'[20]Pivot COR'!AB136</f>
        <v>0</v>
      </c>
      <c r="DR70" s="111">
        <f>'[20]Pivot COR'!AC136</f>
        <v>0</v>
      </c>
      <c r="DS70" s="111">
        <f>'[20]Pivot COR'!AD136</f>
        <v>0</v>
      </c>
      <c r="DT70" s="111">
        <f>'[20]Pivot COR'!AE136</f>
        <v>0</v>
      </c>
      <c r="DU70" s="111">
        <f>'[20]Pivot COR'!AF136</f>
        <v>0</v>
      </c>
      <c r="DV70" s="111">
        <f>'[20]Pivot COR'!AG136</f>
        <v>0</v>
      </c>
      <c r="DW70" s="60">
        <f>SUM('Gross Plant'!$AH70:$AM70)/SUM('Gross Plant'!$AH$80:$AM$80)*$DW$80</f>
        <v>0</v>
      </c>
      <c r="DX70" s="60">
        <f>-SUM('Gross Plant'!$AH70:$AM70)/SUM('Gross Plant'!$AH$80:$AM$80)*'Capital Spending'!D$10*Reserve!$DW$1</f>
        <v>0</v>
      </c>
      <c r="DY70" s="60">
        <f>-SUM('Gross Plant'!$AH70:$AM70)/SUM('Gross Plant'!$AH$80:$AM$80)*'Capital Spending'!E$10*Reserve!$DW$1</f>
        <v>0</v>
      </c>
      <c r="DZ70" s="60">
        <f>-SUM('Gross Plant'!$AH70:$AM70)/SUM('Gross Plant'!$AH$80:$AM$80)*'Capital Spending'!F$10*Reserve!$DW$1</f>
        <v>0</v>
      </c>
      <c r="EA70" s="60">
        <f>-SUM('Gross Plant'!$AH70:$AM70)/SUM('Gross Plant'!$AH$80:$AM$80)*'Capital Spending'!G$10*Reserve!$DW$1</f>
        <v>0</v>
      </c>
      <c r="EB70" s="60">
        <f>-SUM('Gross Plant'!$AH70:$AM70)/SUM('Gross Plant'!$AH$80:$AM$80)*'Capital Spending'!H$10*Reserve!$DW$1</f>
        <v>0</v>
      </c>
      <c r="EC70" s="60">
        <f>-SUM('Gross Plant'!$AH70:$AM70)/SUM('Gross Plant'!$AH$80:$AM$80)*'Capital Spending'!I$10*Reserve!$DW$1</f>
        <v>0</v>
      </c>
      <c r="ED70" s="60">
        <f>-SUM('Gross Plant'!$AH70:$AM70)/SUM('Gross Plant'!$AH$80:$AM$80)*'Capital Spending'!J$10*Reserve!$DW$1</f>
        <v>0</v>
      </c>
      <c r="EE70" s="60">
        <f>-SUM('Gross Plant'!$AH70:$AM70)/SUM('Gross Plant'!$AH$80:$AM$80)*'Capital Spending'!K$10*Reserve!$DW$1</f>
        <v>0</v>
      </c>
      <c r="EF70" s="60">
        <f>-SUM('Gross Plant'!$AH70:$AM70)/SUM('Gross Plant'!$AH$80:$AM$80)*'Capital Spending'!L$10*Reserve!$DW$1</f>
        <v>0</v>
      </c>
      <c r="EG70" s="60">
        <f>-SUM('Gross Plant'!$AH70:$AM70)/SUM('Gross Plant'!$AH$80:$AM$80)*'Capital Spending'!M$10*Reserve!$DW$1</f>
        <v>0</v>
      </c>
      <c r="EH70" s="60">
        <f>-SUM('Gross Plant'!$AH70:$AM70)/SUM('Gross Plant'!$AH$80:$AM$80)*'Capital Spending'!N$10*Reserve!$DW$1</f>
        <v>0</v>
      </c>
      <c r="EI70" s="60">
        <f>-SUM('Gross Plant'!$AH70:$AM70)/SUM('Gross Plant'!$AH$80:$AM$80)*'Capital Spending'!O$10*Reserve!$DW$1</f>
        <v>0</v>
      </c>
      <c r="EJ70" s="60">
        <f>-SUM('Gross Plant'!$AH70:$AM70)/SUM('Gross Plant'!$AH$80:$AM$80)*'Capital Spending'!P$10*Reserve!$DW$1</f>
        <v>0</v>
      </c>
      <c r="EK70" s="60">
        <f>-SUM('Gross Plant'!$AH70:$AM70)/SUM('Gross Plant'!$AH$80:$AM$80)*'Capital Spending'!Q$10*Reserve!$DW$1</f>
        <v>0</v>
      </c>
      <c r="EL70" s="60">
        <f>-SUM('Gross Plant'!$AH70:$AM70)/SUM('Gross Plant'!$AH$80:$AM$80)*'Capital Spending'!R$10*Reserve!$DW$1</f>
        <v>0</v>
      </c>
      <c r="EM70" s="60">
        <f>-SUM('Gross Plant'!$AH70:$AM70)/SUM('Gross Plant'!$AH$80:$AM$80)*'Capital Spending'!S$10*Reserve!$DW$1</f>
        <v>0</v>
      </c>
      <c r="EN70" s="60">
        <f>-SUM('Gross Plant'!$AH70:$AM70)/SUM('Gross Plant'!$AH$80:$AM$80)*'Capital Spending'!T$10*Reserve!$DW$1</f>
        <v>0</v>
      </c>
      <c r="EO70" s="60">
        <f>-SUM('Gross Plant'!$AH70:$AM70)/SUM('Gross Plant'!$AH$80:$AM$80)*'Capital Spending'!U$10*Reserve!$DW$1</f>
        <v>0</v>
      </c>
      <c r="EP70" s="60">
        <f>-SUM('Gross Plant'!$AH70:$AM70)/SUM('Gross Plant'!$AH$80:$AM$80)*'Capital Spending'!V$10*Reserve!$DW$1</f>
        <v>0</v>
      </c>
      <c r="EQ70" s="60">
        <f>-SUM('Gross Plant'!$AH70:$AM70)/SUM('Gross Plant'!$AH$80:$AM$80)*'Capital Spending'!W$10*Reserve!$DW$1</f>
        <v>0</v>
      </c>
    </row>
    <row r="71" spans="1:147">
      <c r="A71" s="51">
        <v>39800</v>
      </c>
      <c r="B71" s="32" t="s">
        <v>19</v>
      </c>
      <c r="C71" s="53">
        <f t="shared" si="117"/>
        <v>602203.95085957681</v>
      </c>
      <c r="D71" s="53">
        <f t="shared" si="118"/>
        <v>651472.52045016654</v>
      </c>
      <c r="E71" s="73">
        <f>'[20]Pivot End Balances'!AA137</f>
        <v>580570.77</v>
      </c>
      <c r="F71" s="44">
        <f t="shared" si="119"/>
        <v>584120.64</v>
      </c>
      <c r="G71" s="44">
        <f t="shared" si="120"/>
        <v>587670.51</v>
      </c>
      <c r="H71" s="44">
        <f t="shared" si="121"/>
        <v>591220.38</v>
      </c>
      <c r="I71" s="44">
        <f t="shared" si="122"/>
        <v>594770.25</v>
      </c>
      <c r="J71" s="44">
        <f t="shared" si="123"/>
        <v>598320.12</v>
      </c>
      <c r="K71" s="41">
        <f t="shared" si="124"/>
        <v>601869.99</v>
      </c>
      <c r="L71" s="41">
        <f t="shared" si="125"/>
        <v>605405.50565116666</v>
      </c>
      <c r="M71" s="41">
        <f t="shared" si="126"/>
        <v>609250.55013566662</v>
      </c>
      <c r="N71" s="41">
        <f t="shared" si="127"/>
        <v>613095.59462016658</v>
      </c>
      <c r="O71" s="41">
        <f t="shared" si="128"/>
        <v>616940.63910466654</v>
      </c>
      <c r="P71" s="41">
        <f t="shared" si="129"/>
        <v>620785.6835891665</v>
      </c>
      <c r="Q71" s="41">
        <f t="shared" si="130"/>
        <v>624630.72807366645</v>
      </c>
      <c r="R71" s="41">
        <f t="shared" si="131"/>
        <v>628475.77255816641</v>
      </c>
      <c r="S71" s="41">
        <f t="shared" si="132"/>
        <v>632320.81704266637</v>
      </c>
      <c r="T71" s="41">
        <f t="shared" si="133"/>
        <v>636165.86152716633</v>
      </c>
      <c r="U71" s="41">
        <f t="shared" si="134"/>
        <v>638716.97134766635</v>
      </c>
      <c r="V71" s="41">
        <f t="shared" si="135"/>
        <v>641268.08116816636</v>
      </c>
      <c r="W71" s="41">
        <f t="shared" si="136"/>
        <v>643819.19098866638</v>
      </c>
      <c r="X71" s="41">
        <f t="shared" si="137"/>
        <v>646370.30080916639</v>
      </c>
      <c r="Y71" s="41">
        <f t="shared" si="138"/>
        <v>648921.41062966641</v>
      </c>
      <c r="Z71" s="41">
        <f t="shared" si="139"/>
        <v>651472.52045016643</v>
      </c>
      <c r="AA71" s="41">
        <f t="shared" si="140"/>
        <v>654023.63027066644</v>
      </c>
      <c r="AB71" s="41">
        <f t="shared" si="141"/>
        <v>656574.74009116646</v>
      </c>
      <c r="AC71" s="41">
        <f t="shared" si="142"/>
        <v>659125.84991166648</v>
      </c>
      <c r="AD71" s="41">
        <f t="shared" si="143"/>
        <v>661676.95973216649</v>
      </c>
      <c r="AE71" s="41">
        <f t="shared" si="144"/>
        <v>664228.06955266651</v>
      </c>
      <c r="AF71" s="41">
        <f t="shared" si="145"/>
        <v>666779.17937316652</v>
      </c>
      <c r="AG71" s="23">
        <f t="shared" si="146"/>
        <v>651473</v>
      </c>
      <c r="AH71" s="83">
        <f>'[25]KYMD Gnrl Office'!E29</f>
        <v>5.2299999999999999E-2</v>
      </c>
      <c r="AI71" s="83">
        <f>'[25]KYMD Gnrl Office'!F29</f>
        <v>3.4700000000000002E-2</v>
      </c>
      <c r="AJ71" s="67">
        <f>'[20]Pivot Additions'!AB137</f>
        <v>3549.87</v>
      </c>
      <c r="AK71" s="67">
        <f>'[20]Pivot Additions'!AC137</f>
        <v>3549.87</v>
      </c>
      <c r="AL71" s="67">
        <f>'[20]Pivot Additions'!AD137</f>
        <v>3549.87</v>
      </c>
      <c r="AM71" s="67">
        <f>'[20]Pivot Additions'!AE137</f>
        <v>3549.87</v>
      </c>
      <c r="AN71" s="67">
        <f>'[20]Pivot Additions'!AF137</f>
        <v>3549.87</v>
      </c>
      <c r="AO71" s="67">
        <f>'[20]Pivot Additions'!AG137</f>
        <v>3549.87</v>
      </c>
      <c r="AP71" s="67">
        <f>IF('Net Plant'!I71&gt;0,'Gross Plant'!K71*$AH71/12,0)</f>
        <v>3535.5156511666669</v>
      </c>
      <c r="AQ71" s="67">
        <f>IF('Net Plant'!J71&gt;0,'Gross Plant'!L71*$AH71/12,0)</f>
        <v>3845.0444845000002</v>
      </c>
      <c r="AR71" s="67">
        <f>IF('Net Plant'!K71&gt;0,'Gross Plant'!M71*$AH71/12,0)</f>
        <v>3845.0444845000002</v>
      </c>
      <c r="AS71" s="67">
        <f>IF('Net Plant'!L71&gt;0,'Gross Plant'!N71*$AH71/12,0)</f>
        <v>3845.0444845000002</v>
      </c>
      <c r="AT71" s="67">
        <f>IF('Net Plant'!M71&gt;0,'Gross Plant'!O71*$AH71/12,0)</f>
        <v>3845.0444845000002</v>
      </c>
      <c r="AU71" s="67">
        <f>IF('Net Plant'!N71&gt;0,'Gross Plant'!P71*$AH71/12,0)</f>
        <v>3845.0444845000002</v>
      </c>
      <c r="AV71" s="67">
        <f>IF('Net Plant'!O71&gt;0,'Gross Plant'!Q71*$AH71/12,0)</f>
        <v>3845.0444845000002</v>
      </c>
      <c r="AW71" s="67">
        <f>IF('Net Plant'!P71&gt;0,'Gross Plant'!R71*$AH71/12,0)</f>
        <v>3845.0444845000002</v>
      </c>
      <c r="AX71" s="67">
        <f>IF('Net Plant'!Q71&gt;0,'Gross Plant'!S71*$AH71/12,0)</f>
        <v>3845.0444845000002</v>
      </c>
      <c r="AY71" s="41">
        <f>IF('Net Plant'!R71&gt;0,'Gross Plant'!U71*$AI71/12,0)</f>
        <v>2551.1098205000003</v>
      </c>
      <c r="AZ71" s="41">
        <f>IF('Net Plant'!S71&gt;0,'Gross Plant'!V71*$AI71/12,0)</f>
        <v>2551.1098205000003</v>
      </c>
      <c r="BA71" s="41">
        <f>IF('Net Plant'!T71&gt;0,'Gross Plant'!W71*$AI71/12,0)</f>
        <v>2551.1098205000003</v>
      </c>
      <c r="BB71" s="41">
        <f>IF('Net Plant'!U71&gt;0,'Gross Plant'!X71*$AI71/12,0)</f>
        <v>2551.1098205000003</v>
      </c>
      <c r="BC71" s="41">
        <f>IF('Net Plant'!V71&gt;0,'Gross Plant'!Y71*$AI71/12,0)</f>
        <v>2551.1098205000003</v>
      </c>
      <c r="BD71" s="41">
        <f>IF('Net Plant'!W71&gt;0,'Gross Plant'!Z71*$AI71/12,0)</f>
        <v>2551.1098205000003</v>
      </c>
      <c r="BE71" s="41">
        <f>IF('Net Plant'!X71&gt;0,'Gross Plant'!AA71*$AI71/12,0)</f>
        <v>2551.1098205000003</v>
      </c>
      <c r="BF71" s="41">
        <f>IF('Net Plant'!Y71&gt;0,'Gross Plant'!AB71*$AI71/12,0)</f>
        <v>2551.1098205000003</v>
      </c>
      <c r="BG71" s="41">
        <f>IF('Net Plant'!Z71&gt;0,'Gross Plant'!AC71*$AI71/12,0)</f>
        <v>2551.1098205000003</v>
      </c>
      <c r="BH71" s="41">
        <f>IF('Net Plant'!AA71&gt;0,'Gross Plant'!AD71*$AI71/12,0)</f>
        <v>2551.1098205000003</v>
      </c>
      <c r="BI71" s="41">
        <f>IF('Net Plant'!AB71&gt;0,'Gross Plant'!AE71*$AI71/12,0)</f>
        <v>2551.1098205000003</v>
      </c>
      <c r="BJ71" s="41">
        <f>IF('Net Plant'!AC71&gt;0,'Gross Plant'!AF71*$AI71/12,0)</f>
        <v>2551.1098205000003</v>
      </c>
      <c r="BK71" s="23">
        <f t="shared" si="147"/>
        <v>30613.317846000009</v>
      </c>
      <c r="BL71" s="41"/>
      <c r="BM71" s="67">
        <f>'[20]Pivot Retires'!AB137</f>
        <v>0</v>
      </c>
      <c r="BN71" s="67">
        <f>'[20]Pivot Retires'!AC137</f>
        <v>0</v>
      </c>
      <c r="BO71" s="67">
        <f>'[20]Pivot Retires'!AD137</f>
        <v>0</v>
      </c>
      <c r="BP71" s="67">
        <f>'[20]Pivot Retires'!AE137</f>
        <v>0</v>
      </c>
      <c r="BQ71" s="67">
        <f>'[20]Pivot Retires'!AF137</f>
        <v>0</v>
      </c>
      <c r="BR71" s="67">
        <f>'[20]Pivot Retires'!AG137</f>
        <v>0</v>
      </c>
      <c r="BS71" s="31">
        <f>'Gross Plant'!BQ71</f>
        <v>0</v>
      </c>
      <c r="BT71" s="41">
        <f>'Gross Plant'!BR71</f>
        <v>0</v>
      </c>
      <c r="BU71" s="41">
        <f>'Gross Plant'!BS71</f>
        <v>0</v>
      </c>
      <c r="BV71" s="41">
        <f>'Gross Plant'!BT71</f>
        <v>0</v>
      </c>
      <c r="BW71" s="41">
        <f>'Gross Plant'!BU71</f>
        <v>0</v>
      </c>
      <c r="BX71" s="41">
        <f>'Gross Plant'!BV71</f>
        <v>0</v>
      </c>
      <c r="BY71" s="41">
        <f>'Gross Plant'!BW71</f>
        <v>0</v>
      </c>
      <c r="BZ71" s="41">
        <f>'Gross Plant'!BX71</f>
        <v>0</v>
      </c>
      <c r="CA71" s="41">
        <f>'Gross Plant'!BY71</f>
        <v>0</v>
      </c>
      <c r="CB71" s="41">
        <f>'Gross Plant'!BZ71</f>
        <v>0</v>
      </c>
      <c r="CC71" s="41">
        <f>'Gross Plant'!CA71</f>
        <v>0</v>
      </c>
      <c r="CD71" s="41">
        <f>'Gross Plant'!CB71</f>
        <v>0</v>
      </c>
      <c r="CE71" s="41">
        <f>'Gross Plant'!CC71</f>
        <v>0</v>
      </c>
      <c r="CF71" s="41">
        <f>'Gross Plant'!CD71</f>
        <v>0</v>
      </c>
      <c r="CG71" s="41">
        <f>'Gross Plant'!CE71</f>
        <v>0</v>
      </c>
      <c r="CH71" s="41">
        <f>'Gross Plant'!CF71</f>
        <v>0</v>
      </c>
      <c r="CI71" s="41">
        <f>'Gross Plant'!CG71</f>
        <v>0</v>
      </c>
      <c r="CJ71" s="41">
        <f>'Gross Plant'!CH71</f>
        <v>0</v>
      </c>
      <c r="CK71" s="41">
        <f>'Gross Plant'!CI71</f>
        <v>0</v>
      </c>
      <c r="CL71" s="41">
        <f>'Gross Plant'!CJ71</f>
        <v>0</v>
      </c>
      <c r="CM71" s="41">
        <f>'Gross Plant'!CK71</f>
        <v>0</v>
      </c>
      <c r="CN71" s="41"/>
      <c r="CO71" s="67">
        <f>'[20]Pivot Transfers'!AB137</f>
        <v>0</v>
      </c>
      <c r="CP71" s="67">
        <f>'[20]Pivot Transfers'!AC137</f>
        <v>0</v>
      </c>
      <c r="CQ71" s="67">
        <f>'[20]Pivot Transfers'!AD137</f>
        <v>0</v>
      </c>
      <c r="CR71" s="67">
        <f>'[20]Pivot Transfers'!AE137</f>
        <v>0</v>
      </c>
      <c r="CS71" s="67">
        <f>'[20]Pivot Transfers'!AF137</f>
        <v>0</v>
      </c>
      <c r="CT71" s="67">
        <f>'[20]Pivot Transfers'!AG137</f>
        <v>0</v>
      </c>
      <c r="CU71" s="31">
        <v>0</v>
      </c>
      <c r="CV71" s="31">
        <v>0</v>
      </c>
      <c r="CW71" s="31">
        <v>0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/>
      <c r="DQ71" s="111">
        <f>'[20]Pivot COR'!AB137</f>
        <v>0</v>
      </c>
      <c r="DR71" s="111">
        <f>'[20]Pivot COR'!AC137</f>
        <v>0</v>
      </c>
      <c r="DS71" s="111">
        <f>'[20]Pivot COR'!AD137</f>
        <v>0</v>
      </c>
      <c r="DT71" s="111">
        <f>'[20]Pivot COR'!AE137</f>
        <v>0</v>
      </c>
      <c r="DU71" s="111">
        <f>'[20]Pivot COR'!AF137</f>
        <v>0</v>
      </c>
      <c r="DV71" s="111">
        <f>'[20]Pivot COR'!AG137</f>
        <v>0</v>
      </c>
      <c r="DW71" s="60">
        <f>SUM('Gross Plant'!$AH71:$AM71)/SUM('Gross Plant'!$AH$80:$AM$80)*$DW$80</f>
        <v>0</v>
      </c>
      <c r="DX71" s="60">
        <f>-SUM('Gross Plant'!$AH71:$AM71)/SUM('Gross Plant'!$AH$80:$AM$80)*'Capital Spending'!D$10*Reserve!$DW$1</f>
        <v>0</v>
      </c>
      <c r="DY71" s="60">
        <f>-SUM('Gross Plant'!$AH71:$AM71)/SUM('Gross Plant'!$AH$80:$AM$80)*'Capital Spending'!E$10*Reserve!$DW$1</f>
        <v>0</v>
      </c>
      <c r="DZ71" s="60">
        <f>-SUM('Gross Plant'!$AH71:$AM71)/SUM('Gross Plant'!$AH$80:$AM$80)*'Capital Spending'!F$10*Reserve!$DW$1</f>
        <v>0</v>
      </c>
      <c r="EA71" s="60">
        <f>-SUM('Gross Plant'!$AH71:$AM71)/SUM('Gross Plant'!$AH$80:$AM$80)*'Capital Spending'!G$10*Reserve!$DW$1</f>
        <v>0</v>
      </c>
      <c r="EB71" s="60">
        <f>-SUM('Gross Plant'!$AH71:$AM71)/SUM('Gross Plant'!$AH$80:$AM$80)*'Capital Spending'!H$10*Reserve!$DW$1</f>
        <v>0</v>
      </c>
      <c r="EC71" s="60">
        <f>-SUM('Gross Plant'!$AH71:$AM71)/SUM('Gross Plant'!$AH$80:$AM$80)*'Capital Spending'!I$10*Reserve!$DW$1</f>
        <v>0</v>
      </c>
      <c r="ED71" s="60">
        <f>-SUM('Gross Plant'!$AH71:$AM71)/SUM('Gross Plant'!$AH$80:$AM$80)*'Capital Spending'!J$10*Reserve!$DW$1</f>
        <v>0</v>
      </c>
      <c r="EE71" s="60">
        <f>-SUM('Gross Plant'!$AH71:$AM71)/SUM('Gross Plant'!$AH$80:$AM$80)*'Capital Spending'!K$10*Reserve!$DW$1</f>
        <v>0</v>
      </c>
      <c r="EF71" s="60">
        <f>-SUM('Gross Plant'!$AH71:$AM71)/SUM('Gross Plant'!$AH$80:$AM$80)*'Capital Spending'!L$10*Reserve!$DW$1</f>
        <v>0</v>
      </c>
      <c r="EG71" s="60">
        <f>-SUM('Gross Plant'!$AH71:$AM71)/SUM('Gross Plant'!$AH$80:$AM$80)*'Capital Spending'!M$10*Reserve!$DW$1</f>
        <v>0</v>
      </c>
      <c r="EH71" s="60">
        <f>-SUM('Gross Plant'!$AH71:$AM71)/SUM('Gross Plant'!$AH$80:$AM$80)*'Capital Spending'!N$10*Reserve!$DW$1</f>
        <v>0</v>
      </c>
      <c r="EI71" s="60">
        <f>-SUM('Gross Plant'!$AH71:$AM71)/SUM('Gross Plant'!$AH$80:$AM$80)*'Capital Spending'!O$10*Reserve!$DW$1</f>
        <v>0</v>
      </c>
      <c r="EJ71" s="60">
        <f>-SUM('Gross Plant'!$AH71:$AM71)/SUM('Gross Plant'!$AH$80:$AM$80)*'Capital Spending'!P$10*Reserve!$DW$1</f>
        <v>0</v>
      </c>
      <c r="EK71" s="60">
        <f>-SUM('Gross Plant'!$AH71:$AM71)/SUM('Gross Plant'!$AH$80:$AM$80)*'Capital Spending'!Q$10*Reserve!$DW$1</f>
        <v>0</v>
      </c>
      <c r="EL71" s="60">
        <f>-SUM('Gross Plant'!$AH71:$AM71)/SUM('Gross Plant'!$AH$80:$AM$80)*'Capital Spending'!R$10*Reserve!$DW$1</f>
        <v>0</v>
      </c>
      <c r="EM71" s="60">
        <f>-SUM('Gross Plant'!$AH71:$AM71)/SUM('Gross Plant'!$AH$80:$AM$80)*'Capital Spending'!S$10*Reserve!$DW$1</f>
        <v>0</v>
      </c>
      <c r="EN71" s="60">
        <f>-SUM('Gross Plant'!$AH71:$AM71)/SUM('Gross Plant'!$AH$80:$AM$80)*'Capital Spending'!T$10*Reserve!$DW$1</f>
        <v>0</v>
      </c>
      <c r="EO71" s="60">
        <f>-SUM('Gross Plant'!$AH71:$AM71)/SUM('Gross Plant'!$AH$80:$AM$80)*'Capital Spending'!U$10*Reserve!$DW$1</f>
        <v>0</v>
      </c>
      <c r="EP71" s="60">
        <f>-SUM('Gross Plant'!$AH71:$AM71)/SUM('Gross Plant'!$AH$80:$AM$80)*'Capital Spending'!V$10*Reserve!$DW$1</f>
        <v>0</v>
      </c>
      <c r="EQ71" s="60">
        <f>-SUM('Gross Plant'!$AH71:$AM71)/SUM('Gross Plant'!$AH$80:$AM$80)*'Capital Spending'!W$10*Reserve!$DW$1</f>
        <v>0</v>
      </c>
    </row>
    <row r="72" spans="1:147">
      <c r="A72" s="51">
        <v>39900</v>
      </c>
      <c r="B72" s="32" t="s">
        <v>32</v>
      </c>
      <c r="C72" s="53">
        <f t="shared" si="117"/>
        <v>76993.219999999987</v>
      </c>
      <c r="D72" s="53">
        <f t="shared" si="118"/>
        <v>76993.219999999987</v>
      </c>
      <c r="E72" s="73">
        <f>'[20]Pivot End Balances'!AA138</f>
        <v>76993.22</v>
      </c>
      <c r="F72" s="44">
        <f t="shared" si="119"/>
        <v>76993.22</v>
      </c>
      <c r="G72" s="44">
        <f t="shared" si="120"/>
        <v>76993.22</v>
      </c>
      <c r="H72" s="44">
        <f t="shared" si="121"/>
        <v>76993.22</v>
      </c>
      <c r="I72" s="44">
        <f t="shared" si="122"/>
        <v>76993.22</v>
      </c>
      <c r="J72" s="44">
        <f t="shared" si="123"/>
        <v>76993.22</v>
      </c>
      <c r="K72" s="41">
        <f t="shared" si="124"/>
        <v>76993.22</v>
      </c>
      <c r="L72" s="41">
        <f t="shared" si="125"/>
        <v>76993.22</v>
      </c>
      <c r="M72" s="41">
        <f t="shared" si="126"/>
        <v>76993.22</v>
      </c>
      <c r="N72" s="41">
        <f t="shared" si="127"/>
        <v>76993.22</v>
      </c>
      <c r="O72" s="41">
        <f t="shared" si="128"/>
        <v>76993.22</v>
      </c>
      <c r="P72" s="41">
        <f t="shared" si="129"/>
        <v>76993.22</v>
      </c>
      <c r="Q72" s="41">
        <f t="shared" si="130"/>
        <v>76993.22</v>
      </c>
      <c r="R72" s="41">
        <f t="shared" si="131"/>
        <v>76993.22</v>
      </c>
      <c r="S72" s="41">
        <f t="shared" si="132"/>
        <v>76993.22</v>
      </c>
      <c r="T72" s="41">
        <f t="shared" si="133"/>
        <v>76993.22</v>
      </c>
      <c r="U72" s="41">
        <f t="shared" si="134"/>
        <v>76993.22</v>
      </c>
      <c r="V72" s="41">
        <f t="shared" si="135"/>
        <v>76993.22</v>
      </c>
      <c r="W72" s="41">
        <f t="shared" si="136"/>
        <v>76993.22</v>
      </c>
      <c r="X72" s="41">
        <f t="shared" si="137"/>
        <v>76993.22</v>
      </c>
      <c r="Y72" s="41">
        <f t="shared" si="138"/>
        <v>76993.22</v>
      </c>
      <c r="Z72" s="41">
        <f t="shared" si="139"/>
        <v>76993.22</v>
      </c>
      <c r="AA72" s="41">
        <f t="shared" si="140"/>
        <v>76993.22</v>
      </c>
      <c r="AB72" s="41">
        <f t="shared" si="141"/>
        <v>76993.22</v>
      </c>
      <c r="AC72" s="41">
        <f t="shared" si="142"/>
        <v>76993.22</v>
      </c>
      <c r="AD72" s="41">
        <f t="shared" si="143"/>
        <v>76993.22</v>
      </c>
      <c r="AE72" s="41">
        <f t="shared" si="144"/>
        <v>76993.22</v>
      </c>
      <c r="AF72" s="41">
        <f t="shared" si="145"/>
        <v>76993.22</v>
      </c>
      <c r="AG72" s="23">
        <f t="shared" si="146"/>
        <v>76993</v>
      </c>
      <c r="AH72" s="83">
        <f>'[25]KYMD Gnrl Office'!E30</f>
        <v>0.1</v>
      </c>
      <c r="AI72" s="83">
        <f>'[25]KYMD Gnrl Office'!F30</f>
        <v>0.1</v>
      </c>
      <c r="AJ72" s="67">
        <f>'[20]Pivot Additions'!AB138</f>
        <v>0</v>
      </c>
      <c r="AK72" s="67">
        <f>'[20]Pivot Additions'!AC138</f>
        <v>0</v>
      </c>
      <c r="AL72" s="67">
        <f>'[20]Pivot Additions'!AD138</f>
        <v>0</v>
      </c>
      <c r="AM72" s="67">
        <f>'[20]Pivot Additions'!AE138</f>
        <v>0</v>
      </c>
      <c r="AN72" s="67">
        <f>'[20]Pivot Additions'!AF138</f>
        <v>0</v>
      </c>
      <c r="AO72" s="67">
        <f>'[20]Pivot Additions'!AG138</f>
        <v>0</v>
      </c>
      <c r="AP72" s="67">
        <f>IF('Net Plant'!I72&gt;0,'Gross Plant'!K72*$AH72/12,0)</f>
        <v>0</v>
      </c>
      <c r="AQ72" s="67">
        <f>IF('Net Plant'!J72&gt;0,'Gross Plant'!L72*$AH72/12,0)</f>
        <v>0</v>
      </c>
      <c r="AR72" s="67">
        <f>IF('Net Plant'!K72&gt;0,'Gross Plant'!M72*$AH72/12,0)</f>
        <v>0</v>
      </c>
      <c r="AS72" s="67">
        <f>IF('Net Plant'!L72&gt;0,'Gross Plant'!N72*$AH72/12,0)</f>
        <v>0</v>
      </c>
      <c r="AT72" s="67">
        <f>IF('Net Plant'!M72&gt;0,'Gross Plant'!O72*$AH72/12,0)</f>
        <v>0</v>
      </c>
      <c r="AU72" s="67">
        <f>IF('Net Plant'!N72&gt;0,'Gross Plant'!P72*$AH72/12,0)</f>
        <v>0</v>
      </c>
      <c r="AV72" s="67">
        <f>IF('Net Plant'!O72&gt;0,'Gross Plant'!Q72*$AH72/12,0)</f>
        <v>0</v>
      </c>
      <c r="AW72" s="67">
        <f>IF('Net Plant'!P72&gt;0,'Gross Plant'!R72*$AH72/12,0)</f>
        <v>0</v>
      </c>
      <c r="AX72" s="67">
        <f>IF('Net Plant'!Q72&gt;0,'Gross Plant'!S72*$AH72/12,0)</f>
        <v>0</v>
      </c>
      <c r="AY72" s="41">
        <f>IF('Net Plant'!R72&gt;0,'Gross Plant'!U72*$AI72/12,0)</f>
        <v>0</v>
      </c>
      <c r="AZ72" s="41">
        <f>IF('Net Plant'!S72&gt;0,'Gross Plant'!V72*$AI72/12,0)</f>
        <v>0</v>
      </c>
      <c r="BA72" s="41">
        <f>IF('Net Plant'!T72&gt;0,'Gross Plant'!W72*$AI72/12,0)</f>
        <v>0</v>
      </c>
      <c r="BB72" s="41">
        <f>IF('Net Plant'!U72&gt;0,'Gross Plant'!X72*$AI72/12,0)</f>
        <v>0</v>
      </c>
      <c r="BC72" s="41">
        <f>IF('Net Plant'!V72&gt;0,'Gross Plant'!Y72*$AI72/12,0)</f>
        <v>0</v>
      </c>
      <c r="BD72" s="41">
        <f>IF('Net Plant'!W72&gt;0,'Gross Plant'!Z72*$AI72/12,0)</f>
        <v>0</v>
      </c>
      <c r="BE72" s="41">
        <f>IF('Net Plant'!X72&gt;0,'Gross Plant'!AA72*$AI72/12,0)</f>
        <v>0</v>
      </c>
      <c r="BF72" s="41">
        <f>IF('Net Plant'!Y72&gt;0,'Gross Plant'!AB72*$AI72/12,0)</f>
        <v>0</v>
      </c>
      <c r="BG72" s="41">
        <f>IF('Net Plant'!Z72&gt;0,'Gross Plant'!AC72*$AI72/12,0)</f>
        <v>0</v>
      </c>
      <c r="BH72" s="41">
        <f>IF('Net Plant'!AA72&gt;0,'Gross Plant'!AD72*$AI72/12,0)</f>
        <v>0</v>
      </c>
      <c r="BI72" s="41">
        <f>IF('Net Plant'!AB72&gt;0,'Gross Plant'!AE72*$AI72/12,0)</f>
        <v>0</v>
      </c>
      <c r="BJ72" s="41">
        <f>IF('Net Plant'!AC72&gt;0,'Gross Plant'!AF72*$AI72/12,0)</f>
        <v>0</v>
      </c>
      <c r="BK72" s="23">
        <f t="shared" si="147"/>
        <v>0</v>
      </c>
      <c r="BL72" s="41"/>
      <c r="BM72" s="67">
        <f>'[20]Pivot Retires'!AB138</f>
        <v>0</v>
      </c>
      <c r="BN72" s="67">
        <f>'[20]Pivot Retires'!AC138</f>
        <v>0</v>
      </c>
      <c r="BO72" s="67">
        <f>'[20]Pivot Retires'!AD138</f>
        <v>0</v>
      </c>
      <c r="BP72" s="67">
        <f>'[20]Pivot Retires'!AE138</f>
        <v>0</v>
      </c>
      <c r="BQ72" s="67">
        <f>'[20]Pivot Retires'!AF138</f>
        <v>0</v>
      </c>
      <c r="BR72" s="67">
        <f>'[20]Pivot Retires'!AG138</f>
        <v>0</v>
      </c>
      <c r="BS72" s="31">
        <f>'Gross Plant'!BQ72</f>
        <v>0</v>
      </c>
      <c r="BT72" s="41">
        <f>'Gross Plant'!BR72</f>
        <v>0</v>
      </c>
      <c r="BU72" s="41">
        <f>'Gross Plant'!BS72</f>
        <v>0</v>
      </c>
      <c r="BV72" s="41">
        <f>'Gross Plant'!BT72</f>
        <v>0</v>
      </c>
      <c r="BW72" s="41">
        <f>'Gross Plant'!BU72</f>
        <v>0</v>
      </c>
      <c r="BX72" s="41">
        <f>'Gross Plant'!BV72</f>
        <v>0</v>
      </c>
      <c r="BY72" s="41">
        <f>'Gross Plant'!BW72</f>
        <v>0</v>
      </c>
      <c r="BZ72" s="41">
        <f>'Gross Plant'!BX72</f>
        <v>0</v>
      </c>
      <c r="CA72" s="41">
        <f>'Gross Plant'!BY72</f>
        <v>0</v>
      </c>
      <c r="CB72" s="41">
        <f>'Gross Plant'!BZ72</f>
        <v>0</v>
      </c>
      <c r="CC72" s="41">
        <f>'Gross Plant'!CA72</f>
        <v>0</v>
      </c>
      <c r="CD72" s="41">
        <f>'Gross Plant'!CB72</f>
        <v>0</v>
      </c>
      <c r="CE72" s="41">
        <f>'Gross Plant'!CC72</f>
        <v>0</v>
      </c>
      <c r="CF72" s="41">
        <f>'Gross Plant'!CD72</f>
        <v>0</v>
      </c>
      <c r="CG72" s="41">
        <f>'Gross Plant'!CE72</f>
        <v>0</v>
      </c>
      <c r="CH72" s="41">
        <f>'Gross Plant'!CF72</f>
        <v>0</v>
      </c>
      <c r="CI72" s="41">
        <f>'Gross Plant'!CG72</f>
        <v>0</v>
      </c>
      <c r="CJ72" s="41">
        <f>'Gross Plant'!CH72</f>
        <v>0</v>
      </c>
      <c r="CK72" s="41">
        <f>'Gross Plant'!CI72</f>
        <v>0</v>
      </c>
      <c r="CL72" s="41">
        <f>'Gross Plant'!CJ72</f>
        <v>0</v>
      </c>
      <c r="CM72" s="41">
        <f>'Gross Plant'!CK72</f>
        <v>0</v>
      </c>
      <c r="CN72" s="41"/>
      <c r="CO72" s="67">
        <f>'[20]Pivot Transfers'!AB138</f>
        <v>0</v>
      </c>
      <c r="CP72" s="67">
        <f>'[20]Pivot Transfers'!AC138</f>
        <v>0</v>
      </c>
      <c r="CQ72" s="67">
        <f>'[20]Pivot Transfers'!AD138</f>
        <v>0</v>
      </c>
      <c r="CR72" s="67">
        <f>'[20]Pivot Transfers'!AE138</f>
        <v>0</v>
      </c>
      <c r="CS72" s="67">
        <f>'[20]Pivot Transfers'!AF138</f>
        <v>0</v>
      </c>
      <c r="CT72" s="67">
        <f>'[20]Pivot Transfers'!AG138</f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/>
      <c r="DQ72" s="111">
        <f>'[20]Pivot COR'!AB138</f>
        <v>0</v>
      </c>
      <c r="DR72" s="111">
        <f>'[20]Pivot COR'!AC138</f>
        <v>0</v>
      </c>
      <c r="DS72" s="111">
        <f>'[20]Pivot COR'!AD138</f>
        <v>0</v>
      </c>
      <c r="DT72" s="111">
        <f>'[20]Pivot COR'!AE138</f>
        <v>0</v>
      </c>
      <c r="DU72" s="111">
        <f>'[20]Pivot COR'!AF138</f>
        <v>0</v>
      </c>
      <c r="DV72" s="111">
        <f>'[20]Pivot COR'!AG138</f>
        <v>0</v>
      </c>
      <c r="DW72" s="60">
        <f>SUM('Gross Plant'!$AH72:$AM72)/SUM('Gross Plant'!$AH$80:$AM$80)*$DW$80</f>
        <v>0</v>
      </c>
      <c r="DX72" s="60">
        <f>-SUM('Gross Plant'!$AH72:$AM72)/SUM('Gross Plant'!$AH$80:$AM$80)*'Capital Spending'!D$10*Reserve!$DW$1</f>
        <v>0</v>
      </c>
      <c r="DY72" s="60">
        <f>-SUM('Gross Plant'!$AH72:$AM72)/SUM('Gross Plant'!$AH$80:$AM$80)*'Capital Spending'!E$10*Reserve!$DW$1</f>
        <v>0</v>
      </c>
      <c r="DZ72" s="60">
        <f>-SUM('Gross Plant'!$AH72:$AM72)/SUM('Gross Plant'!$AH$80:$AM$80)*'Capital Spending'!F$10*Reserve!$DW$1</f>
        <v>0</v>
      </c>
      <c r="EA72" s="60">
        <f>-SUM('Gross Plant'!$AH72:$AM72)/SUM('Gross Plant'!$AH$80:$AM$80)*'Capital Spending'!G$10*Reserve!$DW$1</f>
        <v>0</v>
      </c>
      <c r="EB72" s="60">
        <f>-SUM('Gross Plant'!$AH72:$AM72)/SUM('Gross Plant'!$AH$80:$AM$80)*'Capital Spending'!H$10*Reserve!$DW$1</f>
        <v>0</v>
      </c>
      <c r="EC72" s="60">
        <f>-SUM('Gross Plant'!$AH72:$AM72)/SUM('Gross Plant'!$AH$80:$AM$80)*'Capital Spending'!I$10*Reserve!$DW$1</f>
        <v>0</v>
      </c>
      <c r="ED72" s="60">
        <f>-SUM('Gross Plant'!$AH72:$AM72)/SUM('Gross Plant'!$AH$80:$AM$80)*'Capital Spending'!J$10*Reserve!$DW$1</f>
        <v>0</v>
      </c>
      <c r="EE72" s="60">
        <f>-SUM('Gross Plant'!$AH72:$AM72)/SUM('Gross Plant'!$AH$80:$AM$80)*'Capital Spending'!K$10*Reserve!$DW$1</f>
        <v>0</v>
      </c>
      <c r="EF72" s="60">
        <f>-SUM('Gross Plant'!$AH72:$AM72)/SUM('Gross Plant'!$AH$80:$AM$80)*'Capital Spending'!L$10*Reserve!$DW$1</f>
        <v>0</v>
      </c>
      <c r="EG72" s="60">
        <f>-SUM('Gross Plant'!$AH72:$AM72)/SUM('Gross Plant'!$AH$80:$AM$80)*'Capital Spending'!M$10*Reserve!$DW$1</f>
        <v>0</v>
      </c>
      <c r="EH72" s="60">
        <f>-SUM('Gross Plant'!$AH72:$AM72)/SUM('Gross Plant'!$AH$80:$AM$80)*'Capital Spending'!N$10*Reserve!$DW$1</f>
        <v>0</v>
      </c>
      <c r="EI72" s="60">
        <f>-SUM('Gross Plant'!$AH72:$AM72)/SUM('Gross Plant'!$AH$80:$AM$80)*'Capital Spending'!O$10*Reserve!$DW$1</f>
        <v>0</v>
      </c>
      <c r="EJ72" s="60">
        <f>-SUM('Gross Plant'!$AH72:$AM72)/SUM('Gross Plant'!$AH$80:$AM$80)*'Capital Spending'!P$10*Reserve!$DW$1</f>
        <v>0</v>
      </c>
      <c r="EK72" s="60">
        <f>-SUM('Gross Plant'!$AH72:$AM72)/SUM('Gross Plant'!$AH$80:$AM$80)*'Capital Spending'!Q$10*Reserve!$DW$1</f>
        <v>0</v>
      </c>
      <c r="EL72" s="60">
        <f>-SUM('Gross Plant'!$AH72:$AM72)/SUM('Gross Plant'!$AH$80:$AM$80)*'Capital Spending'!R$10*Reserve!$DW$1</f>
        <v>0</v>
      </c>
      <c r="EM72" s="60">
        <f>-SUM('Gross Plant'!$AH72:$AM72)/SUM('Gross Plant'!$AH$80:$AM$80)*'Capital Spending'!S$10*Reserve!$DW$1</f>
        <v>0</v>
      </c>
      <c r="EN72" s="60">
        <f>-SUM('Gross Plant'!$AH72:$AM72)/SUM('Gross Plant'!$AH$80:$AM$80)*'Capital Spending'!T$10*Reserve!$DW$1</f>
        <v>0</v>
      </c>
      <c r="EO72" s="60">
        <f>-SUM('Gross Plant'!$AH72:$AM72)/SUM('Gross Plant'!$AH$80:$AM$80)*'Capital Spending'!U$10*Reserve!$DW$1</f>
        <v>0</v>
      </c>
      <c r="EP72" s="60">
        <f>-SUM('Gross Plant'!$AH72:$AM72)/SUM('Gross Plant'!$AH$80:$AM$80)*'Capital Spending'!V$10*Reserve!$DW$1</f>
        <v>0</v>
      </c>
      <c r="EQ72" s="60">
        <f>-SUM('Gross Plant'!$AH72:$AM72)/SUM('Gross Plant'!$AH$80:$AM$80)*'Capital Spending'!W$10*Reserve!$DW$1</f>
        <v>0</v>
      </c>
    </row>
    <row r="73" spans="1:147">
      <c r="A73" s="51">
        <v>39901</v>
      </c>
      <c r="B73" s="32" t="s">
        <v>21</v>
      </c>
      <c r="C73" s="53">
        <f t="shared" si="117"/>
        <v>292831.89971407695</v>
      </c>
      <c r="D73" s="53">
        <f t="shared" si="118"/>
        <v>329333.62491700001</v>
      </c>
      <c r="E73" s="73">
        <f>'[20]Pivot End Balances'!AA139</f>
        <v>275725.48</v>
      </c>
      <c r="F73" s="44">
        <f t="shared" si="119"/>
        <v>278576.55</v>
      </c>
      <c r="G73" s="44">
        <f t="shared" si="120"/>
        <v>281427.62</v>
      </c>
      <c r="H73" s="44">
        <f t="shared" si="121"/>
        <v>284278.69</v>
      </c>
      <c r="I73" s="44">
        <f t="shared" si="122"/>
        <v>287129.76</v>
      </c>
      <c r="J73" s="44">
        <f t="shared" si="123"/>
        <v>289980.83</v>
      </c>
      <c r="K73" s="41">
        <f t="shared" si="124"/>
        <v>292831.90000000002</v>
      </c>
      <c r="L73" s="41">
        <f t="shared" si="125"/>
        <v>295682.96982300002</v>
      </c>
      <c r="M73" s="41">
        <f t="shared" si="126"/>
        <v>298534.03964600002</v>
      </c>
      <c r="N73" s="41">
        <f t="shared" si="127"/>
        <v>301385.10946900002</v>
      </c>
      <c r="O73" s="41">
        <f t="shared" si="128"/>
        <v>304236.17929200002</v>
      </c>
      <c r="P73" s="41">
        <f t="shared" si="129"/>
        <v>307087.24911500001</v>
      </c>
      <c r="Q73" s="41">
        <f t="shared" si="130"/>
        <v>309938.31893800001</v>
      </c>
      <c r="R73" s="41">
        <f t="shared" si="131"/>
        <v>312789.38876100001</v>
      </c>
      <c r="S73" s="41">
        <f t="shared" si="132"/>
        <v>315640.45858400001</v>
      </c>
      <c r="T73" s="41">
        <f t="shared" si="133"/>
        <v>318491.52840700001</v>
      </c>
      <c r="U73" s="41">
        <f t="shared" si="134"/>
        <v>320298.54449200002</v>
      </c>
      <c r="V73" s="41">
        <f t="shared" si="135"/>
        <v>322105.56057700003</v>
      </c>
      <c r="W73" s="41">
        <f t="shared" si="136"/>
        <v>323912.57666200004</v>
      </c>
      <c r="X73" s="41">
        <f t="shared" si="137"/>
        <v>325719.59274700005</v>
      </c>
      <c r="Y73" s="41">
        <f t="shared" si="138"/>
        <v>327526.60883200006</v>
      </c>
      <c r="Z73" s="41">
        <f t="shared" si="139"/>
        <v>329333.62491700007</v>
      </c>
      <c r="AA73" s="41">
        <f t="shared" si="140"/>
        <v>331140.64100200008</v>
      </c>
      <c r="AB73" s="41">
        <f t="shared" si="141"/>
        <v>332947.65708700009</v>
      </c>
      <c r="AC73" s="41">
        <f t="shared" si="142"/>
        <v>334754.6731720001</v>
      </c>
      <c r="AD73" s="41">
        <f t="shared" si="143"/>
        <v>336561.68925700011</v>
      </c>
      <c r="AE73" s="41">
        <f t="shared" si="144"/>
        <v>338368.70534200012</v>
      </c>
      <c r="AF73" s="41">
        <f t="shared" si="145"/>
        <v>340175.72142700013</v>
      </c>
      <c r="AG73" s="23">
        <f t="shared" si="146"/>
        <v>329334</v>
      </c>
      <c r="AH73" s="83">
        <f>'[25]KYMD Gnrl Office'!E31</f>
        <v>9.9400000000000002E-2</v>
      </c>
      <c r="AI73" s="83">
        <f>'[25]KYMD Gnrl Office'!F31</f>
        <v>6.3E-2</v>
      </c>
      <c r="AJ73" s="67">
        <f>'[20]Pivot Additions'!AB139</f>
        <v>2851.07</v>
      </c>
      <c r="AK73" s="67">
        <f>'[20]Pivot Additions'!AC139</f>
        <v>2851.07</v>
      </c>
      <c r="AL73" s="67">
        <f>'[20]Pivot Additions'!AD139</f>
        <v>2851.07</v>
      </c>
      <c r="AM73" s="67">
        <f>'[20]Pivot Additions'!AE139</f>
        <v>2851.07</v>
      </c>
      <c r="AN73" s="67">
        <f>'[20]Pivot Additions'!AF139</f>
        <v>2851.07</v>
      </c>
      <c r="AO73" s="67">
        <f>'[20]Pivot Additions'!AG139</f>
        <v>2851.07</v>
      </c>
      <c r="AP73" s="67">
        <f>IF('Net Plant'!I73&gt;0,'Gross Plant'!K73*$AH73/12,0)</f>
        <v>2851.0698229999998</v>
      </c>
      <c r="AQ73" s="67">
        <f>IF('Net Plant'!J73&gt;0,'Gross Plant'!L73*$AH73/12,0)</f>
        <v>2851.0698229999998</v>
      </c>
      <c r="AR73" s="67">
        <f>IF('Net Plant'!K73&gt;0,'Gross Plant'!M73*$AH73/12,0)</f>
        <v>2851.0698229999998</v>
      </c>
      <c r="AS73" s="67">
        <f>IF('Net Plant'!L73&gt;0,'Gross Plant'!N73*$AH73/12,0)</f>
        <v>2851.0698229999998</v>
      </c>
      <c r="AT73" s="67">
        <f>IF('Net Plant'!M73&gt;0,'Gross Plant'!O73*$AH73/12,0)</f>
        <v>2851.0698229999998</v>
      </c>
      <c r="AU73" s="67">
        <f>IF('Net Plant'!N73&gt;0,'Gross Plant'!P73*$AH73/12,0)</f>
        <v>2851.0698229999998</v>
      </c>
      <c r="AV73" s="67">
        <f>IF('Net Plant'!O73&gt;0,'Gross Plant'!Q73*$AH73/12,0)</f>
        <v>2851.0698229999998</v>
      </c>
      <c r="AW73" s="67">
        <f>IF('Net Plant'!P73&gt;0,'Gross Plant'!R73*$AH73/12,0)</f>
        <v>2851.0698229999998</v>
      </c>
      <c r="AX73" s="67">
        <f>IF('Net Plant'!Q73&gt;0,'Gross Plant'!S73*$AH73/12,0)</f>
        <v>2851.0698229999998</v>
      </c>
      <c r="AY73" s="41">
        <f>IF('Net Plant'!R73&gt;0,'Gross Plant'!U73*$AI73/12,0)</f>
        <v>1807.016085</v>
      </c>
      <c r="AZ73" s="41">
        <f>IF('Net Plant'!S73&gt;0,'Gross Plant'!V73*$AI73/12,0)</f>
        <v>1807.016085</v>
      </c>
      <c r="BA73" s="41">
        <f>IF('Net Plant'!T73&gt;0,'Gross Plant'!W73*$AI73/12,0)</f>
        <v>1807.016085</v>
      </c>
      <c r="BB73" s="41">
        <f>IF('Net Plant'!U73&gt;0,'Gross Plant'!X73*$AI73/12,0)</f>
        <v>1807.016085</v>
      </c>
      <c r="BC73" s="41">
        <f>IF('Net Plant'!V73&gt;0,'Gross Plant'!Y73*$AI73/12,0)</f>
        <v>1807.016085</v>
      </c>
      <c r="BD73" s="41">
        <f>IF('Net Plant'!W73&gt;0,'Gross Plant'!Z73*$AI73/12,0)</f>
        <v>1807.016085</v>
      </c>
      <c r="BE73" s="41">
        <f>IF('Net Plant'!X73&gt;0,'Gross Plant'!AA73*$AI73/12,0)</f>
        <v>1807.016085</v>
      </c>
      <c r="BF73" s="41">
        <f>IF('Net Plant'!Y73&gt;0,'Gross Plant'!AB73*$AI73/12,0)</f>
        <v>1807.016085</v>
      </c>
      <c r="BG73" s="41">
        <f>IF('Net Plant'!Z73&gt;0,'Gross Plant'!AC73*$AI73/12,0)</f>
        <v>1807.016085</v>
      </c>
      <c r="BH73" s="41">
        <f>IF('Net Plant'!AA73&gt;0,'Gross Plant'!AD73*$AI73/12,0)</f>
        <v>1807.016085</v>
      </c>
      <c r="BI73" s="41">
        <f>IF('Net Plant'!AB73&gt;0,'Gross Plant'!AE73*$AI73/12,0)</f>
        <v>1807.016085</v>
      </c>
      <c r="BJ73" s="41">
        <f>IF('Net Plant'!AC73&gt;0,'Gross Plant'!AF73*$AI73/12,0)</f>
        <v>1807.016085</v>
      </c>
      <c r="BK73" s="23">
        <f t="shared" si="147"/>
        <v>21684.193019999995</v>
      </c>
      <c r="BL73" s="41"/>
      <c r="BM73" s="67">
        <f>'[20]Pivot Retires'!AB139</f>
        <v>0</v>
      </c>
      <c r="BN73" s="67">
        <f>'[20]Pivot Retires'!AC139</f>
        <v>0</v>
      </c>
      <c r="BO73" s="67">
        <f>'[20]Pivot Retires'!AD139</f>
        <v>0</v>
      </c>
      <c r="BP73" s="67">
        <f>'[20]Pivot Retires'!AE139</f>
        <v>0</v>
      </c>
      <c r="BQ73" s="67">
        <f>'[20]Pivot Retires'!AF139</f>
        <v>0</v>
      </c>
      <c r="BR73" s="67">
        <f>'[20]Pivot Retires'!AG139</f>
        <v>0</v>
      </c>
      <c r="BS73" s="31">
        <f>'Gross Plant'!BQ73</f>
        <v>0</v>
      </c>
      <c r="BT73" s="41">
        <f>'Gross Plant'!BR73</f>
        <v>0</v>
      </c>
      <c r="BU73" s="41">
        <f>'Gross Plant'!BS73</f>
        <v>0</v>
      </c>
      <c r="BV73" s="41">
        <f>'Gross Plant'!BT73</f>
        <v>0</v>
      </c>
      <c r="BW73" s="41">
        <f>'Gross Plant'!BU73</f>
        <v>0</v>
      </c>
      <c r="BX73" s="41">
        <f>'Gross Plant'!BV73</f>
        <v>0</v>
      </c>
      <c r="BY73" s="41">
        <f>'Gross Plant'!BW73</f>
        <v>0</v>
      </c>
      <c r="BZ73" s="41">
        <f>'Gross Plant'!BX73</f>
        <v>0</v>
      </c>
      <c r="CA73" s="41">
        <f>'Gross Plant'!BY73</f>
        <v>0</v>
      </c>
      <c r="CB73" s="41">
        <f>'Gross Plant'!BZ73</f>
        <v>0</v>
      </c>
      <c r="CC73" s="41">
        <f>'Gross Plant'!CA73</f>
        <v>0</v>
      </c>
      <c r="CD73" s="41">
        <f>'Gross Plant'!CB73</f>
        <v>0</v>
      </c>
      <c r="CE73" s="41">
        <f>'Gross Plant'!CC73</f>
        <v>0</v>
      </c>
      <c r="CF73" s="41">
        <f>'Gross Plant'!CD73</f>
        <v>0</v>
      </c>
      <c r="CG73" s="41">
        <f>'Gross Plant'!CE73</f>
        <v>0</v>
      </c>
      <c r="CH73" s="41">
        <f>'Gross Plant'!CF73</f>
        <v>0</v>
      </c>
      <c r="CI73" s="41">
        <f>'Gross Plant'!CG73</f>
        <v>0</v>
      </c>
      <c r="CJ73" s="41">
        <f>'Gross Plant'!CH73</f>
        <v>0</v>
      </c>
      <c r="CK73" s="41">
        <f>'Gross Plant'!CI73</f>
        <v>0</v>
      </c>
      <c r="CL73" s="41">
        <f>'Gross Plant'!CJ73</f>
        <v>0</v>
      </c>
      <c r="CM73" s="41">
        <f>'Gross Plant'!CK73</f>
        <v>0</v>
      </c>
      <c r="CN73" s="41"/>
      <c r="CO73" s="67">
        <f>'[20]Pivot Transfers'!AB139</f>
        <v>0</v>
      </c>
      <c r="CP73" s="67">
        <f>'[20]Pivot Transfers'!AC139</f>
        <v>0</v>
      </c>
      <c r="CQ73" s="67">
        <f>'[20]Pivot Transfers'!AD139</f>
        <v>0</v>
      </c>
      <c r="CR73" s="67">
        <f>'[20]Pivot Transfers'!AE139</f>
        <v>0</v>
      </c>
      <c r="CS73" s="67">
        <f>'[20]Pivot Transfers'!AF139</f>
        <v>0</v>
      </c>
      <c r="CT73" s="67">
        <f>'[20]Pivot Transfers'!AG139</f>
        <v>0</v>
      </c>
      <c r="CU73" s="31">
        <v>0</v>
      </c>
      <c r="CV73" s="31">
        <v>0</v>
      </c>
      <c r="CW73" s="31">
        <v>0</v>
      </c>
      <c r="CX73" s="31">
        <v>0</v>
      </c>
      <c r="CY73" s="31">
        <v>0</v>
      </c>
      <c r="CZ73" s="31">
        <v>0</v>
      </c>
      <c r="DA73" s="31">
        <v>0</v>
      </c>
      <c r="DB73" s="31">
        <v>0</v>
      </c>
      <c r="DC73" s="31">
        <v>0</v>
      </c>
      <c r="DD73" s="3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/>
      <c r="DQ73" s="111">
        <f>'[20]Pivot COR'!AB139</f>
        <v>0</v>
      </c>
      <c r="DR73" s="111">
        <f>'[20]Pivot COR'!AC139</f>
        <v>0</v>
      </c>
      <c r="DS73" s="111">
        <f>'[20]Pivot COR'!AD139</f>
        <v>0</v>
      </c>
      <c r="DT73" s="111">
        <f>'[20]Pivot COR'!AE139</f>
        <v>0</v>
      </c>
      <c r="DU73" s="111">
        <f>'[20]Pivot COR'!AF139</f>
        <v>0</v>
      </c>
      <c r="DV73" s="111">
        <f>'[20]Pivot COR'!AG139</f>
        <v>0</v>
      </c>
      <c r="DW73" s="60">
        <f>SUM('Gross Plant'!$AH73:$AM73)/SUM('Gross Plant'!$AH$80:$AM$80)*$DW$80</f>
        <v>0</v>
      </c>
      <c r="DX73" s="60">
        <f>-SUM('Gross Plant'!$AH73:$AM73)/SUM('Gross Plant'!$AH$80:$AM$80)*'Capital Spending'!D$10*Reserve!$DW$1</f>
        <v>0</v>
      </c>
      <c r="DY73" s="60">
        <f>-SUM('Gross Plant'!$AH73:$AM73)/SUM('Gross Plant'!$AH$80:$AM$80)*'Capital Spending'!E$10*Reserve!$DW$1</f>
        <v>0</v>
      </c>
      <c r="DZ73" s="60">
        <f>-SUM('Gross Plant'!$AH73:$AM73)/SUM('Gross Plant'!$AH$80:$AM$80)*'Capital Spending'!F$10*Reserve!$DW$1</f>
        <v>0</v>
      </c>
      <c r="EA73" s="60">
        <f>-SUM('Gross Plant'!$AH73:$AM73)/SUM('Gross Plant'!$AH$80:$AM$80)*'Capital Spending'!G$10*Reserve!$DW$1</f>
        <v>0</v>
      </c>
      <c r="EB73" s="60">
        <f>-SUM('Gross Plant'!$AH73:$AM73)/SUM('Gross Plant'!$AH$80:$AM$80)*'Capital Spending'!H$10*Reserve!$DW$1</f>
        <v>0</v>
      </c>
      <c r="EC73" s="60">
        <f>-SUM('Gross Plant'!$AH73:$AM73)/SUM('Gross Plant'!$AH$80:$AM$80)*'Capital Spending'!I$10*Reserve!$DW$1</f>
        <v>0</v>
      </c>
      <c r="ED73" s="60">
        <f>-SUM('Gross Plant'!$AH73:$AM73)/SUM('Gross Plant'!$AH$80:$AM$80)*'Capital Spending'!J$10*Reserve!$DW$1</f>
        <v>0</v>
      </c>
      <c r="EE73" s="60">
        <f>-SUM('Gross Plant'!$AH73:$AM73)/SUM('Gross Plant'!$AH$80:$AM$80)*'Capital Spending'!K$10*Reserve!$DW$1</f>
        <v>0</v>
      </c>
      <c r="EF73" s="60">
        <f>-SUM('Gross Plant'!$AH73:$AM73)/SUM('Gross Plant'!$AH$80:$AM$80)*'Capital Spending'!L$10*Reserve!$DW$1</f>
        <v>0</v>
      </c>
      <c r="EG73" s="60">
        <f>-SUM('Gross Plant'!$AH73:$AM73)/SUM('Gross Plant'!$AH$80:$AM$80)*'Capital Spending'!M$10*Reserve!$DW$1</f>
        <v>0</v>
      </c>
      <c r="EH73" s="60">
        <f>-SUM('Gross Plant'!$AH73:$AM73)/SUM('Gross Plant'!$AH$80:$AM$80)*'Capital Spending'!N$10*Reserve!$DW$1</f>
        <v>0</v>
      </c>
      <c r="EI73" s="60">
        <f>-SUM('Gross Plant'!$AH73:$AM73)/SUM('Gross Plant'!$AH$80:$AM$80)*'Capital Spending'!O$10*Reserve!$DW$1</f>
        <v>0</v>
      </c>
      <c r="EJ73" s="60">
        <f>-SUM('Gross Plant'!$AH73:$AM73)/SUM('Gross Plant'!$AH$80:$AM$80)*'Capital Spending'!P$10*Reserve!$DW$1</f>
        <v>0</v>
      </c>
      <c r="EK73" s="60">
        <f>-SUM('Gross Plant'!$AH73:$AM73)/SUM('Gross Plant'!$AH$80:$AM$80)*'Capital Spending'!Q$10*Reserve!$DW$1</f>
        <v>0</v>
      </c>
      <c r="EL73" s="60">
        <f>-SUM('Gross Plant'!$AH73:$AM73)/SUM('Gross Plant'!$AH$80:$AM$80)*'Capital Spending'!R$10*Reserve!$DW$1</f>
        <v>0</v>
      </c>
      <c r="EM73" s="60">
        <f>-SUM('Gross Plant'!$AH73:$AM73)/SUM('Gross Plant'!$AH$80:$AM$80)*'Capital Spending'!S$10*Reserve!$DW$1</f>
        <v>0</v>
      </c>
      <c r="EN73" s="60">
        <f>-SUM('Gross Plant'!$AH73:$AM73)/SUM('Gross Plant'!$AH$80:$AM$80)*'Capital Spending'!T$10*Reserve!$DW$1</f>
        <v>0</v>
      </c>
      <c r="EO73" s="60">
        <f>-SUM('Gross Plant'!$AH73:$AM73)/SUM('Gross Plant'!$AH$80:$AM$80)*'Capital Spending'!U$10*Reserve!$DW$1</f>
        <v>0</v>
      </c>
      <c r="EP73" s="60">
        <f>-SUM('Gross Plant'!$AH73:$AM73)/SUM('Gross Plant'!$AH$80:$AM$80)*'Capital Spending'!V$10*Reserve!$DW$1</f>
        <v>0</v>
      </c>
      <c r="EQ73" s="60">
        <f>-SUM('Gross Plant'!$AH73:$AM73)/SUM('Gross Plant'!$AH$80:$AM$80)*'Capital Spending'!W$10*Reserve!$DW$1</f>
        <v>0</v>
      </c>
    </row>
    <row r="74" spans="1:147">
      <c r="A74" s="51">
        <v>39902</v>
      </c>
      <c r="B74" s="32" t="s">
        <v>22</v>
      </c>
      <c r="C74" s="53">
        <f t="shared" si="117"/>
        <v>8273.14</v>
      </c>
      <c r="D74" s="53">
        <f t="shared" si="118"/>
        <v>8273.14</v>
      </c>
      <c r="E74" s="73">
        <f>'[20]Pivot End Balances'!AA140</f>
        <v>8273.14</v>
      </c>
      <c r="F74" s="44">
        <f t="shared" si="119"/>
        <v>8273.14</v>
      </c>
      <c r="G74" s="44">
        <f t="shared" si="120"/>
        <v>8273.14</v>
      </c>
      <c r="H74" s="44">
        <f t="shared" si="121"/>
        <v>8273.14</v>
      </c>
      <c r="I74" s="44">
        <f t="shared" si="122"/>
        <v>8273.14</v>
      </c>
      <c r="J74" s="44">
        <f t="shared" si="123"/>
        <v>8273.14</v>
      </c>
      <c r="K74" s="41">
        <f t="shared" si="124"/>
        <v>8273.14</v>
      </c>
      <c r="L74" s="41">
        <f t="shared" si="125"/>
        <v>8273.14</v>
      </c>
      <c r="M74" s="41">
        <f t="shared" si="126"/>
        <v>8273.14</v>
      </c>
      <c r="N74" s="41">
        <f t="shared" si="127"/>
        <v>8273.14</v>
      </c>
      <c r="O74" s="41">
        <f t="shared" si="128"/>
        <v>8273.14</v>
      </c>
      <c r="P74" s="41">
        <f t="shared" si="129"/>
        <v>8273.14</v>
      </c>
      <c r="Q74" s="41">
        <f t="shared" si="130"/>
        <v>8273.14</v>
      </c>
      <c r="R74" s="41">
        <f t="shared" si="131"/>
        <v>8273.14</v>
      </c>
      <c r="S74" s="41">
        <f t="shared" si="132"/>
        <v>8273.14</v>
      </c>
      <c r="T74" s="41">
        <f t="shared" si="133"/>
        <v>8273.14</v>
      </c>
      <c r="U74" s="41">
        <f t="shared" si="134"/>
        <v>8273.14</v>
      </c>
      <c r="V74" s="41">
        <f t="shared" si="135"/>
        <v>8273.14</v>
      </c>
      <c r="W74" s="41">
        <f t="shared" si="136"/>
        <v>8273.14</v>
      </c>
      <c r="X74" s="41">
        <f t="shared" si="137"/>
        <v>8273.14</v>
      </c>
      <c r="Y74" s="41">
        <f t="shared" si="138"/>
        <v>8273.14</v>
      </c>
      <c r="Z74" s="41">
        <f t="shared" si="139"/>
        <v>8273.14</v>
      </c>
      <c r="AA74" s="41">
        <f t="shared" si="140"/>
        <v>8273.14</v>
      </c>
      <c r="AB74" s="41">
        <f t="shared" si="141"/>
        <v>8273.14</v>
      </c>
      <c r="AC74" s="41">
        <f t="shared" si="142"/>
        <v>8273.14</v>
      </c>
      <c r="AD74" s="41">
        <f t="shared" si="143"/>
        <v>8273.14</v>
      </c>
      <c r="AE74" s="41">
        <f t="shared" si="144"/>
        <v>8273.14</v>
      </c>
      <c r="AF74" s="41">
        <f t="shared" si="145"/>
        <v>8273.14</v>
      </c>
      <c r="AG74" s="23">
        <f t="shared" si="146"/>
        <v>8273</v>
      </c>
      <c r="AH74" s="83">
        <f>'[25]KYMD Gnrl Office'!E32</f>
        <v>0.1429</v>
      </c>
      <c r="AI74" s="83">
        <f>'[25]KYMD Gnrl Office'!F32</f>
        <v>0.1429</v>
      </c>
      <c r="AJ74" s="67">
        <f>'[20]Pivot Additions'!AB140</f>
        <v>0</v>
      </c>
      <c r="AK74" s="67">
        <f>'[20]Pivot Additions'!AC140</f>
        <v>0</v>
      </c>
      <c r="AL74" s="67">
        <f>'[20]Pivot Additions'!AD140</f>
        <v>0</v>
      </c>
      <c r="AM74" s="67">
        <f>'[20]Pivot Additions'!AE140</f>
        <v>0</v>
      </c>
      <c r="AN74" s="67">
        <f>'[20]Pivot Additions'!AF140</f>
        <v>0</v>
      </c>
      <c r="AO74" s="67">
        <f>'[20]Pivot Additions'!AG140</f>
        <v>0</v>
      </c>
      <c r="AP74" s="67">
        <f>IF('Net Plant'!I74&gt;0,'Gross Plant'!K74*$AH74/12,0)</f>
        <v>0</v>
      </c>
      <c r="AQ74" s="67">
        <f>IF('Net Plant'!J74&gt;0,'Gross Plant'!L74*$AH74/12,0)</f>
        <v>0</v>
      </c>
      <c r="AR74" s="67">
        <f>IF('Net Plant'!K74&gt;0,'Gross Plant'!M74*$AH74/12,0)</f>
        <v>0</v>
      </c>
      <c r="AS74" s="67">
        <f>IF('Net Plant'!L74&gt;0,'Gross Plant'!N74*$AH74/12,0)</f>
        <v>0</v>
      </c>
      <c r="AT74" s="67">
        <f>IF('Net Plant'!M74&gt;0,'Gross Plant'!O74*$AH74/12,0)</f>
        <v>0</v>
      </c>
      <c r="AU74" s="67">
        <f>IF('Net Plant'!N74&gt;0,'Gross Plant'!P74*$AH74/12,0)</f>
        <v>0</v>
      </c>
      <c r="AV74" s="67">
        <f>IF('Net Plant'!O74&gt;0,'Gross Plant'!Q74*$AH74/12,0)</f>
        <v>0</v>
      </c>
      <c r="AW74" s="67">
        <f>IF('Net Plant'!P74&gt;0,'Gross Plant'!R74*$AH74/12,0)</f>
        <v>0</v>
      </c>
      <c r="AX74" s="67">
        <f>IF('Net Plant'!Q74&gt;0,'Gross Plant'!S74*$AH74/12,0)</f>
        <v>0</v>
      </c>
      <c r="AY74" s="41">
        <f>IF('Net Plant'!R74&gt;0,'Gross Plant'!U74*$AI74/12,0)</f>
        <v>0</v>
      </c>
      <c r="AZ74" s="41">
        <f>IF('Net Plant'!S74&gt;0,'Gross Plant'!V74*$AI74/12,0)</f>
        <v>0</v>
      </c>
      <c r="BA74" s="41">
        <f>IF('Net Plant'!T74&gt;0,'Gross Plant'!W74*$AI74/12,0)</f>
        <v>0</v>
      </c>
      <c r="BB74" s="41">
        <f>IF('Net Plant'!U74&gt;0,'Gross Plant'!X74*$AI74/12,0)</f>
        <v>0</v>
      </c>
      <c r="BC74" s="41">
        <f>IF('Net Plant'!V74&gt;0,'Gross Plant'!Y74*$AI74/12,0)</f>
        <v>0</v>
      </c>
      <c r="BD74" s="41">
        <f>IF('Net Plant'!W74&gt;0,'Gross Plant'!Z74*$AI74/12,0)</f>
        <v>0</v>
      </c>
      <c r="BE74" s="41">
        <f>IF('Net Plant'!X74&gt;0,'Gross Plant'!AA74*$AI74/12,0)</f>
        <v>0</v>
      </c>
      <c r="BF74" s="41">
        <f>IF('Net Plant'!Y74&gt;0,'Gross Plant'!AB74*$AI74/12,0)</f>
        <v>0</v>
      </c>
      <c r="BG74" s="41">
        <f>IF('Net Plant'!Z74&gt;0,'Gross Plant'!AC74*$AI74/12,0)</f>
        <v>0</v>
      </c>
      <c r="BH74" s="41">
        <f>IF('Net Plant'!AA74&gt;0,'Gross Plant'!AD74*$AI74/12,0)</f>
        <v>0</v>
      </c>
      <c r="BI74" s="41">
        <f>IF('Net Plant'!AB74&gt;0,'Gross Plant'!AE74*$AI74/12,0)</f>
        <v>0</v>
      </c>
      <c r="BJ74" s="41">
        <f>IF('Net Plant'!AC74&gt;0,'Gross Plant'!AF74*$AI74/12,0)</f>
        <v>0</v>
      </c>
      <c r="BK74" s="23">
        <f t="shared" si="147"/>
        <v>0</v>
      </c>
      <c r="BL74" s="41"/>
      <c r="BM74" s="67">
        <f>'[20]Pivot Retires'!AB140</f>
        <v>0</v>
      </c>
      <c r="BN74" s="67">
        <f>'[20]Pivot Retires'!AC140</f>
        <v>0</v>
      </c>
      <c r="BO74" s="67">
        <f>'[20]Pivot Retires'!AD140</f>
        <v>0</v>
      </c>
      <c r="BP74" s="67">
        <f>'[20]Pivot Retires'!AE140</f>
        <v>0</v>
      </c>
      <c r="BQ74" s="67">
        <f>'[20]Pivot Retires'!AF140</f>
        <v>0</v>
      </c>
      <c r="BR74" s="67">
        <f>'[20]Pivot Retires'!AG140</f>
        <v>0</v>
      </c>
      <c r="BS74" s="31">
        <f>'Gross Plant'!BQ74</f>
        <v>0</v>
      </c>
      <c r="BT74" s="41">
        <f>'Gross Plant'!BR74</f>
        <v>0</v>
      </c>
      <c r="BU74" s="41">
        <f>'Gross Plant'!BS74</f>
        <v>0</v>
      </c>
      <c r="BV74" s="41">
        <f>'Gross Plant'!BT74</f>
        <v>0</v>
      </c>
      <c r="BW74" s="41">
        <f>'Gross Plant'!BU74</f>
        <v>0</v>
      </c>
      <c r="BX74" s="41">
        <f>'Gross Plant'!BV74</f>
        <v>0</v>
      </c>
      <c r="BY74" s="41">
        <f>'Gross Plant'!BW74</f>
        <v>0</v>
      </c>
      <c r="BZ74" s="41">
        <f>'Gross Plant'!BX74</f>
        <v>0</v>
      </c>
      <c r="CA74" s="41">
        <f>'Gross Plant'!BY74</f>
        <v>0</v>
      </c>
      <c r="CB74" s="41">
        <f>'Gross Plant'!BZ74</f>
        <v>0</v>
      </c>
      <c r="CC74" s="41">
        <f>'Gross Plant'!CA74</f>
        <v>0</v>
      </c>
      <c r="CD74" s="41">
        <f>'Gross Plant'!CB74</f>
        <v>0</v>
      </c>
      <c r="CE74" s="41">
        <f>'Gross Plant'!CC74</f>
        <v>0</v>
      </c>
      <c r="CF74" s="41">
        <f>'Gross Plant'!CD74</f>
        <v>0</v>
      </c>
      <c r="CG74" s="41">
        <f>'Gross Plant'!CE74</f>
        <v>0</v>
      </c>
      <c r="CH74" s="41">
        <f>'Gross Plant'!CF74</f>
        <v>0</v>
      </c>
      <c r="CI74" s="41">
        <f>'Gross Plant'!CG74</f>
        <v>0</v>
      </c>
      <c r="CJ74" s="41">
        <f>'Gross Plant'!CH74</f>
        <v>0</v>
      </c>
      <c r="CK74" s="41">
        <f>'Gross Plant'!CI74</f>
        <v>0</v>
      </c>
      <c r="CL74" s="41">
        <f>'Gross Plant'!CJ74</f>
        <v>0</v>
      </c>
      <c r="CM74" s="41">
        <f>'Gross Plant'!CK74</f>
        <v>0</v>
      </c>
      <c r="CN74" s="41"/>
      <c r="CO74" s="67">
        <f>'[20]Pivot Transfers'!AB140</f>
        <v>0</v>
      </c>
      <c r="CP74" s="67">
        <f>'[20]Pivot Transfers'!AC140</f>
        <v>0</v>
      </c>
      <c r="CQ74" s="67">
        <f>'[20]Pivot Transfers'!AD140</f>
        <v>0</v>
      </c>
      <c r="CR74" s="67">
        <f>'[20]Pivot Transfers'!AE140</f>
        <v>0</v>
      </c>
      <c r="CS74" s="67">
        <f>'[20]Pivot Transfers'!AF140</f>
        <v>0</v>
      </c>
      <c r="CT74" s="67">
        <f>'[20]Pivot Transfers'!AG140</f>
        <v>0</v>
      </c>
      <c r="CU74" s="31">
        <v>0</v>
      </c>
      <c r="CV74" s="31">
        <v>0</v>
      </c>
      <c r="CW74" s="31">
        <v>0</v>
      </c>
      <c r="CX74" s="31">
        <v>0</v>
      </c>
      <c r="CY74" s="31">
        <v>0</v>
      </c>
      <c r="CZ74" s="31">
        <v>0</v>
      </c>
      <c r="DA74" s="31">
        <v>0</v>
      </c>
      <c r="DB74" s="31">
        <v>0</v>
      </c>
      <c r="DC74" s="31">
        <v>0</v>
      </c>
      <c r="DD74" s="3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/>
      <c r="DQ74" s="111">
        <f>'[20]Pivot COR'!AB140</f>
        <v>0</v>
      </c>
      <c r="DR74" s="111">
        <f>'[20]Pivot COR'!AC140</f>
        <v>0</v>
      </c>
      <c r="DS74" s="111">
        <f>'[20]Pivot COR'!AD140</f>
        <v>0</v>
      </c>
      <c r="DT74" s="111">
        <f>'[20]Pivot COR'!AE140</f>
        <v>0</v>
      </c>
      <c r="DU74" s="111">
        <f>'[20]Pivot COR'!AF140</f>
        <v>0</v>
      </c>
      <c r="DV74" s="111">
        <f>'[20]Pivot COR'!AG140</f>
        <v>0</v>
      </c>
      <c r="DW74" s="60">
        <f>SUM('Gross Plant'!$AH74:$AM74)/SUM('Gross Plant'!$AH$80:$AM$80)*$DW$80</f>
        <v>0</v>
      </c>
      <c r="DX74" s="60">
        <f>-SUM('Gross Plant'!$AH74:$AM74)/SUM('Gross Plant'!$AH$80:$AM$80)*'Capital Spending'!D$10*Reserve!$DW$1</f>
        <v>0</v>
      </c>
      <c r="DY74" s="60">
        <f>-SUM('Gross Plant'!$AH74:$AM74)/SUM('Gross Plant'!$AH$80:$AM$80)*'Capital Spending'!E$10*Reserve!$DW$1</f>
        <v>0</v>
      </c>
      <c r="DZ74" s="60">
        <f>-SUM('Gross Plant'!$AH74:$AM74)/SUM('Gross Plant'!$AH$80:$AM$80)*'Capital Spending'!F$10*Reserve!$DW$1</f>
        <v>0</v>
      </c>
      <c r="EA74" s="60">
        <f>-SUM('Gross Plant'!$AH74:$AM74)/SUM('Gross Plant'!$AH$80:$AM$80)*'Capital Spending'!G$10*Reserve!$DW$1</f>
        <v>0</v>
      </c>
      <c r="EB74" s="60">
        <f>-SUM('Gross Plant'!$AH74:$AM74)/SUM('Gross Plant'!$AH$80:$AM$80)*'Capital Spending'!H$10*Reserve!$DW$1</f>
        <v>0</v>
      </c>
      <c r="EC74" s="60">
        <f>-SUM('Gross Plant'!$AH74:$AM74)/SUM('Gross Plant'!$AH$80:$AM$80)*'Capital Spending'!I$10*Reserve!$DW$1</f>
        <v>0</v>
      </c>
      <c r="ED74" s="60">
        <f>-SUM('Gross Plant'!$AH74:$AM74)/SUM('Gross Plant'!$AH$80:$AM$80)*'Capital Spending'!J$10*Reserve!$DW$1</f>
        <v>0</v>
      </c>
      <c r="EE74" s="60">
        <f>-SUM('Gross Plant'!$AH74:$AM74)/SUM('Gross Plant'!$AH$80:$AM$80)*'Capital Spending'!K$10*Reserve!$DW$1</f>
        <v>0</v>
      </c>
      <c r="EF74" s="60">
        <f>-SUM('Gross Plant'!$AH74:$AM74)/SUM('Gross Plant'!$AH$80:$AM$80)*'Capital Spending'!L$10*Reserve!$DW$1</f>
        <v>0</v>
      </c>
      <c r="EG74" s="60">
        <f>-SUM('Gross Plant'!$AH74:$AM74)/SUM('Gross Plant'!$AH$80:$AM$80)*'Capital Spending'!M$10*Reserve!$DW$1</f>
        <v>0</v>
      </c>
      <c r="EH74" s="60">
        <f>-SUM('Gross Plant'!$AH74:$AM74)/SUM('Gross Plant'!$AH$80:$AM$80)*'Capital Spending'!N$10*Reserve!$DW$1</f>
        <v>0</v>
      </c>
      <c r="EI74" s="60">
        <f>-SUM('Gross Plant'!$AH74:$AM74)/SUM('Gross Plant'!$AH$80:$AM$80)*'Capital Spending'!O$10*Reserve!$DW$1</f>
        <v>0</v>
      </c>
      <c r="EJ74" s="60">
        <f>-SUM('Gross Plant'!$AH74:$AM74)/SUM('Gross Plant'!$AH$80:$AM$80)*'Capital Spending'!P$10*Reserve!$DW$1</f>
        <v>0</v>
      </c>
      <c r="EK74" s="60">
        <f>-SUM('Gross Plant'!$AH74:$AM74)/SUM('Gross Plant'!$AH$80:$AM$80)*'Capital Spending'!Q$10*Reserve!$DW$1</f>
        <v>0</v>
      </c>
      <c r="EL74" s="60">
        <f>-SUM('Gross Plant'!$AH74:$AM74)/SUM('Gross Plant'!$AH$80:$AM$80)*'Capital Spending'!R$10*Reserve!$DW$1</f>
        <v>0</v>
      </c>
      <c r="EM74" s="60">
        <f>-SUM('Gross Plant'!$AH74:$AM74)/SUM('Gross Plant'!$AH$80:$AM$80)*'Capital Spending'!S$10*Reserve!$DW$1</f>
        <v>0</v>
      </c>
      <c r="EN74" s="60">
        <f>-SUM('Gross Plant'!$AH74:$AM74)/SUM('Gross Plant'!$AH$80:$AM$80)*'Capital Spending'!T$10*Reserve!$DW$1</f>
        <v>0</v>
      </c>
      <c r="EO74" s="60">
        <f>-SUM('Gross Plant'!$AH74:$AM74)/SUM('Gross Plant'!$AH$80:$AM$80)*'Capital Spending'!U$10*Reserve!$DW$1</f>
        <v>0</v>
      </c>
      <c r="EP74" s="60">
        <f>-SUM('Gross Plant'!$AH74:$AM74)/SUM('Gross Plant'!$AH$80:$AM$80)*'Capital Spending'!V$10*Reserve!$DW$1</f>
        <v>0</v>
      </c>
      <c r="EQ74" s="60">
        <f>-SUM('Gross Plant'!$AH74:$AM74)/SUM('Gross Plant'!$AH$80:$AM$80)*'Capital Spending'!W$10*Reserve!$DW$1</f>
        <v>0</v>
      </c>
    </row>
    <row r="75" spans="1:147">
      <c r="A75" s="51">
        <v>39903</v>
      </c>
      <c r="B75" s="32" t="s">
        <v>23</v>
      </c>
      <c r="C75" s="53">
        <f t="shared" si="117"/>
        <v>209357.66</v>
      </c>
      <c r="D75" s="53">
        <f t="shared" si="118"/>
        <v>209357.66</v>
      </c>
      <c r="E75" s="73">
        <f>'[20]Pivot End Balances'!AA141</f>
        <v>209357.66</v>
      </c>
      <c r="F75" s="44">
        <f t="shared" si="119"/>
        <v>209357.66</v>
      </c>
      <c r="G75" s="44">
        <f t="shared" si="120"/>
        <v>209357.66</v>
      </c>
      <c r="H75" s="44">
        <f t="shared" si="121"/>
        <v>209357.66</v>
      </c>
      <c r="I75" s="44">
        <f t="shared" si="122"/>
        <v>209357.66</v>
      </c>
      <c r="J75" s="44">
        <f t="shared" si="123"/>
        <v>209357.66</v>
      </c>
      <c r="K75" s="41">
        <f t="shared" si="124"/>
        <v>209357.66</v>
      </c>
      <c r="L75" s="41">
        <f t="shared" si="125"/>
        <v>209357.66</v>
      </c>
      <c r="M75" s="41">
        <f t="shared" si="126"/>
        <v>209357.66</v>
      </c>
      <c r="N75" s="41">
        <f t="shared" si="127"/>
        <v>209357.66</v>
      </c>
      <c r="O75" s="41">
        <f t="shared" si="128"/>
        <v>209357.66</v>
      </c>
      <c r="P75" s="41">
        <f t="shared" si="129"/>
        <v>209357.66</v>
      </c>
      <c r="Q75" s="41">
        <f t="shared" si="130"/>
        <v>209357.66</v>
      </c>
      <c r="R75" s="41">
        <f t="shared" si="131"/>
        <v>209357.66</v>
      </c>
      <c r="S75" s="41">
        <f t="shared" si="132"/>
        <v>209357.66</v>
      </c>
      <c r="T75" s="41">
        <f t="shared" si="133"/>
        <v>209357.66</v>
      </c>
      <c r="U75" s="41">
        <f t="shared" si="134"/>
        <v>209357.66</v>
      </c>
      <c r="V75" s="41">
        <f t="shared" si="135"/>
        <v>209357.66</v>
      </c>
      <c r="W75" s="41">
        <f t="shared" si="136"/>
        <v>209357.66</v>
      </c>
      <c r="X75" s="41">
        <f t="shared" si="137"/>
        <v>209357.66</v>
      </c>
      <c r="Y75" s="41">
        <f t="shared" si="138"/>
        <v>209357.66</v>
      </c>
      <c r="Z75" s="41">
        <f t="shared" si="139"/>
        <v>209357.66</v>
      </c>
      <c r="AA75" s="41">
        <f t="shared" si="140"/>
        <v>209357.66</v>
      </c>
      <c r="AB75" s="41">
        <f t="shared" si="141"/>
        <v>209357.66</v>
      </c>
      <c r="AC75" s="41">
        <f t="shared" si="142"/>
        <v>209357.66</v>
      </c>
      <c r="AD75" s="41">
        <f t="shared" si="143"/>
        <v>209357.66</v>
      </c>
      <c r="AE75" s="41">
        <f t="shared" si="144"/>
        <v>209357.66</v>
      </c>
      <c r="AF75" s="41">
        <f t="shared" si="145"/>
        <v>209357.66</v>
      </c>
      <c r="AG75" s="23">
        <f t="shared" si="146"/>
        <v>209358</v>
      </c>
      <c r="AH75" s="83">
        <f>'[25]KYMD Gnrl Office'!E33</f>
        <v>0.1</v>
      </c>
      <c r="AI75" s="83">
        <f>'[25]KYMD Gnrl Office'!F33</f>
        <v>0.1</v>
      </c>
      <c r="AJ75" s="67">
        <f>'[20]Pivot Additions'!AB141</f>
        <v>0</v>
      </c>
      <c r="AK75" s="67">
        <f>'[20]Pivot Additions'!AC141</f>
        <v>0</v>
      </c>
      <c r="AL75" s="67">
        <f>'[20]Pivot Additions'!AD141</f>
        <v>0</v>
      </c>
      <c r="AM75" s="67">
        <f>'[20]Pivot Additions'!AE141</f>
        <v>0</v>
      </c>
      <c r="AN75" s="67">
        <f>'[20]Pivot Additions'!AF141</f>
        <v>0</v>
      </c>
      <c r="AO75" s="67">
        <f>'[20]Pivot Additions'!AG141</f>
        <v>0</v>
      </c>
      <c r="AP75" s="67">
        <f>IF('Net Plant'!I75&gt;0,'Gross Plant'!K75*$AH75/12,0)</f>
        <v>0</v>
      </c>
      <c r="AQ75" s="67">
        <f>IF('Net Plant'!J75&gt;0,'Gross Plant'!L75*$AH75/12,0)</f>
        <v>0</v>
      </c>
      <c r="AR75" s="67">
        <f>IF('Net Plant'!K75&gt;0,'Gross Plant'!M75*$AH75/12,0)</f>
        <v>0</v>
      </c>
      <c r="AS75" s="67">
        <f>IF('Net Plant'!L75&gt;0,'Gross Plant'!N75*$AH75/12,0)</f>
        <v>0</v>
      </c>
      <c r="AT75" s="67">
        <f>IF('Net Plant'!M75&gt;0,'Gross Plant'!O75*$AH75/12,0)</f>
        <v>0</v>
      </c>
      <c r="AU75" s="67">
        <f>IF('Net Plant'!N75&gt;0,'Gross Plant'!P75*$AH75/12,0)</f>
        <v>0</v>
      </c>
      <c r="AV75" s="67">
        <f>IF('Net Plant'!O75&gt;0,'Gross Plant'!Q75*$AH75/12,0)</f>
        <v>0</v>
      </c>
      <c r="AW75" s="67">
        <f>IF('Net Plant'!P75&gt;0,'Gross Plant'!R75*$AH75/12,0)</f>
        <v>0</v>
      </c>
      <c r="AX75" s="67">
        <f>IF('Net Plant'!Q75&gt;0,'Gross Plant'!S75*$AH75/12,0)</f>
        <v>0</v>
      </c>
      <c r="AY75" s="41">
        <f>IF('Net Plant'!R75&gt;0,'Gross Plant'!U75*$AI75/12,0)</f>
        <v>0</v>
      </c>
      <c r="AZ75" s="41">
        <f>IF('Net Plant'!S75&gt;0,'Gross Plant'!V75*$AI75/12,0)</f>
        <v>0</v>
      </c>
      <c r="BA75" s="41">
        <f>IF('Net Plant'!T75&gt;0,'Gross Plant'!W75*$AI75/12,0)</f>
        <v>0</v>
      </c>
      <c r="BB75" s="41">
        <f>IF('Net Plant'!U75&gt;0,'Gross Plant'!X75*$AI75/12,0)</f>
        <v>0</v>
      </c>
      <c r="BC75" s="41">
        <f>IF('Net Plant'!V75&gt;0,'Gross Plant'!Y75*$AI75/12,0)</f>
        <v>0</v>
      </c>
      <c r="BD75" s="41">
        <f>IF('Net Plant'!W75&gt;0,'Gross Plant'!Z75*$AI75/12,0)</f>
        <v>0</v>
      </c>
      <c r="BE75" s="41">
        <f>IF('Net Plant'!X75&gt;0,'Gross Plant'!AA75*$AI75/12,0)</f>
        <v>0</v>
      </c>
      <c r="BF75" s="41">
        <f>IF('Net Plant'!Y75&gt;0,'Gross Plant'!AB75*$AI75/12,0)</f>
        <v>0</v>
      </c>
      <c r="BG75" s="41">
        <f>IF('Net Plant'!Z75&gt;0,'Gross Plant'!AC75*$AI75/12,0)</f>
        <v>0</v>
      </c>
      <c r="BH75" s="41">
        <f>IF('Net Plant'!AA75&gt;0,'Gross Plant'!AD75*$AI75/12,0)</f>
        <v>0</v>
      </c>
      <c r="BI75" s="41">
        <f>IF('Net Plant'!AB75&gt;0,'Gross Plant'!AE75*$AI75/12,0)</f>
        <v>0</v>
      </c>
      <c r="BJ75" s="41">
        <f>IF('Net Plant'!AC75&gt;0,'Gross Plant'!AF75*$AI75/12,0)</f>
        <v>0</v>
      </c>
      <c r="BK75" s="23">
        <f t="shared" si="147"/>
        <v>0</v>
      </c>
      <c r="BL75" s="41"/>
      <c r="BM75" s="67">
        <f>'[20]Pivot Retires'!AB141</f>
        <v>0</v>
      </c>
      <c r="BN75" s="67">
        <f>'[20]Pivot Retires'!AC141</f>
        <v>0</v>
      </c>
      <c r="BO75" s="67">
        <f>'[20]Pivot Retires'!AD141</f>
        <v>0</v>
      </c>
      <c r="BP75" s="67">
        <f>'[20]Pivot Retires'!AE141</f>
        <v>0</v>
      </c>
      <c r="BQ75" s="67">
        <f>'[20]Pivot Retires'!AF141</f>
        <v>0</v>
      </c>
      <c r="BR75" s="67">
        <f>'[20]Pivot Retires'!AG141</f>
        <v>0</v>
      </c>
      <c r="BS75" s="31">
        <f>'Gross Plant'!BQ75</f>
        <v>0</v>
      </c>
      <c r="BT75" s="41">
        <f>'Gross Plant'!BR75</f>
        <v>0</v>
      </c>
      <c r="BU75" s="41">
        <f>'Gross Plant'!BS75</f>
        <v>0</v>
      </c>
      <c r="BV75" s="41">
        <f>'Gross Plant'!BT75</f>
        <v>0</v>
      </c>
      <c r="BW75" s="41">
        <f>'Gross Plant'!BU75</f>
        <v>0</v>
      </c>
      <c r="BX75" s="41">
        <f>'Gross Plant'!BV75</f>
        <v>0</v>
      </c>
      <c r="BY75" s="41">
        <f>'Gross Plant'!BW75</f>
        <v>0</v>
      </c>
      <c r="BZ75" s="41">
        <f>'Gross Plant'!BX75</f>
        <v>0</v>
      </c>
      <c r="CA75" s="41">
        <f>'Gross Plant'!BY75</f>
        <v>0</v>
      </c>
      <c r="CB75" s="41">
        <f>'Gross Plant'!BZ75</f>
        <v>0</v>
      </c>
      <c r="CC75" s="41">
        <f>'Gross Plant'!CA75</f>
        <v>0</v>
      </c>
      <c r="CD75" s="41">
        <f>'Gross Plant'!CB75</f>
        <v>0</v>
      </c>
      <c r="CE75" s="41">
        <f>'Gross Plant'!CC75</f>
        <v>0</v>
      </c>
      <c r="CF75" s="41">
        <f>'Gross Plant'!CD75</f>
        <v>0</v>
      </c>
      <c r="CG75" s="41">
        <f>'Gross Plant'!CE75</f>
        <v>0</v>
      </c>
      <c r="CH75" s="41">
        <f>'Gross Plant'!CF75</f>
        <v>0</v>
      </c>
      <c r="CI75" s="41">
        <f>'Gross Plant'!CG75</f>
        <v>0</v>
      </c>
      <c r="CJ75" s="41">
        <f>'Gross Plant'!CH75</f>
        <v>0</v>
      </c>
      <c r="CK75" s="41">
        <f>'Gross Plant'!CI75</f>
        <v>0</v>
      </c>
      <c r="CL75" s="41">
        <f>'Gross Plant'!CJ75</f>
        <v>0</v>
      </c>
      <c r="CM75" s="41">
        <f>'Gross Plant'!CK75</f>
        <v>0</v>
      </c>
      <c r="CN75" s="41"/>
      <c r="CO75" s="67">
        <f>'[20]Pivot Transfers'!AB141</f>
        <v>0</v>
      </c>
      <c r="CP75" s="67">
        <f>'[20]Pivot Transfers'!AC141</f>
        <v>0</v>
      </c>
      <c r="CQ75" s="67">
        <f>'[20]Pivot Transfers'!AD141</f>
        <v>0</v>
      </c>
      <c r="CR75" s="67">
        <f>'[20]Pivot Transfers'!AE141</f>
        <v>0</v>
      </c>
      <c r="CS75" s="67">
        <f>'[20]Pivot Transfers'!AF141</f>
        <v>0</v>
      </c>
      <c r="CT75" s="67">
        <f>'[20]Pivot Transfers'!AG141</f>
        <v>0</v>
      </c>
      <c r="CU75" s="31">
        <v>0</v>
      </c>
      <c r="CV75" s="31">
        <v>0</v>
      </c>
      <c r="CW75" s="31">
        <v>0</v>
      </c>
      <c r="CX75" s="31">
        <v>0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/>
      <c r="DQ75" s="111">
        <f>'[20]Pivot COR'!AB141</f>
        <v>0</v>
      </c>
      <c r="DR75" s="111">
        <f>'[20]Pivot COR'!AC141</f>
        <v>0</v>
      </c>
      <c r="DS75" s="111">
        <f>'[20]Pivot COR'!AD141</f>
        <v>0</v>
      </c>
      <c r="DT75" s="111">
        <f>'[20]Pivot COR'!AE141</f>
        <v>0</v>
      </c>
      <c r="DU75" s="111">
        <f>'[20]Pivot COR'!AF141</f>
        <v>0</v>
      </c>
      <c r="DV75" s="111">
        <f>'[20]Pivot COR'!AG141</f>
        <v>0</v>
      </c>
      <c r="DW75" s="60">
        <f>SUM('Gross Plant'!$AH75:$AM75)/SUM('Gross Plant'!$AH$80:$AM$80)*$DW$80</f>
        <v>0</v>
      </c>
      <c r="DX75" s="60">
        <f>-SUM('Gross Plant'!$AH75:$AM75)/SUM('Gross Plant'!$AH$80:$AM$80)*'Capital Spending'!D$10*Reserve!$DW$1</f>
        <v>0</v>
      </c>
      <c r="DY75" s="60">
        <f>-SUM('Gross Plant'!$AH75:$AM75)/SUM('Gross Plant'!$AH$80:$AM$80)*'Capital Spending'!E$10*Reserve!$DW$1</f>
        <v>0</v>
      </c>
      <c r="DZ75" s="60">
        <f>-SUM('Gross Plant'!$AH75:$AM75)/SUM('Gross Plant'!$AH$80:$AM$80)*'Capital Spending'!F$10*Reserve!$DW$1</f>
        <v>0</v>
      </c>
      <c r="EA75" s="60">
        <f>-SUM('Gross Plant'!$AH75:$AM75)/SUM('Gross Plant'!$AH$80:$AM$80)*'Capital Spending'!G$10*Reserve!$DW$1</f>
        <v>0</v>
      </c>
      <c r="EB75" s="60">
        <f>-SUM('Gross Plant'!$AH75:$AM75)/SUM('Gross Plant'!$AH$80:$AM$80)*'Capital Spending'!H$10*Reserve!$DW$1</f>
        <v>0</v>
      </c>
      <c r="EC75" s="60">
        <f>-SUM('Gross Plant'!$AH75:$AM75)/SUM('Gross Plant'!$AH$80:$AM$80)*'Capital Spending'!I$10*Reserve!$DW$1</f>
        <v>0</v>
      </c>
      <c r="ED75" s="60">
        <f>-SUM('Gross Plant'!$AH75:$AM75)/SUM('Gross Plant'!$AH$80:$AM$80)*'Capital Spending'!J$10*Reserve!$DW$1</f>
        <v>0</v>
      </c>
      <c r="EE75" s="60">
        <f>-SUM('Gross Plant'!$AH75:$AM75)/SUM('Gross Plant'!$AH$80:$AM$80)*'Capital Spending'!K$10*Reserve!$DW$1</f>
        <v>0</v>
      </c>
      <c r="EF75" s="60">
        <f>-SUM('Gross Plant'!$AH75:$AM75)/SUM('Gross Plant'!$AH$80:$AM$80)*'Capital Spending'!L$10*Reserve!$DW$1</f>
        <v>0</v>
      </c>
      <c r="EG75" s="60">
        <f>-SUM('Gross Plant'!$AH75:$AM75)/SUM('Gross Plant'!$AH$80:$AM$80)*'Capital Spending'!M$10*Reserve!$DW$1</f>
        <v>0</v>
      </c>
      <c r="EH75" s="60">
        <f>-SUM('Gross Plant'!$AH75:$AM75)/SUM('Gross Plant'!$AH$80:$AM$80)*'Capital Spending'!N$10*Reserve!$DW$1</f>
        <v>0</v>
      </c>
      <c r="EI75" s="60">
        <f>-SUM('Gross Plant'!$AH75:$AM75)/SUM('Gross Plant'!$AH$80:$AM$80)*'Capital Spending'!O$10*Reserve!$DW$1</f>
        <v>0</v>
      </c>
      <c r="EJ75" s="60">
        <f>-SUM('Gross Plant'!$AH75:$AM75)/SUM('Gross Plant'!$AH$80:$AM$80)*'Capital Spending'!P$10*Reserve!$DW$1</f>
        <v>0</v>
      </c>
      <c r="EK75" s="60">
        <f>-SUM('Gross Plant'!$AH75:$AM75)/SUM('Gross Plant'!$AH$80:$AM$80)*'Capital Spending'!Q$10*Reserve!$DW$1</f>
        <v>0</v>
      </c>
      <c r="EL75" s="60">
        <f>-SUM('Gross Plant'!$AH75:$AM75)/SUM('Gross Plant'!$AH$80:$AM$80)*'Capital Spending'!R$10*Reserve!$DW$1</f>
        <v>0</v>
      </c>
      <c r="EM75" s="60">
        <f>-SUM('Gross Plant'!$AH75:$AM75)/SUM('Gross Plant'!$AH$80:$AM$80)*'Capital Spending'!S$10*Reserve!$DW$1</f>
        <v>0</v>
      </c>
      <c r="EN75" s="60">
        <f>-SUM('Gross Plant'!$AH75:$AM75)/SUM('Gross Plant'!$AH$80:$AM$80)*'Capital Spending'!T$10*Reserve!$DW$1</f>
        <v>0</v>
      </c>
      <c r="EO75" s="60">
        <f>-SUM('Gross Plant'!$AH75:$AM75)/SUM('Gross Plant'!$AH$80:$AM$80)*'Capital Spending'!U$10*Reserve!$DW$1</f>
        <v>0</v>
      </c>
      <c r="EP75" s="60">
        <f>-SUM('Gross Plant'!$AH75:$AM75)/SUM('Gross Plant'!$AH$80:$AM$80)*'Capital Spending'!V$10*Reserve!$DW$1</f>
        <v>0</v>
      </c>
      <c r="EQ75" s="60">
        <f>-SUM('Gross Plant'!$AH75:$AM75)/SUM('Gross Plant'!$AH$80:$AM$80)*'Capital Spending'!W$10*Reserve!$DW$1</f>
        <v>0</v>
      </c>
    </row>
    <row r="76" spans="1:147">
      <c r="A76" s="51">
        <v>39906</v>
      </c>
      <c r="B76" s="32" t="s">
        <v>26</v>
      </c>
      <c r="C76" s="53">
        <f t="shared" si="117"/>
        <v>316760.233076923</v>
      </c>
      <c r="D76" s="53">
        <f t="shared" si="118"/>
        <v>325080.33999999991</v>
      </c>
      <c r="E76" s="73">
        <f>'[20]Pivot End Balances'!AA142</f>
        <v>291225.40999999997</v>
      </c>
      <c r="F76" s="44">
        <f t="shared" si="119"/>
        <v>298299.33999999997</v>
      </c>
      <c r="G76" s="44">
        <f t="shared" si="120"/>
        <v>302588.07999999996</v>
      </c>
      <c r="H76" s="44">
        <f t="shared" si="121"/>
        <v>309662.00999999995</v>
      </c>
      <c r="I76" s="44">
        <f t="shared" si="122"/>
        <v>316735.93999999994</v>
      </c>
      <c r="J76" s="44">
        <f t="shared" si="123"/>
        <v>323809.86999999994</v>
      </c>
      <c r="K76" s="41">
        <f t="shared" si="124"/>
        <v>325080.33999999991</v>
      </c>
      <c r="L76" s="41">
        <f t="shared" si="125"/>
        <v>325080.33999999991</v>
      </c>
      <c r="M76" s="41">
        <f t="shared" si="126"/>
        <v>325080.33999999991</v>
      </c>
      <c r="N76" s="41">
        <f t="shared" si="127"/>
        <v>325080.33999999991</v>
      </c>
      <c r="O76" s="41">
        <f t="shared" si="128"/>
        <v>325080.33999999991</v>
      </c>
      <c r="P76" s="41">
        <f t="shared" si="129"/>
        <v>325080.33999999991</v>
      </c>
      <c r="Q76" s="41">
        <f t="shared" si="130"/>
        <v>325080.33999999991</v>
      </c>
      <c r="R76" s="41">
        <f t="shared" si="131"/>
        <v>325080.33999999991</v>
      </c>
      <c r="S76" s="41">
        <f t="shared" si="132"/>
        <v>325080.33999999991</v>
      </c>
      <c r="T76" s="41">
        <f t="shared" si="133"/>
        <v>325080.33999999991</v>
      </c>
      <c r="U76" s="41">
        <f t="shared" si="134"/>
        <v>325080.33999999991</v>
      </c>
      <c r="V76" s="41">
        <f t="shared" si="135"/>
        <v>325080.33999999991</v>
      </c>
      <c r="W76" s="41">
        <f t="shared" si="136"/>
        <v>325080.33999999991</v>
      </c>
      <c r="X76" s="41">
        <f t="shared" si="137"/>
        <v>325080.33999999991</v>
      </c>
      <c r="Y76" s="41">
        <f t="shared" si="138"/>
        <v>325080.33999999991</v>
      </c>
      <c r="Z76" s="41">
        <f t="shared" si="139"/>
        <v>325080.33999999991</v>
      </c>
      <c r="AA76" s="41">
        <f t="shared" si="140"/>
        <v>325080.33999999991</v>
      </c>
      <c r="AB76" s="41">
        <f t="shared" si="141"/>
        <v>325080.33999999991</v>
      </c>
      <c r="AC76" s="41">
        <f t="shared" si="142"/>
        <v>325080.33999999991</v>
      </c>
      <c r="AD76" s="41">
        <f t="shared" si="143"/>
        <v>325080.33999999991</v>
      </c>
      <c r="AE76" s="41">
        <f t="shared" si="144"/>
        <v>325080.33999999991</v>
      </c>
      <c r="AF76" s="41">
        <f t="shared" si="145"/>
        <v>325080.33999999991</v>
      </c>
      <c r="AG76" s="23">
        <f t="shared" si="146"/>
        <v>325080</v>
      </c>
      <c r="AH76" s="83">
        <f>'[25]KYMD Gnrl Office'!E34</f>
        <v>0.2</v>
      </c>
      <c r="AI76" s="83">
        <f>'[25]KYMD Gnrl Office'!F34</f>
        <v>4.3700000000000003E-2</v>
      </c>
      <c r="AJ76" s="67">
        <f>'[20]Pivot Additions'!AB142</f>
        <v>7073.93</v>
      </c>
      <c r="AK76" s="67">
        <f>'[20]Pivot Additions'!AC142</f>
        <v>4288.74</v>
      </c>
      <c r="AL76" s="67">
        <f>'[20]Pivot Additions'!AD142</f>
        <v>7073.93</v>
      </c>
      <c r="AM76" s="67">
        <f>'[20]Pivot Additions'!AE142</f>
        <v>7073.93</v>
      </c>
      <c r="AN76" s="67">
        <f>'[20]Pivot Additions'!AF142</f>
        <v>7073.93</v>
      </c>
      <c r="AO76" s="67">
        <f>'[20]Pivot Additions'!AG142</f>
        <v>1270.47</v>
      </c>
      <c r="AP76" s="67">
        <f>IF('Net Plant'!I76&gt;0,'Gross Plant'!K76*$AH76/12,0)</f>
        <v>0</v>
      </c>
      <c r="AQ76" s="67">
        <f>IF('Net Plant'!J76&gt;0,'Gross Plant'!L76*$AH76/12,0)</f>
        <v>0</v>
      </c>
      <c r="AR76" s="67">
        <f>IF('Net Plant'!K76&gt;0,'Gross Plant'!M76*$AH76/12,0)</f>
        <v>0</v>
      </c>
      <c r="AS76" s="67">
        <f>IF('Net Plant'!L76&gt;0,'Gross Plant'!N76*$AH76/12,0)</f>
        <v>0</v>
      </c>
      <c r="AT76" s="67">
        <f>IF('Net Plant'!M76&gt;0,'Gross Plant'!O76*$AH76/12,0)</f>
        <v>0</v>
      </c>
      <c r="AU76" s="67">
        <f>IF('Net Plant'!N76&gt;0,'Gross Plant'!P76*$AH76/12,0)</f>
        <v>0</v>
      </c>
      <c r="AV76" s="67">
        <f>IF('Net Plant'!O76&gt;0,'Gross Plant'!Q76*$AH76/12,0)</f>
        <v>0</v>
      </c>
      <c r="AW76" s="67">
        <f>IF('Net Plant'!P76&gt;0,'Gross Plant'!R76*$AH76/12,0)</f>
        <v>0</v>
      </c>
      <c r="AX76" s="67">
        <f>IF('Net Plant'!Q76&gt;0,'Gross Plant'!S76*$AH76/12,0)</f>
        <v>0</v>
      </c>
      <c r="AY76" s="41">
        <f>IF('Net Plant'!R76&gt;0,'Gross Plant'!U76*$AI76/12,0)</f>
        <v>0</v>
      </c>
      <c r="AZ76" s="41">
        <f>IF('Net Plant'!S76&gt;0,'Gross Plant'!V76*$AI76/12,0)</f>
        <v>0</v>
      </c>
      <c r="BA76" s="41">
        <f>IF('Net Plant'!T76&gt;0,'Gross Plant'!W76*$AI76/12,0)</f>
        <v>0</v>
      </c>
      <c r="BB76" s="41">
        <f>IF('Net Plant'!U76&gt;0,'Gross Plant'!X76*$AI76/12,0)</f>
        <v>0</v>
      </c>
      <c r="BC76" s="41">
        <f>IF('Net Plant'!V76&gt;0,'Gross Plant'!Y76*$AI76/12,0)</f>
        <v>0</v>
      </c>
      <c r="BD76" s="41">
        <f>IF('Net Plant'!W76&gt;0,'Gross Plant'!Z76*$AI76/12,0)</f>
        <v>0</v>
      </c>
      <c r="BE76" s="41">
        <f>IF('Net Plant'!X76&gt;0,'Gross Plant'!AA76*$AI76/12,0)</f>
        <v>0</v>
      </c>
      <c r="BF76" s="41">
        <f>IF('Net Plant'!Y76&gt;0,'Gross Plant'!AB76*$AI76/12,0)</f>
        <v>0</v>
      </c>
      <c r="BG76" s="41">
        <f>IF('Net Plant'!Z76&gt;0,'Gross Plant'!AC76*$AI76/12,0)</f>
        <v>0</v>
      </c>
      <c r="BH76" s="41">
        <f>IF('Net Plant'!AA76&gt;0,'Gross Plant'!AD76*$AI76/12,0)</f>
        <v>0</v>
      </c>
      <c r="BI76" s="41">
        <f>IF('Net Plant'!AB76&gt;0,'Gross Plant'!AE76*$AI76/12,0)</f>
        <v>0</v>
      </c>
      <c r="BJ76" s="41">
        <f>IF('Net Plant'!AC76&gt;0,'Gross Plant'!AF76*$AI76/12,0)</f>
        <v>0</v>
      </c>
      <c r="BK76" s="23">
        <f t="shared" si="147"/>
        <v>0</v>
      </c>
      <c r="BL76" s="41"/>
      <c r="BM76" s="67">
        <f>'[20]Pivot Retires'!AB142</f>
        <v>0</v>
      </c>
      <c r="BN76" s="67">
        <f>'[20]Pivot Retires'!AC142</f>
        <v>0</v>
      </c>
      <c r="BO76" s="67">
        <f>'[20]Pivot Retires'!AD142</f>
        <v>0</v>
      </c>
      <c r="BP76" s="67">
        <f>'[20]Pivot Retires'!AE142</f>
        <v>0</v>
      </c>
      <c r="BQ76" s="67">
        <f>'[20]Pivot Retires'!AF142</f>
        <v>0</v>
      </c>
      <c r="BR76" s="67">
        <f>'[20]Pivot Retires'!AG142</f>
        <v>0</v>
      </c>
      <c r="BS76" s="31">
        <f>'Gross Plant'!BQ76</f>
        <v>0</v>
      </c>
      <c r="BT76" s="41">
        <f>'Gross Plant'!BR76</f>
        <v>0</v>
      </c>
      <c r="BU76" s="41">
        <f>'Gross Plant'!BS76</f>
        <v>0</v>
      </c>
      <c r="BV76" s="41">
        <f>'Gross Plant'!BT76</f>
        <v>0</v>
      </c>
      <c r="BW76" s="41">
        <f>'Gross Plant'!BU76</f>
        <v>0</v>
      </c>
      <c r="BX76" s="41">
        <f>'Gross Plant'!BV76</f>
        <v>0</v>
      </c>
      <c r="BY76" s="41">
        <f>'Gross Plant'!BW76</f>
        <v>0</v>
      </c>
      <c r="BZ76" s="41">
        <f>'Gross Plant'!BX76</f>
        <v>0</v>
      </c>
      <c r="CA76" s="41">
        <f>'Gross Plant'!BY76</f>
        <v>0</v>
      </c>
      <c r="CB76" s="41">
        <f>'Gross Plant'!BZ76</f>
        <v>0</v>
      </c>
      <c r="CC76" s="41">
        <f>'Gross Plant'!CA76</f>
        <v>0</v>
      </c>
      <c r="CD76" s="41">
        <f>'Gross Plant'!CB76</f>
        <v>0</v>
      </c>
      <c r="CE76" s="41">
        <f>'Gross Plant'!CC76</f>
        <v>0</v>
      </c>
      <c r="CF76" s="41">
        <f>'Gross Plant'!CD76</f>
        <v>0</v>
      </c>
      <c r="CG76" s="41">
        <f>'Gross Plant'!CE76</f>
        <v>0</v>
      </c>
      <c r="CH76" s="41">
        <f>'Gross Plant'!CF76</f>
        <v>0</v>
      </c>
      <c r="CI76" s="41">
        <f>'Gross Plant'!CG76</f>
        <v>0</v>
      </c>
      <c r="CJ76" s="41">
        <f>'Gross Plant'!CH76</f>
        <v>0</v>
      </c>
      <c r="CK76" s="41">
        <f>'Gross Plant'!CI76</f>
        <v>0</v>
      </c>
      <c r="CL76" s="41">
        <f>'Gross Plant'!CJ76</f>
        <v>0</v>
      </c>
      <c r="CM76" s="41">
        <f>'Gross Plant'!CK76</f>
        <v>0</v>
      </c>
      <c r="CN76" s="41"/>
      <c r="CO76" s="67">
        <f>'[20]Pivot Transfers'!AB142</f>
        <v>0</v>
      </c>
      <c r="CP76" s="67">
        <f>'[20]Pivot Transfers'!AC142</f>
        <v>0</v>
      </c>
      <c r="CQ76" s="67">
        <f>'[20]Pivot Transfers'!AD142</f>
        <v>0</v>
      </c>
      <c r="CR76" s="67">
        <f>'[20]Pivot Transfers'!AE142</f>
        <v>0</v>
      </c>
      <c r="CS76" s="67">
        <f>'[20]Pivot Transfers'!AF142</f>
        <v>0</v>
      </c>
      <c r="CT76" s="67">
        <f>'[20]Pivot Transfers'!AG142</f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/>
      <c r="DQ76" s="111">
        <f>'[20]Pivot COR'!AB142</f>
        <v>0</v>
      </c>
      <c r="DR76" s="111">
        <f>'[20]Pivot COR'!AC142</f>
        <v>0</v>
      </c>
      <c r="DS76" s="111">
        <f>'[20]Pivot COR'!AD142</f>
        <v>0</v>
      </c>
      <c r="DT76" s="111">
        <f>'[20]Pivot COR'!AE142</f>
        <v>0</v>
      </c>
      <c r="DU76" s="111">
        <f>'[20]Pivot COR'!AF142</f>
        <v>0</v>
      </c>
      <c r="DV76" s="111">
        <f>'[20]Pivot COR'!AG142</f>
        <v>0</v>
      </c>
      <c r="DW76" s="60">
        <f>SUM('Gross Plant'!$AH76:$AM76)/SUM('Gross Plant'!$AH$80:$AM$80)*$DW$80</f>
        <v>0</v>
      </c>
      <c r="DX76" s="60">
        <f>-SUM('Gross Plant'!$AH76:$AM76)/SUM('Gross Plant'!$AH$80:$AM$80)*'Capital Spending'!D$10*Reserve!$DW$1</f>
        <v>0</v>
      </c>
      <c r="DY76" s="60">
        <f>-SUM('Gross Plant'!$AH76:$AM76)/SUM('Gross Plant'!$AH$80:$AM$80)*'Capital Spending'!E$10*Reserve!$DW$1</f>
        <v>0</v>
      </c>
      <c r="DZ76" s="60">
        <f>-SUM('Gross Plant'!$AH76:$AM76)/SUM('Gross Plant'!$AH$80:$AM$80)*'Capital Spending'!F$10*Reserve!$DW$1</f>
        <v>0</v>
      </c>
      <c r="EA76" s="60">
        <f>-SUM('Gross Plant'!$AH76:$AM76)/SUM('Gross Plant'!$AH$80:$AM$80)*'Capital Spending'!G$10*Reserve!$DW$1</f>
        <v>0</v>
      </c>
      <c r="EB76" s="60">
        <f>-SUM('Gross Plant'!$AH76:$AM76)/SUM('Gross Plant'!$AH$80:$AM$80)*'Capital Spending'!H$10*Reserve!$DW$1</f>
        <v>0</v>
      </c>
      <c r="EC76" s="60">
        <f>-SUM('Gross Plant'!$AH76:$AM76)/SUM('Gross Plant'!$AH$80:$AM$80)*'Capital Spending'!I$10*Reserve!$DW$1</f>
        <v>0</v>
      </c>
      <c r="ED76" s="60">
        <f>-SUM('Gross Plant'!$AH76:$AM76)/SUM('Gross Plant'!$AH$80:$AM$80)*'Capital Spending'!J$10*Reserve!$DW$1</f>
        <v>0</v>
      </c>
      <c r="EE76" s="60">
        <f>-SUM('Gross Plant'!$AH76:$AM76)/SUM('Gross Plant'!$AH$80:$AM$80)*'Capital Spending'!K$10*Reserve!$DW$1</f>
        <v>0</v>
      </c>
      <c r="EF76" s="60">
        <f>-SUM('Gross Plant'!$AH76:$AM76)/SUM('Gross Plant'!$AH$80:$AM$80)*'Capital Spending'!L$10*Reserve!$DW$1</f>
        <v>0</v>
      </c>
      <c r="EG76" s="60">
        <f>-SUM('Gross Plant'!$AH76:$AM76)/SUM('Gross Plant'!$AH$80:$AM$80)*'Capital Spending'!M$10*Reserve!$DW$1</f>
        <v>0</v>
      </c>
      <c r="EH76" s="60">
        <f>-SUM('Gross Plant'!$AH76:$AM76)/SUM('Gross Plant'!$AH$80:$AM$80)*'Capital Spending'!N$10*Reserve!$DW$1</f>
        <v>0</v>
      </c>
      <c r="EI76" s="60">
        <f>-SUM('Gross Plant'!$AH76:$AM76)/SUM('Gross Plant'!$AH$80:$AM$80)*'Capital Spending'!O$10*Reserve!$DW$1</f>
        <v>0</v>
      </c>
      <c r="EJ76" s="60">
        <f>-SUM('Gross Plant'!$AH76:$AM76)/SUM('Gross Plant'!$AH$80:$AM$80)*'Capital Spending'!P$10*Reserve!$DW$1</f>
        <v>0</v>
      </c>
      <c r="EK76" s="60">
        <f>-SUM('Gross Plant'!$AH76:$AM76)/SUM('Gross Plant'!$AH$80:$AM$80)*'Capital Spending'!Q$10*Reserve!$DW$1</f>
        <v>0</v>
      </c>
      <c r="EL76" s="60">
        <f>-SUM('Gross Plant'!$AH76:$AM76)/SUM('Gross Plant'!$AH$80:$AM$80)*'Capital Spending'!R$10*Reserve!$DW$1</f>
        <v>0</v>
      </c>
      <c r="EM76" s="60">
        <f>-SUM('Gross Plant'!$AH76:$AM76)/SUM('Gross Plant'!$AH$80:$AM$80)*'Capital Spending'!S$10*Reserve!$DW$1</f>
        <v>0</v>
      </c>
      <c r="EN76" s="60">
        <f>-SUM('Gross Plant'!$AH76:$AM76)/SUM('Gross Plant'!$AH$80:$AM$80)*'Capital Spending'!T$10*Reserve!$DW$1</f>
        <v>0</v>
      </c>
      <c r="EO76" s="60">
        <f>-SUM('Gross Plant'!$AH76:$AM76)/SUM('Gross Plant'!$AH$80:$AM$80)*'Capital Spending'!U$10*Reserve!$DW$1</f>
        <v>0</v>
      </c>
      <c r="EP76" s="60">
        <f>-SUM('Gross Plant'!$AH76:$AM76)/SUM('Gross Plant'!$AH$80:$AM$80)*'Capital Spending'!V$10*Reserve!$DW$1</f>
        <v>0</v>
      </c>
      <c r="EQ76" s="60">
        <f>-SUM('Gross Plant'!$AH76:$AM76)/SUM('Gross Plant'!$AH$80:$AM$80)*'Capital Spending'!W$10*Reserve!$DW$1</f>
        <v>0</v>
      </c>
    </row>
    <row r="77" spans="1:147">
      <c r="A77" s="51">
        <v>39907</v>
      </c>
      <c r="B77" s="32" t="s">
        <v>27</v>
      </c>
      <c r="C77" s="53">
        <f t="shared" si="117"/>
        <v>47142.13411578846</v>
      </c>
      <c r="D77" s="53">
        <f t="shared" si="118"/>
        <v>59020.269390749978</v>
      </c>
      <c r="E77" s="73">
        <f>'[20]Pivot End Balances'!AA143</f>
        <v>42624.49</v>
      </c>
      <c r="F77" s="44">
        <f t="shared" si="119"/>
        <v>43326.31</v>
      </c>
      <c r="G77" s="44">
        <f t="shared" si="120"/>
        <v>44028.13</v>
      </c>
      <c r="H77" s="44">
        <f t="shared" si="121"/>
        <v>44729.95</v>
      </c>
      <c r="I77" s="44">
        <f t="shared" si="122"/>
        <v>45431.77</v>
      </c>
      <c r="J77" s="44">
        <f t="shared" si="123"/>
        <v>46133.59</v>
      </c>
      <c r="K77" s="44">
        <f t="shared" si="124"/>
        <v>46835.409999999996</v>
      </c>
      <c r="L77" s="41">
        <f t="shared" si="125"/>
        <v>47727.106833583326</v>
      </c>
      <c r="M77" s="41">
        <f t="shared" si="126"/>
        <v>48618.803667166656</v>
      </c>
      <c r="N77" s="41">
        <f t="shared" si="127"/>
        <v>49510.500500749986</v>
      </c>
      <c r="O77" s="41">
        <f t="shared" si="128"/>
        <v>50402.197334333316</v>
      </c>
      <c r="P77" s="41">
        <f t="shared" si="129"/>
        <v>51293.894167916646</v>
      </c>
      <c r="Q77" s="41">
        <f t="shared" si="130"/>
        <v>52185.591001499975</v>
      </c>
      <c r="R77" s="41">
        <f t="shared" si="131"/>
        <v>53077.287835083305</v>
      </c>
      <c r="S77" s="41">
        <f t="shared" si="132"/>
        <v>53968.984668666635</v>
      </c>
      <c r="T77" s="41">
        <f t="shared" si="133"/>
        <v>54860.681502249965</v>
      </c>
      <c r="U77" s="41">
        <f t="shared" si="134"/>
        <v>55553.9461503333</v>
      </c>
      <c r="V77" s="41">
        <f t="shared" si="135"/>
        <v>56247.210798416636</v>
      </c>
      <c r="W77" s="41">
        <f t="shared" si="136"/>
        <v>56940.475446499971</v>
      </c>
      <c r="X77" s="41">
        <f t="shared" si="137"/>
        <v>57633.740094583307</v>
      </c>
      <c r="Y77" s="41">
        <f t="shared" si="138"/>
        <v>58327.004742666642</v>
      </c>
      <c r="Z77" s="41">
        <f t="shared" si="139"/>
        <v>59020.269390749978</v>
      </c>
      <c r="AA77" s="41">
        <f t="shared" si="140"/>
        <v>59713.534038833313</v>
      </c>
      <c r="AB77" s="41">
        <f t="shared" si="141"/>
        <v>60406.798686916649</v>
      </c>
      <c r="AC77" s="41">
        <f t="shared" si="142"/>
        <v>61100.063334999984</v>
      </c>
      <c r="AD77" s="41">
        <f t="shared" si="143"/>
        <v>61793.32798308332</v>
      </c>
      <c r="AE77" s="41">
        <f t="shared" si="144"/>
        <v>62486.592631166655</v>
      </c>
      <c r="AF77" s="41">
        <f t="shared" si="145"/>
        <v>63179.857279249991</v>
      </c>
      <c r="AG77" s="23">
        <f t="shared" si="146"/>
        <v>59020</v>
      </c>
      <c r="AH77" s="83">
        <f>'[25]KYMD Gnrl Office'!E35</f>
        <v>0.1429</v>
      </c>
      <c r="AI77" s="83">
        <f>'[25]KYMD Gnrl Office'!F35</f>
        <v>0.1111</v>
      </c>
      <c r="AJ77" s="67">
        <f>'[20]Pivot Additions'!AB143</f>
        <v>701.82</v>
      </c>
      <c r="AK77" s="67">
        <f>'[20]Pivot Additions'!AC143</f>
        <v>701.82</v>
      </c>
      <c r="AL77" s="67">
        <f>'[20]Pivot Additions'!AD143</f>
        <v>701.82</v>
      </c>
      <c r="AM77" s="67">
        <f>'[20]Pivot Additions'!AE143</f>
        <v>701.82</v>
      </c>
      <c r="AN77" s="67">
        <f>'[20]Pivot Additions'!AF143</f>
        <v>701.82</v>
      </c>
      <c r="AO77" s="67">
        <f>'[20]Pivot Additions'!AG143</f>
        <v>701.82</v>
      </c>
      <c r="AP77" s="67">
        <f>IF('Net Plant'!I77&gt;0,'Gross Plant'!K77*$AH77/12,0)</f>
        <v>891.69683358333339</v>
      </c>
      <c r="AQ77" s="67">
        <f>IF('Net Plant'!J77&gt;0,'Gross Plant'!L77*$AH77/12,0)</f>
        <v>891.69683358333339</v>
      </c>
      <c r="AR77" s="67">
        <f>IF('Net Plant'!K77&gt;0,'Gross Plant'!M77*$AH77/12,0)</f>
        <v>891.69683358333339</v>
      </c>
      <c r="AS77" s="67">
        <f>IF('Net Plant'!L77&gt;0,'Gross Plant'!N77*$AH77/12,0)</f>
        <v>891.69683358333339</v>
      </c>
      <c r="AT77" s="67">
        <f>IF('Net Plant'!M77&gt;0,'Gross Plant'!O77*$AH77/12,0)</f>
        <v>891.69683358333339</v>
      </c>
      <c r="AU77" s="67">
        <f>IF('Net Plant'!N77&gt;0,'Gross Plant'!P77*$AH77/12,0)</f>
        <v>891.69683358333339</v>
      </c>
      <c r="AV77" s="67">
        <f>IF('Net Plant'!O77&gt;0,'Gross Plant'!Q77*$AH77/12,0)</f>
        <v>891.69683358333339</v>
      </c>
      <c r="AW77" s="67">
        <f>IF('Net Plant'!P77&gt;0,'Gross Plant'!R77*$AH77/12,0)</f>
        <v>891.69683358333339</v>
      </c>
      <c r="AX77" s="67">
        <f>IF('Net Plant'!Q77&gt;0,'Gross Plant'!S77*$AH77/12,0)</f>
        <v>891.69683358333339</v>
      </c>
      <c r="AY77" s="41">
        <f>IF('Net Plant'!R77&gt;0,'Gross Plant'!U77*$AI77/12,0)</f>
        <v>693.26464808333333</v>
      </c>
      <c r="AZ77" s="41">
        <f>IF('Net Plant'!S77&gt;0,'Gross Plant'!V77*$AI77/12,0)</f>
        <v>693.26464808333333</v>
      </c>
      <c r="BA77" s="41">
        <f>IF('Net Plant'!T77&gt;0,'Gross Plant'!W77*$AI77/12,0)</f>
        <v>693.26464808333333</v>
      </c>
      <c r="BB77" s="41">
        <f>IF('Net Plant'!U77&gt;0,'Gross Plant'!X77*$AI77/12,0)</f>
        <v>693.26464808333333</v>
      </c>
      <c r="BC77" s="41">
        <f>IF('Net Plant'!V77&gt;0,'Gross Plant'!Y77*$AI77/12,0)</f>
        <v>693.26464808333333</v>
      </c>
      <c r="BD77" s="41">
        <f>IF('Net Plant'!W77&gt;0,'Gross Plant'!Z77*$AI77/12,0)</f>
        <v>693.26464808333333</v>
      </c>
      <c r="BE77" s="41">
        <f>IF('Net Plant'!X77&gt;0,'Gross Plant'!AA77*$AI77/12,0)</f>
        <v>693.26464808333333</v>
      </c>
      <c r="BF77" s="41">
        <f>IF('Net Plant'!Y77&gt;0,'Gross Plant'!AB77*$AI77/12,0)</f>
        <v>693.26464808333333</v>
      </c>
      <c r="BG77" s="41">
        <f>IF('Net Plant'!Z77&gt;0,'Gross Plant'!AC77*$AI77/12,0)</f>
        <v>693.26464808333333</v>
      </c>
      <c r="BH77" s="41">
        <f>IF('Net Plant'!AA77&gt;0,'Gross Plant'!AD77*$AI77/12,0)</f>
        <v>693.26464808333333</v>
      </c>
      <c r="BI77" s="41">
        <f>IF('Net Plant'!AB77&gt;0,'Gross Plant'!AE77*$AI77/12,0)</f>
        <v>693.26464808333333</v>
      </c>
      <c r="BJ77" s="41">
        <f>IF('Net Plant'!AC77&gt;0,'Gross Plant'!AF77*$AI77/12,0)</f>
        <v>693.26464808333333</v>
      </c>
      <c r="BK77" s="23">
        <f t="shared" si="147"/>
        <v>8319.1757770000022</v>
      </c>
      <c r="BL77" s="41"/>
      <c r="BM77" s="67">
        <f>'[20]Pivot Retires'!AB143</f>
        <v>0</v>
      </c>
      <c r="BN77" s="67">
        <f>'[20]Pivot Retires'!AC143</f>
        <v>0</v>
      </c>
      <c r="BO77" s="67">
        <f>'[20]Pivot Retires'!AD143</f>
        <v>0</v>
      </c>
      <c r="BP77" s="67">
        <f>'[20]Pivot Retires'!AE143</f>
        <v>0</v>
      </c>
      <c r="BQ77" s="67">
        <f>'[20]Pivot Retires'!AF143</f>
        <v>0</v>
      </c>
      <c r="BR77" s="67">
        <f>'[20]Pivot Retires'!AG143</f>
        <v>0</v>
      </c>
      <c r="BS77" s="31">
        <f>'Gross Plant'!BQ77</f>
        <v>0</v>
      </c>
      <c r="BT77" s="41">
        <f>'Gross Plant'!BR77</f>
        <v>0</v>
      </c>
      <c r="BU77" s="41">
        <f>'Gross Plant'!BS77</f>
        <v>0</v>
      </c>
      <c r="BV77" s="41">
        <f>'Gross Plant'!BT77</f>
        <v>0</v>
      </c>
      <c r="BW77" s="41">
        <f>'Gross Plant'!BU77</f>
        <v>0</v>
      </c>
      <c r="BX77" s="41">
        <f>'Gross Plant'!BV77</f>
        <v>0</v>
      </c>
      <c r="BY77" s="41">
        <f>'Gross Plant'!BW77</f>
        <v>0</v>
      </c>
      <c r="BZ77" s="41">
        <f>'Gross Plant'!BX77</f>
        <v>0</v>
      </c>
      <c r="CA77" s="41">
        <f>'Gross Plant'!BY77</f>
        <v>0</v>
      </c>
      <c r="CB77" s="41">
        <f>'Gross Plant'!BZ77</f>
        <v>0</v>
      </c>
      <c r="CC77" s="41">
        <f>'Gross Plant'!CA77</f>
        <v>0</v>
      </c>
      <c r="CD77" s="41">
        <f>'Gross Plant'!CB77</f>
        <v>0</v>
      </c>
      <c r="CE77" s="41">
        <f>'Gross Plant'!CC77</f>
        <v>0</v>
      </c>
      <c r="CF77" s="41">
        <f>'Gross Plant'!CD77</f>
        <v>0</v>
      </c>
      <c r="CG77" s="41">
        <f>'Gross Plant'!CE77</f>
        <v>0</v>
      </c>
      <c r="CH77" s="41">
        <f>'Gross Plant'!CF77</f>
        <v>0</v>
      </c>
      <c r="CI77" s="41">
        <f>'Gross Plant'!CG77</f>
        <v>0</v>
      </c>
      <c r="CJ77" s="41">
        <f>'Gross Plant'!CH77</f>
        <v>0</v>
      </c>
      <c r="CK77" s="41">
        <f>'Gross Plant'!CI77</f>
        <v>0</v>
      </c>
      <c r="CL77" s="41">
        <f>'Gross Plant'!CJ77</f>
        <v>0</v>
      </c>
      <c r="CM77" s="41">
        <f>'Gross Plant'!CK77</f>
        <v>0</v>
      </c>
      <c r="CN77" s="41"/>
      <c r="CO77" s="67">
        <f>'[20]Pivot Transfers'!AB143</f>
        <v>0</v>
      </c>
      <c r="CP77" s="67">
        <f>'[20]Pivot Transfers'!AC143</f>
        <v>0</v>
      </c>
      <c r="CQ77" s="67">
        <f>'[20]Pivot Transfers'!AD143</f>
        <v>0</v>
      </c>
      <c r="CR77" s="67">
        <f>'[20]Pivot Transfers'!AE143</f>
        <v>0</v>
      </c>
      <c r="CS77" s="67">
        <f>'[20]Pivot Transfers'!AF143</f>
        <v>0</v>
      </c>
      <c r="CT77" s="67">
        <f>'[20]Pivot Transfers'!AG143</f>
        <v>0</v>
      </c>
      <c r="CU77" s="31">
        <v>0</v>
      </c>
      <c r="CV77" s="31">
        <v>0</v>
      </c>
      <c r="CW77" s="31">
        <v>0</v>
      </c>
      <c r="CX77" s="31">
        <v>0</v>
      </c>
      <c r="CY77" s="31">
        <v>0</v>
      </c>
      <c r="CZ77" s="31">
        <v>0</v>
      </c>
      <c r="DA77" s="31">
        <v>0</v>
      </c>
      <c r="DB77" s="31">
        <v>0</v>
      </c>
      <c r="DC77" s="31">
        <v>0</v>
      </c>
      <c r="DD77" s="3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/>
      <c r="DQ77" s="111">
        <f>'[20]Pivot COR'!AB143</f>
        <v>0</v>
      </c>
      <c r="DR77" s="111">
        <f>'[20]Pivot COR'!AC143</f>
        <v>0</v>
      </c>
      <c r="DS77" s="111">
        <f>'[20]Pivot COR'!AD143</f>
        <v>0</v>
      </c>
      <c r="DT77" s="111">
        <f>'[20]Pivot COR'!AE143</f>
        <v>0</v>
      </c>
      <c r="DU77" s="111">
        <f>'[20]Pivot COR'!AF143</f>
        <v>0</v>
      </c>
      <c r="DV77" s="111">
        <f>'[20]Pivot COR'!AG143</f>
        <v>0</v>
      </c>
      <c r="DW77" s="60">
        <f>SUM('Gross Plant'!$AH77:$AM77)/SUM('Gross Plant'!$AH$80:$AM$80)*$DW$80</f>
        <v>0</v>
      </c>
      <c r="DX77" s="60">
        <f>-SUM('Gross Plant'!$AH77:$AM77)/SUM('Gross Plant'!$AH$80:$AM$80)*'Capital Spending'!D$10*Reserve!$DW$1</f>
        <v>0</v>
      </c>
      <c r="DY77" s="60">
        <f>-SUM('Gross Plant'!$AH77:$AM77)/SUM('Gross Plant'!$AH$80:$AM$80)*'Capital Spending'!E$10*Reserve!$DW$1</f>
        <v>0</v>
      </c>
      <c r="DZ77" s="60">
        <f>-SUM('Gross Plant'!$AH77:$AM77)/SUM('Gross Plant'!$AH$80:$AM$80)*'Capital Spending'!F$10*Reserve!$DW$1</f>
        <v>0</v>
      </c>
      <c r="EA77" s="60">
        <f>-SUM('Gross Plant'!$AH77:$AM77)/SUM('Gross Plant'!$AH$80:$AM$80)*'Capital Spending'!G$10*Reserve!$DW$1</f>
        <v>0</v>
      </c>
      <c r="EB77" s="60">
        <f>-SUM('Gross Plant'!$AH77:$AM77)/SUM('Gross Plant'!$AH$80:$AM$80)*'Capital Spending'!H$10*Reserve!$DW$1</f>
        <v>0</v>
      </c>
      <c r="EC77" s="60">
        <f>-SUM('Gross Plant'!$AH77:$AM77)/SUM('Gross Plant'!$AH$80:$AM$80)*'Capital Spending'!I$10*Reserve!$DW$1</f>
        <v>0</v>
      </c>
      <c r="ED77" s="60">
        <f>-SUM('Gross Plant'!$AH77:$AM77)/SUM('Gross Plant'!$AH$80:$AM$80)*'Capital Spending'!J$10*Reserve!$DW$1</f>
        <v>0</v>
      </c>
      <c r="EE77" s="60">
        <f>-SUM('Gross Plant'!$AH77:$AM77)/SUM('Gross Plant'!$AH$80:$AM$80)*'Capital Spending'!K$10*Reserve!$DW$1</f>
        <v>0</v>
      </c>
      <c r="EF77" s="60">
        <f>-SUM('Gross Plant'!$AH77:$AM77)/SUM('Gross Plant'!$AH$80:$AM$80)*'Capital Spending'!L$10*Reserve!$DW$1</f>
        <v>0</v>
      </c>
      <c r="EG77" s="60">
        <f>-SUM('Gross Plant'!$AH77:$AM77)/SUM('Gross Plant'!$AH$80:$AM$80)*'Capital Spending'!M$10*Reserve!$DW$1</f>
        <v>0</v>
      </c>
      <c r="EH77" s="60">
        <f>-SUM('Gross Plant'!$AH77:$AM77)/SUM('Gross Plant'!$AH$80:$AM$80)*'Capital Spending'!N$10*Reserve!$DW$1</f>
        <v>0</v>
      </c>
      <c r="EI77" s="60">
        <f>-SUM('Gross Plant'!$AH77:$AM77)/SUM('Gross Plant'!$AH$80:$AM$80)*'Capital Spending'!O$10*Reserve!$DW$1</f>
        <v>0</v>
      </c>
      <c r="EJ77" s="60">
        <f>-SUM('Gross Plant'!$AH77:$AM77)/SUM('Gross Plant'!$AH$80:$AM$80)*'Capital Spending'!P$10*Reserve!$DW$1</f>
        <v>0</v>
      </c>
      <c r="EK77" s="60">
        <f>-SUM('Gross Plant'!$AH77:$AM77)/SUM('Gross Plant'!$AH$80:$AM$80)*'Capital Spending'!Q$10*Reserve!$DW$1</f>
        <v>0</v>
      </c>
      <c r="EL77" s="60">
        <f>-SUM('Gross Plant'!$AH77:$AM77)/SUM('Gross Plant'!$AH$80:$AM$80)*'Capital Spending'!R$10*Reserve!$DW$1</f>
        <v>0</v>
      </c>
      <c r="EM77" s="60">
        <f>-SUM('Gross Plant'!$AH77:$AM77)/SUM('Gross Plant'!$AH$80:$AM$80)*'Capital Spending'!S$10*Reserve!$DW$1</f>
        <v>0</v>
      </c>
      <c r="EN77" s="60">
        <f>-SUM('Gross Plant'!$AH77:$AM77)/SUM('Gross Plant'!$AH$80:$AM$80)*'Capital Spending'!T$10*Reserve!$DW$1</f>
        <v>0</v>
      </c>
      <c r="EO77" s="60">
        <f>-SUM('Gross Plant'!$AH77:$AM77)/SUM('Gross Plant'!$AH$80:$AM$80)*'Capital Spending'!U$10*Reserve!$DW$1</f>
        <v>0</v>
      </c>
      <c r="EP77" s="60">
        <f>-SUM('Gross Plant'!$AH77:$AM77)/SUM('Gross Plant'!$AH$80:$AM$80)*'Capital Spending'!V$10*Reserve!$DW$1</f>
        <v>0</v>
      </c>
      <c r="EQ77" s="60">
        <f>-SUM('Gross Plant'!$AH77:$AM77)/SUM('Gross Plant'!$AH$80:$AM$80)*'Capital Spending'!W$10*Reserve!$DW$1</f>
        <v>0</v>
      </c>
    </row>
    <row r="78" spans="1:147">
      <c r="A78" s="51">
        <v>39908</v>
      </c>
      <c r="B78" s="32" t="s">
        <v>28</v>
      </c>
      <c r="C78" s="53">
        <f t="shared" si="117"/>
        <v>896439.6792307694</v>
      </c>
      <c r="D78" s="53">
        <f t="shared" si="118"/>
        <v>898473.13000000024</v>
      </c>
      <c r="E78" s="73">
        <f>'[20]Pivot End Balances'!AA144</f>
        <v>884700</v>
      </c>
      <c r="F78" s="44">
        <f t="shared" si="119"/>
        <v>889661.51</v>
      </c>
      <c r="G78" s="44">
        <f t="shared" si="120"/>
        <v>894623.02</v>
      </c>
      <c r="H78" s="44">
        <f t="shared" si="121"/>
        <v>898473.13</v>
      </c>
      <c r="I78" s="44">
        <f t="shared" si="122"/>
        <v>898473.13</v>
      </c>
      <c r="J78" s="44">
        <f t="shared" si="123"/>
        <v>898473.13</v>
      </c>
      <c r="K78" s="44">
        <f t="shared" si="124"/>
        <v>898473.13</v>
      </c>
      <c r="L78" s="41">
        <f t="shared" si="125"/>
        <v>898473.13</v>
      </c>
      <c r="M78" s="41">
        <f t="shared" si="126"/>
        <v>898473.13</v>
      </c>
      <c r="N78" s="41">
        <f t="shared" si="127"/>
        <v>898473.13</v>
      </c>
      <c r="O78" s="41">
        <f t="shared" si="128"/>
        <v>898473.13</v>
      </c>
      <c r="P78" s="41">
        <f t="shared" si="129"/>
        <v>898473.13</v>
      </c>
      <c r="Q78" s="41">
        <f t="shared" si="130"/>
        <v>898473.13</v>
      </c>
      <c r="R78" s="41">
        <f t="shared" si="131"/>
        <v>898473.13</v>
      </c>
      <c r="S78" s="41">
        <f t="shared" si="132"/>
        <v>898473.13</v>
      </c>
      <c r="T78" s="41">
        <f t="shared" si="133"/>
        <v>898473.13</v>
      </c>
      <c r="U78" s="41">
        <f t="shared" si="134"/>
        <v>898473.13</v>
      </c>
      <c r="V78" s="41">
        <f t="shared" si="135"/>
        <v>898473.13</v>
      </c>
      <c r="W78" s="41">
        <f t="shared" si="136"/>
        <v>898473.13</v>
      </c>
      <c r="X78" s="41">
        <f t="shared" si="137"/>
        <v>898473.13</v>
      </c>
      <c r="Y78" s="41">
        <f t="shared" si="138"/>
        <v>898473.13</v>
      </c>
      <c r="Z78" s="41">
        <f t="shared" si="139"/>
        <v>898473.13</v>
      </c>
      <c r="AA78" s="41">
        <f t="shared" si="140"/>
        <v>898473.13</v>
      </c>
      <c r="AB78" s="41">
        <f t="shared" si="141"/>
        <v>898473.13</v>
      </c>
      <c r="AC78" s="41">
        <f t="shared" si="142"/>
        <v>898473.13</v>
      </c>
      <c r="AD78" s="41">
        <f t="shared" si="143"/>
        <v>898473.13</v>
      </c>
      <c r="AE78" s="41">
        <f t="shared" si="144"/>
        <v>898473.13</v>
      </c>
      <c r="AF78" s="41">
        <f t="shared" si="145"/>
        <v>898473.13</v>
      </c>
      <c r="AG78" s="23">
        <f t="shared" si="146"/>
        <v>898473</v>
      </c>
      <c r="AH78" s="83">
        <f>'[25]KYMD Gnrl Office'!E36</f>
        <v>6.6699999999999995E-2</v>
      </c>
      <c r="AI78" s="83">
        <f>'[25]KYMD Gnrl Office'!F36</f>
        <v>1.6999999999999999E-3</v>
      </c>
      <c r="AJ78" s="67">
        <f>'[20]Pivot Additions'!AB144</f>
        <v>4961.51</v>
      </c>
      <c r="AK78" s="67">
        <f>'[20]Pivot Additions'!AC144</f>
        <v>4961.51</v>
      </c>
      <c r="AL78" s="67">
        <f>'[20]Pivot Additions'!AD144</f>
        <v>3850.11</v>
      </c>
      <c r="AM78" s="67">
        <f>'[20]Pivot Additions'!AE144</f>
        <v>0</v>
      </c>
      <c r="AN78" s="67">
        <f>'[20]Pivot Additions'!AF144</f>
        <v>0</v>
      </c>
      <c r="AO78" s="67">
        <f>'[20]Pivot Additions'!AG144</f>
        <v>0</v>
      </c>
      <c r="AP78" s="67">
        <f>IF('Net Plant'!I78&gt;0,'Gross Plant'!K78*$AH78/12,0)</f>
        <v>0</v>
      </c>
      <c r="AQ78" s="67">
        <f>IF('Net Plant'!J78&gt;0,'Gross Plant'!L78*$AH78/12,0)</f>
        <v>0</v>
      </c>
      <c r="AR78" s="67">
        <f>IF('Net Plant'!K78&gt;0,'Gross Plant'!M78*$AH78/12,0)</f>
        <v>0</v>
      </c>
      <c r="AS78" s="67">
        <f>IF('Net Plant'!L78&gt;0,'Gross Plant'!N78*$AH78/12,0)</f>
        <v>0</v>
      </c>
      <c r="AT78" s="67">
        <f>IF('Net Plant'!M78&gt;0,'Gross Plant'!O78*$AH78/12,0)</f>
        <v>0</v>
      </c>
      <c r="AU78" s="67">
        <f>IF('Net Plant'!N78&gt;0,'Gross Plant'!P78*$AH78/12,0)</f>
        <v>0</v>
      </c>
      <c r="AV78" s="67">
        <f>IF('Net Plant'!O78&gt;0,'Gross Plant'!Q78*$AH78/12,0)</f>
        <v>0</v>
      </c>
      <c r="AW78" s="67">
        <f>IF('Net Plant'!P78&gt;0,'Gross Plant'!R78*$AH78/12,0)</f>
        <v>0</v>
      </c>
      <c r="AX78" s="67">
        <f>IF('Net Plant'!Q78&gt;0,'Gross Plant'!S78*$AH78/12,0)</f>
        <v>0</v>
      </c>
      <c r="AY78" s="41">
        <f>IF('Net Plant'!R78&gt;0,'Gross Plant'!U78*$AI78/12,0)</f>
        <v>0</v>
      </c>
      <c r="AZ78" s="41">
        <f>IF('Net Plant'!S78&gt;0,'Gross Plant'!V78*$AI78/12,0)</f>
        <v>0</v>
      </c>
      <c r="BA78" s="41">
        <f>IF('Net Plant'!T78&gt;0,'Gross Plant'!W78*$AI78/12,0)</f>
        <v>0</v>
      </c>
      <c r="BB78" s="41">
        <f>IF('Net Plant'!U78&gt;0,'Gross Plant'!X78*$AI78/12,0)</f>
        <v>0</v>
      </c>
      <c r="BC78" s="41">
        <f>IF('Net Plant'!V78&gt;0,'Gross Plant'!Y78*$AI78/12,0)</f>
        <v>0</v>
      </c>
      <c r="BD78" s="41">
        <f>IF('Net Plant'!W78&gt;0,'Gross Plant'!Z78*$AI78/12,0)</f>
        <v>0</v>
      </c>
      <c r="BE78" s="41">
        <f>IF('Net Plant'!X78&gt;0,'Gross Plant'!AA78*$AI78/12,0)</f>
        <v>0</v>
      </c>
      <c r="BF78" s="41">
        <f>IF('Net Plant'!Y78&gt;0,'Gross Plant'!AB78*$AI78/12,0)</f>
        <v>0</v>
      </c>
      <c r="BG78" s="41">
        <f>IF('Net Plant'!Z78&gt;0,'Gross Plant'!AC78*$AI78/12,0)</f>
        <v>0</v>
      </c>
      <c r="BH78" s="41">
        <f>IF('Net Plant'!AA78&gt;0,'Gross Plant'!AD78*$AI78/12,0)</f>
        <v>0</v>
      </c>
      <c r="BI78" s="41">
        <f>IF('Net Plant'!AB78&gt;0,'Gross Plant'!AE78*$AI78/12,0)</f>
        <v>0</v>
      </c>
      <c r="BJ78" s="41">
        <f>IF('Net Plant'!AC78&gt;0,'Gross Plant'!AF78*$AI78/12,0)</f>
        <v>0</v>
      </c>
      <c r="BK78" s="23">
        <f t="shared" si="147"/>
        <v>0</v>
      </c>
      <c r="BL78" s="41"/>
      <c r="BM78" s="67">
        <f>'[20]Pivot Retires'!AB144</f>
        <v>0</v>
      </c>
      <c r="BN78" s="67">
        <f>'[20]Pivot Retires'!AC144</f>
        <v>0</v>
      </c>
      <c r="BO78" s="67">
        <f>'[20]Pivot Retires'!AD144</f>
        <v>0</v>
      </c>
      <c r="BP78" s="67">
        <f>'[20]Pivot Retires'!AE144</f>
        <v>0</v>
      </c>
      <c r="BQ78" s="67">
        <f>'[20]Pivot Retires'!AF144</f>
        <v>0</v>
      </c>
      <c r="BR78" s="67">
        <f>'[20]Pivot Retires'!AG144</f>
        <v>0</v>
      </c>
      <c r="BS78" s="31">
        <f>'Gross Plant'!BQ78</f>
        <v>0</v>
      </c>
      <c r="BT78" s="41">
        <f>'Gross Plant'!BR78</f>
        <v>0</v>
      </c>
      <c r="BU78" s="41">
        <f>'Gross Plant'!BS78</f>
        <v>0</v>
      </c>
      <c r="BV78" s="41">
        <f>'Gross Plant'!BT78</f>
        <v>0</v>
      </c>
      <c r="BW78" s="41">
        <f>'Gross Plant'!BU78</f>
        <v>0</v>
      </c>
      <c r="BX78" s="41">
        <f>'Gross Plant'!BV78</f>
        <v>0</v>
      </c>
      <c r="BY78" s="41">
        <f>'Gross Plant'!BW78</f>
        <v>0</v>
      </c>
      <c r="BZ78" s="41">
        <f>'Gross Plant'!BX78</f>
        <v>0</v>
      </c>
      <c r="CA78" s="41">
        <f>'Gross Plant'!BY78</f>
        <v>0</v>
      </c>
      <c r="CB78" s="41">
        <f>'Gross Plant'!BZ78</f>
        <v>0</v>
      </c>
      <c r="CC78" s="41">
        <f>'Gross Plant'!CA78</f>
        <v>0</v>
      </c>
      <c r="CD78" s="41">
        <f>'Gross Plant'!CB78</f>
        <v>0</v>
      </c>
      <c r="CE78" s="41">
        <f>'Gross Plant'!CC78</f>
        <v>0</v>
      </c>
      <c r="CF78" s="41">
        <f>'Gross Plant'!CD78</f>
        <v>0</v>
      </c>
      <c r="CG78" s="41">
        <f>'Gross Plant'!CE78</f>
        <v>0</v>
      </c>
      <c r="CH78" s="41">
        <f>'Gross Plant'!CF78</f>
        <v>0</v>
      </c>
      <c r="CI78" s="41">
        <f>'Gross Plant'!CG78</f>
        <v>0</v>
      </c>
      <c r="CJ78" s="41">
        <f>'Gross Plant'!CH78</f>
        <v>0</v>
      </c>
      <c r="CK78" s="41">
        <f>'Gross Plant'!CI78</f>
        <v>0</v>
      </c>
      <c r="CL78" s="41">
        <f>'Gross Plant'!CJ78</f>
        <v>0</v>
      </c>
      <c r="CM78" s="41">
        <f>'Gross Plant'!CK78</f>
        <v>0</v>
      </c>
      <c r="CN78" s="41"/>
      <c r="CO78" s="67">
        <f>'[20]Pivot Transfers'!AB144</f>
        <v>0</v>
      </c>
      <c r="CP78" s="67">
        <f>'[20]Pivot Transfers'!AC144</f>
        <v>0</v>
      </c>
      <c r="CQ78" s="67">
        <f>'[20]Pivot Transfers'!AD144</f>
        <v>0</v>
      </c>
      <c r="CR78" s="67">
        <f>'[20]Pivot Transfers'!AE144</f>
        <v>0</v>
      </c>
      <c r="CS78" s="67">
        <f>'[20]Pivot Transfers'!AF144</f>
        <v>0</v>
      </c>
      <c r="CT78" s="67">
        <f>'[20]Pivot Transfers'!AG144</f>
        <v>0</v>
      </c>
      <c r="CU78" s="31">
        <v>0</v>
      </c>
      <c r="CV78" s="31">
        <v>0</v>
      </c>
      <c r="CW78" s="31">
        <v>0</v>
      </c>
      <c r="CX78" s="31">
        <v>0</v>
      </c>
      <c r="CY78" s="31">
        <v>0</v>
      </c>
      <c r="CZ78" s="31">
        <v>0</v>
      </c>
      <c r="DA78" s="31">
        <v>0</v>
      </c>
      <c r="DB78" s="31">
        <v>0</v>
      </c>
      <c r="DC78" s="31">
        <v>0</v>
      </c>
      <c r="DD78" s="31">
        <v>0</v>
      </c>
      <c r="DE78" s="41">
        <v>0</v>
      </c>
      <c r="DF78" s="41">
        <f>DE78</f>
        <v>0</v>
      </c>
      <c r="DG78" s="41">
        <f t="shared" ref="DG78:DO78" si="148">DF78</f>
        <v>0</v>
      </c>
      <c r="DH78" s="41">
        <f t="shared" si="148"/>
        <v>0</v>
      </c>
      <c r="DI78" s="41">
        <f t="shared" si="148"/>
        <v>0</v>
      </c>
      <c r="DJ78" s="41">
        <f t="shared" si="148"/>
        <v>0</v>
      </c>
      <c r="DK78" s="41">
        <f t="shared" si="148"/>
        <v>0</v>
      </c>
      <c r="DL78" s="41">
        <f t="shared" si="148"/>
        <v>0</v>
      </c>
      <c r="DM78" s="41">
        <f t="shared" si="148"/>
        <v>0</v>
      </c>
      <c r="DN78" s="41">
        <f t="shared" si="148"/>
        <v>0</v>
      </c>
      <c r="DO78" s="41">
        <f t="shared" si="148"/>
        <v>0</v>
      </c>
      <c r="DP78" s="41"/>
      <c r="DQ78" s="111">
        <f>'[20]Pivot COR'!AB144</f>
        <v>0</v>
      </c>
      <c r="DR78" s="111">
        <f>'[20]Pivot COR'!AC144</f>
        <v>0</v>
      </c>
      <c r="DS78" s="111">
        <f>'[20]Pivot COR'!AD144</f>
        <v>0</v>
      </c>
      <c r="DT78" s="111">
        <f>'[20]Pivot COR'!AE144</f>
        <v>0</v>
      </c>
      <c r="DU78" s="111">
        <f>'[20]Pivot COR'!AF144</f>
        <v>0</v>
      </c>
      <c r="DV78" s="111">
        <f>'[20]Pivot COR'!AG144</f>
        <v>0</v>
      </c>
      <c r="DW78" s="60">
        <f>SUM('Gross Plant'!$AH78:$AM78)/SUM('Gross Plant'!$AH$80:$AM$80)*$DW$80</f>
        <v>0</v>
      </c>
      <c r="DX78" s="60">
        <f>-SUM('Gross Plant'!$AH78:$AM78)/SUM('Gross Plant'!$AH$80:$AM$80)*'Capital Spending'!D$10*Reserve!$DW$1</f>
        <v>0</v>
      </c>
      <c r="DY78" s="60">
        <f>-SUM('Gross Plant'!$AH78:$AM78)/SUM('Gross Plant'!$AH$80:$AM$80)*'Capital Spending'!E$10*Reserve!$DW$1</f>
        <v>0</v>
      </c>
      <c r="DZ78" s="60">
        <f>-SUM('Gross Plant'!$AH78:$AM78)/SUM('Gross Plant'!$AH$80:$AM$80)*'Capital Spending'!F$10*Reserve!$DW$1</f>
        <v>0</v>
      </c>
      <c r="EA78" s="60">
        <f>-SUM('Gross Plant'!$AH78:$AM78)/SUM('Gross Plant'!$AH$80:$AM$80)*'Capital Spending'!G$10*Reserve!$DW$1</f>
        <v>0</v>
      </c>
      <c r="EB78" s="60">
        <f>-SUM('Gross Plant'!$AH78:$AM78)/SUM('Gross Plant'!$AH$80:$AM$80)*'Capital Spending'!H$10*Reserve!$DW$1</f>
        <v>0</v>
      </c>
      <c r="EC78" s="60">
        <f>-SUM('Gross Plant'!$AH78:$AM78)/SUM('Gross Plant'!$AH$80:$AM$80)*'Capital Spending'!I$10*Reserve!$DW$1</f>
        <v>0</v>
      </c>
      <c r="ED78" s="60">
        <f>-SUM('Gross Plant'!$AH78:$AM78)/SUM('Gross Plant'!$AH$80:$AM$80)*'Capital Spending'!J$10*Reserve!$DW$1</f>
        <v>0</v>
      </c>
      <c r="EE78" s="60">
        <f>-SUM('Gross Plant'!$AH78:$AM78)/SUM('Gross Plant'!$AH$80:$AM$80)*'Capital Spending'!K$10*Reserve!$DW$1</f>
        <v>0</v>
      </c>
      <c r="EF78" s="60">
        <f>-SUM('Gross Plant'!$AH78:$AM78)/SUM('Gross Plant'!$AH$80:$AM$80)*'Capital Spending'!L$10*Reserve!$DW$1</f>
        <v>0</v>
      </c>
      <c r="EG78" s="60">
        <f>-SUM('Gross Plant'!$AH78:$AM78)/SUM('Gross Plant'!$AH$80:$AM$80)*'Capital Spending'!M$10*Reserve!$DW$1</f>
        <v>0</v>
      </c>
      <c r="EH78" s="60">
        <f>-SUM('Gross Plant'!$AH78:$AM78)/SUM('Gross Plant'!$AH$80:$AM$80)*'Capital Spending'!N$10*Reserve!$DW$1</f>
        <v>0</v>
      </c>
      <c r="EI78" s="60">
        <f>-SUM('Gross Plant'!$AH78:$AM78)/SUM('Gross Plant'!$AH$80:$AM$80)*'Capital Spending'!O$10*Reserve!$DW$1</f>
        <v>0</v>
      </c>
      <c r="EJ78" s="60">
        <f>-SUM('Gross Plant'!$AH78:$AM78)/SUM('Gross Plant'!$AH$80:$AM$80)*'Capital Spending'!P$10*Reserve!$DW$1</f>
        <v>0</v>
      </c>
      <c r="EK78" s="60">
        <f>-SUM('Gross Plant'!$AH78:$AM78)/SUM('Gross Plant'!$AH$80:$AM$80)*'Capital Spending'!Q$10*Reserve!$DW$1</f>
        <v>0</v>
      </c>
      <c r="EL78" s="60">
        <f>-SUM('Gross Plant'!$AH78:$AM78)/SUM('Gross Plant'!$AH$80:$AM$80)*'Capital Spending'!R$10*Reserve!$DW$1</f>
        <v>0</v>
      </c>
      <c r="EM78" s="60">
        <f>-SUM('Gross Plant'!$AH78:$AM78)/SUM('Gross Plant'!$AH$80:$AM$80)*'Capital Spending'!S$10*Reserve!$DW$1</f>
        <v>0</v>
      </c>
      <c r="EN78" s="60">
        <f>-SUM('Gross Plant'!$AH78:$AM78)/SUM('Gross Plant'!$AH$80:$AM$80)*'Capital Spending'!T$10*Reserve!$DW$1</f>
        <v>0</v>
      </c>
      <c r="EO78" s="60">
        <f>-SUM('Gross Plant'!$AH78:$AM78)/SUM('Gross Plant'!$AH$80:$AM$80)*'Capital Spending'!U$10*Reserve!$DW$1</f>
        <v>0</v>
      </c>
      <c r="EP78" s="60">
        <f>-SUM('Gross Plant'!$AH78:$AM78)/SUM('Gross Plant'!$AH$80:$AM$80)*'Capital Spending'!V$10*Reserve!$DW$1</f>
        <v>0</v>
      </c>
      <c r="EQ78" s="60">
        <f>-SUM('Gross Plant'!$AH78:$AM78)/SUM('Gross Plant'!$AH$80:$AM$80)*'Capital Spending'!W$10*Reserve!$DW$1</f>
        <v>0</v>
      </c>
    </row>
    <row r="79" spans="1:147">
      <c r="A79" s="51"/>
      <c r="B79" t="s">
        <v>122</v>
      </c>
      <c r="C79" s="53">
        <f t="shared" si="117"/>
        <v>57509.186153846167</v>
      </c>
      <c r="D79" s="53">
        <f t="shared" si="118"/>
        <v>57506.510000000009</v>
      </c>
      <c r="E79" s="73">
        <f>'[20]Pivot End Balances'!AA145</f>
        <v>57541.30000000001</v>
      </c>
      <c r="F79" s="145">
        <f>'[20]Pivot End Balances'!AB145</f>
        <v>57506.510000000009</v>
      </c>
      <c r="G79" s="145">
        <f>'[20]Pivot End Balances'!AC145</f>
        <v>57506.510000000009</v>
      </c>
      <c r="H79" s="145">
        <f>'[20]Pivot End Balances'!AD145</f>
        <v>57506.510000000009</v>
      </c>
      <c r="I79" s="145">
        <f>'[20]Pivot End Balances'!AE145</f>
        <v>57506.510000000009</v>
      </c>
      <c r="J79" s="145">
        <f>'[20]Pivot End Balances'!AF145</f>
        <v>57506.510000000009</v>
      </c>
      <c r="K79" s="44">
        <f t="shared" si="124"/>
        <v>57506.510000000009</v>
      </c>
      <c r="L79" s="41">
        <f t="shared" ref="L79:M79" si="149">K79+AP79+BS79+CU79+DW79</f>
        <v>57506.510000000009</v>
      </c>
      <c r="M79" s="41">
        <f t="shared" si="149"/>
        <v>57506.510000000009</v>
      </c>
      <c r="N79" s="41">
        <f t="shared" ref="N79:AF79" si="150">M79+AR79+BU79+CW79+DY79</f>
        <v>57506.510000000009</v>
      </c>
      <c r="O79" s="41">
        <f t="shared" si="150"/>
        <v>57506.510000000009</v>
      </c>
      <c r="P79" s="41">
        <f t="shared" si="150"/>
        <v>57506.510000000009</v>
      </c>
      <c r="Q79" s="41">
        <f t="shared" si="150"/>
        <v>57506.510000000009</v>
      </c>
      <c r="R79" s="41">
        <f t="shared" si="150"/>
        <v>57506.510000000009</v>
      </c>
      <c r="S79" s="41">
        <f t="shared" si="150"/>
        <v>57506.510000000009</v>
      </c>
      <c r="T79" s="41">
        <f t="shared" si="150"/>
        <v>57506.510000000009</v>
      </c>
      <c r="U79" s="41">
        <f t="shared" si="150"/>
        <v>57506.510000000009</v>
      </c>
      <c r="V79" s="41">
        <f t="shared" si="150"/>
        <v>57506.510000000009</v>
      </c>
      <c r="W79" s="41">
        <f t="shared" si="150"/>
        <v>57506.510000000009</v>
      </c>
      <c r="X79" s="41">
        <f t="shared" si="150"/>
        <v>57506.510000000009</v>
      </c>
      <c r="Y79" s="41">
        <f t="shared" si="150"/>
        <v>57506.510000000009</v>
      </c>
      <c r="Z79" s="41">
        <f t="shared" si="150"/>
        <v>57506.510000000009</v>
      </c>
      <c r="AA79" s="41">
        <f t="shared" si="150"/>
        <v>57506.510000000009</v>
      </c>
      <c r="AB79" s="41">
        <f t="shared" si="150"/>
        <v>57506.510000000009</v>
      </c>
      <c r="AC79" s="41">
        <f t="shared" si="150"/>
        <v>57506.510000000009</v>
      </c>
      <c r="AD79" s="41">
        <f t="shared" si="150"/>
        <v>57506.510000000009</v>
      </c>
      <c r="AE79" s="41">
        <f t="shared" si="150"/>
        <v>57506.510000000009</v>
      </c>
      <c r="AF79" s="41">
        <f t="shared" si="150"/>
        <v>57506.510000000009</v>
      </c>
      <c r="AG79" s="23">
        <f t="shared" si="146"/>
        <v>57507</v>
      </c>
      <c r="AH79" s="94"/>
      <c r="AI79" s="94"/>
      <c r="AJ79" s="67">
        <f>'[20]Pivot Additions'!AB145</f>
        <v>-34.79</v>
      </c>
      <c r="AK79" s="67">
        <f>'[20]Pivot Additions'!AC145</f>
        <v>0</v>
      </c>
      <c r="AL79" s="67">
        <f>'[20]Pivot Additions'!AD145</f>
        <v>0</v>
      </c>
      <c r="AM79" s="67">
        <f>'[20]Pivot Additions'!AE145</f>
        <v>0</v>
      </c>
      <c r="AN79" s="67">
        <f>'[20]Pivot Additions'!AF145</f>
        <v>0</v>
      </c>
      <c r="AO79" s="67">
        <f>'[20]Pivot Additions'!AG145</f>
        <v>0</v>
      </c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23"/>
      <c r="BL79" s="41"/>
      <c r="BM79" s="67">
        <f>'[20]Pivot Retires'!AB145</f>
        <v>0</v>
      </c>
      <c r="BN79" s="67">
        <f>'[20]Pivot Retires'!AC145</f>
        <v>0</v>
      </c>
      <c r="BO79" s="67">
        <f>'[20]Pivot Retires'!AD145</f>
        <v>0</v>
      </c>
      <c r="BP79" s="67">
        <f>'[20]Pivot Retires'!AE145</f>
        <v>0</v>
      </c>
      <c r="BQ79" s="67">
        <f>'[20]Pivot Retires'!AF145</f>
        <v>0</v>
      </c>
      <c r="BR79" s="67">
        <f>'[20]Pivot Retires'!AG145</f>
        <v>0</v>
      </c>
      <c r="BS79" s="3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67">
        <f>'[20]Pivot Transfers'!AB145</f>
        <v>0</v>
      </c>
      <c r="CP79" s="67">
        <f>'[20]Pivot Transfers'!AC145</f>
        <v>0</v>
      </c>
      <c r="CQ79" s="67">
        <f>'[20]Pivot Transfers'!AD145</f>
        <v>0</v>
      </c>
      <c r="CR79" s="67">
        <f>'[20]Pivot Transfers'!AE145</f>
        <v>0</v>
      </c>
      <c r="CS79" s="67">
        <f>'[20]Pivot Transfers'!AF145</f>
        <v>0</v>
      </c>
      <c r="CT79" s="67">
        <f>'[20]Pivot Transfers'!AG145</f>
        <v>0</v>
      </c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111">
        <f>'[20]Pivot COR'!AB145</f>
        <v>0</v>
      </c>
      <c r="DR79" s="111">
        <f>'[20]Pivot COR'!AC145</f>
        <v>0</v>
      </c>
      <c r="DS79" s="111">
        <f>'[20]Pivot COR'!AD145</f>
        <v>0</v>
      </c>
      <c r="DT79" s="111">
        <f>'[20]Pivot COR'!AE145</f>
        <v>0</v>
      </c>
      <c r="DU79" s="111">
        <f>'[20]Pivot COR'!AF145</f>
        <v>0</v>
      </c>
      <c r="DV79" s="111">
        <f>'[20]Pivot COR'!AG145</f>
        <v>0</v>
      </c>
      <c r="DW79" s="31"/>
      <c r="DX79" s="31"/>
      <c r="DY79" s="31"/>
      <c r="DZ79" s="31"/>
      <c r="EA79" s="31"/>
      <c r="EB79" s="3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</row>
    <row r="80" spans="1:147" s="2" customFormat="1">
      <c r="A80" s="2" t="s">
        <v>42</v>
      </c>
      <c r="C80" s="26">
        <f t="shared" ref="C80:AG80" si="151">SUM(C61:C79)</f>
        <v>3031528.5868748655</v>
      </c>
      <c r="D80" s="26">
        <f t="shared" si="151"/>
        <v>3175967.3370851865</v>
      </c>
      <c r="E80" s="26">
        <f t="shared" si="151"/>
        <v>2941864.17</v>
      </c>
      <c r="F80" s="27">
        <f t="shared" si="151"/>
        <v>2961523.3199999994</v>
      </c>
      <c r="G80" s="27">
        <f t="shared" si="151"/>
        <v>2980662.09</v>
      </c>
      <c r="H80" s="27">
        <f t="shared" si="151"/>
        <v>3001474.6499999994</v>
      </c>
      <c r="I80" s="27">
        <f t="shared" si="151"/>
        <v>3009871.5199999996</v>
      </c>
      <c r="J80" s="27">
        <f t="shared" si="151"/>
        <v>3026957.42</v>
      </c>
      <c r="K80" s="27">
        <f t="shared" si="151"/>
        <v>3038239.8600000003</v>
      </c>
      <c r="L80" s="26">
        <f t="shared" si="151"/>
        <v>3048487.3127082502</v>
      </c>
      <c r="M80" s="26">
        <f t="shared" si="151"/>
        <v>3059044.2942498326</v>
      </c>
      <c r="N80" s="26">
        <f t="shared" si="151"/>
        <v>3069601.2757914159</v>
      </c>
      <c r="O80" s="26">
        <f t="shared" si="151"/>
        <v>3080158.2573329993</v>
      </c>
      <c r="P80" s="26">
        <f t="shared" si="151"/>
        <v>3090715.2388745826</v>
      </c>
      <c r="Q80" s="26">
        <f t="shared" si="151"/>
        <v>3101272.2204161659</v>
      </c>
      <c r="R80" s="26">
        <f t="shared" si="151"/>
        <v>3111829.2019577501</v>
      </c>
      <c r="S80" s="26">
        <f t="shared" si="151"/>
        <v>3122386.1834993325</v>
      </c>
      <c r="T80" s="26">
        <f t="shared" si="151"/>
        <v>3132943.1650409168</v>
      </c>
      <c r="U80" s="26">
        <f t="shared" si="151"/>
        <v>3139665.2133146664</v>
      </c>
      <c r="V80" s="26">
        <f t="shared" si="151"/>
        <v>3146387.2615884161</v>
      </c>
      <c r="W80" s="26">
        <f t="shared" si="151"/>
        <v>3153687.7848621663</v>
      </c>
      <c r="X80" s="26">
        <f t="shared" si="151"/>
        <v>3161196.6414692495</v>
      </c>
      <c r="Y80" s="26">
        <f t="shared" si="151"/>
        <v>3168705.4980763327</v>
      </c>
      <c r="Z80" s="26">
        <f t="shared" si="151"/>
        <v>3176214.354683416</v>
      </c>
      <c r="AA80" s="26">
        <f t="shared" si="151"/>
        <v>3183723.2112904992</v>
      </c>
      <c r="AB80" s="26">
        <f t="shared" si="151"/>
        <v>3191054.3478142498</v>
      </c>
      <c r="AC80" s="26">
        <f t="shared" si="151"/>
        <v>3198385.4843379995</v>
      </c>
      <c r="AD80" s="26">
        <f t="shared" si="151"/>
        <v>3205128.1454405831</v>
      </c>
      <c r="AE80" s="26">
        <f t="shared" si="151"/>
        <v>3211870.8065431667</v>
      </c>
      <c r="AF80" s="26">
        <f t="shared" si="151"/>
        <v>3218613.4676457494</v>
      </c>
      <c r="AG80" s="26">
        <f t="shared" si="151"/>
        <v>3175969</v>
      </c>
      <c r="AH80" s="35"/>
      <c r="AI80" s="35"/>
      <c r="AJ80" s="25">
        <f t="shared" ref="AJ80:BK80" si="152">SUM(AJ61:AJ79)</f>
        <v>21889.17</v>
      </c>
      <c r="AK80" s="26">
        <f t="shared" si="152"/>
        <v>19138.77</v>
      </c>
      <c r="AL80" s="26">
        <f t="shared" si="152"/>
        <v>20812.560000000001</v>
      </c>
      <c r="AM80" s="26">
        <f t="shared" si="152"/>
        <v>16893.940000000002</v>
      </c>
      <c r="AN80" s="26">
        <f t="shared" si="152"/>
        <v>17085.900000000001</v>
      </c>
      <c r="AO80" s="26">
        <f t="shared" si="152"/>
        <v>11282.439999999999</v>
      </c>
      <c r="AP80" s="26">
        <f t="shared" si="152"/>
        <v>10247.452708249999</v>
      </c>
      <c r="AQ80" s="26">
        <f t="shared" si="152"/>
        <v>10556.981541583333</v>
      </c>
      <c r="AR80" s="26">
        <f t="shared" si="152"/>
        <v>10556.981541583333</v>
      </c>
      <c r="AS80" s="26">
        <f t="shared" si="152"/>
        <v>10556.981541583333</v>
      </c>
      <c r="AT80" s="26">
        <f t="shared" si="152"/>
        <v>10556.981541583333</v>
      </c>
      <c r="AU80" s="26">
        <f t="shared" si="152"/>
        <v>10556.981541583333</v>
      </c>
      <c r="AV80" s="26">
        <f t="shared" si="152"/>
        <v>10556.981541583333</v>
      </c>
      <c r="AW80" s="26">
        <f t="shared" si="152"/>
        <v>10556.981541583333</v>
      </c>
      <c r="AX80" s="26">
        <f t="shared" si="152"/>
        <v>10556.981541583333</v>
      </c>
      <c r="AY80" s="26">
        <f t="shared" si="152"/>
        <v>6722.0482737500015</v>
      </c>
      <c r="AZ80" s="26">
        <f t="shared" si="152"/>
        <v>6722.0482737500015</v>
      </c>
      <c r="BA80" s="26">
        <f t="shared" si="152"/>
        <v>7300.523273750001</v>
      </c>
      <c r="BB80" s="26">
        <f t="shared" si="152"/>
        <v>7508.856607083334</v>
      </c>
      <c r="BC80" s="26">
        <f t="shared" si="152"/>
        <v>7508.856607083334</v>
      </c>
      <c r="BD80" s="26">
        <f t="shared" si="152"/>
        <v>7508.856607083334</v>
      </c>
      <c r="BE80" s="26">
        <f t="shared" si="152"/>
        <v>7508.856607083334</v>
      </c>
      <c r="BF80" s="26">
        <f t="shared" si="152"/>
        <v>7331.1365237500004</v>
      </c>
      <c r="BG80" s="26">
        <f t="shared" si="152"/>
        <v>7331.1365237500004</v>
      </c>
      <c r="BH80" s="26">
        <f t="shared" si="152"/>
        <v>6742.6611025833345</v>
      </c>
      <c r="BI80" s="26">
        <f t="shared" si="152"/>
        <v>6742.6611025833345</v>
      </c>
      <c r="BJ80" s="26">
        <f t="shared" si="152"/>
        <v>6742.6611025833345</v>
      </c>
      <c r="BK80" s="28">
        <f t="shared" si="152"/>
        <v>85670.302604833341</v>
      </c>
      <c r="BL80" s="3"/>
      <c r="BM80" s="25">
        <f t="shared" ref="BM80:CM80" si="153">SUM(BM61:BM79)</f>
        <v>-2230.02</v>
      </c>
      <c r="BN80" s="26">
        <f t="shared" si="153"/>
        <v>0</v>
      </c>
      <c r="BO80" s="26">
        <f t="shared" si="153"/>
        <v>0</v>
      </c>
      <c r="BP80" s="26">
        <f t="shared" si="153"/>
        <v>-8497.07</v>
      </c>
      <c r="BQ80" s="26">
        <f t="shared" si="153"/>
        <v>0</v>
      </c>
      <c r="BR80" s="26">
        <f t="shared" si="153"/>
        <v>0</v>
      </c>
      <c r="BS80" s="26">
        <f t="shared" si="153"/>
        <v>0</v>
      </c>
      <c r="BT80" s="26">
        <f t="shared" si="153"/>
        <v>0</v>
      </c>
      <c r="BU80" s="26">
        <f t="shared" si="153"/>
        <v>0</v>
      </c>
      <c r="BV80" s="26">
        <f t="shared" si="153"/>
        <v>0</v>
      </c>
      <c r="BW80" s="26">
        <f t="shared" si="153"/>
        <v>0</v>
      </c>
      <c r="BX80" s="26">
        <f t="shared" si="153"/>
        <v>0</v>
      </c>
      <c r="BY80" s="26">
        <f t="shared" si="153"/>
        <v>0</v>
      </c>
      <c r="BZ80" s="26">
        <f t="shared" si="153"/>
        <v>0</v>
      </c>
      <c r="CA80" s="26">
        <f t="shared" si="153"/>
        <v>0</v>
      </c>
      <c r="CB80" s="26">
        <f t="shared" si="153"/>
        <v>0</v>
      </c>
      <c r="CC80" s="26">
        <f t="shared" si="153"/>
        <v>0</v>
      </c>
      <c r="CD80" s="26">
        <f t="shared" si="153"/>
        <v>0</v>
      </c>
      <c r="CE80" s="26">
        <f t="shared" si="153"/>
        <v>0</v>
      </c>
      <c r="CF80" s="26">
        <f t="shared" si="153"/>
        <v>0</v>
      </c>
      <c r="CG80" s="26">
        <f t="shared" si="153"/>
        <v>0</v>
      </c>
      <c r="CH80" s="26">
        <f t="shared" si="153"/>
        <v>0</v>
      </c>
      <c r="CI80" s="26">
        <f t="shared" si="153"/>
        <v>0</v>
      </c>
      <c r="CJ80" s="26">
        <f t="shared" si="153"/>
        <v>0</v>
      </c>
      <c r="CK80" s="26">
        <f t="shared" si="153"/>
        <v>0</v>
      </c>
      <c r="CL80" s="26">
        <f t="shared" si="153"/>
        <v>0</v>
      </c>
      <c r="CM80" s="26">
        <f t="shared" si="153"/>
        <v>0</v>
      </c>
      <c r="CN80" s="3"/>
      <c r="CO80" s="25">
        <f t="shared" ref="CO80:DO80" si="154">SUM(CO61:CO79)</f>
        <v>0</v>
      </c>
      <c r="CP80" s="26">
        <f t="shared" si="154"/>
        <v>0</v>
      </c>
      <c r="CQ80" s="26">
        <f t="shared" si="154"/>
        <v>0</v>
      </c>
      <c r="CR80" s="26">
        <f t="shared" si="154"/>
        <v>0</v>
      </c>
      <c r="CS80" s="26">
        <f t="shared" si="154"/>
        <v>0</v>
      </c>
      <c r="CT80" s="26">
        <f t="shared" si="154"/>
        <v>0</v>
      </c>
      <c r="CU80" s="26">
        <f t="shared" si="154"/>
        <v>0</v>
      </c>
      <c r="CV80" s="26">
        <f t="shared" si="154"/>
        <v>0</v>
      </c>
      <c r="CW80" s="26">
        <f t="shared" si="154"/>
        <v>0</v>
      </c>
      <c r="CX80" s="26">
        <f t="shared" si="154"/>
        <v>0</v>
      </c>
      <c r="CY80" s="26">
        <f t="shared" si="154"/>
        <v>0</v>
      </c>
      <c r="CZ80" s="26">
        <f t="shared" si="154"/>
        <v>0</v>
      </c>
      <c r="DA80" s="26">
        <f t="shared" si="154"/>
        <v>0</v>
      </c>
      <c r="DB80" s="26">
        <f t="shared" si="154"/>
        <v>0</v>
      </c>
      <c r="DC80" s="26">
        <f t="shared" si="154"/>
        <v>0</v>
      </c>
      <c r="DD80" s="26">
        <f t="shared" si="154"/>
        <v>0</v>
      </c>
      <c r="DE80" s="26">
        <f t="shared" si="154"/>
        <v>0</v>
      </c>
      <c r="DF80" s="26">
        <f t="shared" si="154"/>
        <v>0</v>
      </c>
      <c r="DG80" s="26">
        <f t="shared" si="154"/>
        <v>0</v>
      </c>
      <c r="DH80" s="26">
        <f t="shared" si="154"/>
        <v>0</v>
      </c>
      <c r="DI80" s="26">
        <f t="shared" si="154"/>
        <v>0</v>
      </c>
      <c r="DJ80" s="26">
        <f t="shared" si="154"/>
        <v>0</v>
      </c>
      <c r="DK80" s="26">
        <f t="shared" si="154"/>
        <v>0</v>
      </c>
      <c r="DL80" s="26">
        <f t="shared" si="154"/>
        <v>0</v>
      </c>
      <c r="DM80" s="26">
        <f t="shared" si="154"/>
        <v>0</v>
      </c>
      <c r="DN80" s="26">
        <f t="shared" si="154"/>
        <v>0</v>
      </c>
      <c r="DO80" s="26">
        <f t="shared" si="154"/>
        <v>0</v>
      </c>
      <c r="DP80" s="3"/>
      <c r="DQ80" s="25">
        <f t="shared" ref="DQ80:EQ80" si="155">SUM(DQ61:DQ79)</f>
        <v>0</v>
      </c>
      <c r="DR80" s="26">
        <f t="shared" si="155"/>
        <v>0</v>
      </c>
      <c r="DS80" s="26">
        <f t="shared" si="155"/>
        <v>0</v>
      </c>
      <c r="DT80" s="26">
        <f t="shared" si="155"/>
        <v>0</v>
      </c>
      <c r="DU80" s="26">
        <f t="shared" si="155"/>
        <v>0</v>
      </c>
      <c r="DV80" s="26">
        <f t="shared" si="155"/>
        <v>0</v>
      </c>
      <c r="DW80" s="26">
        <f>'[21]091 div'!$C$26*DW1*-1</f>
        <v>0</v>
      </c>
      <c r="DX80" s="26">
        <f t="shared" si="155"/>
        <v>0</v>
      </c>
      <c r="DY80" s="26">
        <f t="shared" si="155"/>
        <v>0</v>
      </c>
      <c r="DZ80" s="26">
        <f t="shared" si="155"/>
        <v>0</v>
      </c>
      <c r="EA80" s="26">
        <f t="shared" si="155"/>
        <v>0</v>
      </c>
      <c r="EB80" s="26">
        <f t="shared" si="155"/>
        <v>0</v>
      </c>
      <c r="EC80" s="26">
        <f t="shared" si="155"/>
        <v>0</v>
      </c>
      <c r="ED80" s="26">
        <f t="shared" si="155"/>
        <v>0</v>
      </c>
      <c r="EE80" s="26">
        <f t="shared" si="155"/>
        <v>0</v>
      </c>
      <c r="EF80" s="26">
        <f t="shared" si="155"/>
        <v>0</v>
      </c>
      <c r="EG80" s="26">
        <f t="shared" si="155"/>
        <v>0</v>
      </c>
      <c r="EH80" s="26">
        <f t="shared" si="155"/>
        <v>0</v>
      </c>
      <c r="EI80" s="26">
        <f t="shared" si="155"/>
        <v>0</v>
      </c>
      <c r="EJ80" s="26">
        <f t="shared" si="155"/>
        <v>0</v>
      </c>
      <c r="EK80" s="26">
        <f t="shared" si="155"/>
        <v>0</v>
      </c>
      <c r="EL80" s="26">
        <f t="shared" si="155"/>
        <v>0</v>
      </c>
      <c r="EM80" s="26">
        <f t="shared" si="155"/>
        <v>0</v>
      </c>
      <c r="EN80" s="26">
        <f t="shared" si="155"/>
        <v>0</v>
      </c>
      <c r="EO80" s="26">
        <f t="shared" si="155"/>
        <v>0</v>
      </c>
      <c r="EP80" s="26">
        <f t="shared" si="155"/>
        <v>0</v>
      </c>
      <c r="EQ80" s="26">
        <f t="shared" si="155"/>
        <v>0</v>
      </c>
    </row>
    <row r="81" spans="1:147" s="2" customFormat="1">
      <c r="C81" s="19"/>
      <c r="D81" s="3"/>
      <c r="E81" s="65">
        <f>'[22]major ratebase items'!E$37</f>
        <v>-2941864.1700000004</v>
      </c>
      <c r="F81" s="79">
        <f>'[22]major ratebase items'!F$37</f>
        <v>-2961523.3200000008</v>
      </c>
      <c r="G81" s="79">
        <f>'[22]major ratebase items'!G$37</f>
        <v>-2980662.0900000003</v>
      </c>
      <c r="H81" s="79">
        <f>'[22]major ratebase items'!H$37</f>
        <v>-3001474.65</v>
      </c>
      <c r="I81" s="79">
        <f>'[22]major ratebase items'!I$37</f>
        <v>-3009871.52</v>
      </c>
      <c r="J81" s="79">
        <f>'[22]major ratebase items'!J$37</f>
        <v>-3026957.4200000004</v>
      </c>
      <c r="K81" s="65">
        <f>'[22]major ratebase items'!K$37</f>
        <v>-3038239.8600000008</v>
      </c>
      <c r="L81" s="79">
        <v>-3309512.44</v>
      </c>
      <c r="M81" s="65">
        <v>-2941864.1700000004</v>
      </c>
      <c r="N81" s="65" t="s">
        <v>200</v>
      </c>
      <c r="O81" s="65" t="s">
        <v>200</v>
      </c>
      <c r="P81" s="65" t="s">
        <v>200</v>
      </c>
      <c r="Q81" s="65" t="s">
        <v>200</v>
      </c>
      <c r="R81" s="41"/>
      <c r="S81" s="41"/>
      <c r="T81" s="44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35"/>
      <c r="AI81" s="35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</row>
    <row r="82" spans="1:147" s="2" customFormat="1">
      <c r="C82" s="19"/>
      <c r="D82" s="3"/>
      <c r="E82" s="66">
        <f>E80+E81</f>
        <v>0</v>
      </c>
      <c r="F82" s="108">
        <f t="shared" ref="F82:Q82" si="156">F80+F81</f>
        <v>0</v>
      </c>
      <c r="G82" s="108">
        <f t="shared" si="156"/>
        <v>0</v>
      </c>
      <c r="H82" s="108">
        <f t="shared" si="156"/>
        <v>0</v>
      </c>
      <c r="I82" s="108">
        <f t="shared" si="156"/>
        <v>0</v>
      </c>
      <c r="J82" s="108">
        <f t="shared" si="156"/>
        <v>0</v>
      </c>
      <c r="K82" s="108">
        <f t="shared" si="156"/>
        <v>0</v>
      </c>
      <c r="L82" s="108">
        <f t="shared" si="156"/>
        <v>-261025.1272917497</v>
      </c>
      <c r="M82" s="66">
        <f t="shared" si="156"/>
        <v>117180.12424983224</v>
      </c>
      <c r="N82" s="66">
        <f t="shared" si="156"/>
        <v>3069601.2757914159</v>
      </c>
      <c r="O82" s="66">
        <f t="shared" si="156"/>
        <v>3080158.2573329993</v>
      </c>
      <c r="P82" s="66">
        <f t="shared" si="156"/>
        <v>3090715.2388745826</v>
      </c>
      <c r="Q82" s="66">
        <f t="shared" si="156"/>
        <v>3101272.2204161659</v>
      </c>
      <c r="R82" s="41"/>
      <c r="S82" s="41"/>
      <c r="T82" s="44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35"/>
      <c r="AI82" s="35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</row>
    <row r="83" spans="1:147" s="2" customFormat="1">
      <c r="A83" s="2" t="s">
        <v>75</v>
      </c>
      <c r="C83" s="19"/>
      <c r="D83" s="3"/>
      <c r="H83" s="36"/>
      <c r="I83" s="36"/>
      <c r="J83" s="36"/>
      <c r="K83" s="36"/>
      <c r="R83" s="41"/>
      <c r="S83" s="41"/>
      <c r="T83" s="44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35"/>
      <c r="AI83" s="35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</row>
    <row r="84" spans="1:147" s="2" customFormat="1">
      <c r="A84" s="51">
        <v>30100</v>
      </c>
      <c r="B84" t="s">
        <v>35</v>
      </c>
      <c r="C84" s="53">
        <f t="shared" ref="C84:C113" si="157">SUM(E84:Q84)/13</f>
        <v>8329.7199999999993</v>
      </c>
      <c r="D84" s="53">
        <f t="shared" ref="D84:D145" si="158">SUM(T84:AF84)/13</f>
        <v>8329.7199999999993</v>
      </c>
      <c r="E84" s="72">
        <f>'[20]Pivot End Balances'!AA33</f>
        <v>8329.7199999999993</v>
      </c>
      <c r="F84" s="41">
        <f t="shared" ref="F84:F113" si="159">E84+AJ84+BM84+CO84+DQ84</f>
        <v>8329.7199999999993</v>
      </c>
      <c r="G84" s="41">
        <f t="shared" ref="G84:G113" si="160">F84+AK84+BN84+CP84+DR84</f>
        <v>8329.7199999999993</v>
      </c>
      <c r="H84" s="41">
        <f t="shared" ref="H84:H113" si="161">G84+AL84+BO84+CQ84+DS84</f>
        <v>8329.7199999999993</v>
      </c>
      <c r="I84" s="41">
        <f t="shared" ref="I84:I113" si="162">H84+AM84+BP84+CR84+DT84</f>
        <v>8329.7199999999993</v>
      </c>
      <c r="J84" s="41">
        <f t="shared" ref="J84:J113" si="163">I84+AN84+BQ84+CS84+DU84</f>
        <v>8329.7199999999993</v>
      </c>
      <c r="K84" s="41">
        <f t="shared" ref="K84:K113" si="164">J84+AO84+BR84+CT84+DV84</f>
        <v>8329.7199999999993</v>
      </c>
      <c r="L84" s="41">
        <f t="shared" ref="L84:L113" si="165">K84+AP84+BS84+CU84+DW84</f>
        <v>8329.7199999999993</v>
      </c>
      <c r="M84" s="41">
        <f t="shared" ref="M84:M113" si="166">L84+AQ84+BT84+CV84+DX84</f>
        <v>8329.7199999999993</v>
      </c>
      <c r="N84" s="41">
        <f t="shared" ref="N84:N113" si="167">M84+AR84+BU84+CW84+DY84</f>
        <v>8329.7199999999993</v>
      </c>
      <c r="O84" s="41">
        <f t="shared" ref="O84:O113" si="168">N84+AS84+BV84+CX84+DZ84</f>
        <v>8329.7199999999993</v>
      </c>
      <c r="P84" s="41">
        <f t="shared" ref="P84:P113" si="169">O84+AT84+BW84+CY84+EA84</f>
        <v>8329.7199999999993</v>
      </c>
      <c r="Q84" s="41">
        <f t="shared" ref="Q84:Q113" si="170">P84+AU84+BX84+CZ84+EB84</f>
        <v>8329.7199999999993</v>
      </c>
      <c r="R84" s="41">
        <f t="shared" ref="R84:R113" si="171">Q84+AV84+BY84+DA84+EC84</f>
        <v>8329.7199999999993</v>
      </c>
      <c r="S84" s="41">
        <f t="shared" ref="S84:S113" si="172">R84+AW84+BZ84+DB84+ED84</f>
        <v>8329.7199999999993</v>
      </c>
      <c r="T84" s="41">
        <f t="shared" ref="T84:T113" si="173">S84+AX84+CA84+DC84+EE84</f>
        <v>8329.7199999999993</v>
      </c>
      <c r="U84" s="41">
        <f t="shared" ref="U84:U113" si="174">T84+AY84+CB84+DD84+EF84</f>
        <v>8329.7199999999993</v>
      </c>
      <c r="V84" s="41">
        <f t="shared" ref="V84:V113" si="175">U84+AZ84+CC84+DE84+EG84</f>
        <v>8329.7199999999993</v>
      </c>
      <c r="W84" s="41">
        <f t="shared" ref="W84:W113" si="176">V84+BA84+CD84+DF84+EH84</f>
        <v>8329.7199999999993</v>
      </c>
      <c r="X84" s="41">
        <f t="shared" ref="X84:X113" si="177">W84+BB84+CE84+DG84+EI84</f>
        <v>8329.7199999999993</v>
      </c>
      <c r="Y84" s="41">
        <f t="shared" ref="Y84:Y113" si="178">X84+BC84+CF84+DH84+EJ84</f>
        <v>8329.7199999999993</v>
      </c>
      <c r="Z84" s="41">
        <f t="shared" ref="Z84:Z113" si="179">Y84+BD84+CG84+DI84+EK84</f>
        <v>8329.7199999999993</v>
      </c>
      <c r="AA84" s="41">
        <f t="shared" ref="AA84:AA113" si="180">Z84+BE84+CH84+DJ84+EL84</f>
        <v>8329.7199999999993</v>
      </c>
      <c r="AB84" s="41">
        <f t="shared" ref="AB84:AB113" si="181">AA84+BF84+CI84+DK84+EM84</f>
        <v>8329.7199999999993</v>
      </c>
      <c r="AC84" s="41">
        <f t="shared" ref="AC84:AC113" si="182">AB84+BG84+CJ84+DL84+EN84</f>
        <v>8329.7199999999993</v>
      </c>
      <c r="AD84" s="41">
        <f t="shared" ref="AD84:AD113" si="183">AC84+BH84+CK84+DM84+EO84</f>
        <v>8329.7199999999993</v>
      </c>
      <c r="AE84" s="41">
        <f t="shared" ref="AE84:AE113" si="184">AD84+BI84+CL84+DN84+EP84</f>
        <v>8329.7199999999993</v>
      </c>
      <c r="AF84" s="41">
        <f t="shared" ref="AF84:AF113" si="185">AE84+BJ84+CM84+DO84+EQ84</f>
        <v>8329.7199999999993</v>
      </c>
      <c r="AG84" s="22">
        <f t="shared" ref="AG84:AG145" si="186">ROUND(AVERAGE(T84:AF84),0)</f>
        <v>8330</v>
      </c>
      <c r="AH84" s="83">
        <f>'[25]Kentucky Direct'!E11</f>
        <v>0</v>
      </c>
      <c r="AI84" s="83">
        <f>'[25]Kentucky Direct'!F11</f>
        <v>0</v>
      </c>
      <c r="AJ84" s="31">
        <f>'[20]Pivot Additions'!AB33</f>
        <v>0</v>
      </c>
      <c r="AK84" s="31">
        <f>'[20]Pivot Additions'!AC33</f>
        <v>0</v>
      </c>
      <c r="AL84" s="31">
        <f>'[20]Pivot Additions'!AD33</f>
        <v>0</v>
      </c>
      <c r="AM84" s="31">
        <f>'[20]Pivot Additions'!AE33</f>
        <v>0</v>
      </c>
      <c r="AN84" s="31">
        <f>'[20]Pivot Additions'!AF33</f>
        <v>0</v>
      </c>
      <c r="AO84" s="31">
        <f>'[20]Pivot Additions'!AG33</f>
        <v>0</v>
      </c>
      <c r="AP84" s="41">
        <f>IF('Net Plant'!I84&gt;0,'Gross Plant'!L84*$AH84/12,0)</f>
        <v>0</v>
      </c>
      <c r="AQ84" s="41">
        <f>IF('Net Plant'!J84&gt;0,'Gross Plant'!M84*$AH84/12,0)</f>
        <v>0</v>
      </c>
      <c r="AR84" s="41">
        <f>IF('Net Plant'!K84&gt;0,'Gross Plant'!N84*$AH84/12,0)</f>
        <v>0</v>
      </c>
      <c r="AS84" s="41">
        <f>IF('Net Plant'!L84&gt;0,'Gross Plant'!O84*$AH84/12,0)</f>
        <v>0</v>
      </c>
      <c r="AT84" s="41">
        <f>IF('Net Plant'!M84&gt;0,'Gross Plant'!P84*$AH84/12,0)</f>
        <v>0</v>
      </c>
      <c r="AU84" s="41">
        <f>IF('Net Plant'!N84&gt;0,'Gross Plant'!Q84*$AH84/12,0)</f>
        <v>0</v>
      </c>
      <c r="AV84" s="41">
        <f>IF('Net Plant'!O84&gt;0,'Gross Plant'!R84*$AH84/12,0)</f>
        <v>0</v>
      </c>
      <c r="AW84" s="41">
        <f>IF('Net Plant'!P84&gt;0,'Gross Plant'!S84*$AH84/12,0)</f>
        <v>0</v>
      </c>
      <c r="AX84" s="41">
        <f>IF('Net Plant'!Q84&gt;0,'Gross Plant'!T84*$AH84/12,0)</f>
        <v>0</v>
      </c>
      <c r="AY84" s="41">
        <f>IF('Net Plant'!R84&gt;0,'Gross Plant'!U84*$AI84/12,0)</f>
        <v>0</v>
      </c>
      <c r="AZ84" s="41">
        <f>IF('Net Plant'!S84&gt;0,'Gross Plant'!V84*$AI84/12,0)</f>
        <v>0</v>
      </c>
      <c r="BA84" s="41">
        <f>IF('Net Plant'!T84&gt;0,'Gross Plant'!W84*$AI84/12,0)</f>
        <v>0</v>
      </c>
      <c r="BB84" s="41">
        <f>IF('Net Plant'!U84&gt;0,'Gross Plant'!X84*$AI84/12,0)</f>
        <v>0</v>
      </c>
      <c r="BC84" s="41">
        <f>IF('Net Plant'!V84&gt;0,'Gross Plant'!Y84*$AI84/12,0)</f>
        <v>0</v>
      </c>
      <c r="BD84" s="41">
        <f>IF('Net Plant'!W84&gt;0,'Gross Plant'!Z84*$AI84/12,0)</f>
        <v>0</v>
      </c>
      <c r="BE84" s="41">
        <f>IF('Net Plant'!X84&gt;0,'Gross Plant'!AA84*$AI84/12,0)</f>
        <v>0</v>
      </c>
      <c r="BF84" s="41">
        <f>IF('Net Plant'!Y84&gt;0,'Gross Plant'!AB84*$AI84/12,0)</f>
        <v>0</v>
      </c>
      <c r="BG84" s="41">
        <f>IF('Net Plant'!Z84&gt;0,'Gross Plant'!AC84*$AI84/12,0)</f>
        <v>0</v>
      </c>
      <c r="BH84" s="41">
        <f>IF('Net Plant'!AA84&gt;0,'Gross Plant'!AD84*$AI84/12,0)</f>
        <v>0</v>
      </c>
      <c r="BI84" s="41">
        <f>IF('Net Plant'!AB84&gt;0,'Gross Plant'!AE84*$AI84/12,0)</f>
        <v>0</v>
      </c>
      <c r="BJ84" s="41">
        <f>IF('Net Plant'!AC84&gt;0,'Gross Plant'!AF84*$AI84/12,0)</f>
        <v>0</v>
      </c>
      <c r="BK84" s="22">
        <f t="shared" ref="BK84:BK145" si="187">SUM(AY84:BJ84)</f>
        <v>0</v>
      </c>
      <c r="BL84" s="3"/>
      <c r="BM84" s="31">
        <f>'[20]Pivot Retires'!AB33</f>
        <v>0</v>
      </c>
      <c r="BN84" s="31">
        <f>'[20]Pivot Retires'!AC33</f>
        <v>0</v>
      </c>
      <c r="BO84" s="31">
        <f>'[20]Pivot Retires'!AD33</f>
        <v>0</v>
      </c>
      <c r="BP84" s="31">
        <f>'[20]Pivot Retires'!AE33</f>
        <v>0</v>
      </c>
      <c r="BQ84" s="31">
        <f>'[20]Pivot Retires'!AF33</f>
        <v>0</v>
      </c>
      <c r="BR84" s="31">
        <f>'[20]Pivot Retires'!AG33</f>
        <v>0</v>
      </c>
      <c r="BS84" s="31">
        <f>'Gross Plant'!BQ84</f>
        <v>0</v>
      </c>
      <c r="BT84" s="41">
        <f>'Gross Plant'!BR84</f>
        <v>0</v>
      </c>
      <c r="BU84" s="41">
        <f>'Gross Plant'!BS84</f>
        <v>0</v>
      </c>
      <c r="BV84" s="41">
        <f>'Gross Plant'!BT84</f>
        <v>0</v>
      </c>
      <c r="BW84" s="41">
        <f>'Gross Plant'!BU84</f>
        <v>0</v>
      </c>
      <c r="BX84" s="41">
        <f>'Gross Plant'!BV84</f>
        <v>0</v>
      </c>
      <c r="BY84" s="41">
        <f>'Gross Plant'!BW84</f>
        <v>0</v>
      </c>
      <c r="BZ84" s="41">
        <f>'Gross Plant'!BX84</f>
        <v>0</v>
      </c>
      <c r="CA84" s="41">
        <f>'Gross Plant'!BY84</f>
        <v>0</v>
      </c>
      <c r="CB84" s="41">
        <f>'Gross Plant'!BZ84</f>
        <v>0</v>
      </c>
      <c r="CC84" s="41">
        <f>'Gross Plant'!CA84</f>
        <v>0</v>
      </c>
      <c r="CD84" s="41">
        <f>'Gross Plant'!CB84</f>
        <v>0</v>
      </c>
      <c r="CE84" s="41">
        <f>'Gross Plant'!CC84</f>
        <v>0</v>
      </c>
      <c r="CF84" s="41">
        <f>'Gross Plant'!CD84</f>
        <v>0</v>
      </c>
      <c r="CG84" s="41">
        <f>'Gross Plant'!CE84</f>
        <v>0</v>
      </c>
      <c r="CH84" s="41">
        <f>'Gross Plant'!CF84</f>
        <v>0</v>
      </c>
      <c r="CI84" s="41">
        <f>'Gross Plant'!CG84</f>
        <v>0</v>
      </c>
      <c r="CJ84" s="41">
        <f>'Gross Plant'!CH84</f>
        <v>0</v>
      </c>
      <c r="CK84" s="41">
        <f>'Gross Plant'!CI84</f>
        <v>0</v>
      </c>
      <c r="CL84" s="41">
        <f>'Gross Plant'!CJ84</f>
        <v>0</v>
      </c>
      <c r="CM84" s="41">
        <f>'Gross Plant'!CK84</f>
        <v>0</v>
      </c>
      <c r="CN84" s="3"/>
      <c r="CO84" s="31">
        <f>'[20]Pivot Transfers'!AB33</f>
        <v>0</v>
      </c>
      <c r="CP84" s="31">
        <f>'[20]Pivot Transfers'!AC33</f>
        <v>0</v>
      </c>
      <c r="CQ84" s="31">
        <f>'[20]Pivot Transfers'!AD33</f>
        <v>0</v>
      </c>
      <c r="CR84" s="31">
        <f>'[20]Pivot Transfers'!AE33</f>
        <v>0</v>
      </c>
      <c r="CS84" s="31">
        <f>'[20]Pivot Transfers'!AF33</f>
        <v>0</v>
      </c>
      <c r="CT84" s="31">
        <f>'[20]Pivot Transfers'!AG33</f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3"/>
      <c r="DQ84" s="31">
        <f>'[20]Pivot COR'!AB33</f>
        <v>0</v>
      </c>
      <c r="DR84" s="31">
        <f>'[20]Pivot COR'!AC33</f>
        <v>0</v>
      </c>
      <c r="DS84" s="31">
        <f>'[20]Pivot COR'!AD33</f>
        <v>0</v>
      </c>
      <c r="DT84" s="31">
        <f>'[20]Pivot COR'!AE33</f>
        <v>0</v>
      </c>
      <c r="DU84" s="31">
        <f>'[20]Pivot COR'!AF33</f>
        <v>0</v>
      </c>
      <c r="DV84" s="31">
        <f>'[20]Pivot COR'!AG33</f>
        <v>0</v>
      </c>
      <c r="DW84" s="60">
        <f>SUM('Gross Plant'!$AH84:$AM84)/SUM('Gross Plant'!$AH$157:$AM$157)*$DW$157</f>
        <v>0</v>
      </c>
      <c r="DX84" s="60">
        <f>-SUM('Gross Plant'!$AH84:$AM84)/SUM('Gross Plant'!$AH$157:$AM$157)*'Capital Spending'!D$12*Reserve!$DW$1</f>
        <v>0</v>
      </c>
      <c r="DY84" s="60">
        <f>-SUM('Gross Plant'!$AH84:$AM84)/SUM('Gross Plant'!$AH$157:$AM$157)*'Capital Spending'!E$12*Reserve!$DW$1</f>
        <v>0</v>
      </c>
      <c r="DZ84" s="60">
        <f>-SUM('Gross Plant'!$AH84:$AM84)/SUM('Gross Plant'!$AH$157:$AM$157)*'Capital Spending'!F$12*Reserve!$DW$1</f>
        <v>0</v>
      </c>
      <c r="EA84" s="60">
        <f>-SUM('Gross Plant'!$AH84:$AM84)/SUM('Gross Plant'!$AH$157:$AM$157)*'Capital Spending'!G$12*Reserve!$DW$1</f>
        <v>0</v>
      </c>
      <c r="EB84" s="60">
        <f>-SUM('Gross Plant'!$AH84:$AM84)/SUM('Gross Plant'!$AH$157:$AM$157)*'Capital Spending'!H$12*Reserve!$DW$1</f>
        <v>0</v>
      </c>
      <c r="EC84" s="60">
        <f>-SUM('Gross Plant'!$AH84:$AM84)/SUM('Gross Plant'!$AH$157:$AM$157)*'Capital Spending'!I$12*Reserve!$DW$1</f>
        <v>0</v>
      </c>
      <c r="ED84" s="60">
        <f>-SUM('Gross Plant'!$AH84:$AM84)/SUM('Gross Plant'!$AH$157:$AM$157)*'Capital Spending'!J$12*Reserve!$DW$1</f>
        <v>0</v>
      </c>
      <c r="EE84" s="60">
        <f>-SUM('Gross Plant'!$AH84:$AM84)/SUM('Gross Plant'!$AH$157:$AM$157)*'Capital Spending'!K$12*Reserve!$DW$1</f>
        <v>0</v>
      </c>
      <c r="EF84" s="60">
        <f>-SUM('Gross Plant'!$AH84:$AM84)/SUM('Gross Plant'!$AH$157:$AM$157)*'Capital Spending'!L$12*Reserve!$DW$1</f>
        <v>0</v>
      </c>
      <c r="EG84" s="60">
        <f>-SUM('Gross Plant'!$AH84:$AM84)/SUM('Gross Plant'!$AH$157:$AM$157)*'Capital Spending'!M$12*Reserve!$DW$1</f>
        <v>0</v>
      </c>
      <c r="EH84" s="60">
        <f>-SUM('Gross Plant'!$AH84:$AM84)/SUM('Gross Plant'!$AH$157:$AM$157)*'Capital Spending'!N$12*Reserve!$DW$1</f>
        <v>0</v>
      </c>
      <c r="EI84" s="60">
        <f>-SUM('Gross Plant'!$AH84:$AM84)/SUM('Gross Plant'!$AH$157:$AM$157)*'Capital Spending'!O$12*Reserve!$DW$1</f>
        <v>0</v>
      </c>
      <c r="EJ84" s="60">
        <f>-SUM('Gross Plant'!$AH84:$AM84)/SUM('Gross Plant'!$AH$157:$AM$157)*'Capital Spending'!P$12*Reserve!$DW$1</f>
        <v>0</v>
      </c>
      <c r="EK84" s="60">
        <f>-SUM('Gross Plant'!$AH84:$AM84)/SUM('Gross Plant'!$AH$157:$AM$157)*'Capital Spending'!Q$12*Reserve!$DW$1</f>
        <v>0</v>
      </c>
      <c r="EL84" s="60">
        <f>-SUM('Gross Plant'!$AH84:$AM84)/SUM('Gross Plant'!$AH$157:$AM$157)*'Capital Spending'!R$12*Reserve!$DW$1</f>
        <v>0</v>
      </c>
      <c r="EM84" s="60">
        <f>-SUM('Gross Plant'!$AH84:$AM84)/SUM('Gross Plant'!$AH$157:$AM$157)*'Capital Spending'!S$12*Reserve!$DW$1</f>
        <v>0</v>
      </c>
      <c r="EN84" s="60">
        <f>-SUM('Gross Plant'!$AH84:$AM84)/SUM('Gross Plant'!$AH$157:$AM$157)*'Capital Spending'!T$12*Reserve!$DW$1</f>
        <v>0</v>
      </c>
      <c r="EO84" s="60">
        <f>-SUM('Gross Plant'!$AH84:$AM84)/SUM('Gross Plant'!$AH$157:$AM$157)*'Capital Spending'!U$12*Reserve!$DW$1</f>
        <v>0</v>
      </c>
      <c r="EP84" s="60">
        <f>-SUM('Gross Plant'!$AH84:$AM84)/SUM('Gross Plant'!$AH$157:$AM$157)*'Capital Spending'!V$12*Reserve!$DW$1</f>
        <v>0</v>
      </c>
      <c r="EQ84" s="60">
        <f>-SUM('Gross Plant'!$AH84:$AM84)/SUM('Gross Plant'!$AH$157:$AM$157)*'Capital Spending'!W$12*Reserve!$DW$1</f>
        <v>0</v>
      </c>
    </row>
    <row r="85" spans="1:147" s="2" customFormat="1">
      <c r="A85" s="51">
        <v>30200</v>
      </c>
      <c r="B85" t="s">
        <v>43</v>
      </c>
      <c r="C85" s="53">
        <f t="shared" si="157"/>
        <v>119852.68999999996</v>
      </c>
      <c r="D85" s="53">
        <f t="shared" si="158"/>
        <v>119852.68999999996</v>
      </c>
      <c r="E85" s="72">
        <f>'[20]Pivot End Balances'!AA34</f>
        <v>119852.69</v>
      </c>
      <c r="F85" s="41">
        <f t="shared" si="159"/>
        <v>119852.69</v>
      </c>
      <c r="G85" s="41">
        <f t="shared" si="160"/>
        <v>119852.69</v>
      </c>
      <c r="H85" s="41">
        <f t="shared" si="161"/>
        <v>119852.69</v>
      </c>
      <c r="I85" s="41">
        <f t="shared" si="162"/>
        <v>119852.69</v>
      </c>
      <c r="J85" s="41">
        <f t="shared" si="163"/>
        <v>119852.69</v>
      </c>
      <c r="K85" s="41">
        <f t="shared" si="164"/>
        <v>119852.69</v>
      </c>
      <c r="L85" s="41">
        <f t="shared" si="165"/>
        <v>119852.69</v>
      </c>
      <c r="M85" s="41">
        <f t="shared" si="166"/>
        <v>119852.69</v>
      </c>
      <c r="N85" s="41">
        <f t="shared" si="167"/>
        <v>119852.69</v>
      </c>
      <c r="O85" s="41">
        <f t="shared" si="168"/>
        <v>119852.69</v>
      </c>
      <c r="P85" s="41">
        <f t="shared" si="169"/>
        <v>119852.69</v>
      </c>
      <c r="Q85" s="41">
        <f t="shared" si="170"/>
        <v>119852.69</v>
      </c>
      <c r="R85" s="41">
        <f t="shared" si="171"/>
        <v>119852.69</v>
      </c>
      <c r="S85" s="41">
        <f t="shared" si="172"/>
        <v>119852.69</v>
      </c>
      <c r="T85" s="41">
        <f t="shared" si="173"/>
        <v>119852.69</v>
      </c>
      <c r="U85" s="41">
        <f t="shared" si="174"/>
        <v>119852.69</v>
      </c>
      <c r="V85" s="41">
        <f t="shared" si="175"/>
        <v>119852.69</v>
      </c>
      <c r="W85" s="41">
        <f t="shared" si="176"/>
        <v>119852.69</v>
      </c>
      <c r="X85" s="41">
        <f t="shared" si="177"/>
        <v>119852.69</v>
      </c>
      <c r="Y85" s="41">
        <f t="shared" si="178"/>
        <v>119852.69</v>
      </c>
      <c r="Z85" s="41">
        <f t="shared" si="179"/>
        <v>119852.69</v>
      </c>
      <c r="AA85" s="41">
        <f t="shared" si="180"/>
        <v>119852.69</v>
      </c>
      <c r="AB85" s="41">
        <f t="shared" si="181"/>
        <v>119852.69</v>
      </c>
      <c r="AC85" s="41">
        <f t="shared" si="182"/>
        <v>119852.69</v>
      </c>
      <c r="AD85" s="41">
        <f t="shared" si="183"/>
        <v>119852.69</v>
      </c>
      <c r="AE85" s="41">
        <f t="shared" si="184"/>
        <v>119852.69</v>
      </c>
      <c r="AF85" s="41">
        <f t="shared" si="185"/>
        <v>119852.69</v>
      </c>
      <c r="AG85" s="23">
        <f t="shared" si="186"/>
        <v>119853</v>
      </c>
      <c r="AH85" s="83">
        <f>'[25]Kentucky Direct'!E12</f>
        <v>0</v>
      </c>
      <c r="AI85" s="83">
        <f>'[25]Kentucky Direct'!F12</f>
        <v>0</v>
      </c>
      <c r="AJ85" s="31">
        <f>'[20]Pivot Additions'!AB34</f>
        <v>0</v>
      </c>
      <c r="AK85" s="31">
        <f>'[20]Pivot Additions'!AC34</f>
        <v>0</v>
      </c>
      <c r="AL85" s="31">
        <f>'[20]Pivot Additions'!AD34</f>
        <v>0</v>
      </c>
      <c r="AM85" s="31">
        <f>'[20]Pivot Additions'!AE34</f>
        <v>0</v>
      </c>
      <c r="AN85" s="31">
        <f>'[20]Pivot Additions'!AF34</f>
        <v>0</v>
      </c>
      <c r="AO85" s="31">
        <f>'[20]Pivot Additions'!AG34</f>
        <v>0</v>
      </c>
      <c r="AP85" s="41">
        <f>IF('Net Plant'!I85&gt;0,'Gross Plant'!L85*$AH85/12,0)</f>
        <v>0</v>
      </c>
      <c r="AQ85" s="41">
        <f>IF('Net Plant'!J85&gt;0,'Gross Plant'!M85*$AH85/12,0)</f>
        <v>0</v>
      </c>
      <c r="AR85" s="41">
        <f>IF('Net Plant'!K85&gt;0,'Gross Plant'!N85*$AH85/12,0)</f>
        <v>0</v>
      </c>
      <c r="AS85" s="41">
        <f>IF('Net Plant'!L85&gt;0,'Gross Plant'!O85*$AH85/12,0)</f>
        <v>0</v>
      </c>
      <c r="AT85" s="41">
        <f>IF('Net Plant'!M85&gt;0,'Gross Plant'!P85*$AH85/12,0)</f>
        <v>0</v>
      </c>
      <c r="AU85" s="41">
        <f>IF('Net Plant'!N85&gt;0,'Gross Plant'!Q85*$AH85/12,0)</f>
        <v>0</v>
      </c>
      <c r="AV85" s="41">
        <f>IF('Net Plant'!O85&gt;0,'Gross Plant'!R85*$AH85/12,0)</f>
        <v>0</v>
      </c>
      <c r="AW85" s="41">
        <f>IF('Net Plant'!P85&gt;0,'Gross Plant'!S85*$AH85/12,0)</f>
        <v>0</v>
      </c>
      <c r="AX85" s="41">
        <f>IF('Net Plant'!Q85&gt;0,'Gross Plant'!T85*$AH85/12,0)</f>
        <v>0</v>
      </c>
      <c r="AY85" s="41">
        <f>IF('Net Plant'!R85&gt;0,'Gross Plant'!U85*$AI85/12,0)</f>
        <v>0</v>
      </c>
      <c r="AZ85" s="41">
        <f>IF('Net Plant'!S85&gt;0,'Gross Plant'!V85*$AI85/12,0)</f>
        <v>0</v>
      </c>
      <c r="BA85" s="41">
        <f>IF('Net Plant'!T85&gt;0,'Gross Plant'!W85*$AI85/12,0)</f>
        <v>0</v>
      </c>
      <c r="BB85" s="41">
        <f>IF('Net Plant'!U85&gt;0,'Gross Plant'!X85*$AI85/12,0)</f>
        <v>0</v>
      </c>
      <c r="BC85" s="41">
        <f>IF('Net Plant'!V85&gt;0,'Gross Plant'!Y85*$AI85/12,0)</f>
        <v>0</v>
      </c>
      <c r="BD85" s="41">
        <f>IF('Net Plant'!W85&gt;0,'Gross Plant'!Z85*$AI85/12,0)</f>
        <v>0</v>
      </c>
      <c r="BE85" s="41">
        <f>IF('Net Plant'!X85&gt;0,'Gross Plant'!AA85*$AI85/12,0)</f>
        <v>0</v>
      </c>
      <c r="BF85" s="41">
        <f>IF('Net Plant'!Y85&gt;0,'Gross Plant'!AB85*$AI85/12,0)</f>
        <v>0</v>
      </c>
      <c r="BG85" s="41">
        <f>IF('Net Plant'!Z85&gt;0,'Gross Plant'!AC85*$AI85/12,0)</f>
        <v>0</v>
      </c>
      <c r="BH85" s="41">
        <f>IF('Net Plant'!AA85&gt;0,'Gross Plant'!AD85*$AI85/12,0)</f>
        <v>0</v>
      </c>
      <c r="BI85" s="41">
        <f>IF('Net Plant'!AB85&gt;0,'Gross Plant'!AE85*$AI85/12,0)</f>
        <v>0</v>
      </c>
      <c r="BJ85" s="41">
        <f>IF('Net Plant'!AC85&gt;0,'Gross Plant'!AF85*$AI85/12,0)</f>
        <v>0</v>
      </c>
      <c r="BK85" s="23">
        <f t="shared" si="187"/>
        <v>0</v>
      </c>
      <c r="BL85" s="3"/>
      <c r="BM85" s="31">
        <f>'[20]Pivot Retires'!AB34</f>
        <v>0</v>
      </c>
      <c r="BN85" s="31">
        <f>'[20]Pivot Retires'!AC34</f>
        <v>0</v>
      </c>
      <c r="BO85" s="31">
        <f>'[20]Pivot Retires'!AD34</f>
        <v>0</v>
      </c>
      <c r="BP85" s="31">
        <f>'[20]Pivot Retires'!AE34</f>
        <v>0</v>
      </c>
      <c r="BQ85" s="31">
        <f>'[20]Pivot Retires'!AF34</f>
        <v>0</v>
      </c>
      <c r="BR85" s="31">
        <f>'[20]Pivot Retires'!AG34</f>
        <v>0</v>
      </c>
      <c r="BS85" s="31">
        <f>'Gross Plant'!BQ85</f>
        <v>0</v>
      </c>
      <c r="BT85" s="41">
        <f>'Gross Plant'!BR85</f>
        <v>0</v>
      </c>
      <c r="BU85" s="41">
        <f>'Gross Plant'!BS85</f>
        <v>0</v>
      </c>
      <c r="BV85" s="41">
        <f>'Gross Plant'!BT85</f>
        <v>0</v>
      </c>
      <c r="BW85" s="41">
        <f>'Gross Plant'!BU85</f>
        <v>0</v>
      </c>
      <c r="BX85" s="41">
        <f>'Gross Plant'!BV85</f>
        <v>0</v>
      </c>
      <c r="BY85" s="41">
        <f>'Gross Plant'!BW85</f>
        <v>0</v>
      </c>
      <c r="BZ85" s="41">
        <f>'Gross Plant'!BX85</f>
        <v>0</v>
      </c>
      <c r="CA85" s="41">
        <f>'Gross Plant'!BY85</f>
        <v>0</v>
      </c>
      <c r="CB85" s="41">
        <f>'Gross Plant'!BZ85</f>
        <v>0</v>
      </c>
      <c r="CC85" s="41">
        <f>'Gross Plant'!CA85</f>
        <v>0</v>
      </c>
      <c r="CD85" s="41">
        <f>'Gross Plant'!CB85</f>
        <v>0</v>
      </c>
      <c r="CE85" s="41">
        <f>'Gross Plant'!CC85</f>
        <v>0</v>
      </c>
      <c r="CF85" s="41">
        <f>'Gross Plant'!CD85</f>
        <v>0</v>
      </c>
      <c r="CG85" s="41">
        <f>'Gross Plant'!CE85</f>
        <v>0</v>
      </c>
      <c r="CH85" s="41">
        <f>'Gross Plant'!CF85</f>
        <v>0</v>
      </c>
      <c r="CI85" s="41">
        <f>'Gross Plant'!CG85</f>
        <v>0</v>
      </c>
      <c r="CJ85" s="41">
        <f>'Gross Plant'!CH85</f>
        <v>0</v>
      </c>
      <c r="CK85" s="41">
        <f>'Gross Plant'!CI85</f>
        <v>0</v>
      </c>
      <c r="CL85" s="41">
        <f>'Gross Plant'!CJ85</f>
        <v>0</v>
      </c>
      <c r="CM85" s="41">
        <f>'Gross Plant'!CK85</f>
        <v>0</v>
      </c>
      <c r="CN85" s="3"/>
      <c r="CO85" s="31">
        <f>'[20]Pivot Transfers'!AB34</f>
        <v>0</v>
      </c>
      <c r="CP85" s="31">
        <f>'[20]Pivot Transfers'!AC34</f>
        <v>0</v>
      </c>
      <c r="CQ85" s="31">
        <f>'[20]Pivot Transfers'!AD34</f>
        <v>0</v>
      </c>
      <c r="CR85" s="31">
        <f>'[20]Pivot Transfers'!AE34</f>
        <v>0</v>
      </c>
      <c r="CS85" s="31">
        <f>'[20]Pivot Transfers'!AF34</f>
        <v>0</v>
      </c>
      <c r="CT85" s="31">
        <f>'[20]Pivot Transfers'!AG34</f>
        <v>0</v>
      </c>
      <c r="CU85" s="31">
        <v>0</v>
      </c>
      <c r="CV85" s="31">
        <v>0</v>
      </c>
      <c r="CW85" s="31">
        <v>0</v>
      </c>
      <c r="CX85" s="31">
        <v>0</v>
      </c>
      <c r="CY85" s="31">
        <v>0</v>
      </c>
      <c r="CZ85" s="3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3"/>
      <c r="DQ85" s="31">
        <f>'[20]Pivot COR'!AB34</f>
        <v>0</v>
      </c>
      <c r="DR85" s="31">
        <f>'[20]Pivot COR'!AC34</f>
        <v>0</v>
      </c>
      <c r="DS85" s="31">
        <f>'[20]Pivot COR'!AD34</f>
        <v>0</v>
      </c>
      <c r="DT85" s="31">
        <f>'[20]Pivot COR'!AE34</f>
        <v>0</v>
      </c>
      <c r="DU85" s="31">
        <f>'[20]Pivot COR'!AF34</f>
        <v>0</v>
      </c>
      <c r="DV85" s="31">
        <f>'[20]Pivot COR'!AG34</f>
        <v>0</v>
      </c>
      <c r="DW85" s="60">
        <f>SUM('Gross Plant'!$AH85:$AM85)/SUM('Gross Plant'!$AH$157:$AM$157)*$DW$157</f>
        <v>0</v>
      </c>
      <c r="DX85" s="60">
        <f>-SUM('Gross Plant'!$AH85:$AM85)/SUM('Gross Plant'!$AH$157:$AM$157)*'Capital Spending'!D$12*Reserve!$DW$1</f>
        <v>0</v>
      </c>
      <c r="DY85" s="60">
        <f>-SUM('Gross Plant'!$AH85:$AM85)/SUM('Gross Plant'!$AH$157:$AM$157)*'Capital Spending'!E$12*Reserve!$DW$1</f>
        <v>0</v>
      </c>
      <c r="DZ85" s="60">
        <f>-SUM('Gross Plant'!$AH85:$AM85)/SUM('Gross Plant'!$AH$157:$AM$157)*'Capital Spending'!F$12*Reserve!$DW$1</f>
        <v>0</v>
      </c>
      <c r="EA85" s="60">
        <f>-SUM('Gross Plant'!$AH85:$AM85)/SUM('Gross Plant'!$AH$157:$AM$157)*'Capital Spending'!G$12*Reserve!$DW$1</f>
        <v>0</v>
      </c>
      <c r="EB85" s="60">
        <f>-SUM('Gross Plant'!$AH85:$AM85)/SUM('Gross Plant'!$AH$157:$AM$157)*'Capital Spending'!H$12*Reserve!$DW$1</f>
        <v>0</v>
      </c>
      <c r="EC85" s="60">
        <f>-SUM('Gross Plant'!$AH85:$AM85)/SUM('Gross Plant'!$AH$157:$AM$157)*'Capital Spending'!I$12*Reserve!$DW$1</f>
        <v>0</v>
      </c>
      <c r="ED85" s="60">
        <f>-SUM('Gross Plant'!$AH85:$AM85)/SUM('Gross Plant'!$AH$157:$AM$157)*'Capital Spending'!J$12*Reserve!$DW$1</f>
        <v>0</v>
      </c>
      <c r="EE85" s="60">
        <f>-SUM('Gross Plant'!$AH85:$AM85)/SUM('Gross Plant'!$AH$157:$AM$157)*'Capital Spending'!K$12*Reserve!$DW$1</f>
        <v>0</v>
      </c>
      <c r="EF85" s="60">
        <f>-SUM('Gross Plant'!$AH85:$AM85)/SUM('Gross Plant'!$AH$157:$AM$157)*'Capital Spending'!L$12*Reserve!$DW$1</f>
        <v>0</v>
      </c>
      <c r="EG85" s="60">
        <f>-SUM('Gross Plant'!$AH85:$AM85)/SUM('Gross Plant'!$AH$157:$AM$157)*'Capital Spending'!M$12*Reserve!$DW$1</f>
        <v>0</v>
      </c>
      <c r="EH85" s="60">
        <f>-SUM('Gross Plant'!$AH85:$AM85)/SUM('Gross Plant'!$AH$157:$AM$157)*'Capital Spending'!N$12*Reserve!$DW$1</f>
        <v>0</v>
      </c>
      <c r="EI85" s="60">
        <f>-SUM('Gross Plant'!$AH85:$AM85)/SUM('Gross Plant'!$AH$157:$AM$157)*'Capital Spending'!O$12*Reserve!$DW$1</f>
        <v>0</v>
      </c>
      <c r="EJ85" s="60">
        <f>-SUM('Gross Plant'!$AH85:$AM85)/SUM('Gross Plant'!$AH$157:$AM$157)*'Capital Spending'!P$12*Reserve!$DW$1</f>
        <v>0</v>
      </c>
      <c r="EK85" s="60">
        <f>-SUM('Gross Plant'!$AH85:$AM85)/SUM('Gross Plant'!$AH$157:$AM$157)*'Capital Spending'!Q$12*Reserve!$DW$1</f>
        <v>0</v>
      </c>
      <c r="EL85" s="60">
        <f>-SUM('Gross Plant'!$AH85:$AM85)/SUM('Gross Plant'!$AH$157:$AM$157)*'Capital Spending'!R$12*Reserve!$DW$1</f>
        <v>0</v>
      </c>
      <c r="EM85" s="60">
        <f>-SUM('Gross Plant'!$AH85:$AM85)/SUM('Gross Plant'!$AH$157:$AM$157)*'Capital Spending'!S$12*Reserve!$DW$1</f>
        <v>0</v>
      </c>
      <c r="EN85" s="60">
        <f>-SUM('Gross Plant'!$AH85:$AM85)/SUM('Gross Plant'!$AH$157:$AM$157)*'Capital Spending'!T$12*Reserve!$DW$1</f>
        <v>0</v>
      </c>
      <c r="EO85" s="60">
        <f>-SUM('Gross Plant'!$AH85:$AM85)/SUM('Gross Plant'!$AH$157:$AM$157)*'Capital Spending'!U$12*Reserve!$DW$1</f>
        <v>0</v>
      </c>
      <c r="EP85" s="60">
        <f>-SUM('Gross Plant'!$AH85:$AM85)/SUM('Gross Plant'!$AH$157:$AM$157)*'Capital Spending'!V$12*Reserve!$DW$1</f>
        <v>0</v>
      </c>
      <c r="EQ85" s="60">
        <f>-SUM('Gross Plant'!$AH85:$AM85)/SUM('Gross Plant'!$AH$157:$AM$157)*'Capital Spending'!W$12*Reserve!$DW$1</f>
        <v>0</v>
      </c>
    </row>
    <row r="86" spans="1:147" s="2" customFormat="1">
      <c r="A86" s="51">
        <v>32540</v>
      </c>
      <c r="B86" t="s">
        <v>77</v>
      </c>
      <c r="C86" s="53">
        <f t="shared" si="157"/>
        <v>0</v>
      </c>
      <c r="D86" s="53">
        <f t="shared" si="158"/>
        <v>0</v>
      </c>
      <c r="E86" s="72">
        <f>'[20]Pivot End Balances'!AA35</f>
        <v>0</v>
      </c>
      <c r="F86" s="41">
        <f t="shared" si="159"/>
        <v>0</v>
      </c>
      <c r="G86" s="41">
        <f t="shared" si="160"/>
        <v>0</v>
      </c>
      <c r="H86" s="41">
        <f t="shared" si="161"/>
        <v>0</v>
      </c>
      <c r="I86" s="41">
        <f t="shared" si="162"/>
        <v>0</v>
      </c>
      <c r="J86" s="41">
        <f t="shared" si="163"/>
        <v>0</v>
      </c>
      <c r="K86" s="41">
        <f t="shared" si="164"/>
        <v>0</v>
      </c>
      <c r="L86" s="41">
        <f t="shared" si="165"/>
        <v>0</v>
      </c>
      <c r="M86" s="41">
        <f t="shared" si="166"/>
        <v>0</v>
      </c>
      <c r="N86" s="41">
        <f t="shared" si="167"/>
        <v>0</v>
      </c>
      <c r="O86" s="41">
        <f t="shared" si="168"/>
        <v>0</v>
      </c>
      <c r="P86" s="41">
        <f t="shared" si="169"/>
        <v>0</v>
      </c>
      <c r="Q86" s="41">
        <f t="shared" si="170"/>
        <v>0</v>
      </c>
      <c r="R86" s="41">
        <f t="shared" si="171"/>
        <v>0</v>
      </c>
      <c r="S86" s="41">
        <f t="shared" si="172"/>
        <v>0</v>
      </c>
      <c r="T86" s="41">
        <f t="shared" si="173"/>
        <v>0</v>
      </c>
      <c r="U86" s="41">
        <f t="shared" si="174"/>
        <v>0</v>
      </c>
      <c r="V86" s="41">
        <f t="shared" si="175"/>
        <v>0</v>
      </c>
      <c r="W86" s="41">
        <f t="shared" si="176"/>
        <v>0</v>
      </c>
      <c r="X86" s="41">
        <f t="shared" si="177"/>
        <v>0</v>
      </c>
      <c r="Y86" s="41">
        <f t="shared" si="178"/>
        <v>0</v>
      </c>
      <c r="Z86" s="41">
        <f t="shared" si="179"/>
        <v>0</v>
      </c>
      <c r="AA86" s="41">
        <f t="shared" si="180"/>
        <v>0</v>
      </c>
      <c r="AB86" s="41">
        <f t="shared" si="181"/>
        <v>0</v>
      </c>
      <c r="AC86" s="41">
        <f t="shared" si="182"/>
        <v>0</v>
      </c>
      <c r="AD86" s="41">
        <f t="shared" si="183"/>
        <v>0</v>
      </c>
      <c r="AE86" s="41">
        <f t="shared" si="184"/>
        <v>0</v>
      </c>
      <c r="AF86" s="41">
        <f t="shared" si="185"/>
        <v>0</v>
      </c>
      <c r="AG86" s="23">
        <f t="shared" si="186"/>
        <v>0</v>
      </c>
      <c r="AH86" s="83">
        <v>2.07E-2</v>
      </c>
      <c r="AI86" s="83">
        <v>2.07E-2</v>
      </c>
      <c r="AJ86" s="31">
        <f>'[20]Pivot Additions'!AB35</f>
        <v>0</v>
      </c>
      <c r="AK86" s="31">
        <f>'[20]Pivot Additions'!AC35</f>
        <v>0</v>
      </c>
      <c r="AL86" s="31">
        <f>'[20]Pivot Additions'!AD35</f>
        <v>0</v>
      </c>
      <c r="AM86" s="31">
        <f>'[20]Pivot Additions'!AE35</f>
        <v>0</v>
      </c>
      <c r="AN86" s="31">
        <f>'[20]Pivot Additions'!AF35</f>
        <v>0</v>
      </c>
      <c r="AO86" s="31">
        <f>'[20]Pivot Additions'!AG35</f>
        <v>0</v>
      </c>
      <c r="AP86" s="41">
        <f>IF('Net Plant'!I86&gt;0,'Gross Plant'!L86*$AH86/12,0)</f>
        <v>0</v>
      </c>
      <c r="AQ86" s="41">
        <f>IF('Net Plant'!J86&gt;0,'Gross Plant'!M86*$AH86/12,0)</f>
        <v>0</v>
      </c>
      <c r="AR86" s="41">
        <f>IF('Net Plant'!K86&gt;0,'Gross Plant'!N86*$AH86/12,0)</f>
        <v>0</v>
      </c>
      <c r="AS86" s="41">
        <f>IF('Net Plant'!L86&gt;0,'Gross Plant'!O86*$AH86/12,0)</f>
        <v>0</v>
      </c>
      <c r="AT86" s="41">
        <f>IF('Net Plant'!M86&gt;0,'Gross Plant'!P86*$AH86/12,0)</f>
        <v>0</v>
      </c>
      <c r="AU86" s="41">
        <f>IF('Net Plant'!N86&gt;0,'Gross Plant'!Q86*$AH86/12,0)</f>
        <v>0</v>
      </c>
      <c r="AV86" s="41">
        <f>IF('Net Plant'!O86&gt;0,'Gross Plant'!R86*$AH86/12,0)</f>
        <v>0</v>
      </c>
      <c r="AW86" s="41">
        <f>IF('Net Plant'!P86&gt;0,'Gross Plant'!S86*$AH86/12,0)</f>
        <v>0</v>
      </c>
      <c r="AX86" s="41">
        <f>IF('Net Plant'!Q86&gt;0,'Gross Plant'!T86*$AH86/12,0)</f>
        <v>0</v>
      </c>
      <c r="AY86" s="41">
        <f>IF('Net Plant'!R86&gt;0,'Gross Plant'!U86*$AI86/12,0)</f>
        <v>0</v>
      </c>
      <c r="AZ86" s="41">
        <f>IF('Net Plant'!S86&gt;0,'Gross Plant'!V86*$AI86/12,0)</f>
        <v>0</v>
      </c>
      <c r="BA86" s="41">
        <f>IF('Net Plant'!T86&gt;0,'Gross Plant'!W86*$AI86/12,0)</f>
        <v>0</v>
      </c>
      <c r="BB86" s="41">
        <f>IF('Net Plant'!U86&gt;0,'Gross Plant'!X86*$AI86/12,0)</f>
        <v>0</v>
      </c>
      <c r="BC86" s="41">
        <f>IF('Net Plant'!V86&gt;0,'Gross Plant'!Y86*$AI86/12,0)</f>
        <v>0</v>
      </c>
      <c r="BD86" s="41">
        <f>IF('Net Plant'!W86&gt;0,'Gross Plant'!Z86*$AI86/12,0)</f>
        <v>0</v>
      </c>
      <c r="BE86" s="41">
        <f>IF('Net Plant'!X86&gt;0,'Gross Plant'!AA86*$AI86/12,0)</f>
        <v>0</v>
      </c>
      <c r="BF86" s="41">
        <f>IF('Net Plant'!Y86&gt;0,'Gross Plant'!AB86*$AI86/12,0)</f>
        <v>0</v>
      </c>
      <c r="BG86" s="41">
        <f>IF('Net Plant'!Z86&gt;0,'Gross Plant'!AC86*$AI86/12,0)</f>
        <v>0</v>
      </c>
      <c r="BH86" s="41">
        <f>IF('Net Plant'!AA86&gt;0,'Gross Plant'!AD86*$AI86/12,0)</f>
        <v>0</v>
      </c>
      <c r="BI86" s="41">
        <f>IF('Net Plant'!AB86&gt;0,'Gross Plant'!AE86*$AI86/12,0)</f>
        <v>0</v>
      </c>
      <c r="BJ86" s="41">
        <f>IF('Net Plant'!AC86&gt;0,'Gross Plant'!AF86*$AI86/12,0)</f>
        <v>0</v>
      </c>
      <c r="BK86" s="23">
        <f t="shared" si="187"/>
        <v>0</v>
      </c>
      <c r="BL86" s="3"/>
      <c r="BM86" s="31">
        <f>'[20]Pivot Retires'!AB35</f>
        <v>0</v>
      </c>
      <c r="BN86" s="31">
        <f>'[20]Pivot Retires'!AC35</f>
        <v>0</v>
      </c>
      <c r="BO86" s="31">
        <f>'[20]Pivot Retires'!AD35</f>
        <v>0</v>
      </c>
      <c r="BP86" s="31">
        <f>'[20]Pivot Retires'!AE35</f>
        <v>0</v>
      </c>
      <c r="BQ86" s="31">
        <f>'[20]Pivot Retires'!AF35</f>
        <v>0</v>
      </c>
      <c r="BR86" s="31">
        <f>'[20]Pivot Retires'!AG35</f>
        <v>0</v>
      </c>
      <c r="BS86" s="31">
        <f>'Gross Plant'!BQ86</f>
        <v>0</v>
      </c>
      <c r="BT86" s="41">
        <f>'Gross Plant'!BR86</f>
        <v>0</v>
      </c>
      <c r="BU86" s="41">
        <f>'Gross Plant'!BS86</f>
        <v>0</v>
      </c>
      <c r="BV86" s="41">
        <f>'Gross Plant'!BT86</f>
        <v>0</v>
      </c>
      <c r="BW86" s="41">
        <f>'Gross Plant'!BU86</f>
        <v>0</v>
      </c>
      <c r="BX86" s="41">
        <f>'Gross Plant'!BV86</f>
        <v>0</v>
      </c>
      <c r="BY86" s="41">
        <f>'Gross Plant'!BW86</f>
        <v>0</v>
      </c>
      <c r="BZ86" s="41">
        <f>'Gross Plant'!BX86</f>
        <v>0</v>
      </c>
      <c r="CA86" s="41">
        <f>'Gross Plant'!BY86</f>
        <v>0</v>
      </c>
      <c r="CB86" s="41">
        <f>'Gross Plant'!BZ86</f>
        <v>0</v>
      </c>
      <c r="CC86" s="41">
        <f>'Gross Plant'!CA86</f>
        <v>0</v>
      </c>
      <c r="CD86" s="41">
        <f>'Gross Plant'!CB86</f>
        <v>0</v>
      </c>
      <c r="CE86" s="41">
        <f>'Gross Plant'!CC86</f>
        <v>0</v>
      </c>
      <c r="CF86" s="41">
        <f>'Gross Plant'!CD86</f>
        <v>0</v>
      </c>
      <c r="CG86" s="41">
        <f>'Gross Plant'!CE86</f>
        <v>0</v>
      </c>
      <c r="CH86" s="41">
        <f>'Gross Plant'!CF86</f>
        <v>0</v>
      </c>
      <c r="CI86" s="41">
        <f>'Gross Plant'!CG86</f>
        <v>0</v>
      </c>
      <c r="CJ86" s="41">
        <f>'Gross Plant'!CH86</f>
        <v>0</v>
      </c>
      <c r="CK86" s="41">
        <f>'Gross Plant'!CI86</f>
        <v>0</v>
      </c>
      <c r="CL86" s="41">
        <f>'Gross Plant'!CJ86</f>
        <v>0</v>
      </c>
      <c r="CM86" s="41">
        <f>'Gross Plant'!CK86</f>
        <v>0</v>
      </c>
      <c r="CN86" s="3"/>
      <c r="CO86" s="31">
        <f>'[20]Pivot Transfers'!AB35</f>
        <v>0</v>
      </c>
      <c r="CP86" s="31">
        <f>'[20]Pivot Transfers'!AC35</f>
        <v>0</v>
      </c>
      <c r="CQ86" s="31">
        <f>'[20]Pivot Transfers'!AD35</f>
        <v>0</v>
      </c>
      <c r="CR86" s="31">
        <f>'[20]Pivot Transfers'!AE35</f>
        <v>0</v>
      </c>
      <c r="CS86" s="31">
        <f>'[20]Pivot Transfers'!AF35</f>
        <v>0</v>
      </c>
      <c r="CT86" s="31">
        <f>'[20]Pivot Transfers'!AG35</f>
        <v>0</v>
      </c>
      <c r="CU86" s="31">
        <v>0</v>
      </c>
      <c r="CV86" s="31">
        <v>0</v>
      </c>
      <c r="CW86" s="31">
        <v>0</v>
      </c>
      <c r="CX86" s="31">
        <v>0</v>
      </c>
      <c r="CY86" s="31">
        <v>0</v>
      </c>
      <c r="CZ86" s="3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3"/>
      <c r="DQ86" s="31">
        <f>'[20]Pivot COR'!AB35</f>
        <v>0</v>
      </c>
      <c r="DR86" s="31">
        <f>'[20]Pivot COR'!AC35</f>
        <v>0</v>
      </c>
      <c r="DS86" s="31">
        <f>'[20]Pivot COR'!AD35</f>
        <v>0</v>
      </c>
      <c r="DT86" s="31">
        <f>'[20]Pivot COR'!AE35</f>
        <v>0</v>
      </c>
      <c r="DU86" s="31">
        <f>'[20]Pivot COR'!AF35</f>
        <v>0</v>
      </c>
      <c r="DV86" s="31">
        <f>'[20]Pivot COR'!AG35</f>
        <v>0</v>
      </c>
      <c r="DW86" s="60">
        <f>SUM('Gross Plant'!$AH86:$AM86)/SUM('Gross Plant'!$AH$157:$AM$157)*$DW$157</f>
        <v>0</v>
      </c>
      <c r="DX86" s="60">
        <f>-SUM('Gross Plant'!$AH86:$AM86)/SUM('Gross Plant'!$AH$157:$AM$157)*'Capital Spending'!D$12*Reserve!$DW$1</f>
        <v>0</v>
      </c>
      <c r="DY86" s="60">
        <f>-SUM('Gross Plant'!$AH86:$AM86)/SUM('Gross Plant'!$AH$157:$AM$157)*'Capital Spending'!E$12*Reserve!$DW$1</f>
        <v>0</v>
      </c>
      <c r="DZ86" s="60">
        <f>-SUM('Gross Plant'!$AH86:$AM86)/SUM('Gross Plant'!$AH$157:$AM$157)*'Capital Spending'!F$12*Reserve!$DW$1</f>
        <v>0</v>
      </c>
      <c r="EA86" s="60">
        <f>-SUM('Gross Plant'!$AH86:$AM86)/SUM('Gross Plant'!$AH$157:$AM$157)*'Capital Spending'!G$12*Reserve!$DW$1</f>
        <v>0</v>
      </c>
      <c r="EB86" s="60">
        <f>-SUM('Gross Plant'!$AH86:$AM86)/SUM('Gross Plant'!$AH$157:$AM$157)*'Capital Spending'!H$12*Reserve!$DW$1</f>
        <v>0</v>
      </c>
      <c r="EC86" s="60">
        <f>-SUM('Gross Plant'!$AH86:$AM86)/SUM('Gross Plant'!$AH$157:$AM$157)*'Capital Spending'!I$12*Reserve!$DW$1</f>
        <v>0</v>
      </c>
      <c r="ED86" s="60">
        <f>-SUM('Gross Plant'!$AH86:$AM86)/SUM('Gross Plant'!$AH$157:$AM$157)*'Capital Spending'!J$12*Reserve!$DW$1</f>
        <v>0</v>
      </c>
      <c r="EE86" s="60">
        <f>-SUM('Gross Plant'!$AH86:$AM86)/SUM('Gross Plant'!$AH$157:$AM$157)*'Capital Spending'!K$12*Reserve!$DW$1</f>
        <v>0</v>
      </c>
      <c r="EF86" s="60">
        <f>-SUM('Gross Plant'!$AH86:$AM86)/SUM('Gross Plant'!$AH$157:$AM$157)*'Capital Spending'!L$12*Reserve!$DW$1</f>
        <v>0</v>
      </c>
      <c r="EG86" s="60">
        <f>-SUM('Gross Plant'!$AH86:$AM86)/SUM('Gross Plant'!$AH$157:$AM$157)*'Capital Spending'!M$12*Reserve!$DW$1</f>
        <v>0</v>
      </c>
      <c r="EH86" s="60">
        <f>-SUM('Gross Plant'!$AH86:$AM86)/SUM('Gross Plant'!$AH$157:$AM$157)*'Capital Spending'!N$12*Reserve!$DW$1</f>
        <v>0</v>
      </c>
      <c r="EI86" s="60">
        <f>-SUM('Gross Plant'!$AH86:$AM86)/SUM('Gross Plant'!$AH$157:$AM$157)*'Capital Spending'!O$12*Reserve!$DW$1</f>
        <v>0</v>
      </c>
      <c r="EJ86" s="60">
        <f>-SUM('Gross Plant'!$AH86:$AM86)/SUM('Gross Plant'!$AH$157:$AM$157)*'Capital Spending'!P$12*Reserve!$DW$1</f>
        <v>0</v>
      </c>
      <c r="EK86" s="60">
        <f>-SUM('Gross Plant'!$AH86:$AM86)/SUM('Gross Plant'!$AH$157:$AM$157)*'Capital Spending'!Q$12*Reserve!$DW$1</f>
        <v>0</v>
      </c>
      <c r="EL86" s="60">
        <f>-SUM('Gross Plant'!$AH86:$AM86)/SUM('Gross Plant'!$AH$157:$AM$157)*'Capital Spending'!R$12*Reserve!$DW$1</f>
        <v>0</v>
      </c>
      <c r="EM86" s="60">
        <f>-SUM('Gross Plant'!$AH86:$AM86)/SUM('Gross Plant'!$AH$157:$AM$157)*'Capital Spending'!S$12*Reserve!$DW$1</f>
        <v>0</v>
      </c>
      <c r="EN86" s="60">
        <f>-SUM('Gross Plant'!$AH86:$AM86)/SUM('Gross Plant'!$AH$157:$AM$157)*'Capital Spending'!T$12*Reserve!$DW$1</f>
        <v>0</v>
      </c>
      <c r="EO86" s="60">
        <f>-SUM('Gross Plant'!$AH86:$AM86)/SUM('Gross Plant'!$AH$157:$AM$157)*'Capital Spending'!U$12*Reserve!$DW$1</f>
        <v>0</v>
      </c>
      <c r="EP86" s="60">
        <f>-SUM('Gross Plant'!$AH86:$AM86)/SUM('Gross Plant'!$AH$157:$AM$157)*'Capital Spending'!V$12*Reserve!$DW$1</f>
        <v>0</v>
      </c>
      <c r="EQ86" s="60">
        <f>-SUM('Gross Plant'!$AH86:$AM86)/SUM('Gross Plant'!$AH$157:$AM$157)*'Capital Spending'!W$12*Reserve!$DW$1</f>
        <v>0</v>
      </c>
    </row>
    <row r="87" spans="1:147">
      <c r="A87" s="51">
        <v>33202</v>
      </c>
      <c r="B87" t="s">
        <v>78</v>
      </c>
      <c r="C87" s="53">
        <f t="shared" si="157"/>
        <v>-28968.38</v>
      </c>
      <c r="D87" s="53">
        <f t="shared" si="158"/>
        <v>-28968.38</v>
      </c>
      <c r="E87" s="72">
        <f>'[20]Pivot End Balances'!AA36</f>
        <v>-28968.38</v>
      </c>
      <c r="F87" s="41">
        <f t="shared" si="159"/>
        <v>-28968.38</v>
      </c>
      <c r="G87" s="41">
        <f t="shared" si="160"/>
        <v>-28968.38</v>
      </c>
      <c r="H87" s="41">
        <f t="shared" si="161"/>
        <v>-28968.38</v>
      </c>
      <c r="I87" s="41">
        <f t="shared" si="162"/>
        <v>-28968.38</v>
      </c>
      <c r="J87" s="41">
        <f t="shared" si="163"/>
        <v>-28968.38</v>
      </c>
      <c r="K87" s="41">
        <f t="shared" si="164"/>
        <v>-28968.38</v>
      </c>
      <c r="L87" s="41">
        <f t="shared" si="165"/>
        <v>-28968.38</v>
      </c>
      <c r="M87" s="41">
        <f t="shared" si="166"/>
        <v>-28968.38</v>
      </c>
      <c r="N87" s="41">
        <f t="shared" si="167"/>
        <v>-28968.38</v>
      </c>
      <c r="O87" s="41">
        <f t="shared" si="168"/>
        <v>-28968.38</v>
      </c>
      <c r="P87" s="41">
        <f t="shared" si="169"/>
        <v>-28968.38</v>
      </c>
      <c r="Q87" s="41">
        <f t="shared" si="170"/>
        <v>-28968.38</v>
      </c>
      <c r="R87" s="41">
        <f t="shared" si="171"/>
        <v>-28968.38</v>
      </c>
      <c r="S87" s="41">
        <f t="shared" si="172"/>
        <v>-28968.38</v>
      </c>
      <c r="T87" s="41">
        <f t="shared" si="173"/>
        <v>-28968.38</v>
      </c>
      <c r="U87" s="41">
        <f t="shared" si="174"/>
        <v>-28968.38</v>
      </c>
      <c r="V87" s="41">
        <f t="shared" si="175"/>
        <v>-28968.38</v>
      </c>
      <c r="W87" s="41">
        <f t="shared" si="176"/>
        <v>-28968.38</v>
      </c>
      <c r="X87" s="41">
        <f t="shared" si="177"/>
        <v>-28968.38</v>
      </c>
      <c r="Y87" s="41">
        <f t="shared" si="178"/>
        <v>-28968.38</v>
      </c>
      <c r="Z87" s="41">
        <f t="shared" si="179"/>
        <v>-28968.38</v>
      </c>
      <c r="AA87" s="41">
        <f t="shared" si="180"/>
        <v>-28968.38</v>
      </c>
      <c r="AB87" s="41">
        <f t="shared" si="181"/>
        <v>-28968.38</v>
      </c>
      <c r="AC87" s="41">
        <f t="shared" si="182"/>
        <v>-28968.38</v>
      </c>
      <c r="AD87" s="41">
        <f t="shared" si="183"/>
        <v>-28968.38</v>
      </c>
      <c r="AE87" s="41">
        <f t="shared" si="184"/>
        <v>-28968.38</v>
      </c>
      <c r="AF87" s="41">
        <f t="shared" si="185"/>
        <v>-28968.38</v>
      </c>
      <c r="AG87" s="23">
        <f t="shared" si="186"/>
        <v>-28968</v>
      </c>
      <c r="AH87" s="83">
        <v>0</v>
      </c>
      <c r="AI87" s="83">
        <v>0</v>
      </c>
      <c r="AJ87" s="31">
        <f>'[20]Pivot Additions'!AB36</f>
        <v>0</v>
      </c>
      <c r="AK87" s="31">
        <f>'[20]Pivot Additions'!AC36</f>
        <v>0</v>
      </c>
      <c r="AL87" s="31">
        <f>'[20]Pivot Additions'!AD36</f>
        <v>0</v>
      </c>
      <c r="AM87" s="31">
        <f>'[20]Pivot Additions'!AE36</f>
        <v>0</v>
      </c>
      <c r="AN87" s="31">
        <f>'[20]Pivot Additions'!AF36</f>
        <v>0</v>
      </c>
      <c r="AO87" s="31">
        <f>'[20]Pivot Additions'!AG36</f>
        <v>0</v>
      </c>
      <c r="AP87" s="41">
        <f>IF('Net Plant'!I87&gt;0,'Gross Plant'!L87*$AH87/12,0)</f>
        <v>0</v>
      </c>
      <c r="AQ87" s="41">
        <f>IF('Net Plant'!J87&gt;0,'Gross Plant'!M87*$AH87/12,0)</f>
        <v>0</v>
      </c>
      <c r="AR87" s="41">
        <f>IF('Net Plant'!K87&gt;0,'Gross Plant'!N87*$AH87/12,0)</f>
        <v>0</v>
      </c>
      <c r="AS87" s="41">
        <f>IF('Net Plant'!L87&gt;0,'Gross Plant'!O87*$AH87/12,0)</f>
        <v>0</v>
      </c>
      <c r="AT87" s="41">
        <f>IF('Net Plant'!M87&gt;0,'Gross Plant'!P87*$AH87/12,0)</f>
        <v>0</v>
      </c>
      <c r="AU87" s="41">
        <f>IF('Net Plant'!N87&gt;0,'Gross Plant'!Q87*$AH87/12,0)</f>
        <v>0</v>
      </c>
      <c r="AV87" s="41">
        <f>IF('Net Plant'!O87&gt;0,'Gross Plant'!R87*$AH87/12,0)</f>
        <v>0</v>
      </c>
      <c r="AW87" s="41">
        <f>IF('Net Plant'!P87&gt;0,'Gross Plant'!S87*$AH87/12,0)</f>
        <v>0</v>
      </c>
      <c r="AX87" s="41">
        <f>IF('Net Plant'!Q87&gt;0,'Gross Plant'!T87*$AH87/12,0)</f>
        <v>0</v>
      </c>
      <c r="AY87" s="41">
        <f>IF('Net Plant'!R87&gt;0,'Gross Plant'!U87*$AI87/12,0)</f>
        <v>0</v>
      </c>
      <c r="AZ87" s="41">
        <f>IF('Net Plant'!S87&gt;0,'Gross Plant'!V87*$AI87/12,0)</f>
        <v>0</v>
      </c>
      <c r="BA87" s="41">
        <f>IF('Net Plant'!T87&gt;0,'Gross Plant'!W87*$AI87/12,0)</f>
        <v>0</v>
      </c>
      <c r="BB87" s="41">
        <f>IF('Net Plant'!U87&gt;0,'Gross Plant'!X87*$AI87/12,0)</f>
        <v>0</v>
      </c>
      <c r="BC87" s="41">
        <f>IF('Net Plant'!V87&gt;0,'Gross Plant'!Y87*$AI87/12,0)</f>
        <v>0</v>
      </c>
      <c r="BD87" s="41">
        <f>IF('Net Plant'!W87&gt;0,'Gross Plant'!Z87*$AI87/12,0)</f>
        <v>0</v>
      </c>
      <c r="BE87" s="41">
        <f>IF('Net Plant'!X87&gt;0,'Gross Plant'!AA87*$AI87/12,0)</f>
        <v>0</v>
      </c>
      <c r="BF87" s="41">
        <f>IF('Net Plant'!Y87&gt;0,'Gross Plant'!AB87*$AI87/12,0)</f>
        <v>0</v>
      </c>
      <c r="BG87" s="41">
        <f>IF('Net Plant'!Z87&gt;0,'Gross Plant'!AC87*$AI87/12,0)</f>
        <v>0</v>
      </c>
      <c r="BH87" s="41">
        <f>IF('Net Plant'!AA87&gt;0,'Gross Plant'!AD87*$AI87/12,0)</f>
        <v>0</v>
      </c>
      <c r="BI87" s="41">
        <f>IF('Net Plant'!AB87&gt;0,'Gross Plant'!AE87*$AI87/12,0)</f>
        <v>0</v>
      </c>
      <c r="BJ87" s="41">
        <f>IF('Net Plant'!AC87&gt;0,'Gross Plant'!AF87*$AI87/12,0)</f>
        <v>0</v>
      </c>
      <c r="BK87" s="23">
        <f t="shared" si="187"/>
        <v>0</v>
      </c>
      <c r="BL87" s="41"/>
      <c r="BM87" s="31">
        <f>'[20]Pivot Retires'!AB36</f>
        <v>0</v>
      </c>
      <c r="BN87" s="31">
        <f>'[20]Pivot Retires'!AC36</f>
        <v>0</v>
      </c>
      <c r="BO87" s="31">
        <f>'[20]Pivot Retires'!AD36</f>
        <v>0</v>
      </c>
      <c r="BP87" s="31">
        <f>'[20]Pivot Retires'!AE36</f>
        <v>0</v>
      </c>
      <c r="BQ87" s="31">
        <f>'[20]Pivot Retires'!AF36</f>
        <v>0</v>
      </c>
      <c r="BR87" s="31">
        <f>'[20]Pivot Retires'!AG36</f>
        <v>0</v>
      </c>
      <c r="BS87" s="31">
        <f>'Gross Plant'!BQ87</f>
        <v>0</v>
      </c>
      <c r="BT87" s="41">
        <f>'Gross Plant'!BR87</f>
        <v>0</v>
      </c>
      <c r="BU87" s="41">
        <f>'Gross Plant'!BS87</f>
        <v>0</v>
      </c>
      <c r="BV87" s="41">
        <f>'Gross Plant'!BT87</f>
        <v>0</v>
      </c>
      <c r="BW87" s="41">
        <f>'Gross Plant'!BU87</f>
        <v>0</v>
      </c>
      <c r="BX87" s="41">
        <f>'Gross Plant'!BV87</f>
        <v>0</v>
      </c>
      <c r="BY87" s="41">
        <f>'Gross Plant'!BW87</f>
        <v>0</v>
      </c>
      <c r="BZ87" s="41">
        <f>'Gross Plant'!BX87</f>
        <v>0</v>
      </c>
      <c r="CA87" s="41">
        <f>'Gross Plant'!BY87</f>
        <v>0</v>
      </c>
      <c r="CB87" s="41">
        <f>'Gross Plant'!BZ87</f>
        <v>0</v>
      </c>
      <c r="CC87" s="41">
        <f>'Gross Plant'!CA87</f>
        <v>0</v>
      </c>
      <c r="CD87" s="41">
        <f>'Gross Plant'!CB87</f>
        <v>0</v>
      </c>
      <c r="CE87" s="41">
        <f>'Gross Plant'!CC87</f>
        <v>0</v>
      </c>
      <c r="CF87" s="41">
        <f>'Gross Plant'!CD87</f>
        <v>0</v>
      </c>
      <c r="CG87" s="41">
        <f>'Gross Plant'!CE87</f>
        <v>0</v>
      </c>
      <c r="CH87" s="41">
        <f>'Gross Plant'!CF87</f>
        <v>0</v>
      </c>
      <c r="CI87" s="41">
        <f>'Gross Plant'!CG87</f>
        <v>0</v>
      </c>
      <c r="CJ87" s="41">
        <f>'Gross Plant'!CH87</f>
        <v>0</v>
      </c>
      <c r="CK87" s="41">
        <f>'Gross Plant'!CI87</f>
        <v>0</v>
      </c>
      <c r="CL87" s="41">
        <f>'Gross Plant'!CJ87</f>
        <v>0</v>
      </c>
      <c r="CM87" s="41">
        <f>'Gross Plant'!CK87</f>
        <v>0</v>
      </c>
      <c r="CN87" s="41"/>
      <c r="CO87" s="31">
        <f>'[20]Pivot Transfers'!AB36</f>
        <v>0</v>
      </c>
      <c r="CP87" s="31">
        <f>'[20]Pivot Transfers'!AC36</f>
        <v>0</v>
      </c>
      <c r="CQ87" s="31">
        <f>'[20]Pivot Transfers'!AD36</f>
        <v>0</v>
      </c>
      <c r="CR87" s="31">
        <f>'[20]Pivot Transfers'!AE36</f>
        <v>0</v>
      </c>
      <c r="CS87" s="31">
        <f>'[20]Pivot Transfers'!AF36</f>
        <v>0</v>
      </c>
      <c r="CT87" s="31">
        <f>'[20]Pivot Transfers'!AG36</f>
        <v>0</v>
      </c>
      <c r="CU87" s="31">
        <v>0</v>
      </c>
      <c r="CV87" s="31">
        <v>0</v>
      </c>
      <c r="CW87" s="31">
        <v>0</v>
      </c>
      <c r="CX87" s="31">
        <v>0</v>
      </c>
      <c r="CY87" s="31">
        <v>0</v>
      </c>
      <c r="CZ87" s="31">
        <v>0</v>
      </c>
      <c r="DA87" s="41">
        <v>0</v>
      </c>
      <c r="DB87" s="41">
        <v>0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0</v>
      </c>
      <c r="DP87" s="41"/>
      <c r="DQ87" s="31">
        <f>'[20]Pivot COR'!AB36</f>
        <v>0</v>
      </c>
      <c r="DR87" s="31">
        <f>'[20]Pivot COR'!AC36</f>
        <v>0</v>
      </c>
      <c r="DS87" s="31">
        <f>'[20]Pivot COR'!AD36</f>
        <v>0</v>
      </c>
      <c r="DT87" s="31">
        <f>'[20]Pivot COR'!AE36</f>
        <v>0</v>
      </c>
      <c r="DU87" s="31">
        <f>'[20]Pivot COR'!AF36</f>
        <v>0</v>
      </c>
      <c r="DV87" s="31">
        <f>'[20]Pivot COR'!AG36</f>
        <v>0</v>
      </c>
      <c r="DW87" s="60">
        <f>SUM('Gross Plant'!$AH87:$AM87)/SUM('Gross Plant'!$AH$157:$AM$157)*$DW$157</f>
        <v>0</v>
      </c>
      <c r="DX87" s="60">
        <f>-SUM('Gross Plant'!$AH87:$AM87)/SUM('Gross Plant'!$AH$157:$AM$157)*'Capital Spending'!D$12*Reserve!$DW$1</f>
        <v>0</v>
      </c>
      <c r="DY87" s="60">
        <f>-SUM('Gross Plant'!$AH87:$AM87)/SUM('Gross Plant'!$AH$157:$AM$157)*'Capital Spending'!E$12*Reserve!$DW$1</f>
        <v>0</v>
      </c>
      <c r="DZ87" s="60">
        <f>-SUM('Gross Plant'!$AH87:$AM87)/SUM('Gross Plant'!$AH$157:$AM$157)*'Capital Spending'!F$12*Reserve!$DW$1</f>
        <v>0</v>
      </c>
      <c r="EA87" s="60">
        <f>-SUM('Gross Plant'!$AH87:$AM87)/SUM('Gross Plant'!$AH$157:$AM$157)*'Capital Spending'!G$12*Reserve!$DW$1</f>
        <v>0</v>
      </c>
      <c r="EB87" s="60">
        <f>-SUM('Gross Plant'!$AH87:$AM87)/SUM('Gross Plant'!$AH$157:$AM$157)*'Capital Spending'!H$12*Reserve!$DW$1</f>
        <v>0</v>
      </c>
      <c r="EC87" s="60">
        <f>-SUM('Gross Plant'!$AH87:$AM87)/SUM('Gross Plant'!$AH$157:$AM$157)*'Capital Spending'!I$12*Reserve!$DW$1</f>
        <v>0</v>
      </c>
      <c r="ED87" s="60">
        <f>-SUM('Gross Plant'!$AH87:$AM87)/SUM('Gross Plant'!$AH$157:$AM$157)*'Capital Spending'!J$12*Reserve!$DW$1</f>
        <v>0</v>
      </c>
      <c r="EE87" s="60">
        <f>-SUM('Gross Plant'!$AH87:$AM87)/SUM('Gross Plant'!$AH$157:$AM$157)*'Capital Spending'!K$12*Reserve!$DW$1</f>
        <v>0</v>
      </c>
      <c r="EF87" s="60">
        <f>-SUM('Gross Plant'!$AH87:$AM87)/SUM('Gross Plant'!$AH$157:$AM$157)*'Capital Spending'!L$12*Reserve!$DW$1</f>
        <v>0</v>
      </c>
      <c r="EG87" s="60">
        <f>-SUM('Gross Plant'!$AH87:$AM87)/SUM('Gross Plant'!$AH$157:$AM$157)*'Capital Spending'!M$12*Reserve!$DW$1</f>
        <v>0</v>
      </c>
      <c r="EH87" s="60">
        <f>-SUM('Gross Plant'!$AH87:$AM87)/SUM('Gross Plant'!$AH$157:$AM$157)*'Capital Spending'!N$12*Reserve!$DW$1</f>
        <v>0</v>
      </c>
      <c r="EI87" s="60">
        <f>-SUM('Gross Plant'!$AH87:$AM87)/SUM('Gross Plant'!$AH$157:$AM$157)*'Capital Spending'!O$12*Reserve!$DW$1</f>
        <v>0</v>
      </c>
      <c r="EJ87" s="60">
        <f>-SUM('Gross Plant'!$AH87:$AM87)/SUM('Gross Plant'!$AH$157:$AM$157)*'Capital Spending'!P$12*Reserve!$DW$1</f>
        <v>0</v>
      </c>
      <c r="EK87" s="60">
        <f>-SUM('Gross Plant'!$AH87:$AM87)/SUM('Gross Plant'!$AH$157:$AM$157)*'Capital Spending'!Q$12*Reserve!$DW$1</f>
        <v>0</v>
      </c>
      <c r="EL87" s="60">
        <f>-SUM('Gross Plant'!$AH87:$AM87)/SUM('Gross Plant'!$AH$157:$AM$157)*'Capital Spending'!R$12*Reserve!$DW$1</f>
        <v>0</v>
      </c>
      <c r="EM87" s="60">
        <f>-SUM('Gross Plant'!$AH87:$AM87)/SUM('Gross Plant'!$AH$157:$AM$157)*'Capital Spending'!S$12*Reserve!$DW$1</f>
        <v>0</v>
      </c>
      <c r="EN87" s="60">
        <f>-SUM('Gross Plant'!$AH87:$AM87)/SUM('Gross Plant'!$AH$157:$AM$157)*'Capital Spending'!T$12*Reserve!$DW$1</f>
        <v>0</v>
      </c>
      <c r="EO87" s="60">
        <f>-SUM('Gross Plant'!$AH87:$AM87)/SUM('Gross Plant'!$AH$157:$AM$157)*'Capital Spending'!U$12*Reserve!$DW$1</f>
        <v>0</v>
      </c>
      <c r="EP87" s="60">
        <f>-SUM('Gross Plant'!$AH87:$AM87)/SUM('Gross Plant'!$AH$157:$AM$157)*'Capital Spending'!V$12*Reserve!$DW$1</f>
        <v>0</v>
      </c>
      <c r="EQ87" s="60">
        <f>-SUM('Gross Plant'!$AH87:$AM87)/SUM('Gross Plant'!$AH$157:$AM$157)*'Capital Spending'!W$12*Reserve!$DW$1</f>
        <v>0</v>
      </c>
    </row>
    <row r="88" spans="1:147">
      <c r="A88" s="51">
        <v>33400</v>
      </c>
      <c r="B88" t="s">
        <v>79</v>
      </c>
      <c r="C88" s="53">
        <f t="shared" si="157"/>
        <v>1562.9869230769229</v>
      </c>
      <c r="D88" s="53">
        <f t="shared" si="158"/>
        <v>1572.34</v>
      </c>
      <c r="E88" s="72">
        <f>'[20]Pivot End Balances'!AA37</f>
        <v>1537.6</v>
      </c>
      <c r="F88" s="41">
        <f t="shared" si="159"/>
        <v>1543.3899999999999</v>
      </c>
      <c r="G88" s="41">
        <f t="shared" si="160"/>
        <v>1549.1799999999998</v>
      </c>
      <c r="H88" s="41">
        <f t="shared" si="161"/>
        <v>1554.9699999999998</v>
      </c>
      <c r="I88" s="41">
        <f t="shared" si="162"/>
        <v>1560.7599999999998</v>
      </c>
      <c r="J88" s="41">
        <f t="shared" si="163"/>
        <v>1566.5499999999997</v>
      </c>
      <c r="K88" s="41">
        <f t="shared" si="164"/>
        <v>1572.3399999999997</v>
      </c>
      <c r="L88" s="41">
        <f t="shared" si="165"/>
        <v>1572.3399999999997</v>
      </c>
      <c r="M88" s="41">
        <f t="shared" si="166"/>
        <v>1572.3399999999997</v>
      </c>
      <c r="N88" s="41">
        <f t="shared" si="167"/>
        <v>1572.3399999999997</v>
      </c>
      <c r="O88" s="41">
        <f t="shared" si="168"/>
        <v>1572.3399999999997</v>
      </c>
      <c r="P88" s="41">
        <f t="shared" si="169"/>
        <v>1572.3399999999997</v>
      </c>
      <c r="Q88" s="41">
        <f t="shared" si="170"/>
        <v>1572.3399999999997</v>
      </c>
      <c r="R88" s="41">
        <f t="shared" si="171"/>
        <v>1572.3399999999997</v>
      </c>
      <c r="S88" s="41">
        <f t="shared" si="172"/>
        <v>1572.3399999999997</v>
      </c>
      <c r="T88" s="41">
        <f t="shared" si="173"/>
        <v>1572.3399999999997</v>
      </c>
      <c r="U88" s="44">
        <f t="shared" si="174"/>
        <v>1572.3399999999997</v>
      </c>
      <c r="V88" s="41">
        <f t="shared" si="175"/>
        <v>1572.3399999999997</v>
      </c>
      <c r="W88" s="41">
        <f t="shared" si="176"/>
        <v>1572.3399999999997</v>
      </c>
      <c r="X88" s="41">
        <f t="shared" si="177"/>
        <v>1572.3399999999997</v>
      </c>
      <c r="Y88" s="41">
        <f t="shared" si="178"/>
        <v>1572.3399999999997</v>
      </c>
      <c r="Z88" s="41">
        <f t="shared" si="179"/>
        <v>1572.3399999999997</v>
      </c>
      <c r="AA88" s="41">
        <f t="shared" si="180"/>
        <v>1572.3399999999997</v>
      </c>
      <c r="AB88" s="41">
        <f t="shared" si="181"/>
        <v>1572.3399999999997</v>
      </c>
      <c r="AC88" s="41">
        <f t="shared" si="182"/>
        <v>1572.3399999999997</v>
      </c>
      <c r="AD88" s="41">
        <f t="shared" si="183"/>
        <v>1572.3399999999997</v>
      </c>
      <c r="AE88" s="41">
        <f t="shared" si="184"/>
        <v>1572.3399999999997</v>
      </c>
      <c r="AF88" s="41">
        <f t="shared" si="185"/>
        <v>1572.3399999999997</v>
      </c>
      <c r="AG88" s="23">
        <f t="shared" si="186"/>
        <v>1572</v>
      </c>
      <c r="AH88" s="83">
        <v>3.1699999999999999E-2</v>
      </c>
      <c r="AI88" s="83">
        <v>3.1699999999999999E-2</v>
      </c>
      <c r="AJ88" s="31">
        <f>'[20]Pivot Additions'!AB37</f>
        <v>5.79</v>
      </c>
      <c r="AK88" s="31">
        <f>'[20]Pivot Additions'!AC37</f>
        <v>5.79</v>
      </c>
      <c r="AL88" s="31">
        <f>'[20]Pivot Additions'!AD37</f>
        <v>5.79</v>
      </c>
      <c r="AM88" s="31">
        <f>'[20]Pivot Additions'!AE37</f>
        <v>5.79</v>
      </c>
      <c r="AN88" s="31">
        <f>'[20]Pivot Additions'!AF37</f>
        <v>5.79</v>
      </c>
      <c r="AO88" s="31">
        <f>'[20]Pivot Additions'!AG37</f>
        <v>5.79</v>
      </c>
      <c r="AP88" s="41">
        <f>IF('Net Plant'!I88&gt;0,'Gross Plant'!L88*$AH88/12,0)</f>
        <v>0</v>
      </c>
      <c r="AQ88" s="41">
        <f>IF('Net Plant'!J88&gt;0,'Gross Plant'!M88*$AH88/12,0)</f>
        <v>0</v>
      </c>
      <c r="AR88" s="41">
        <f>IF('Net Plant'!K88&gt;0,'Gross Plant'!N88*$AH88/12,0)</f>
        <v>0</v>
      </c>
      <c r="AS88" s="41">
        <f>IF('Net Plant'!L88&gt;0,'Gross Plant'!O88*$AH88/12,0)</f>
        <v>0</v>
      </c>
      <c r="AT88" s="41">
        <f>IF('Net Plant'!M88&gt;0,'Gross Plant'!P88*$AH88/12,0)</f>
        <v>0</v>
      </c>
      <c r="AU88" s="41">
        <f>IF('Net Plant'!N88&gt;0,'Gross Plant'!Q88*$AH88/12,0)</f>
        <v>0</v>
      </c>
      <c r="AV88" s="41">
        <f>IF('Net Plant'!O88&gt;0,'Gross Plant'!R88*$AH88/12,0)</f>
        <v>0</v>
      </c>
      <c r="AW88" s="41">
        <f>IF('Net Plant'!P88&gt;0,'Gross Plant'!S88*$AH88/12,0)</f>
        <v>0</v>
      </c>
      <c r="AX88" s="41">
        <f>IF('Net Plant'!Q88&gt;0,'Gross Plant'!T88*$AH88/12,0)</f>
        <v>0</v>
      </c>
      <c r="AY88" s="41">
        <f>IF('Net Plant'!R88&gt;0,'Gross Plant'!U88*$AI88/12,0)</f>
        <v>0</v>
      </c>
      <c r="AZ88" s="41">
        <f>IF('Net Plant'!S88&gt;0,'Gross Plant'!V88*$AI88/12,0)</f>
        <v>0</v>
      </c>
      <c r="BA88" s="41">
        <f>IF('Net Plant'!T88&gt;0,'Gross Plant'!W88*$AI88/12,0)</f>
        <v>0</v>
      </c>
      <c r="BB88" s="41">
        <f>IF('Net Plant'!U88&gt;0,'Gross Plant'!X88*$AI88/12,0)</f>
        <v>0</v>
      </c>
      <c r="BC88" s="41">
        <f>IF('Net Plant'!V88&gt;0,'Gross Plant'!Y88*$AI88/12,0)</f>
        <v>0</v>
      </c>
      <c r="BD88" s="41">
        <f>IF('Net Plant'!W88&gt;0,'Gross Plant'!Z88*$AI88/12,0)</f>
        <v>0</v>
      </c>
      <c r="BE88" s="41">
        <f>IF('Net Plant'!X88&gt;0,'Gross Plant'!AA88*$AI88/12,0)</f>
        <v>0</v>
      </c>
      <c r="BF88" s="41">
        <f>IF('Net Plant'!Y88&gt;0,'Gross Plant'!AB88*$AI88/12,0)</f>
        <v>0</v>
      </c>
      <c r="BG88" s="41">
        <f>IF('Net Plant'!Z88&gt;0,'Gross Plant'!AC88*$AI88/12,0)</f>
        <v>0</v>
      </c>
      <c r="BH88" s="41">
        <f>IF('Net Plant'!AA88&gt;0,'Gross Plant'!AD88*$AI88/12,0)</f>
        <v>0</v>
      </c>
      <c r="BI88" s="41">
        <f>IF('Net Plant'!AB88&gt;0,'Gross Plant'!AE88*$AI88/12,0)</f>
        <v>0</v>
      </c>
      <c r="BJ88" s="41">
        <f>IF('Net Plant'!AC88&gt;0,'Gross Plant'!AF88*$AI88/12,0)</f>
        <v>0</v>
      </c>
      <c r="BK88" s="23">
        <f t="shared" si="187"/>
        <v>0</v>
      </c>
      <c r="BL88" s="41"/>
      <c r="BM88" s="31">
        <f>'[20]Pivot Retires'!AB37</f>
        <v>0</v>
      </c>
      <c r="BN88" s="31">
        <f>'[20]Pivot Retires'!AC37</f>
        <v>0</v>
      </c>
      <c r="BO88" s="31">
        <f>'[20]Pivot Retires'!AD37</f>
        <v>0</v>
      </c>
      <c r="BP88" s="31">
        <f>'[20]Pivot Retires'!AE37</f>
        <v>0</v>
      </c>
      <c r="BQ88" s="31">
        <f>'[20]Pivot Retires'!AF37</f>
        <v>0</v>
      </c>
      <c r="BR88" s="31">
        <f>'[20]Pivot Retires'!AG37</f>
        <v>0</v>
      </c>
      <c r="BS88" s="31">
        <f>'Gross Plant'!BQ88</f>
        <v>0</v>
      </c>
      <c r="BT88" s="41">
        <f>'Gross Plant'!BR88</f>
        <v>0</v>
      </c>
      <c r="BU88" s="41">
        <f>'Gross Plant'!BS88</f>
        <v>0</v>
      </c>
      <c r="BV88" s="41">
        <f>'Gross Plant'!BT88</f>
        <v>0</v>
      </c>
      <c r="BW88" s="41">
        <f>'Gross Plant'!BU88</f>
        <v>0</v>
      </c>
      <c r="BX88" s="41">
        <f>'Gross Plant'!BV88</f>
        <v>0</v>
      </c>
      <c r="BY88" s="41">
        <f>'Gross Plant'!BW88</f>
        <v>0</v>
      </c>
      <c r="BZ88" s="41">
        <f>'Gross Plant'!BX88</f>
        <v>0</v>
      </c>
      <c r="CA88" s="41">
        <f>'Gross Plant'!BY88</f>
        <v>0</v>
      </c>
      <c r="CB88" s="41">
        <f>'Gross Plant'!BZ88</f>
        <v>0</v>
      </c>
      <c r="CC88" s="41">
        <f>'Gross Plant'!CA88</f>
        <v>0</v>
      </c>
      <c r="CD88" s="41">
        <f>'Gross Plant'!CB88</f>
        <v>0</v>
      </c>
      <c r="CE88" s="41">
        <f>'Gross Plant'!CC88</f>
        <v>0</v>
      </c>
      <c r="CF88" s="41">
        <f>'Gross Plant'!CD88</f>
        <v>0</v>
      </c>
      <c r="CG88" s="41">
        <f>'Gross Plant'!CE88</f>
        <v>0</v>
      </c>
      <c r="CH88" s="41">
        <f>'Gross Plant'!CF88</f>
        <v>0</v>
      </c>
      <c r="CI88" s="41">
        <f>'Gross Plant'!CG88</f>
        <v>0</v>
      </c>
      <c r="CJ88" s="41">
        <f>'Gross Plant'!CH88</f>
        <v>0</v>
      </c>
      <c r="CK88" s="41">
        <f>'Gross Plant'!CI88</f>
        <v>0</v>
      </c>
      <c r="CL88" s="41">
        <f>'Gross Plant'!CJ88</f>
        <v>0</v>
      </c>
      <c r="CM88" s="41">
        <f>'Gross Plant'!CK88</f>
        <v>0</v>
      </c>
      <c r="CN88" s="41"/>
      <c r="CO88" s="31">
        <f>'[20]Pivot Transfers'!AB37</f>
        <v>0</v>
      </c>
      <c r="CP88" s="31">
        <f>'[20]Pivot Transfers'!AC37</f>
        <v>0</v>
      </c>
      <c r="CQ88" s="31">
        <f>'[20]Pivot Transfers'!AD37</f>
        <v>0</v>
      </c>
      <c r="CR88" s="31">
        <f>'[20]Pivot Transfers'!AE37</f>
        <v>0</v>
      </c>
      <c r="CS88" s="31">
        <f>'[20]Pivot Transfers'!AF37</f>
        <v>0</v>
      </c>
      <c r="CT88" s="31">
        <f>'[20]Pivot Transfers'!AG37</f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/>
      <c r="DQ88" s="31">
        <f>'[20]Pivot COR'!AB37</f>
        <v>0</v>
      </c>
      <c r="DR88" s="31">
        <f>'[20]Pivot COR'!AC37</f>
        <v>0</v>
      </c>
      <c r="DS88" s="31">
        <f>'[20]Pivot COR'!AD37</f>
        <v>0</v>
      </c>
      <c r="DT88" s="31">
        <f>'[20]Pivot COR'!AE37</f>
        <v>0</v>
      </c>
      <c r="DU88" s="31">
        <f>'[20]Pivot COR'!AF37</f>
        <v>0</v>
      </c>
      <c r="DV88" s="31">
        <f>'[20]Pivot COR'!AG37</f>
        <v>0</v>
      </c>
      <c r="DW88" s="60">
        <f>SUM('Gross Plant'!$AH88:$AM88)/SUM('Gross Plant'!$AH$157:$AM$157)*$DW$157</f>
        <v>0</v>
      </c>
      <c r="DX88" s="60">
        <f>-SUM('Gross Plant'!$AH88:$AM88)/SUM('Gross Plant'!$AH$157:$AM$157)*'Capital Spending'!D$12*Reserve!$DW$1</f>
        <v>0</v>
      </c>
      <c r="DY88" s="60">
        <f>-SUM('Gross Plant'!$AH88:$AM88)/SUM('Gross Plant'!$AH$157:$AM$157)*'Capital Spending'!E$12*Reserve!$DW$1</f>
        <v>0</v>
      </c>
      <c r="DZ88" s="60">
        <f>-SUM('Gross Plant'!$AH88:$AM88)/SUM('Gross Plant'!$AH$157:$AM$157)*'Capital Spending'!F$12*Reserve!$DW$1</f>
        <v>0</v>
      </c>
      <c r="EA88" s="60">
        <f>-SUM('Gross Plant'!$AH88:$AM88)/SUM('Gross Plant'!$AH$157:$AM$157)*'Capital Spending'!G$12*Reserve!$DW$1</f>
        <v>0</v>
      </c>
      <c r="EB88" s="60">
        <f>-SUM('Gross Plant'!$AH88:$AM88)/SUM('Gross Plant'!$AH$157:$AM$157)*'Capital Spending'!H$12*Reserve!$DW$1</f>
        <v>0</v>
      </c>
      <c r="EC88" s="60">
        <f>-SUM('Gross Plant'!$AH88:$AM88)/SUM('Gross Plant'!$AH$157:$AM$157)*'Capital Spending'!I$12*Reserve!$DW$1</f>
        <v>0</v>
      </c>
      <c r="ED88" s="60">
        <f>-SUM('Gross Plant'!$AH88:$AM88)/SUM('Gross Plant'!$AH$157:$AM$157)*'Capital Spending'!J$12*Reserve!$DW$1</f>
        <v>0</v>
      </c>
      <c r="EE88" s="60">
        <f>-SUM('Gross Plant'!$AH88:$AM88)/SUM('Gross Plant'!$AH$157:$AM$157)*'Capital Spending'!K$12*Reserve!$DW$1</f>
        <v>0</v>
      </c>
      <c r="EF88" s="60">
        <f>-SUM('Gross Plant'!$AH88:$AM88)/SUM('Gross Plant'!$AH$157:$AM$157)*'Capital Spending'!L$12*Reserve!$DW$1</f>
        <v>0</v>
      </c>
      <c r="EG88" s="60">
        <f>-SUM('Gross Plant'!$AH88:$AM88)/SUM('Gross Plant'!$AH$157:$AM$157)*'Capital Spending'!M$12*Reserve!$DW$1</f>
        <v>0</v>
      </c>
      <c r="EH88" s="60">
        <f>-SUM('Gross Plant'!$AH88:$AM88)/SUM('Gross Plant'!$AH$157:$AM$157)*'Capital Spending'!N$12*Reserve!$DW$1</f>
        <v>0</v>
      </c>
      <c r="EI88" s="60">
        <f>-SUM('Gross Plant'!$AH88:$AM88)/SUM('Gross Plant'!$AH$157:$AM$157)*'Capital Spending'!O$12*Reserve!$DW$1</f>
        <v>0</v>
      </c>
      <c r="EJ88" s="60">
        <f>-SUM('Gross Plant'!$AH88:$AM88)/SUM('Gross Plant'!$AH$157:$AM$157)*'Capital Spending'!P$12*Reserve!$DW$1</f>
        <v>0</v>
      </c>
      <c r="EK88" s="60">
        <f>-SUM('Gross Plant'!$AH88:$AM88)/SUM('Gross Plant'!$AH$157:$AM$157)*'Capital Spending'!Q$12*Reserve!$DW$1</f>
        <v>0</v>
      </c>
      <c r="EL88" s="60">
        <f>-SUM('Gross Plant'!$AH88:$AM88)/SUM('Gross Plant'!$AH$157:$AM$157)*'Capital Spending'!R$12*Reserve!$DW$1</f>
        <v>0</v>
      </c>
      <c r="EM88" s="60">
        <f>-SUM('Gross Plant'!$AH88:$AM88)/SUM('Gross Plant'!$AH$157:$AM$157)*'Capital Spending'!S$12*Reserve!$DW$1</f>
        <v>0</v>
      </c>
      <c r="EN88" s="60">
        <f>-SUM('Gross Plant'!$AH88:$AM88)/SUM('Gross Plant'!$AH$157:$AM$157)*'Capital Spending'!T$12*Reserve!$DW$1</f>
        <v>0</v>
      </c>
      <c r="EO88" s="60">
        <f>-SUM('Gross Plant'!$AH88:$AM88)/SUM('Gross Plant'!$AH$157:$AM$157)*'Capital Spending'!U$12*Reserve!$DW$1</f>
        <v>0</v>
      </c>
      <c r="EP88" s="60">
        <f>-SUM('Gross Plant'!$AH88:$AM88)/SUM('Gross Plant'!$AH$157:$AM$157)*'Capital Spending'!V$12*Reserve!$DW$1</f>
        <v>0</v>
      </c>
      <c r="EQ88" s="60">
        <f>-SUM('Gross Plant'!$AH88:$AM88)/SUM('Gross Plant'!$AH$157:$AM$157)*'Capital Spending'!W$12*Reserve!$DW$1</f>
        <v>0</v>
      </c>
    </row>
    <row r="89" spans="1:147">
      <c r="A89" s="51">
        <v>35010</v>
      </c>
      <c r="B89" t="s">
        <v>80</v>
      </c>
      <c r="C89" s="53">
        <f t="shared" si="157"/>
        <v>0</v>
      </c>
      <c r="D89" s="53">
        <f t="shared" si="158"/>
        <v>0</v>
      </c>
      <c r="E89" s="72">
        <f>'[20]Pivot End Balances'!AA38</f>
        <v>0</v>
      </c>
      <c r="F89" s="41">
        <f t="shared" si="159"/>
        <v>0</v>
      </c>
      <c r="G89" s="41">
        <f t="shared" si="160"/>
        <v>0</v>
      </c>
      <c r="H89" s="41">
        <f t="shared" si="161"/>
        <v>0</v>
      </c>
      <c r="I89" s="41">
        <f t="shared" si="162"/>
        <v>0</v>
      </c>
      <c r="J89" s="41">
        <f t="shared" si="163"/>
        <v>0</v>
      </c>
      <c r="K89" s="41">
        <f t="shared" si="164"/>
        <v>0</v>
      </c>
      <c r="L89" s="41">
        <f t="shared" si="165"/>
        <v>0</v>
      </c>
      <c r="M89" s="41">
        <f t="shared" si="166"/>
        <v>0</v>
      </c>
      <c r="N89" s="41">
        <f t="shared" si="167"/>
        <v>0</v>
      </c>
      <c r="O89" s="41">
        <f t="shared" si="168"/>
        <v>0</v>
      </c>
      <c r="P89" s="41">
        <f t="shared" si="169"/>
        <v>0</v>
      </c>
      <c r="Q89" s="41">
        <f t="shared" si="170"/>
        <v>0</v>
      </c>
      <c r="R89" s="41">
        <f t="shared" si="171"/>
        <v>0</v>
      </c>
      <c r="S89" s="41">
        <f t="shared" si="172"/>
        <v>0</v>
      </c>
      <c r="T89" s="41">
        <f t="shared" si="173"/>
        <v>0</v>
      </c>
      <c r="U89" s="41">
        <f t="shared" si="174"/>
        <v>0</v>
      </c>
      <c r="V89" s="41">
        <f t="shared" si="175"/>
        <v>0</v>
      </c>
      <c r="W89" s="41">
        <f t="shared" si="176"/>
        <v>0</v>
      </c>
      <c r="X89" s="41">
        <f t="shared" si="177"/>
        <v>0</v>
      </c>
      <c r="Y89" s="41">
        <f t="shared" si="178"/>
        <v>0</v>
      </c>
      <c r="Z89" s="41">
        <f t="shared" si="179"/>
        <v>0</v>
      </c>
      <c r="AA89" s="41">
        <f t="shared" si="180"/>
        <v>0</v>
      </c>
      <c r="AB89" s="41">
        <f t="shared" si="181"/>
        <v>0</v>
      </c>
      <c r="AC89" s="41">
        <f t="shared" si="182"/>
        <v>0</v>
      </c>
      <c r="AD89" s="41">
        <f t="shared" si="183"/>
        <v>0</v>
      </c>
      <c r="AE89" s="41">
        <f t="shared" si="184"/>
        <v>0</v>
      </c>
      <c r="AF89" s="41">
        <f t="shared" si="185"/>
        <v>0</v>
      </c>
      <c r="AG89" s="23">
        <f t="shared" si="186"/>
        <v>0</v>
      </c>
      <c r="AH89" s="83">
        <f>'[25]Kentucky Direct'!E15</f>
        <v>0</v>
      </c>
      <c r="AI89" s="83">
        <f>'[25]Kentucky Direct'!F15</f>
        <v>0</v>
      </c>
      <c r="AJ89" s="31">
        <f>'[20]Pivot Additions'!AB38</f>
        <v>0</v>
      </c>
      <c r="AK89" s="31">
        <f>'[20]Pivot Additions'!AC38</f>
        <v>0</v>
      </c>
      <c r="AL89" s="31">
        <f>'[20]Pivot Additions'!AD38</f>
        <v>0</v>
      </c>
      <c r="AM89" s="31">
        <f>'[20]Pivot Additions'!AE38</f>
        <v>0</v>
      </c>
      <c r="AN89" s="31">
        <f>'[20]Pivot Additions'!AF38</f>
        <v>0</v>
      </c>
      <c r="AO89" s="31">
        <f>'[20]Pivot Additions'!AG38</f>
        <v>0</v>
      </c>
      <c r="AP89" s="41">
        <f>IF('Net Plant'!I89&gt;0,'Gross Plant'!L89*$AH89/12,0)</f>
        <v>0</v>
      </c>
      <c r="AQ89" s="41">
        <f>IF('Net Plant'!J89&gt;0,'Gross Plant'!M89*$AH89/12,0)</f>
        <v>0</v>
      </c>
      <c r="AR89" s="41">
        <f>IF('Net Plant'!K89&gt;0,'Gross Plant'!N89*$AH89/12,0)</f>
        <v>0</v>
      </c>
      <c r="AS89" s="41">
        <f>IF('Net Plant'!L89&gt;0,'Gross Plant'!O89*$AH89/12,0)</f>
        <v>0</v>
      </c>
      <c r="AT89" s="41">
        <f>IF('Net Plant'!M89&gt;0,'Gross Plant'!P89*$AH89/12,0)</f>
        <v>0</v>
      </c>
      <c r="AU89" s="41">
        <f>IF('Net Plant'!N89&gt;0,'Gross Plant'!Q89*$AH89/12,0)</f>
        <v>0</v>
      </c>
      <c r="AV89" s="41">
        <f>IF('Net Plant'!O89&gt;0,'Gross Plant'!R89*$AH89/12,0)</f>
        <v>0</v>
      </c>
      <c r="AW89" s="41">
        <f>IF('Net Plant'!P89&gt;0,'Gross Plant'!S89*$AH89/12,0)</f>
        <v>0</v>
      </c>
      <c r="AX89" s="41">
        <f>IF('Net Plant'!Q89&gt;0,'Gross Plant'!T89*$AH89/12,0)</f>
        <v>0</v>
      </c>
      <c r="AY89" s="41">
        <f>IF('Net Plant'!R89&gt;0,'Gross Plant'!U89*$AI89/12,0)</f>
        <v>0</v>
      </c>
      <c r="AZ89" s="41">
        <f>IF('Net Plant'!S89&gt;0,'Gross Plant'!V89*$AI89/12,0)</f>
        <v>0</v>
      </c>
      <c r="BA89" s="41">
        <f>IF('Net Plant'!T89&gt;0,'Gross Plant'!W89*$AI89/12,0)</f>
        <v>0</v>
      </c>
      <c r="BB89" s="41">
        <f>IF('Net Plant'!U89&gt;0,'Gross Plant'!X89*$AI89/12,0)</f>
        <v>0</v>
      </c>
      <c r="BC89" s="41">
        <f>IF('Net Plant'!V89&gt;0,'Gross Plant'!Y89*$AI89/12,0)</f>
        <v>0</v>
      </c>
      <c r="BD89" s="41">
        <f>IF('Net Plant'!W89&gt;0,'Gross Plant'!Z89*$AI89/12,0)</f>
        <v>0</v>
      </c>
      <c r="BE89" s="41">
        <f>IF('Net Plant'!X89&gt;0,'Gross Plant'!AA89*$AI89/12,0)</f>
        <v>0</v>
      </c>
      <c r="BF89" s="41">
        <f>IF('Net Plant'!Y89&gt;0,'Gross Plant'!AB89*$AI89/12,0)</f>
        <v>0</v>
      </c>
      <c r="BG89" s="41">
        <f>IF('Net Plant'!Z89&gt;0,'Gross Plant'!AC89*$AI89/12,0)</f>
        <v>0</v>
      </c>
      <c r="BH89" s="41">
        <f>IF('Net Plant'!AA89&gt;0,'Gross Plant'!AD89*$AI89/12,0)</f>
        <v>0</v>
      </c>
      <c r="BI89" s="41">
        <f>IF('Net Plant'!AB89&gt;0,'Gross Plant'!AE89*$AI89/12,0)</f>
        <v>0</v>
      </c>
      <c r="BJ89" s="41">
        <f>IF('Net Plant'!AC89&gt;0,'Gross Plant'!AF89*$AI89/12,0)</f>
        <v>0</v>
      </c>
      <c r="BK89" s="23">
        <f t="shared" si="187"/>
        <v>0</v>
      </c>
      <c r="BL89" s="41"/>
      <c r="BM89" s="31">
        <f>'[20]Pivot Retires'!AB38</f>
        <v>0</v>
      </c>
      <c r="BN89" s="31">
        <f>'[20]Pivot Retires'!AC38</f>
        <v>0</v>
      </c>
      <c r="BO89" s="31">
        <f>'[20]Pivot Retires'!AD38</f>
        <v>0</v>
      </c>
      <c r="BP89" s="31">
        <f>'[20]Pivot Retires'!AE38</f>
        <v>0</v>
      </c>
      <c r="BQ89" s="31">
        <f>'[20]Pivot Retires'!AF38</f>
        <v>0</v>
      </c>
      <c r="BR89" s="31">
        <f>'[20]Pivot Retires'!AG38</f>
        <v>0</v>
      </c>
      <c r="BS89" s="31">
        <f>'Gross Plant'!BQ89</f>
        <v>0</v>
      </c>
      <c r="BT89" s="41">
        <f>'Gross Plant'!BR89</f>
        <v>0</v>
      </c>
      <c r="BU89" s="41">
        <f>'Gross Plant'!BS89</f>
        <v>0</v>
      </c>
      <c r="BV89" s="41">
        <f>'Gross Plant'!BT89</f>
        <v>0</v>
      </c>
      <c r="BW89" s="41">
        <f>'Gross Plant'!BU89</f>
        <v>0</v>
      </c>
      <c r="BX89" s="41">
        <f>'Gross Plant'!BV89</f>
        <v>0</v>
      </c>
      <c r="BY89" s="41">
        <f>'Gross Plant'!BW89</f>
        <v>0</v>
      </c>
      <c r="BZ89" s="41">
        <f>'Gross Plant'!BX89</f>
        <v>0</v>
      </c>
      <c r="CA89" s="41">
        <f>'Gross Plant'!BY89</f>
        <v>0</v>
      </c>
      <c r="CB89" s="41">
        <f>'Gross Plant'!BZ89</f>
        <v>0</v>
      </c>
      <c r="CC89" s="41">
        <f>'Gross Plant'!CA89</f>
        <v>0</v>
      </c>
      <c r="CD89" s="41">
        <f>'Gross Plant'!CB89</f>
        <v>0</v>
      </c>
      <c r="CE89" s="41">
        <f>'Gross Plant'!CC89</f>
        <v>0</v>
      </c>
      <c r="CF89" s="41">
        <f>'Gross Plant'!CD89</f>
        <v>0</v>
      </c>
      <c r="CG89" s="41">
        <f>'Gross Plant'!CE89</f>
        <v>0</v>
      </c>
      <c r="CH89" s="41">
        <f>'Gross Plant'!CF89</f>
        <v>0</v>
      </c>
      <c r="CI89" s="41">
        <f>'Gross Plant'!CG89</f>
        <v>0</v>
      </c>
      <c r="CJ89" s="41">
        <f>'Gross Plant'!CH89</f>
        <v>0</v>
      </c>
      <c r="CK89" s="41">
        <f>'Gross Plant'!CI89</f>
        <v>0</v>
      </c>
      <c r="CL89" s="41">
        <f>'Gross Plant'!CJ89</f>
        <v>0</v>
      </c>
      <c r="CM89" s="41">
        <f>'Gross Plant'!CK89</f>
        <v>0</v>
      </c>
      <c r="CN89" s="41"/>
      <c r="CO89" s="31">
        <f>'[20]Pivot Transfers'!AB38</f>
        <v>0</v>
      </c>
      <c r="CP89" s="31">
        <f>'[20]Pivot Transfers'!AC38</f>
        <v>0</v>
      </c>
      <c r="CQ89" s="31">
        <f>'[20]Pivot Transfers'!AD38</f>
        <v>0</v>
      </c>
      <c r="CR89" s="31">
        <f>'[20]Pivot Transfers'!AE38</f>
        <v>0</v>
      </c>
      <c r="CS89" s="31">
        <f>'[20]Pivot Transfers'!AF38</f>
        <v>0</v>
      </c>
      <c r="CT89" s="31">
        <f>'[20]Pivot Transfers'!AG38</f>
        <v>0</v>
      </c>
      <c r="CU89" s="31">
        <v>0</v>
      </c>
      <c r="CV89" s="31">
        <v>0</v>
      </c>
      <c r="CW89" s="31">
        <v>0</v>
      </c>
      <c r="CX89" s="31">
        <v>0</v>
      </c>
      <c r="CY89" s="31">
        <v>0</v>
      </c>
      <c r="CZ89" s="3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/>
      <c r="DQ89" s="31">
        <f>'[20]Pivot COR'!AB38</f>
        <v>0</v>
      </c>
      <c r="DR89" s="31">
        <f>'[20]Pivot COR'!AC38</f>
        <v>0</v>
      </c>
      <c r="DS89" s="31">
        <f>'[20]Pivot COR'!AD38</f>
        <v>0</v>
      </c>
      <c r="DT89" s="31">
        <f>'[20]Pivot COR'!AE38</f>
        <v>0</v>
      </c>
      <c r="DU89" s="31">
        <f>'[20]Pivot COR'!AF38</f>
        <v>0</v>
      </c>
      <c r="DV89" s="31">
        <f>'[20]Pivot COR'!AG38</f>
        <v>0</v>
      </c>
      <c r="DW89" s="60">
        <f>SUM('Gross Plant'!$AH89:$AM89)/SUM('Gross Plant'!$AH$157:$AM$157)*$DW$157</f>
        <v>0</v>
      </c>
      <c r="DX89" s="60">
        <f>-SUM('Gross Plant'!$AH89:$AM89)/SUM('Gross Plant'!$AH$157:$AM$157)*'Capital Spending'!D$12*Reserve!$DW$1</f>
        <v>0</v>
      </c>
      <c r="DY89" s="60">
        <f>-SUM('Gross Plant'!$AH89:$AM89)/SUM('Gross Plant'!$AH$157:$AM$157)*'Capital Spending'!E$12*Reserve!$DW$1</f>
        <v>0</v>
      </c>
      <c r="DZ89" s="60">
        <f>-SUM('Gross Plant'!$AH89:$AM89)/SUM('Gross Plant'!$AH$157:$AM$157)*'Capital Spending'!F$12*Reserve!$DW$1</f>
        <v>0</v>
      </c>
      <c r="EA89" s="60">
        <f>-SUM('Gross Plant'!$AH89:$AM89)/SUM('Gross Plant'!$AH$157:$AM$157)*'Capital Spending'!G$12*Reserve!$DW$1</f>
        <v>0</v>
      </c>
      <c r="EB89" s="60">
        <f>-SUM('Gross Plant'!$AH89:$AM89)/SUM('Gross Plant'!$AH$157:$AM$157)*'Capital Spending'!H$12*Reserve!$DW$1</f>
        <v>0</v>
      </c>
      <c r="EC89" s="60">
        <f>-SUM('Gross Plant'!$AH89:$AM89)/SUM('Gross Plant'!$AH$157:$AM$157)*'Capital Spending'!I$12*Reserve!$DW$1</f>
        <v>0</v>
      </c>
      <c r="ED89" s="60">
        <f>-SUM('Gross Plant'!$AH89:$AM89)/SUM('Gross Plant'!$AH$157:$AM$157)*'Capital Spending'!J$12*Reserve!$DW$1</f>
        <v>0</v>
      </c>
      <c r="EE89" s="60">
        <f>-SUM('Gross Plant'!$AH89:$AM89)/SUM('Gross Plant'!$AH$157:$AM$157)*'Capital Spending'!K$12*Reserve!$DW$1</f>
        <v>0</v>
      </c>
      <c r="EF89" s="60">
        <f>-SUM('Gross Plant'!$AH89:$AM89)/SUM('Gross Plant'!$AH$157:$AM$157)*'Capital Spending'!L$12*Reserve!$DW$1</f>
        <v>0</v>
      </c>
      <c r="EG89" s="60">
        <f>-SUM('Gross Plant'!$AH89:$AM89)/SUM('Gross Plant'!$AH$157:$AM$157)*'Capital Spending'!M$12*Reserve!$DW$1</f>
        <v>0</v>
      </c>
      <c r="EH89" s="60">
        <f>-SUM('Gross Plant'!$AH89:$AM89)/SUM('Gross Plant'!$AH$157:$AM$157)*'Capital Spending'!N$12*Reserve!$DW$1</f>
        <v>0</v>
      </c>
      <c r="EI89" s="60">
        <f>-SUM('Gross Plant'!$AH89:$AM89)/SUM('Gross Plant'!$AH$157:$AM$157)*'Capital Spending'!O$12*Reserve!$DW$1</f>
        <v>0</v>
      </c>
      <c r="EJ89" s="60">
        <f>-SUM('Gross Plant'!$AH89:$AM89)/SUM('Gross Plant'!$AH$157:$AM$157)*'Capital Spending'!P$12*Reserve!$DW$1</f>
        <v>0</v>
      </c>
      <c r="EK89" s="60">
        <f>-SUM('Gross Plant'!$AH89:$AM89)/SUM('Gross Plant'!$AH$157:$AM$157)*'Capital Spending'!Q$12*Reserve!$DW$1</f>
        <v>0</v>
      </c>
      <c r="EL89" s="60">
        <f>-SUM('Gross Plant'!$AH89:$AM89)/SUM('Gross Plant'!$AH$157:$AM$157)*'Capital Spending'!R$12*Reserve!$DW$1</f>
        <v>0</v>
      </c>
      <c r="EM89" s="60">
        <f>-SUM('Gross Plant'!$AH89:$AM89)/SUM('Gross Plant'!$AH$157:$AM$157)*'Capital Spending'!S$12*Reserve!$DW$1</f>
        <v>0</v>
      </c>
      <c r="EN89" s="60">
        <f>-SUM('Gross Plant'!$AH89:$AM89)/SUM('Gross Plant'!$AH$157:$AM$157)*'Capital Spending'!T$12*Reserve!$DW$1</f>
        <v>0</v>
      </c>
      <c r="EO89" s="60">
        <f>-SUM('Gross Plant'!$AH89:$AM89)/SUM('Gross Plant'!$AH$157:$AM$157)*'Capital Spending'!U$12*Reserve!$DW$1</f>
        <v>0</v>
      </c>
      <c r="EP89" s="60">
        <f>-SUM('Gross Plant'!$AH89:$AM89)/SUM('Gross Plant'!$AH$157:$AM$157)*'Capital Spending'!V$12*Reserve!$DW$1</f>
        <v>0</v>
      </c>
      <c r="EQ89" s="60">
        <f>-SUM('Gross Plant'!$AH89:$AM89)/SUM('Gross Plant'!$AH$157:$AM$157)*'Capital Spending'!W$12*Reserve!$DW$1</f>
        <v>0</v>
      </c>
    </row>
    <row r="90" spans="1:147">
      <c r="A90" s="51">
        <v>35020</v>
      </c>
      <c r="B90" t="s">
        <v>81</v>
      </c>
      <c r="C90" s="53">
        <f t="shared" si="157"/>
        <v>5420.21</v>
      </c>
      <c r="D90" s="53">
        <f t="shared" si="158"/>
        <v>5420.21</v>
      </c>
      <c r="E90" s="72">
        <f>'[20]Pivot End Balances'!AA39</f>
        <v>5420.21</v>
      </c>
      <c r="F90" s="41">
        <f t="shared" si="159"/>
        <v>5420.21</v>
      </c>
      <c r="G90" s="41">
        <f t="shared" si="160"/>
        <v>5420.21</v>
      </c>
      <c r="H90" s="41">
        <f t="shared" si="161"/>
        <v>5420.21</v>
      </c>
      <c r="I90" s="41">
        <f t="shared" si="162"/>
        <v>5420.21</v>
      </c>
      <c r="J90" s="41">
        <f t="shared" si="163"/>
        <v>5420.21</v>
      </c>
      <c r="K90" s="41">
        <f t="shared" si="164"/>
        <v>5420.21</v>
      </c>
      <c r="L90" s="41">
        <f t="shared" si="165"/>
        <v>5420.21</v>
      </c>
      <c r="M90" s="41">
        <f t="shared" si="166"/>
        <v>5420.21</v>
      </c>
      <c r="N90" s="41">
        <f t="shared" si="167"/>
        <v>5420.21</v>
      </c>
      <c r="O90" s="41">
        <f t="shared" si="168"/>
        <v>5420.21</v>
      </c>
      <c r="P90" s="41">
        <f t="shared" si="169"/>
        <v>5420.21</v>
      </c>
      <c r="Q90" s="41">
        <f t="shared" si="170"/>
        <v>5420.21</v>
      </c>
      <c r="R90" s="41">
        <f t="shared" si="171"/>
        <v>5420.21</v>
      </c>
      <c r="S90" s="41">
        <f t="shared" si="172"/>
        <v>5420.21</v>
      </c>
      <c r="T90" s="41">
        <f t="shared" si="173"/>
        <v>5420.21</v>
      </c>
      <c r="U90" s="41">
        <f t="shared" si="174"/>
        <v>5420.21</v>
      </c>
      <c r="V90" s="41">
        <f t="shared" si="175"/>
        <v>5420.21</v>
      </c>
      <c r="W90" s="41">
        <f t="shared" si="176"/>
        <v>5420.21</v>
      </c>
      <c r="X90" s="41">
        <f t="shared" si="177"/>
        <v>5420.21</v>
      </c>
      <c r="Y90" s="41">
        <f t="shared" si="178"/>
        <v>5420.21</v>
      </c>
      <c r="Z90" s="41">
        <f t="shared" si="179"/>
        <v>5420.21</v>
      </c>
      <c r="AA90" s="41">
        <f t="shared" si="180"/>
        <v>5420.21</v>
      </c>
      <c r="AB90" s="41">
        <f t="shared" si="181"/>
        <v>5420.21</v>
      </c>
      <c r="AC90" s="41">
        <f t="shared" si="182"/>
        <v>5420.21</v>
      </c>
      <c r="AD90" s="41">
        <f t="shared" si="183"/>
        <v>5420.21</v>
      </c>
      <c r="AE90" s="41">
        <f t="shared" si="184"/>
        <v>5420.21</v>
      </c>
      <c r="AF90" s="41">
        <f t="shared" si="185"/>
        <v>5420.21</v>
      </c>
      <c r="AG90" s="23">
        <f t="shared" si="186"/>
        <v>5420</v>
      </c>
      <c r="AH90" s="83">
        <f>'[25]Kentucky Direct'!E16</f>
        <v>1.1999999999999999E-3</v>
      </c>
      <c r="AI90" s="83">
        <f>'[25]Kentucky Direct'!F16</f>
        <v>2.5000000000000001E-3</v>
      </c>
      <c r="AJ90" s="31">
        <f>'[20]Pivot Additions'!AB39</f>
        <v>0</v>
      </c>
      <c r="AK90" s="31">
        <f>'[20]Pivot Additions'!AC39</f>
        <v>0</v>
      </c>
      <c r="AL90" s="31">
        <f>'[20]Pivot Additions'!AD39</f>
        <v>0</v>
      </c>
      <c r="AM90" s="31">
        <f>'[20]Pivot Additions'!AE39</f>
        <v>0</v>
      </c>
      <c r="AN90" s="31">
        <f>'[20]Pivot Additions'!AF39</f>
        <v>0</v>
      </c>
      <c r="AO90" s="31">
        <f>'[20]Pivot Additions'!AG39</f>
        <v>0</v>
      </c>
      <c r="AP90" s="41">
        <f>IF('Net Plant'!I90&gt;0,'Gross Plant'!L90*$AH90/12,0)</f>
        <v>0</v>
      </c>
      <c r="AQ90" s="41">
        <f>IF('Net Plant'!J90&gt;0,'Gross Plant'!M90*$AH90/12,0)</f>
        <v>0</v>
      </c>
      <c r="AR90" s="41">
        <f>IF('Net Plant'!K90&gt;0,'Gross Plant'!N90*$AH90/12,0)</f>
        <v>0</v>
      </c>
      <c r="AS90" s="41">
        <f>IF('Net Plant'!L90&gt;0,'Gross Plant'!O90*$AH90/12,0)</f>
        <v>0</v>
      </c>
      <c r="AT90" s="41">
        <f>IF('Net Plant'!M90&gt;0,'Gross Plant'!P90*$AH90/12,0)</f>
        <v>0</v>
      </c>
      <c r="AU90" s="41">
        <f>IF('Net Plant'!N90&gt;0,'Gross Plant'!Q90*$AH90/12,0)</f>
        <v>0</v>
      </c>
      <c r="AV90" s="41">
        <f>IF('Net Plant'!O90&gt;0,'Gross Plant'!R90*$AH90/12,0)</f>
        <v>0</v>
      </c>
      <c r="AW90" s="41">
        <f>IF('Net Plant'!P90&gt;0,'Gross Plant'!S90*$AH90/12,0)</f>
        <v>0</v>
      </c>
      <c r="AX90" s="41">
        <f>IF('Net Plant'!Q90&gt;0,'Gross Plant'!T90*$AH90/12,0)</f>
        <v>0</v>
      </c>
      <c r="AY90" s="41">
        <f>IF('Net Plant'!R90&gt;0,'Gross Plant'!U90*$AI90/12,0)</f>
        <v>0</v>
      </c>
      <c r="AZ90" s="41">
        <f>IF('Net Plant'!S90&gt;0,'Gross Plant'!V90*$AI90/12,0)</f>
        <v>0</v>
      </c>
      <c r="BA90" s="41">
        <f>IF('Net Plant'!T90&gt;0,'Gross Plant'!W90*$AI90/12,0)</f>
        <v>0</v>
      </c>
      <c r="BB90" s="41">
        <f>IF('Net Plant'!U90&gt;0,'Gross Plant'!X90*$AI90/12,0)</f>
        <v>0</v>
      </c>
      <c r="BC90" s="41">
        <f>IF('Net Plant'!V90&gt;0,'Gross Plant'!Y90*$AI90/12,0)</f>
        <v>0</v>
      </c>
      <c r="BD90" s="41">
        <f>IF('Net Plant'!W90&gt;0,'Gross Plant'!Z90*$AI90/12,0)</f>
        <v>0</v>
      </c>
      <c r="BE90" s="41">
        <f>IF('Net Plant'!X90&gt;0,'Gross Plant'!AA90*$AI90/12,0)</f>
        <v>0</v>
      </c>
      <c r="BF90" s="41">
        <f>IF('Net Plant'!Y90&gt;0,'Gross Plant'!AB90*$AI90/12,0)</f>
        <v>0</v>
      </c>
      <c r="BG90" s="41">
        <f>IF('Net Plant'!Z90&gt;0,'Gross Plant'!AC90*$AI90/12,0)</f>
        <v>0</v>
      </c>
      <c r="BH90" s="41">
        <f>IF('Net Plant'!AA90&gt;0,'Gross Plant'!AD90*$AI90/12,0)</f>
        <v>0</v>
      </c>
      <c r="BI90" s="41">
        <f>IF('Net Plant'!AB90&gt;0,'Gross Plant'!AE90*$AI90/12,0)</f>
        <v>0</v>
      </c>
      <c r="BJ90" s="41">
        <f>IF('Net Plant'!AC90&gt;0,'Gross Plant'!AF90*$AI90/12,0)</f>
        <v>0</v>
      </c>
      <c r="BK90" s="23">
        <f t="shared" si="187"/>
        <v>0</v>
      </c>
      <c r="BL90" s="41"/>
      <c r="BM90" s="31">
        <f>'[20]Pivot Retires'!AB39</f>
        <v>0</v>
      </c>
      <c r="BN90" s="31">
        <f>'[20]Pivot Retires'!AC39</f>
        <v>0</v>
      </c>
      <c r="BO90" s="31">
        <f>'[20]Pivot Retires'!AD39</f>
        <v>0</v>
      </c>
      <c r="BP90" s="31">
        <f>'[20]Pivot Retires'!AE39</f>
        <v>0</v>
      </c>
      <c r="BQ90" s="31">
        <f>'[20]Pivot Retires'!AF39</f>
        <v>0</v>
      </c>
      <c r="BR90" s="31">
        <f>'[20]Pivot Retires'!AG39</f>
        <v>0</v>
      </c>
      <c r="BS90" s="31">
        <f>'Gross Plant'!BQ90</f>
        <v>0</v>
      </c>
      <c r="BT90" s="41">
        <f>'Gross Plant'!BR90</f>
        <v>0</v>
      </c>
      <c r="BU90" s="41">
        <f>'Gross Plant'!BS90</f>
        <v>0</v>
      </c>
      <c r="BV90" s="41">
        <f>'Gross Plant'!BT90</f>
        <v>0</v>
      </c>
      <c r="BW90" s="41">
        <f>'Gross Plant'!BU90</f>
        <v>0</v>
      </c>
      <c r="BX90" s="41">
        <f>'Gross Plant'!BV90</f>
        <v>0</v>
      </c>
      <c r="BY90" s="41">
        <f>'Gross Plant'!BW90</f>
        <v>0</v>
      </c>
      <c r="BZ90" s="41">
        <f>'Gross Plant'!BX90</f>
        <v>0</v>
      </c>
      <c r="CA90" s="41">
        <f>'Gross Plant'!BY90</f>
        <v>0</v>
      </c>
      <c r="CB90" s="41">
        <f>'Gross Plant'!BZ90</f>
        <v>0</v>
      </c>
      <c r="CC90" s="41">
        <f>'Gross Plant'!CA90</f>
        <v>0</v>
      </c>
      <c r="CD90" s="41">
        <f>'Gross Plant'!CB90</f>
        <v>0</v>
      </c>
      <c r="CE90" s="41">
        <f>'Gross Plant'!CC90</f>
        <v>0</v>
      </c>
      <c r="CF90" s="41">
        <f>'Gross Plant'!CD90</f>
        <v>0</v>
      </c>
      <c r="CG90" s="41">
        <f>'Gross Plant'!CE90</f>
        <v>0</v>
      </c>
      <c r="CH90" s="41">
        <f>'Gross Plant'!CF90</f>
        <v>0</v>
      </c>
      <c r="CI90" s="41">
        <f>'Gross Plant'!CG90</f>
        <v>0</v>
      </c>
      <c r="CJ90" s="41">
        <f>'Gross Plant'!CH90</f>
        <v>0</v>
      </c>
      <c r="CK90" s="41">
        <f>'Gross Plant'!CI90</f>
        <v>0</v>
      </c>
      <c r="CL90" s="41">
        <f>'Gross Plant'!CJ90</f>
        <v>0</v>
      </c>
      <c r="CM90" s="41">
        <f>'Gross Plant'!CK90</f>
        <v>0</v>
      </c>
      <c r="CN90" s="41"/>
      <c r="CO90" s="31">
        <f>'[20]Pivot Transfers'!AB39</f>
        <v>0</v>
      </c>
      <c r="CP90" s="31">
        <f>'[20]Pivot Transfers'!AC39</f>
        <v>0</v>
      </c>
      <c r="CQ90" s="31">
        <f>'[20]Pivot Transfers'!AD39</f>
        <v>0</v>
      </c>
      <c r="CR90" s="31">
        <f>'[20]Pivot Transfers'!AE39</f>
        <v>0</v>
      </c>
      <c r="CS90" s="31">
        <f>'[20]Pivot Transfers'!AF39</f>
        <v>0</v>
      </c>
      <c r="CT90" s="31">
        <f>'[20]Pivot Transfers'!AG39</f>
        <v>0</v>
      </c>
      <c r="CU90" s="31">
        <v>0</v>
      </c>
      <c r="CV90" s="31">
        <v>0</v>
      </c>
      <c r="CW90" s="31">
        <v>0</v>
      </c>
      <c r="CX90" s="31">
        <v>0</v>
      </c>
      <c r="CY90" s="31">
        <v>0</v>
      </c>
      <c r="CZ90" s="31">
        <v>0</v>
      </c>
      <c r="DA90" s="41">
        <v>0</v>
      </c>
      <c r="DB90" s="41">
        <v>0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/>
      <c r="DQ90" s="31">
        <f>'[20]Pivot COR'!AB39</f>
        <v>0</v>
      </c>
      <c r="DR90" s="31">
        <f>'[20]Pivot COR'!AC39</f>
        <v>0</v>
      </c>
      <c r="DS90" s="31">
        <f>'[20]Pivot COR'!AD39</f>
        <v>0</v>
      </c>
      <c r="DT90" s="31">
        <f>'[20]Pivot COR'!AE39</f>
        <v>0</v>
      </c>
      <c r="DU90" s="31">
        <f>'[20]Pivot COR'!AF39</f>
        <v>0</v>
      </c>
      <c r="DV90" s="31">
        <f>'[20]Pivot COR'!AG39</f>
        <v>0</v>
      </c>
      <c r="DW90" s="60">
        <f>SUM('Gross Plant'!$AH90:$AM90)/SUM('Gross Plant'!$AH$157:$AM$157)*$DW$157</f>
        <v>0</v>
      </c>
      <c r="DX90" s="60">
        <f>-SUM('Gross Plant'!$AH90:$AM90)/SUM('Gross Plant'!$AH$157:$AM$157)*'Capital Spending'!D$12*Reserve!$DW$1</f>
        <v>0</v>
      </c>
      <c r="DY90" s="60">
        <f>-SUM('Gross Plant'!$AH90:$AM90)/SUM('Gross Plant'!$AH$157:$AM$157)*'Capital Spending'!E$12*Reserve!$DW$1</f>
        <v>0</v>
      </c>
      <c r="DZ90" s="60">
        <f>-SUM('Gross Plant'!$AH90:$AM90)/SUM('Gross Plant'!$AH$157:$AM$157)*'Capital Spending'!F$12*Reserve!$DW$1</f>
        <v>0</v>
      </c>
      <c r="EA90" s="60">
        <f>-SUM('Gross Plant'!$AH90:$AM90)/SUM('Gross Plant'!$AH$157:$AM$157)*'Capital Spending'!G$12*Reserve!$DW$1</f>
        <v>0</v>
      </c>
      <c r="EB90" s="60">
        <f>-SUM('Gross Plant'!$AH90:$AM90)/SUM('Gross Plant'!$AH$157:$AM$157)*'Capital Spending'!H$12*Reserve!$DW$1</f>
        <v>0</v>
      </c>
      <c r="EC90" s="60">
        <f>-SUM('Gross Plant'!$AH90:$AM90)/SUM('Gross Plant'!$AH$157:$AM$157)*'Capital Spending'!I$12*Reserve!$DW$1</f>
        <v>0</v>
      </c>
      <c r="ED90" s="60">
        <f>-SUM('Gross Plant'!$AH90:$AM90)/SUM('Gross Plant'!$AH$157:$AM$157)*'Capital Spending'!J$12*Reserve!$DW$1</f>
        <v>0</v>
      </c>
      <c r="EE90" s="60">
        <f>-SUM('Gross Plant'!$AH90:$AM90)/SUM('Gross Plant'!$AH$157:$AM$157)*'Capital Spending'!K$12*Reserve!$DW$1</f>
        <v>0</v>
      </c>
      <c r="EF90" s="60">
        <f>-SUM('Gross Plant'!$AH90:$AM90)/SUM('Gross Plant'!$AH$157:$AM$157)*'Capital Spending'!L$12*Reserve!$DW$1</f>
        <v>0</v>
      </c>
      <c r="EG90" s="60">
        <f>-SUM('Gross Plant'!$AH90:$AM90)/SUM('Gross Plant'!$AH$157:$AM$157)*'Capital Spending'!M$12*Reserve!$DW$1</f>
        <v>0</v>
      </c>
      <c r="EH90" s="60">
        <f>-SUM('Gross Plant'!$AH90:$AM90)/SUM('Gross Plant'!$AH$157:$AM$157)*'Capital Spending'!N$12*Reserve!$DW$1</f>
        <v>0</v>
      </c>
      <c r="EI90" s="60">
        <f>-SUM('Gross Plant'!$AH90:$AM90)/SUM('Gross Plant'!$AH$157:$AM$157)*'Capital Spending'!O$12*Reserve!$DW$1</f>
        <v>0</v>
      </c>
      <c r="EJ90" s="60">
        <f>-SUM('Gross Plant'!$AH90:$AM90)/SUM('Gross Plant'!$AH$157:$AM$157)*'Capital Spending'!P$12*Reserve!$DW$1</f>
        <v>0</v>
      </c>
      <c r="EK90" s="60">
        <f>-SUM('Gross Plant'!$AH90:$AM90)/SUM('Gross Plant'!$AH$157:$AM$157)*'Capital Spending'!Q$12*Reserve!$DW$1</f>
        <v>0</v>
      </c>
      <c r="EL90" s="60">
        <f>-SUM('Gross Plant'!$AH90:$AM90)/SUM('Gross Plant'!$AH$157:$AM$157)*'Capital Spending'!R$12*Reserve!$DW$1</f>
        <v>0</v>
      </c>
      <c r="EM90" s="60">
        <f>-SUM('Gross Plant'!$AH90:$AM90)/SUM('Gross Plant'!$AH$157:$AM$157)*'Capital Spending'!S$12*Reserve!$DW$1</f>
        <v>0</v>
      </c>
      <c r="EN90" s="60">
        <f>-SUM('Gross Plant'!$AH90:$AM90)/SUM('Gross Plant'!$AH$157:$AM$157)*'Capital Spending'!T$12*Reserve!$DW$1</f>
        <v>0</v>
      </c>
      <c r="EO90" s="60">
        <f>-SUM('Gross Plant'!$AH90:$AM90)/SUM('Gross Plant'!$AH$157:$AM$157)*'Capital Spending'!U$12*Reserve!$DW$1</f>
        <v>0</v>
      </c>
      <c r="EP90" s="60">
        <f>-SUM('Gross Plant'!$AH90:$AM90)/SUM('Gross Plant'!$AH$157:$AM$157)*'Capital Spending'!V$12*Reserve!$DW$1</f>
        <v>0</v>
      </c>
      <c r="EQ90" s="60">
        <f>-SUM('Gross Plant'!$AH90:$AM90)/SUM('Gross Plant'!$AH$157:$AM$157)*'Capital Spending'!W$12*Reserve!$DW$1</f>
        <v>0</v>
      </c>
    </row>
    <row r="91" spans="1:147">
      <c r="A91" s="51">
        <v>35100</v>
      </c>
      <c r="B91" t="s">
        <v>82</v>
      </c>
      <c r="C91" s="53">
        <f t="shared" si="157"/>
        <v>5127.4565630384604</v>
      </c>
      <c r="D91" s="53">
        <f t="shared" si="158"/>
        <v>5500.106751999996</v>
      </c>
      <c r="E91" s="72">
        <f>'[20]Pivot End Balances'!AA40</f>
        <v>4978.7700000000004</v>
      </c>
      <c r="F91" s="41">
        <f t="shared" si="159"/>
        <v>5003.55</v>
      </c>
      <c r="G91" s="41">
        <f t="shared" si="160"/>
        <v>5028.33</v>
      </c>
      <c r="H91" s="41">
        <f t="shared" si="161"/>
        <v>5053.1099999999997</v>
      </c>
      <c r="I91" s="41">
        <f t="shared" si="162"/>
        <v>5077.8899999999994</v>
      </c>
      <c r="J91" s="41">
        <f t="shared" si="163"/>
        <v>5102.6699999999992</v>
      </c>
      <c r="K91" s="41">
        <f t="shared" si="164"/>
        <v>5127.4499999999989</v>
      </c>
      <c r="L91" s="41">
        <f t="shared" si="165"/>
        <v>5152.2340628333322</v>
      </c>
      <c r="M91" s="41">
        <f t="shared" si="166"/>
        <v>5177.0181256666656</v>
      </c>
      <c r="N91" s="41">
        <f t="shared" si="167"/>
        <v>5201.8021884999989</v>
      </c>
      <c r="O91" s="41">
        <f t="shared" si="168"/>
        <v>5226.5862513333323</v>
      </c>
      <c r="P91" s="41">
        <f t="shared" si="169"/>
        <v>5251.3703141666656</v>
      </c>
      <c r="Q91" s="41">
        <f t="shared" si="170"/>
        <v>5276.1543769999989</v>
      </c>
      <c r="R91" s="41">
        <f t="shared" si="171"/>
        <v>5300.9384398333323</v>
      </c>
      <c r="S91" s="41">
        <f t="shared" si="172"/>
        <v>5325.7225026666656</v>
      </c>
      <c r="T91" s="41">
        <f t="shared" si="173"/>
        <v>5350.5065654999989</v>
      </c>
      <c r="U91" s="41">
        <f t="shared" si="174"/>
        <v>5375.4399299166653</v>
      </c>
      <c r="V91" s="41">
        <f t="shared" si="175"/>
        <v>5400.3732943333316</v>
      </c>
      <c r="W91" s="41">
        <f t="shared" si="176"/>
        <v>5425.306658749998</v>
      </c>
      <c r="X91" s="41">
        <f t="shared" si="177"/>
        <v>5450.2400231666643</v>
      </c>
      <c r="Y91" s="41">
        <f t="shared" si="178"/>
        <v>5475.1733875833306</v>
      </c>
      <c r="Z91" s="41">
        <f t="shared" si="179"/>
        <v>5500.106751999997</v>
      </c>
      <c r="AA91" s="41">
        <f t="shared" si="180"/>
        <v>5525.0401164166633</v>
      </c>
      <c r="AB91" s="41">
        <f t="shared" si="181"/>
        <v>5549.9734808333296</v>
      </c>
      <c r="AC91" s="41">
        <f t="shared" si="182"/>
        <v>5574.906845249996</v>
      </c>
      <c r="AD91" s="41">
        <f t="shared" si="183"/>
        <v>5599.8402096666623</v>
      </c>
      <c r="AE91" s="41">
        <f t="shared" si="184"/>
        <v>5624.7735740833286</v>
      </c>
      <c r="AF91" s="41">
        <f t="shared" si="185"/>
        <v>5649.706938499995</v>
      </c>
      <c r="AG91" s="23">
        <f t="shared" si="186"/>
        <v>5500</v>
      </c>
      <c r="AH91" s="83">
        <f>'[25]Kentucky Direct'!E17</f>
        <v>1.66E-2</v>
      </c>
      <c r="AI91" s="83">
        <f>'[25]Kentucky Direct'!F17</f>
        <v>1.67E-2</v>
      </c>
      <c r="AJ91" s="31">
        <f>'[20]Pivot Additions'!AB40</f>
        <v>24.78</v>
      </c>
      <c r="AK91" s="31">
        <f>'[20]Pivot Additions'!AC40</f>
        <v>24.78</v>
      </c>
      <c r="AL91" s="31">
        <f>'[20]Pivot Additions'!AD40</f>
        <v>24.78</v>
      </c>
      <c r="AM91" s="31">
        <f>'[20]Pivot Additions'!AE40</f>
        <v>24.78</v>
      </c>
      <c r="AN91" s="31">
        <f>'[20]Pivot Additions'!AF40</f>
        <v>24.78</v>
      </c>
      <c r="AO91" s="31">
        <f>'[20]Pivot Additions'!AG40</f>
        <v>24.78</v>
      </c>
      <c r="AP91" s="41">
        <f>IF('Net Plant'!I91&gt;0,'Gross Plant'!L91*$AH91/12,0)</f>
        <v>24.784062833333333</v>
      </c>
      <c r="AQ91" s="41">
        <f>IF('Net Plant'!J91&gt;0,'Gross Plant'!M91*$AH91/12,0)</f>
        <v>24.784062833333333</v>
      </c>
      <c r="AR91" s="41">
        <f>IF('Net Plant'!K91&gt;0,'Gross Plant'!N91*$AH91/12,0)</f>
        <v>24.784062833333333</v>
      </c>
      <c r="AS91" s="41">
        <f>IF('Net Plant'!L91&gt;0,'Gross Plant'!O91*$AH91/12,0)</f>
        <v>24.784062833333333</v>
      </c>
      <c r="AT91" s="41">
        <f>IF('Net Plant'!M91&gt;0,'Gross Plant'!P91*$AH91/12,0)</f>
        <v>24.784062833333333</v>
      </c>
      <c r="AU91" s="41">
        <f>IF('Net Plant'!N91&gt;0,'Gross Plant'!Q91*$AH91/12,0)</f>
        <v>24.784062833333333</v>
      </c>
      <c r="AV91" s="41">
        <f>IF('Net Plant'!O91&gt;0,'Gross Plant'!R91*$AH91/12,0)</f>
        <v>24.784062833333333</v>
      </c>
      <c r="AW91" s="41">
        <f>IF('Net Plant'!P91&gt;0,'Gross Plant'!S91*$AH91/12,0)</f>
        <v>24.784062833333333</v>
      </c>
      <c r="AX91" s="41">
        <f>IF('Net Plant'!Q91&gt;0,'Gross Plant'!T91*$AH91/12,0)</f>
        <v>24.784062833333333</v>
      </c>
      <c r="AY91" s="41">
        <f>IF('Net Plant'!R91&gt;0,'Gross Plant'!U91*$AI91/12,0)</f>
        <v>24.933364416666663</v>
      </c>
      <c r="AZ91" s="41">
        <f>IF('Net Plant'!S91&gt;0,'Gross Plant'!V91*$AI91/12,0)</f>
        <v>24.933364416666663</v>
      </c>
      <c r="BA91" s="41">
        <f>IF('Net Plant'!T91&gt;0,'Gross Plant'!W91*$AI91/12,0)</f>
        <v>24.933364416666663</v>
      </c>
      <c r="BB91" s="41">
        <f>IF('Net Plant'!U91&gt;0,'Gross Plant'!X91*$AI91/12,0)</f>
        <v>24.933364416666663</v>
      </c>
      <c r="BC91" s="41">
        <f>IF('Net Plant'!V91&gt;0,'Gross Plant'!Y91*$AI91/12,0)</f>
        <v>24.933364416666663</v>
      </c>
      <c r="BD91" s="41">
        <f>IF('Net Plant'!W91&gt;0,'Gross Plant'!Z91*$AI91/12,0)</f>
        <v>24.933364416666663</v>
      </c>
      <c r="BE91" s="41">
        <f>IF('Net Plant'!X91&gt;0,'Gross Plant'!AA91*$AI91/12,0)</f>
        <v>24.933364416666663</v>
      </c>
      <c r="BF91" s="41">
        <f>IF('Net Plant'!Y91&gt;0,'Gross Plant'!AB91*$AI91/12,0)</f>
        <v>24.933364416666663</v>
      </c>
      <c r="BG91" s="41">
        <f>IF('Net Plant'!Z91&gt;0,'Gross Plant'!AC91*$AI91/12,0)</f>
        <v>24.933364416666663</v>
      </c>
      <c r="BH91" s="41">
        <f>IF('Net Plant'!AA91&gt;0,'Gross Plant'!AD91*$AI91/12,0)</f>
        <v>24.933364416666663</v>
      </c>
      <c r="BI91" s="41">
        <f>IF('Net Plant'!AB91&gt;0,'Gross Plant'!AE91*$AI91/12,0)</f>
        <v>24.933364416666663</v>
      </c>
      <c r="BJ91" s="41">
        <f>IF('Net Plant'!AC91&gt;0,'Gross Plant'!AF91*$AI91/12,0)</f>
        <v>24.933364416666663</v>
      </c>
      <c r="BK91" s="23">
        <f t="shared" si="187"/>
        <v>299.20037300000001</v>
      </c>
      <c r="BL91" s="41"/>
      <c r="BM91" s="31">
        <f>'[20]Pivot Retires'!AB40</f>
        <v>0</v>
      </c>
      <c r="BN91" s="31">
        <f>'[20]Pivot Retires'!AC40</f>
        <v>0</v>
      </c>
      <c r="BO91" s="31">
        <f>'[20]Pivot Retires'!AD40</f>
        <v>0</v>
      </c>
      <c r="BP91" s="31">
        <f>'[20]Pivot Retires'!AE40</f>
        <v>0</v>
      </c>
      <c r="BQ91" s="31">
        <f>'[20]Pivot Retires'!AF40</f>
        <v>0</v>
      </c>
      <c r="BR91" s="31">
        <f>'[20]Pivot Retires'!AG40</f>
        <v>0</v>
      </c>
      <c r="BS91" s="31">
        <f>'Gross Plant'!BQ91</f>
        <v>0</v>
      </c>
      <c r="BT91" s="41">
        <f>'Gross Plant'!BR91</f>
        <v>0</v>
      </c>
      <c r="BU91" s="41">
        <f>'Gross Plant'!BS91</f>
        <v>0</v>
      </c>
      <c r="BV91" s="41">
        <f>'Gross Plant'!BT91</f>
        <v>0</v>
      </c>
      <c r="BW91" s="41">
        <f>'Gross Plant'!BU91</f>
        <v>0</v>
      </c>
      <c r="BX91" s="41">
        <f>'Gross Plant'!BV91</f>
        <v>0</v>
      </c>
      <c r="BY91" s="41">
        <f>'Gross Plant'!BW91</f>
        <v>0</v>
      </c>
      <c r="BZ91" s="41">
        <f>'Gross Plant'!BX91</f>
        <v>0</v>
      </c>
      <c r="CA91" s="41">
        <f>'Gross Plant'!BY91</f>
        <v>0</v>
      </c>
      <c r="CB91" s="41">
        <f>'Gross Plant'!BZ91</f>
        <v>0</v>
      </c>
      <c r="CC91" s="41">
        <f>'Gross Plant'!CA91</f>
        <v>0</v>
      </c>
      <c r="CD91" s="41">
        <f>'Gross Plant'!CB91</f>
        <v>0</v>
      </c>
      <c r="CE91" s="41">
        <f>'Gross Plant'!CC91</f>
        <v>0</v>
      </c>
      <c r="CF91" s="41">
        <f>'Gross Plant'!CD91</f>
        <v>0</v>
      </c>
      <c r="CG91" s="41">
        <f>'Gross Plant'!CE91</f>
        <v>0</v>
      </c>
      <c r="CH91" s="41">
        <f>'Gross Plant'!CF91</f>
        <v>0</v>
      </c>
      <c r="CI91" s="41">
        <f>'Gross Plant'!CG91</f>
        <v>0</v>
      </c>
      <c r="CJ91" s="41">
        <f>'Gross Plant'!CH91</f>
        <v>0</v>
      </c>
      <c r="CK91" s="41">
        <f>'Gross Plant'!CI91</f>
        <v>0</v>
      </c>
      <c r="CL91" s="41">
        <f>'Gross Plant'!CJ91</f>
        <v>0</v>
      </c>
      <c r="CM91" s="41">
        <f>'Gross Plant'!CK91</f>
        <v>0</v>
      </c>
      <c r="CN91" s="41"/>
      <c r="CO91" s="31">
        <f>'[20]Pivot Transfers'!AB40</f>
        <v>0</v>
      </c>
      <c r="CP91" s="31">
        <f>'[20]Pivot Transfers'!AC40</f>
        <v>0</v>
      </c>
      <c r="CQ91" s="31">
        <f>'[20]Pivot Transfers'!AD40</f>
        <v>0</v>
      </c>
      <c r="CR91" s="31">
        <f>'[20]Pivot Transfers'!AE40</f>
        <v>0</v>
      </c>
      <c r="CS91" s="31">
        <f>'[20]Pivot Transfers'!AF40</f>
        <v>0</v>
      </c>
      <c r="CT91" s="31">
        <f>'[20]Pivot Transfers'!AG40</f>
        <v>0</v>
      </c>
      <c r="CU91" s="31">
        <v>0</v>
      </c>
      <c r="CV91" s="31">
        <v>0</v>
      </c>
      <c r="CW91" s="31">
        <v>0</v>
      </c>
      <c r="CX91" s="31">
        <v>0</v>
      </c>
      <c r="CY91" s="31">
        <v>0</v>
      </c>
      <c r="CZ91" s="3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/>
      <c r="DQ91" s="31">
        <f>'[20]Pivot COR'!AB40</f>
        <v>0</v>
      </c>
      <c r="DR91" s="31">
        <f>'[20]Pivot COR'!AC40</f>
        <v>0</v>
      </c>
      <c r="DS91" s="31">
        <f>'[20]Pivot COR'!AD40</f>
        <v>0</v>
      </c>
      <c r="DT91" s="31">
        <f>'[20]Pivot COR'!AE40</f>
        <v>0</v>
      </c>
      <c r="DU91" s="31">
        <f>'[20]Pivot COR'!AF40</f>
        <v>0</v>
      </c>
      <c r="DV91" s="31">
        <f>'[20]Pivot COR'!AG40</f>
        <v>0</v>
      </c>
      <c r="DW91" s="60">
        <f>SUM('Gross Plant'!$AH91:$AM91)/SUM('Gross Plant'!$AH$157:$AM$157)*$DW$157</f>
        <v>0</v>
      </c>
      <c r="DX91" s="60">
        <f>-SUM('Gross Plant'!$AH91:$AM91)/SUM('Gross Plant'!$AH$157:$AM$157)*'Capital Spending'!D$12*Reserve!$DW$1</f>
        <v>0</v>
      </c>
      <c r="DY91" s="60">
        <f>-SUM('Gross Plant'!$AH91:$AM91)/SUM('Gross Plant'!$AH$157:$AM$157)*'Capital Spending'!E$12*Reserve!$DW$1</f>
        <v>0</v>
      </c>
      <c r="DZ91" s="60">
        <f>-SUM('Gross Plant'!$AH91:$AM91)/SUM('Gross Plant'!$AH$157:$AM$157)*'Capital Spending'!F$12*Reserve!$DW$1</f>
        <v>0</v>
      </c>
      <c r="EA91" s="60">
        <f>-SUM('Gross Plant'!$AH91:$AM91)/SUM('Gross Plant'!$AH$157:$AM$157)*'Capital Spending'!G$12*Reserve!$DW$1</f>
        <v>0</v>
      </c>
      <c r="EB91" s="60">
        <f>-SUM('Gross Plant'!$AH91:$AM91)/SUM('Gross Plant'!$AH$157:$AM$157)*'Capital Spending'!H$12*Reserve!$DW$1</f>
        <v>0</v>
      </c>
      <c r="EC91" s="60">
        <f>-SUM('Gross Plant'!$AH91:$AM91)/SUM('Gross Plant'!$AH$157:$AM$157)*'Capital Spending'!I$12*Reserve!$DW$1</f>
        <v>0</v>
      </c>
      <c r="ED91" s="60">
        <f>-SUM('Gross Plant'!$AH91:$AM91)/SUM('Gross Plant'!$AH$157:$AM$157)*'Capital Spending'!J$12*Reserve!$DW$1</f>
        <v>0</v>
      </c>
      <c r="EE91" s="60">
        <f>-SUM('Gross Plant'!$AH91:$AM91)/SUM('Gross Plant'!$AH$157:$AM$157)*'Capital Spending'!K$12*Reserve!$DW$1</f>
        <v>0</v>
      </c>
      <c r="EF91" s="60">
        <f>-SUM('Gross Plant'!$AH91:$AM91)/SUM('Gross Plant'!$AH$157:$AM$157)*'Capital Spending'!L$12*Reserve!$DW$1</f>
        <v>0</v>
      </c>
      <c r="EG91" s="60">
        <f>-SUM('Gross Plant'!$AH91:$AM91)/SUM('Gross Plant'!$AH$157:$AM$157)*'Capital Spending'!M$12*Reserve!$DW$1</f>
        <v>0</v>
      </c>
      <c r="EH91" s="60">
        <f>-SUM('Gross Plant'!$AH91:$AM91)/SUM('Gross Plant'!$AH$157:$AM$157)*'Capital Spending'!N$12*Reserve!$DW$1</f>
        <v>0</v>
      </c>
      <c r="EI91" s="60">
        <f>-SUM('Gross Plant'!$AH91:$AM91)/SUM('Gross Plant'!$AH$157:$AM$157)*'Capital Spending'!O$12*Reserve!$DW$1</f>
        <v>0</v>
      </c>
      <c r="EJ91" s="60">
        <f>-SUM('Gross Plant'!$AH91:$AM91)/SUM('Gross Plant'!$AH$157:$AM$157)*'Capital Spending'!P$12*Reserve!$DW$1</f>
        <v>0</v>
      </c>
      <c r="EK91" s="60">
        <f>-SUM('Gross Plant'!$AH91:$AM91)/SUM('Gross Plant'!$AH$157:$AM$157)*'Capital Spending'!Q$12*Reserve!$DW$1</f>
        <v>0</v>
      </c>
      <c r="EL91" s="60">
        <f>-SUM('Gross Plant'!$AH91:$AM91)/SUM('Gross Plant'!$AH$157:$AM$157)*'Capital Spending'!R$12*Reserve!$DW$1</f>
        <v>0</v>
      </c>
      <c r="EM91" s="60">
        <f>-SUM('Gross Plant'!$AH91:$AM91)/SUM('Gross Plant'!$AH$157:$AM$157)*'Capital Spending'!S$12*Reserve!$DW$1</f>
        <v>0</v>
      </c>
      <c r="EN91" s="60">
        <f>-SUM('Gross Plant'!$AH91:$AM91)/SUM('Gross Plant'!$AH$157:$AM$157)*'Capital Spending'!T$12*Reserve!$DW$1</f>
        <v>0</v>
      </c>
      <c r="EO91" s="60">
        <f>-SUM('Gross Plant'!$AH91:$AM91)/SUM('Gross Plant'!$AH$157:$AM$157)*'Capital Spending'!U$12*Reserve!$DW$1</f>
        <v>0</v>
      </c>
      <c r="EP91" s="60">
        <f>-SUM('Gross Plant'!$AH91:$AM91)/SUM('Gross Plant'!$AH$157:$AM$157)*'Capital Spending'!V$12*Reserve!$DW$1</f>
        <v>0</v>
      </c>
      <c r="EQ91" s="60">
        <f>-SUM('Gross Plant'!$AH91:$AM91)/SUM('Gross Plant'!$AH$157:$AM$157)*'Capital Spending'!W$12*Reserve!$DW$1</f>
        <v>0</v>
      </c>
    </row>
    <row r="92" spans="1:147">
      <c r="A92" s="51">
        <v>35102</v>
      </c>
      <c r="B92" t="s">
        <v>83</v>
      </c>
      <c r="C92" s="53">
        <f t="shared" si="157"/>
        <v>107615.37170826925</v>
      </c>
      <c r="D92" s="53">
        <f t="shared" si="158"/>
        <v>109879.8057075</v>
      </c>
      <c r="E92" s="72">
        <f>'[20]Pivot End Balances'!AA41</f>
        <v>106749.45</v>
      </c>
      <c r="F92" s="41">
        <f t="shared" si="159"/>
        <v>106893.77</v>
      </c>
      <c r="G92" s="41">
        <f t="shared" si="160"/>
        <v>107038.09000000001</v>
      </c>
      <c r="H92" s="41">
        <f t="shared" si="161"/>
        <v>107182.41000000002</v>
      </c>
      <c r="I92" s="41">
        <f t="shared" si="162"/>
        <v>107326.73000000003</v>
      </c>
      <c r="J92" s="41">
        <f t="shared" si="163"/>
        <v>107471.05000000003</v>
      </c>
      <c r="K92" s="41">
        <f t="shared" si="164"/>
        <v>107615.37000000004</v>
      </c>
      <c r="L92" s="41">
        <f t="shared" si="165"/>
        <v>107759.69105750004</v>
      </c>
      <c r="M92" s="41">
        <f t="shared" si="166"/>
        <v>107904.01211500003</v>
      </c>
      <c r="N92" s="41">
        <f t="shared" si="167"/>
        <v>108048.33317250003</v>
      </c>
      <c r="O92" s="41">
        <f t="shared" si="168"/>
        <v>108192.65423000003</v>
      </c>
      <c r="P92" s="41">
        <f t="shared" si="169"/>
        <v>108336.97528750003</v>
      </c>
      <c r="Q92" s="41">
        <f t="shared" si="170"/>
        <v>108481.29634500002</v>
      </c>
      <c r="R92" s="41">
        <f t="shared" si="171"/>
        <v>108625.61740250002</v>
      </c>
      <c r="S92" s="41">
        <f t="shared" si="172"/>
        <v>108769.93846000002</v>
      </c>
      <c r="T92" s="41">
        <f t="shared" si="173"/>
        <v>108914.25951750002</v>
      </c>
      <c r="U92" s="41">
        <f t="shared" si="174"/>
        <v>109075.18388250002</v>
      </c>
      <c r="V92" s="41">
        <f t="shared" si="175"/>
        <v>109236.10824750001</v>
      </c>
      <c r="W92" s="41">
        <f t="shared" si="176"/>
        <v>109397.03261250001</v>
      </c>
      <c r="X92" s="41">
        <f t="shared" si="177"/>
        <v>109557.95697750001</v>
      </c>
      <c r="Y92" s="41">
        <f t="shared" si="178"/>
        <v>109718.88134250001</v>
      </c>
      <c r="Z92" s="41">
        <f t="shared" si="179"/>
        <v>109879.80570750001</v>
      </c>
      <c r="AA92" s="41">
        <f t="shared" si="180"/>
        <v>110040.73007250001</v>
      </c>
      <c r="AB92" s="41">
        <f t="shared" si="181"/>
        <v>110201.65443750001</v>
      </c>
      <c r="AC92" s="41">
        <f t="shared" si="182"/>
        <v>110362.57880250001</v>
      </c>
      <c r="AD92" s="41">
        <f t="shared" si="183"/>
        <v>110523.50316750001</v>
      </c>
      <c r="AE92" s="41">
        <f t="shared" si="184"/>
        <v>110684.42753250001</v>
      </c>
      <c r="AF92" s="41">
        <f t="shared" si="185"/>
        <v>110845.3518975</v>
      </c>
      <c r="AG92" s="23">
        <f t="shared" si="186"/>
        <v>109880</v>
      </c>
      <c r="AH92" s="83">
        <f>'[25]Kentucky Direct'!E18</f>
        <v>1.1300000000000001E-2</v>
      </c>
      <c r="AI92" s="83">
        <f>'[25]Kentucky Direct'!F18</f>
        <v>1.26E-2</v>
      </c>
      <c r="AJ92" s="31">
        <f>'[20]Pivot Additions'!AB41</f>
        <v>144.32</v>
      </c>
      <c r="AK92" s="31">
        <f>'[20]Pivot Additions'!AC41</f>
        <v>144.32</v>
      </c>
      <c r="AL92" s="31">
        <f>'[20]Pivot Additions'!AD41</f>
        <v>144.32</v>
      </c>
      <c r="AM92" s="31">
        <f>'[20]Pivot Additions'!AE41</f>
        <v>144.32</v>
      </c>
      <c r="AN92" s="31">
        <f>'[20]Pivot Additions'!AF41</f>
        <v>144.32</v>
      </c>
      <c r="AO92" s="31">
        <f>'[20]Pivot Additions'!AG41</f>
        <v>144.32</v>
      </c>
      <c r="AP92" s="41">
        <f>IF('Net Plant'!I92&gt;0,'Gross Plant'!L92*$AH92/12,0)</f>
        <v>144.32105749999999</v>
      </c>
      <c r="AQ92" s="41">
        <f>IF('Net Plant'!J92&gt;0,'Gross Plant'!M92*$AH92/12,0)</f>
        <v>144.32105749999999</v>
      </c>
      <c r="AR92" s="41">
        <f>IF('Net Plant'!K92&gt;0,'Gross Plant'!N92*$AH92/12,0)</f>
        <v>144.32105749999999</v>
      </c>
      <c r="AS92" s="41">
        <f>IF('Net Plant'!L92&gt;0,'Gross Plant'!O92*$AH92/12,0)</f>
        <v>144.32105749999999</v>
      </c>
      <c r="AT92" s="41">
        <f>IF('Net Plant'!M92&gt;0,'Gross Plant'!P92*$AH92/12,0)</f>
        <v>144.32105749999999</v>
      </c>
      <c r="AU92" s="41">
        <f>IF('Net Plant'!N92&gt;0,'Gross Plant'!Q92*$AH92/12,0)</f>
        <v>144.32105749999999</v>
      </c>
      <c r="AV92" s="41">
        <f>IF('Net Plant'!O92&gt;0,'Gross Plant'!R92*$AH92/12,0)</f>
        <v>144.32105749999999</v>
      </c>
      <c r="AW92" s="41">
        <f>IF('Net Plant'!P92&gt;0,'Gross Plant'!S92*$AH92/12,0)</f>
        <v>144.32105749999999</v>
      </c>
      <c r="AX92" s="41">
        <f>IF('Net Plant'!Q92&gt;0,'Gross Plant'!T92*$AH92/12,0)</f>
        <v>144.32105749999999</v>
      </c>
      <c r="AY92" s="41">
        <f>IF('Net Plant'!R92&gt;0,'Gross Plant'!U92*$AI92/12,0)</f>
        <v>160.92436499999999</v>
      </c>
      <c r="AZ92" s="41">
        <f>IF('Net Plant'!S92&gt;0,'Gross Plant'!V92*$AI92/12,0)</f>
        <v>160.92436499999999</v>
      </c>
      <c r="BA92" s="41">
        <f>IF('Net Plant'!T92&gt;0,'Gross Plant'!W92*$AI92/12,0)</f>
        <v>160.92436499999999</v>
      </c>
      <c r="BB92" s="41">
        <f>IF('Net Plant'!U92&gt;0,'Gross Plant'!X92*$AI92/12,0)</f>
        <v>160.92436499999999</v>
      </c>
      <c r="BC92" s="41">
        <f>IF('Net Plant'!V92&gt;0,'Gross Plant'!Y92*$AI92/12,0)</f>
        <v>160.92436499999999</v>
      </c>
      <c r="BD92" s="41">
        <f>IF('Net Plant'!W92&gt;0,'Gross Plant'!Z92*$AI92/12,0)</f>
        <v>160.92436499999999</v>
      </c>
      <c r="BE92" s="41">
        <f>IF('Net Plant'!X92&gt;0,'Gross Plant'!AA92*$AI92/12,0)</f>
        <v>160.92436499999999</v>
      </c>
      <c r="BF92" s="41">
        <f>IF('Net Plant'!Y92&gt;0,'Gross Plant'!AB92*$AI92/12,0)</f>
        <v>160.92436499999999</v>
      </c>
      <c r="BG92" s="41">
        <f>IF('Net Plant'!Z92&gt;0,'Gross Plant'!AC92*$AI92/12,0)</f>
        <v>160.92436499999999</v>
      </c>
      <c r="BH92" s="41">
        <f>IF('Net Plant'!AA92&gt;0,'Gross Plant'!AD92*$AI92/12,0)</f>
        <v>160.92436499999999</v>
      </c>
      <c r="BI92" s="41">
        <f>IF('Net Plant'!AB92&gt;0,'Gross Plant'!AE92*$AI92/12,0)</f>
        <v>160.92436499999999</v>
      </c>
      <c r="BJ92" s="41">
        <f>IF('Net Plant'!AC92&gt;0,'Gross Plant'!AF92*$AI92/12,0)</f>
        <v>160.92436499999999</v>
      </c>
      <c r="BK92" s="23">
        <f t="shared" si="187"/>
        <v>1931.0923800000003</v>
      </c>
      <c r="BL92" s="41"/>
      <c r="BM92" s="31">
        <f>'[20]Pivot Retires'!AB41</f>
        <v>0</v>
      </c>
      <c r="BN92" s="31">
        <f>'[20]Pivot Retires'!AC41</f>
        <v>0</v>
      </c>
      <c r="BO92" s="31">
        <f>'[20]Pivot Retires'!AD41</f>
        <v>0</v>
      </c>
      <c r="BP92" s="31">
        <f>'[20]Pivot Retires'!AE41</f>
        <v>0</v>
      </c>
      <c r="BQ92" s="31">
        <f>'[20]Pivot Retires'!AF41</f>
        <v>0</v>
      </c>
      <c r="BR92" s="31">
        <f>'[20]Pivot Retires'!AG41</f>
        <v>0</v>
      </c>
      <c r="BS92" s="31">
        <f>'Gross Plant'!BQ92</f>
        <v>0</v>
      </c>
      <c r="BT92" s="41">
        <f>'Gross Plant'!BR92</f>
        <v>0</v>
      </c>
      <c r="BU92" s="41">
        <f>'Gross Plant'!BS92</f>
        <v>0</v>
      </c>
      <c r="BV92" s="41">
        <f>'Gross Plant'!BT92</f>
        <v>0</v>
      </c>
      <c r="BW92" s="41">
        <f>'Gross Plant'!BU92</f>
        <v>0</v>
      </c>
      <c r="BX92" s="41">
        <f>'Gross Plant'!BV92</f>
        <v>0</v>
      </c>
      <c r="BY92" s="41">
        <f>'Gross Plant'!BW92</f>
        <v>0</v>
      </c>
      <c r="BZ92" s="41">
        <f>'Gross Plant'!BX92</f>
        <v>0</v>
      </c>
      <c r="CA92" s="41">
        <f>'Gross Plant'!BY92</f>
        <v>0</v>
      </c>
      <c r="CB92" s="41">
        <f>'Gross Plant'!BZ92</f>
        <v>0</v>
      </c>
      <c r="CC92" s="41">
        <f>'Gross Plant'!CA92</f>
        <v>0</v>
      </c>
      <c r="CD92" s="41">
        <f>'Gross Plant'!CB92</f>
        <v>0</v>
      </c>
      <c r="CE92" s="41">
        <f>'Gross Plant'!CC92</f>
        <v>0</v>
      </c>
      <c r="CF92" s="41">
        <f>'Gross Plant'!CD92</f>
        <v>0</v>
      </c>
      <c r="CG92" s="41">
        <f>'Gross Plant'!CE92</f>
        <v>0</v>
      </c>
      <c r="CH92" s="41">
        <f>'Gross Plant'!CF92</f>
        <v>0</v>
      </c>
      <c r="CI92" s="41">
        <f>'Gross Plant'!CG92</f>
        <v>0</v>
      </c>
      <c r="CJ92" s="41">
        <f>'Gross Plant'!CH92</f>
        <v>0</v>
      </c>
      <c r="CK92" s="41">
        <f>'Gross Plant'!CI92</f>
        <v>0</v>
      </c>
      <c r="CL92" s="41">
        <f>'Gross Plant'!CJ92</f>
        <v>0</v>
      </c>
      <c r="CM92" s="41">
        <f>'Gross Plant'!CK92</f>
        <v>0</v>
      </c>
      <c r="CN92" s="41"/>
      <c r="CO92" s="31">
        <f>'[20]Pivot Transfers'!AB41</f>
        <v>0</v>
      </c>
      <c r="CP92" s="31">
        <f>'[20]Pivot Transfers'!AC41</f>
        <v>0</v>
      </c>
      <c r="CQ92" s="31">
        <f>'[20]Pivot Transfers'!AD41</f>
        <v>0</v>
      </c>
      <c r="CR92" s="31">
        <f>'[20]Pivot Transfers'!AE41</f>
        <v>0</v>
      </c>
      <c r="CS92" s="31">
        <f>'[20]Pivot Transfers'!AF41</f>
        <v>0</v>
      </c>
      <c r="CT92" s="31">
        <f>'[20]Pivot Transfers'!AG41</f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/>
      <c r="DQ92" s="31">
        <f>'[20]Pivot COR'!AB41</f>
        <v>0</v>
      </c>
      <c r="DR92" s="31">
        <f>'[20]Pivot COR'!AC41</f>
        <v>0</v>
      </c>
      <c r="DS92" s="31">
        <f>'[20]Pivot COR'!AD41</f>
        <v>0</v>
      </c>
      <c r="DT92" s="31">
        <f>'[20]Pivot COR'!AE41</f>
        <v>0</v>
      </c>
      <c r="DU92" s="31">
        <f>'[20]Pivot COR'!AF41</f>
        <v>0</v>
      </c>
      <c r="DV92" s="31">
        <f>'[20]Pivot COR'!AG41</f>
        <v>0</v>
      </c>
      <c r="DW92" s="60">
        <f>SUM('Gross Plant'!$AH92:$AM92)/SUM('Gross Plant'!$AH$157:$AM$157)*$DW$157</f>
        <v>0</v>
      </c>
      <c r="DX92" s="60">
        <f>-SUM('Gross Plant'!$AH92:$AM92)/SUM('Gross Plant'!$AH$157:$AM$157)*'Capital Spending'!D$12*Reserve!$DW$1</f>
        <v>0</v>
      </c>
      <c r="DY92" s="60">
        <f>-SUM('Gross Plant'!$AH92:$AM92)/SUM('Gross Plant'!$AH$157:$AM$157)*'Capital Spending'!E$12*Reserve!$DW$1</f>
        <v>0</v>
      </c>
      <c r="DZ92" s="60">
        <f>-SUM('Gross Plant'!$AH92:$AM92)/SUM('Gross Plant'!$AH$157:$AM$157)*'Capital Spending'!F$12*Reserve!$DW$1</f>
        <v>0</v>
      </c>
      <c r="EA92" s="60">
        <f>-SUM('Gross Plant'!$AH92:$AM92)/SUM('Gross Plant'!$AH$157:$AM$157)*'Capital Spending'!G$12*Reserve!$DW$1</f>
        <v>0</v>
      </c>
      <c r="EB92" s="60">
        <f>-SUM('Gross Plant'!$AH92:$AM92)/SUM('Gross Plant'!$AH$157:$AM$157)*'Capital Spending'!H$12*Reserve!$DW$1</f>
        <v>0</v>
      </c>
      <c r="EC92" s="60">
        <f>-SUM('Gross Plant'!$AH92:$AM92)/SUM('Gross Plant'!$AH$157:$AM$157)*'Capital Spending'!I$12*Reserve!$DW$1</f>
        <v>0</v>
      </c>
      <c r="ED92" s="60">
        <f>-SUM('Gross Plant'!$AH92:$AM92)/SUM('Gross Plant'!$AH$157:$AM$157)*'Capital Spending'!J$12*Reserve!$DW$1</f>
        <v>0</v>
      </c>
      <c r="EE92" s="60">
        <f>-SUM('Gross Plant'!$AH92:$AM92)/SUM('Gross Plant'!$AH$157:$AM$157)*'Capital Spending'!K$12*Reserve!$DW$1</f>
        <v>0</v>
      </c>
      <c r="EF92" s="60">
        <f>-SUM('Gross Plant'!$AH92:$AM92)/SUM('Gross Plant'!$AH$157:$AM$157)*'Capital Spending'!L$12*Reserve!$DW$1</f>
        <v>0</v>
      </c>
      <c r="EG92" s="60">
        <f>-SUM('Gross Plant'!$AH92:$AM92)/SUM('Gross Plant'!$AH$157:$AM$157)*'Capital Spending'!M$12*Reserve!$DW$1</f>
        <v>0</v>
      </c>
      <c r="EH92" s="60">
        <f>-SUM('Gross Plant'!$AH92:$AM92)/SUM('Gross Plant'!$AH$157:$AM$157)*'Capital Spending'!N$12*Reserve!$DW$1</f>
        <v>0</v>
      </c>
      <c r="EI92" s="60">
        <f>-SUM('Gross Plant'!$AH92:$AM92)/SUM('Gross Plant'!$AH$157:$AM$157)*'Capital Spending'!O$12*Reserve!$DW$1</f>
        <v>0</v>
      </c>
      <c r="EJ92" s="60">
        <f>-SUM('Gross Plant'!$AH92:$AM92)/SUM('Gross Plant'!$AH$157:$AM$157)*'Capital Spending'!P$12*Reserve!$DW$1</f>
        <v>0</v>
      </c>
      <c r="EK92" s="60">
        <f>-SUM('Gross Plant'!$AH92:$AM92)/SUM('Gross Plant'!$AH$157:$AM$157)*'Capital Spending'!Q$12*Reserve!$DW$1</f>
        <v>0</v>
      </c>
      <c r="EL92" s="60">
        <f>-SUM('Gross Plant'!$AH92:$AM92)/SUM('Gross Plant'!$AH$157:$AM$157)*'Capital Spending'!R$12*Reserve!$DW$1</f>
        <v>0</v>
      </c>
      <c r="EM92" s="60">
        <f>-SUM('Gross Plant'!$AH92:$AM92)/SUM('Gross Plant'!$AH$157:$AM$157)*'Capital Spending'!S$12*Reserve!$DW$1</f>
        <v>0</v>
      </c>
      <c r="EN92" s="60">
        <f>-SUM('Gross Plant'!$AH92:$AM92)/SUM('Gross Plant'!$AH$157:$AM$157)*'Capital Spending'!T$12*Reserve!$DW$1</f>
        <v>0</v>
      </c>
      <c r="EO92" s="60">
        <f>-SUM('Gross Plant'!$AH92:$AM92)/SUM('Gross Plant'!$AH$157:$AM$157)*'Capital Spending'!U$12*Reserve!$DW$1</f>
        <v>0</v>
      </c>
      <c r="EP92" s="60">
        <f>-SUM('Gross Plant'!$AH92:$AM92)/SUM('Gross Plant'!$AH$157:$AM$157)*'Capital Spending'!V$12*Reserve!$DW$1</f>
        <v>0</v>
      </c>
      <c r="EQ92" s="60">
        <f>-SUM('Gross Plant'!$AH92:$AM92)/SUM('Gross Plant'!$AH$157:$AM$157)*'Capital Spending'!W$12*Reserve!$DW$1</f>
        <v>0</v>
      </c>
    </row>
    <row r="93" spans="1:147">
      <c r="A93" s="51">
        <v>35103</v>
      </c>
      <c r="B93" t="s">
        <v>84</v>
      </c>
      <c r="C93" s="53">
        <f t="shared" si="157"/>
        <v>19826.881935000009</v>
      </c>
      <c r="D93" s="53">
        <f t="shared" si="158"/>
        <v>20054.783043000007</v>
      </c>
      <c r="E93" s="72">
        <f>'[20]Pivot End Balances'!AA42</f>
        <v>19745.93</v>
      </c>
      <c r="F93" s="41">
        <f t="shared" si="159"/>
        <v>19759.420000000002</v>
      </c>
      <c r="G93" s="41">
        <f t="shared" si="160"/>
        <v>19772.910000000003</v>
      </c>
      <c r="H93" s="41">
        <f t="shared" si="161"/>
        <v>19786.400000000005</v>
      </c>
      <c r="I93" s="41">
        <f t="shared" si="162"/>
        <v>19799.890000000007</v>
      </c>
      <c r="J93" s="41">
        <f t="shared" si="163"/>
        <v>19813.380000000008</v>
      </c>
      <c r="K93" s="41">
        <f t="shared" si="164"/>
        <v>19826.87000000001</v>
      </c>
      <c r="L93" s="41">
        <f t="shared" si="165"/>
        <v>19840.367388333343</v>
      </c>
      <c r="M93" s="41">
        <f t="shared" si="166"/>
        <v>19853.864776666676</v>
      </c>
      <c r="N93" s="41">
        <f t="shared" si="167"/>
        <v>19867.36216500001</v>
      </c>
      <c r="O93" s="41">
        <f t="shared" si="168"/>
        <v>19880.859553333343</v>
      </c>
      <c r="P93" s="41">
        <f t="shared" si="169"/>
        <v>19894.356941666676</v>
      </c>
      <c r="Q93" s="41">
        <f t="shared" si="170"/>
        <v>19907.854330000009</v>
      </c>
      <c r="R93" s="41">
        <f t="shared" si="171"/>
        <v>19921.351718333342</v>
      </c>
      <c r="S93" s="41">
        <f t="shared" si="172"/>
        <v>19934.849106666676</v>
      </c>
      <c r="T93" s="41">
        <f t="shared" si="173"/>
        <v>19948.346495000009</v>
      </c>
      <c r="U93" s="41">
        <f t="shared" si="174"/>
        <v>19966.085919666675</v>
      </c>
      <c r="V93" s="41">
        <f t="shared" si="175"/>
        <v>19983.825344333341</v>
      </c>
      <c r="W93" s="41">
        <f t="shared" si="176"/>
        <v>20001.564769000008</v>
      </c>
      <c r="X93" s="41">
        <f t="shared" si="177"/>
        <v>20019.304193666674</v>
      </c>
      <c r="Y93" s="41">
        <f t="shared" si="178"/>
        <v>20037.04361833334</v>
      </c>
      <c r="Z93" s="41">
        <f t="shared" si="179"/>
        <v>20054.783043000007</v>
      </c>
      <c r="AA93" s="41">
        <f t="shared" si="180"/>
        <v>20072.522467666673</v>
      </c>
      <c r="AB93" s="41">
        <f t="shared" si="181"/>
        <v>20090.261892333339</v>
      </c>
      <c r="AC93" s="41">
        <f t="shared" si="182"/>
        <v>20108.001317000006</v>
      </c>
      <c r="AD93" s="41">
        <f t="shared" si="183"/>
        <v>20125.740741666672</v>
      </c>
      <c r="AE93" s="41">
        <f t="shared" si="184"/>
        <v>20143.480166333338</v>
      </c>
      <c r="AF93" s="41">
        <f t="shared" si="185"/>
        <v>20161.219591000005</v>
      </c>
      <c r="AG93" s="23">
        <f t="shared" si="186"/>
        <v>20055</v>
      </c>
      <c r="AH93" s="83">
        <f>'[25]Kentucky Direct'!E19</f>
        <v>7.0000000000000001E-3</v>
      </c>
      <c r="AI93" s="83">
        <f>'[25]Kentucky Direct'!F19</f>
        <v>9.1999999999999998E-3</v>
      </c>
      <c r="AJ93" s="31">
        <f>'[20]Pivot Additions'!AB42</f>
        <v>13.49</v>
      </c>
      <c r="AK93" s="31">
        <f>'[20]Pivot Additions'!AC42</f>
        <v>13.49</v>
      </c>
      <c r="AL93" s="31">
        <f>'[20]Pivot Additions'!AD42</f>
        <v>13.49</v>
      </c>
      <c r="AM93" s="31">
        <f>'[20]Pivot Additions'!AE42</f>
        <v>13.49</v>
      </c>
      <c r="AN93" s="31">
        <f>'[20]Pivot Additions'!AF42</f>
        <v>13.49</v>
      </c>
      <c r="AO93" s="31">
        <f>'[20]Pivot Additions'!AG42</f>
        <v>13.49</v>
      </c>
      <c r="AP93" s="41">
        <f>IF('Net Plant'!I93&gt;0,'Gross Plant'!L93*$AH93/12,0)</f>
        <v>13.497388333333333</v>
      </c>
      <c r="AQ93" s="41">
        <f>IF('Net Plant'!J93&gt;0,'Gross Plant'!M93*$AH93/12,0)</f>
        <v>13.497388333333333</v>
      </c>
      <c r="AR93" s="41">
        <f>IF('Net Plant'!K93&gt;0,'Gross Plant'!N93*$AH93/12,0)</f>
        <v>13.497388333333333</v>
      </c>
      <c r="AS93" s="41">
        <f>IF('Net Plant'!L93&gt;0,'Gross Plant'!O93*$AH93/12,0)</f>
        <v>13.497388333333333</v>
      </c>
      <c r="AT93" s="41">
        <f>IF('Net Plant'!M93&gt;0,'Gross Plant'!P93*$AH93/12,0)</f>
        <v>13.497388333333333</v>
      </c>
      <c r="AU93" s="41">
        <f>IF('Net Plant'!N93&gt;0,'Gross Plant'!Q93*$AH93/12,0)</f>
        <v>13.497388333333333</v>
      </c>
      <c r="AV93" s="41">
        <f>IF('Net Plant'!O93&gt;0,'Gross Plant'!R93*$AH93/12,0)</f>
        <v>13.497388333333333</v>
      </c>
      <c r="AW93" s="41">
        <f>IF('Net Plant'!P93&gt;0,'Gross Plant'!S93*$AH93/12,0)</f>
        <v>13.497388333333333</v>
      </c>
      <c r="AX93" s="41">
        <f>IF('Net Plant'!Q93&gt;0,'Gross Plant'!T93*$AH93/12,0)</f>
        <v>13.497388333333333</v>
      </c>
      <c r="AY93" s="41">
        <f>IF('Net Plant'!R93&gt;0,'Gross Plant'!U93*$AI93/12,0)</f>
        <v>17.739424666666668</v>
      </c>
      <c r="AZ93" s="41">
        <f>IF('Net Plant'!S93&gt;0,'Gross Plant'!V93*$AI93/12,0)</f>
        <v>17.739424666666668</v>
      </c>
      <c r="BA93" s="41">
        <f>IF('Net Plant'!T93&gt;0,'Gross Plant'!W93*$AI93/12,0)</f>
        <v>17.739424666666668</v>
      </c>
      <c r="BB93" s="41">
        <f>IF('Net Plant'!U93&gt;0,'Gross Plant'!X93*$AI93/12,0)</f>
        <v>17.739424666666668</v>
      </c>
      <c r="BC93" s="41">
        <f>IF('Net Plant'!V93&gt;0,'Gross Plant'!Y93*$AI93/12,0)</f>
        <v>17.739424666666668</v>
      </c>
      <c r="BD93" s="41">
        <f>IF('Net Plant'!W93&gt;0,'Gross Plant'!Z93*$AI93/12,0)</f>
        <v>17.739424666666668</v>
      </c>
      <c r="BE93" s="41">
        <f>IF('Net Plant'!X93&gt;0,'Gross Plant'!AA93*$AI93/12,0)</f>
        <v>17.739424666666668</v>
      </c>
      <c r="BF93" s="41">
        <f>IF('Net Plant'!Y93&gt;0,'Gross Plant'!AB93*$AI93/12,0)</f>
        <v>17.739424666666668</v>
      </c>
      <c r="BG93" s="41">
        <f>IF('Net Plant'!Z93&gt;0,'Gross Plant'!AC93*$AI93/12,0)</f>
        <v>17.739424666666668</v>
      </c>
      <c r="BH93" s="41">
        <f>IF('Net Plant'!AA93&gt;0,'Gross Plant'!AD93*$AI93/12,0)</f>
        <v>17.739424666666668</v>
      </c>
      <c r="BI93" s="41">
        <f>IF('Net Plant'!AB93&gt;0,'Gross Plant'!AE93*$AI93/12,0)</f>
        <v>17.739424666666668</v>
      </c>
      <c r="BJ93" s="41">
        <f>IF('Net Plant'!AC93&gt;0,'Gross Plant'!AF93*$AI93/12,0)</f>
        <v>17.739424666666668</v>
      </c>
      <c r="BK93" s="23">
        <f t="shared" si="187"/>
        <v>212.87309600000006</v>
      </c>
      <c r="BL93" s="41"/>
      <c r="BM93" s="31">
        <f>'[20]Pivot Retires'!AB42</f>
        <v>0</v>
      </c>
      <c r="BN93" s="31">
        <f>'[20]Pivot Retires'!AC42</f>
        <v>0</v>
      </c>
      <c r="BO93" s="31">
        <f>'[20]Pivot Retires'!AD42</f>
        <v>0</v>
      </c>
      <c r="BP93" s="31">
        <f>'[20]Pivot Retires'!AE42</f>
        <v>0</v>
      </c>
      <c r="BQ93" s="31">
        <f>'[20]Pivot Retires'!AF42</f>
        <v>0</v>
      </c>
      <c r="BR93" s="31">
        <f>'[20]Pivot Retires'!AG42</f>
        <v>0</v>
      </c>
      <c r="BS93" s="31">
        <f>'Gross Plant'!BQ93</f>
        <v>0</v>
      </c>
      <c r="BT93" s="41">
        <f>'Gross Plant'!BR93</f>
        <v>0</v>
      </c>
      <c r="BU93" s="41">
        <f>'Gross Plant'!BS93</f>
        <v>0</v>
      </c>
      <c r="BV93" s="41">
        <f>'Gross Plant'!BT93</f>
        <v>0</v>
      </c>
      <c r="BW93" s="41">
        <f>'Gross Plant'!BU93</f>
        <v>0</v>
      </c>
      <c r="BX93" s="41">
        <f>'Gross Plant'!BV93</f>
        <v>0</v>
      </c>
      <c r="BY93" s="41">
        <f>'Gross Plant'!BW93</f>
        <v>0</v>
      </c>
      <c r="BZ93" s="41">
        <f>'Gross Plant'!BX93</f>
        <v>0</v>
      </c>
      <c r="CA93" s="41">
        <f>'Gross Plant'!BY93</f>
        <v>0</v>
      </c>
      <c r="CB93" s="41">
        <f>'Gross Plant'!BZ93</f>
        <v>0</v>
      </c>
      <c r="CC93" s="41">
        <f>'Gross Plant'!CA93</f>
        <v>0</v>
      </c>
      <c r="CD93" s="41">
        <f>'Gross Plant'!CB93</f>
        <v>0</v>
      </c>
      <c r="CE93" s="41">
        <f>'Gross Plant'!CC93</f>
        <v>0</v>
      </c>
      <c r="CF93" s="41">
        <f>'Gross Plant'!CD93</f>
        <v>0</v>
      </c>
      <c r="CG93" s="41">
        <f>'Gross Plant'!CE93</f>
        <v>0</v>
      </c>
      <c r="CH93" s="41">
        <f>'Gross Plant'!CF93</f>
        <v>0</v>
      </c>
      <c r="CI93" s="41">
        <f>'Gross Plant'!CG93</f>
        <v>0</v>
      </c>
      <c r="CJ93" s="41">
        <f>'Gross Plant'!CH93</f>
        <v>0</v>
      </c>
      <c r="CK93" s="41">
        <f>'Gross Plant'!CI93</f>
        <v>0</v>
      </c>
      <c r="CL93" s="41">
        <f>'Gross Plant'!CJ93</f>
        <v>0</v>
      </c>
      <c r="CM93" s="41">
        <f>'Gross Plant'!CK93</f>
        <v>0</v>
      </c>
      <c r="CN93" s="41"/>
      <c r="CO93" s="31">
        <f>'[20]Pivot Transfers'!AB42</f>
        <v>0</v>
      </c>
      <c r="CP93" s="31">
        <f>'[20]Pivot Transfers'!AC42</f>
        <v>0</v>
      </c>
      <c r="CQ93" s="31">
        <f>'[20]Pivot Transfers'!AD42</f>
        <v>0</v>
      </c>
      <c r="CR93" s="31">
        <f>'[20]Pivot Transfers'!AE42</f>
        <v>0</v>
      </c>
      <c r="CS93" s="31">
        <f>'[20]Pivot Transfers'!AF42</f>
        <v>0</v>
      </c>
      <c r="CT93" s="31">
        <f>'[20]Pivot Transfers'!AG42</f>
        <v>0</v>
      </c>
      <c r="CU93" s="31">
        <v>0</v>
      </c>
      <c r="CV93" s="31">
        <v>0</v>
      </c>
      <c r="CW93" s="31">
        <v>0</v>
      </c>
      <c r="CX93" s="31">
        <v>0</v>
      </c>
      <c r="CY93" s="31">
        <v>0</v>
      </c>
      <c r="CZ93" s="3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/>
      <c r="DQ93" s="31">
        <f>'[20]Pivot COR'!AB42</f>
        <v>0</v>
      </c>
      <c r="DR93" s="31">
        <f>'[20]Pivot COR'!AC42</f>
        <v>0</v>
      </c>
      <c r="DS93" s="31">
        <f>'[20]Pivot COR'!AD42</f>
        <v>0</v>
      </c>
      <c r="DT93" s="31">
        <f>'[20]Pivot COR'!AE42</f>
        <v>0</v>
      </c>
      <c r="DU93" s="31">
        <f>'[20]Pivot COR'!AF42</f>
        <v>0</v>
      </c>
      <c r="DV93" s="31">
        <f>'[20]Pivot COR'!AG42</f>
        <v>0</v>
      </c>
      <c r="DW93" s="60">
        <f>SUM('Gross Plant'!$AH93:$AM93)/SUM('Gross Plant'!$AH$157:$AM$157)*$DW$157</f>
        <v>0</v>
      </c>
      <c r="DX93" s="60">
        <f>-SUM('Gross Plant'!$AH93:$AM93)/SUM('Gross Plant'!$AH$157:$AM$157)*'Capital Spending'!D$12*Reserve!$DW$1</f>
        <v>0</v>
      </c>
      <c r="DY93" s="60">
        <f>-SUM('Gross Plant'!$AH93:$AM93)/SUM('Gross Plant'!$AH$157:$AM$157)*'Capital Spending'!E$12*Reserve!$DW$1</f>
        <v>0</v>
      </c>
      <c r="DZ93" s="60">
        <f>-SUM('Gross Plant'!$AH93:$AM93)/SUM('Gross Plant'!$AH$157:$AM$157)*'Capital Spending'!F$12*Reserve!$DW$1</f>
        <v>0</v>
      </c>
      <c r="EA93" s="60">
        <f>-SUM('Gross Plant'!$AH93:$AM93)/SUM('Gross Plant'!$AH$157:$AM$157)*'Capital Spending'!G$12*Reserve!$DW$1</f>
        <v>0</v>
      </c>
      <c r="EB93" s="60">
        <f>-SUM('Gross Plant'!$AH93:$AM93)/SUM('Gross Plant'!$AH$157:$AM$157)*'Capital Spending'!H$12*Reserve!$DW$1</f>
        <v>0</v>
      </c>
      <c r="EC93" s="60">
        <f>-SUM('Gross Plant'!$AH93:$AM93)/SUM('Gross Plant'!$AH$157:$AM$157)*'Capital Spending'!I$12*Reserve!$DW$1</f>
        <v>0</v>
      </c>
      <c r="ED93" s="60">
        <f>-SUM('Gross Plant'!$AH93:$AM93)/SUM('Gross Plant'!$AH$157:$AM$157)*'Capital Spending'!J$12*Reserve!$DW$1</f>
        <v>0</v>
      </c>
      <c r="EE93" s="60">
        <f>-SUM('Gross Plant'!$AH93:$AM93)/SUM('Gross Plant'!$AH$157:$AM$157)*'Capital Spending'!K$12*Reserve!$DW$1</f>
        <v>0</v>
      </c>
      <c r="EF93" s="60">
        <f>-SUM('Gross Plant'!$AH93:$AM93)/SUM('Gross Plant'!$AH$157:$AM$157)*'Capital Spending'!L$12*Reserve!$DW$1</f>
        <v>0</v>
      </c>
      <c r="EG93" s="60">
        <f>-SUM('Gross Plant'!$AH93:$AM93)/SUM('Gross Plant'!$AH$157:$AM$157)*'Capital Spending'!M$12*Reserve!$DW$1</f>
        <v>0</v>
      </c>
      <c r="EH93" s="60">
        <f>-SUM('Gross Plant'!$AH93:$AM93)/SUM('Gross Plant'!$AH$157:$AM$157)*'Capital Spending'!N$12*Reserve!$DW$1</f>
        <v>0</v>
      </c>
      <c r="EI93" s="60">
        <f>-SUM('Gross Plant'!$AH93:$AM93)/SUM('Gross Plant'!$AH$157:$AM$157)*'Capital Spending'!O$12*Reserve!$DW$1</f>
        <v>0</v>
      </c>
      <c r="EJ93" s="60">
        <f>-SUM('Gross Plant'!$AH93:$AM93)/SUM('Gross Plant'!$AH$157:$AM$157)*'Capital Spending'!P$12*Reserve!$DW$1</f>
        <v>0</v>
      </c>
      <c r="EK93" s="60">
        <f>-SUM('Gross Plant'!$AH93:$AM93)/SUM('Gross Plant'!$AH$157:$AM$157)*'Capital Spending'!Q$12*Reserve!$DW$1</f>
        <v>0</v>
      </c>
      <c r="EL93" s="60">
        <f>-SUM('Gross Plant'!$AH93:$AM93)/SUM('Gross Plant'!$AH$157:$AM$157)*'Capital Spending'!R$12*Reserve!$DW$1</f>
        <v>0</v>
      </c>
      <c r="EM93" s="60">
        <f>-SUM('Gross Plant'!$AH93:$AM93)/SUM('Gross Plant'!$AH$157:$AM$157)*'Capital Spending'!S$12*Reserve!$DW$1</f>
        <v>0</v>
      </c>
      <c r="EN93" s="60">
        <f>-SUM('Gross Plant'!$AH93:$AM93)/SUM('Gross Plant'!$AH$157:$AM$157)*'Capital Spending'!T$12*Reserve!$DW$1</f>
        <v>0</v>
      </c>
      <c r="EO93" s="60">
        <f>-SUM('Gross Plant'!$AH93:$AM93)/SUM('Gross Plant'!$AH$157:$AM$157)*'Capital Spending'!U$12*Reserve!$DW$1</f>
        <v>0</v>
      </c>
      <c r="EP93" s="60">
        <f>-SUM('Gross Plant'!$AH93:$AM93)/SUM('Gross Plant'!$AH$157:$AM$157)*'Capital Spending'!V$12*Reserve!$DW$1</f>
        <v>0</v>
      </c>
      <c r="EQ93" s="60">
        <f>-SUM('Gross Plant'!$AH93:$AM93)/SUM('Gross Plant'!$AH$157:$AM$157)*'Capital Spending'!W$12*Reserve!$DW$1</f>
        <v>0</v>
      </c>
    </row>
    <row r="94" spans="1:147">
      <c r="A94" s="51">
        <v>35104</v>
      </c>
      <c r="B94" t="s">
        <v>85</v>
      </c>
      <c r="C94" s="53">
        <f t="shared" si="157"/>
        <v>94115.86294188461</v>
      </c>
      <c r="D94" s="53">
        <f t="shared" si="158"/>
        <v>96225.602835499987</v>
      </c>
      <c r="E94" s="72">
        <f>'[20]Pivot End Balances'!AA43</f>
        <v>93304.960000000006</v>
      </c>
      <c r="F94" s="41">
        <f t="shared" si="159"/>
        <v>93440.11</v>
      </c>
      <c r="G94" s="41">
        <f t="shared" si="160"/>
        <v>93575.26</v>
      </c>
      <c r="H94" s="41">
        <f t="shared" si="161"/>
        <v>93710.409999999989</v>
      </c>
      <c r="I94" s="41">
        <f t="shared" si="162"/>
        <v>93845.559999999983</v>
      </c>
      <c r="J94" s="41">
        <f t="shared" si="163"/>
        <v>93980.709999999977</v>
      </c>
      <c r="K94" s="41">
        <f t="shared" si="164"/>
        <v>94115.859999999971</v>
      </c>
      <c r="L94" s="41">
        <f t="shared" si="165"/>
        <v>94251.011821166641</v>
      </c>
      <c r="M94" s="41">
        <f t="shared" si="166"/>
        <v>94386.163642333311</v>
      </c>
      <c r="N94" s="41">
        <f t="shared" si="167"/>
        <v>94521.315463499981</v>
      </c>
      <c r="O94" s="41">
        <f t="shared" si="168"/>
        <v>94656.467284666651</v>
      </c>
      <c r="P94" s="41">
        <f t="shared" si="169"/>
        <v>94791.619105833321</v>
      </c>
      <c r="Q94" s="41">
        <f t="shared" si="170"/>
        <v>94926.77092699999</v>
      </c>
      <c r="R94" s="41">
        <f t="shared" si="171"/>
        <v>95061.92274816666</v>
      </c>
      <c r="S94" s="41">
        <f t="shared" si="172"/>
        <v>95197.07456933333</v>
      </c>
      <c r="T94" s="41">
        <f t="shared" si="173"/>
        <v>95332.2263905</v>
      </c>
      <c r="U94" s="41">
        <f t="shared" si="174"/>
        <v>95481.122464666667</v>
      </c>
      <c r="V94" s="41">
        <f t="shared" si="175"/>
        <v>95630.018538833334</v>
      </c>
      <c r="W94" s="41">
        <f t="shared" si="176"/>
        <v>95778.914613000001</v>
      </c>
      <c r="X94" s="41">
        <f t="shared" si="177"/>
        <v>95927.810687166668</v>
      </c>
      <c r="Y94" s="41">
        <f t="shared" si="178"/>
        <v>96076.706761333335</v>
      </c>
      <c r="Z94" s="41">
        <f t="shared" si="179"/>
        <v>96225.602835500002</v>
      </c>
      <c r="AA94" s="41">
        <f t="shared" si="180"/>
        <v>96374.498909666669</v>
      </c>
      <c r="AB94" s="41">
        <f t="shared" si="181"/>
        <v>96523.394983833336</v>
      </c>
      <c r="AC94" s="41">
        <f t="shared" si="182"/>
        <v>96672.291058000003</v>
      </c>
      <c r="AD94" s="41">
        <f t="shared" si="183"/>
        <v>96821.187132166669</v>
      </c>
      <c r="AE94" s="41">
        <f t="shared" si="184"/>
        <v>96970.083206333336</v>
      </c>
      <c r="AF94" s="41">
        <f t="shared" si="185"/>
        <v>97118.979280500003</v>
      </c>
      <c r="AG94" s="23">
        <f t="shared" si="186"/>
        <v>96226</v>
      </c>
      <c r="AH94" s="83">
        <f>'[25]Kentucky Direct'!E20</f>
        <v>1.18E-2</v>
      </c>
      <c r="AI94" s="83">
        <f>'[25]Kentucky Direct'!F20</f>
        <v>1.2999999999999999E-2</v>
      </c>
      <c r="AJ94" s="31">
        <f>'[20]Pivot Additions'!AB43</f>
        <v>135.15</v>
      </c>
      <c r="AK94" s="31">
        <f>'[20]Pivot Additions'!AC43</f>
        <v>135.15</v>
      </c>
      <c r="AL94" s="31">
        <f>'[20]Pivot Additions'!AD43</f>
        <v>135.15</v>
      </c>
      <c r="AM94" s="31">
        <f>'[20]Pivot Additions'!AE43</f>
        <v>135.15</v>
      </c>
      <c r="AN94" s="31">
        <f>'[20]Pivot Additions'!AF43</f>
        <v>135.15</v>
      </c>
      <c r="AO94" s="31">
        <f>'[20]Pivot Additions'!AG43</f>
        <v>135.15</v>
      </c>
      <c r="AP94" s="41">
        <f>IF('Net Plant'!I94&gt;0,'Gross Plant'!L94*$AH94/12,0)</f>
        <v>135.15182116666668</v>
      </c>
      <c r="AQ94" s="41">
        <f>IF('Net Plant'!J94&gt;0,'Gross Plant'!M94*$AH94/12,0)</f>
        <v>135.15182116666668</v>
      </c>
      <c r="AR94" s="41">
        <f>IF('Net Plant'!K94&gt;0,'Gross Plant'!N94*$AH94/12,0)</f>
        <v>135.15182116666668</v>
      </c>
      <c r="AS94" s="41">
        <f>IF('Net Plant'!L94&gt;0,'Gross Plant'!O94*$AH94/12,0)</f>
        <v>135.15182116666668</v>
      </c>
      <c r="AT94" s="41">
        <f>IF('Net Plant'!M94&gt;0,'Gross Plant'!P94*$AH94/12,0)</f>
        <v>135.15182116666668</v>
      </c>
      <c r="AU94" s="41">
        <f>IF('Net Plant'!N94&gt;0,'Gross Plant'!Q94*$AH94/12,0)</f>
        <v>135.15182116666668</v>
      </c>
      <c r="AV94" s="41">
        <f>IF('Net Plant'!O94&gt;0,'Gross Plant'!R94*$AH94/12,0)</f>
        <v>135.15182116666668</v>
      </c>
      <c r="AW94" s="41">
        <f>IF('Net Plant'!P94&gt;0,'Gross Plant'!S94*$AH94/12,0)</f>
        <v>135.15182116666668</v>
      </c>
      <c r="AX94" s="41">
        <f>IF('Net Plant'!Q94&gt;0,'Gross Plant'!T94*$AH94/12,0)</f>
        <v>135.15182116666668</v>
      </c>
      <c r="AY94" s="41">
        <f>IF('Net Plant'!R94&gt;0,'Gross Plant'!U94*$AI94/12,0)</f>
        <v>148.89607416666666</v>
      </c>
      <c r="AZ94" s="41">
        <f>IF('Net Plant'!S94&gt;0,'Gross Plant'!V94*$AI94/12,0)</f>
        <v>148.89607416666666</v>
      </c>
      <c r="BA94" s="41">
        <f>IF('Net Plant'!T94&gt;0,'Gross Plant'!W94*$AI94/12,0)</f>
        <v>148.89607416666666</v>
      </c>
      <c r="BB94" s="41">
        <f>IF('Net Plant'!U94&gt;0,'Gross Plant'!X94*$AI94/12,0)</f>
        <v>148.89607416666666</v>
      </c>
      <c r="BC94" s="41">
        <f>IF('Net Plant'!V94&gt;0,'Gross Plant'!Y94*$AI94/12,0)</f>
        <v>148.89607416666666</v>
      </c>
      <c r="BD94" s="41">
        <f>IF('Net Plant'!W94&gt;0,'Gross Plant'!Z94*$AI94/12,0)</f>
        <v>148.89607416666666</v>
      </c>
      <c r="BE94" s="41">
        <f>IF('Net Plant'!X94&gt;0,'Gross Plant'!AA94*$AI94/12,0)</f>
        <v>148.89607416666666</v>
      </c>
      <c r="BF94" s="41">
        <f>IF('Net Plant'!Y94&gt;0,'Gross Plant'!AB94*$AI94/12,0)</f>
        <v>148.89607416666666</v>
      </c>
      <c r="BG94" s="41">
        <f>IF('Net Plant'!Z94&gt;0,'Gross Plant'!AC94*$AI94/12,0)</f>
        <v>148.89607416666666</v>
      </c>
      <c r="BH94" s="41">
        <f>IF('Net Plant'!AA94&gt;0,'Gross Plant'!AD94*$AI94/12,0)</f>
        <v>148.89607416666666</v>
      </c>
      <c r="BI94" s="41">
        <f>IF('Net Plant'!AB94&gt;0,'Gross Plant'!AE94*$AI94/12,0)</f>
        <v>148.89607416666666</v>
      </c>
      <c r="BJ94" s="41">
        <f>IF('Net Plant'!AC94&gt;0,'Gross Plant'!AF94*$AI94/12,0)</f>
        <v>148.89607416666666</v>
      </c>
      <c r="BK94" s="23">
        <f t="shared" si="187"/>
        <v>1786.7528900000004</v>
      </c>
      <c r="BL94" s="41"/>
      <c r="BM94" s="31">
        <f>'[20]Pivot Retires'!AB43</f>
        <v>0</v>
      </c>
      <c r="BN94" s="31">
        <f>'[20]Pivot Retires'!AC43</f>
        <v>0</v>
      </c>
      <c r="BO94" s="31">
        <f>'[20]Pivot Retires'!AD43</f>
        <v>0</v>
      </c>
      <c r="BP94" s="31">
        <f>'[20]Pivot Retires'!AE43</f>
        <v>0</v>
      </c>
      <c r="BQ94" s="31">
        <f>'[20]Pivot Retires'!AF43</f>
        <v>0</v>
      </c>
      <c r="BR94" s="31">
        <f>'[20]Pivot Retires'!AG43</f>
        <v>0</v>
      </c>
      <c r="BS94" s="31">
        <f>'Gross Plant'!BQ94</f>
        <v>0</v>
      </c>
      <c r="BT94" s="41">
        <f>'Gross Plant'!BR94</f>
        <v>0</v>
      </c>
      <c r="BU94" s="41">
        <f>'Gross Plant'!BS94</f>
        <v>0</v>
      </c>
      <c r="BV94" s="41">
        <f>'Gross Plant'!BT94</f>
        <v>0</v>
      </c>
      <c r="BW94" s="41">
        <f>'Gross Plant'!BU94</f>
        <v>0</v>
      </c>
      <c r="BX94" s="41">
        <f>'Gross Plant'!BV94</f>
        <v>0</v>
      </c>
      <c r="BY94" s="41">
        <f>'Gross Plant'!BW94</f>
        <v>0</v>
      </c>
      <c r="BZ94" s="41">
        <f>'Gross Plant'!BX94</f>
        <v>0</v>
      </c>
      <c r="CA94" s="41">
        <f>'Gross Plant'!BY94</f>
        <v>0</v>
      </c>
      <c r="CB94" s="41">
        <f>'Gross Plant'!BZ94</f>
        <v>0</v>
      </c>
      <c r="CC94" s="41">
        <f>'Gross Plant'!CA94</f>
        <v>0</v>
      </c>
      <c r="CD94" s="41">
        <f>'Gross Plant'!CB94</f>
        <v>0</v>
      </c>
      <c r="CE94" s="41">
        <f>'Gross Plant'!CC94</f>
        <v>0</v>
      </c>
      <c r="CF94" s="41">
        <f>'Gross Plant'!CD94</f>
        <v>0</v>
      </c>
      <c r="CG94" s="41">
        <f>'Gross Plant'!CE94</f>
        <v>0</v>
      </c>
      <c r="CH94" s="41">
        <f>'Gross Plant'!CF94</f>
        <v>0</v>
      </c>
      <c r="CI94" s="41">
        <f>'Gross Plant'!CG94</f>
        <v>0</v>
      </c>
      <c r="CJ94" s="41">
        <f>'Gross Plant'!CH94</f>
        <v>0</v>
      </c>
      <c r="CK94" s="41">
        <f>'Gross Plant'!CI94</f>
        <v>0</v>
      </c>
      <c r="CL94" s="41">
        <f>'Gross Plant'!CJ94</f>
        <v>0</v>
      </c>
      <c r="CM94" s="41">
        <f>'Gross Plant'!CK94</f>
        <v>0</v>
      </c>
      <c r="CN94" s="41"/>
      <c r="CO94" s="31">
        <f>'[20]Pivot Transfers'!AB43</f>
        <v>0</v>
      </c>
      <c r="CP94" s="31">
        <f>'[20]Pivot Transfers'!AC43</f>
        <v>0</v>
      </c>
      <c r="CQ94" s="31">
        <f>'[20]Pivot Transfers'!AD43</f>
        <v>0</v>
      </c>
      <c r="CR94" s="31">
        <f>'[20]Pivot Transfers'!AE43</f>
        <v>0</v>
      </c>
      <c r="CS94" s="31">
        <f>'[20]Pivot Transfers'!AF43</f>
        <v>0</v>
      </c>
      <c r="CT94" s="31">
        <f>'[20]Pivot Transfers'!AG43</f>
        <v>0</v>
      </c>
      <c r="CU94" s="31">
        <v>0</v>
      </c>
      <c r="CV94" s="31">
        <v>0</v>
      </c>
      <c r="CW94" s="31">
        <v>0</v>
      </c>
      <c r="CX94" s="31">
        <v>0</v>
      </c>
      <c r="CY94" s="31">
        <v>0</v>
      </c>
      <c r="CZ94" s="3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0</v>
      </c>
      <c r="DH94" s="41">
        <v>0</v>
      </c>
      <c r="DI94" s="41">
        <v>0</v>
      </c>
      <c r="DJ94" s="41">
        <v>0</v>
      </c>
      <c r="DK94" s="41">
        <v>0</v>
      </c>
      <c r="DL94" s="41">
        <v>0</v>
      </c>
      <c r="DM94" s="41">
        <v>0</v>
      </c>
      <c r="DN94" s="41">
        <v>0</v>
      </c>
      <c r="DO94" s="41">
        <v>0</v>
      </c>
      <c r="DP94" s="41"/>
      <c r="DQ94" s="31">
        <f>'[20]Pivot COR'!AB43</f>
        <v>0</v>
      </c>
      <c r="DR94" s="31">
        <f>'[20]Pivot COR'!AC43</f>
        <v>0</v>
      </c>
      <c r="DS94" s="31">
        <f>'[20]Pivot COR'!AD43</f>
        <v>0</v>
      </c>
      <c r="DT94" s="31">
        <f>'[20]Pivot COR'!AE43</f>
        <v>0</v>
      </c>
      <c r="DU94" s="31">
        <f>'[20]Pivot COR'!AF43</f>
        <v>0</v>
      </c>
      <c r="DV94" s="31">
        <f>'[20]Pivot COR'!AG43</f>
        <v>0</v>
      </c>
      <c r="DW94" s="60">
        <f>SUM('Gross Plant'!$AH94:$AM94)/SUM('Gross Plant'!$AH$157:$AM$157)*$DW$157</f>
        <v>0</v>
      </c>
      <c r="DX94" s="60">
        <f>-SUM('Gross Plant'!$AH94:$AM94)/SUM('Gross Plant'!$AH$157:$AM$157)*'Capital Spending'!D$12*Reserve!$DW$1</f>
        <v>0</v>
      </c>
      <c r="DY94" s="60">
        <f>-SUM('Gross Plant'!$AH94:$AM94)/SUM('Gross Plant'!$AH$157:$AM$157)*'Capital Spending'!E$12*Reserve!$DW$1</f>
        <v>0</v>
      </c>
      <c r="DZ94" s="60">
        <f>-SUM('Gross Plant'!$AH94:$AM94)/SUM('Gross Plant'!$AH$157:$AM$157)*'Capital Spending'!F$12*Reserve!$DW$1</f>
        <v>0</v>
      </c>
      <c r="EA94" s="60">
        <f>-SUM('Gross Plant'!$AH94:$AM94)/SUM('Gross Plant'!$AH$157:$AM$157)*'Capital Spending'!G$12*Reserve!$DW$1</f>
        <v>0</v>
      </c>
      <c r="EB94" s="60">
        <f>-SUM('Gross Plant'!$AH94:$AM94)/SUM('Gross Plant'!$AH$157:$AM$157)*'Capital Spending'!H$12*Reserve!$DW$1</f>
        <v>0</v>
      </c>
      <c r="EC94" s="60">
        <f>-SUM('Gross Plant'!$AH94:$AM94)/SUM('Gross Plant'!$AH$157:$AM$157)*'Capital Spending'!I$12*Reserve!$DW$1</f>
        <v>0</v>
      </c>
      <c r="ED94" s="60">
        <f>-SUM('Gross Plant'!$AH94:$AM94)/SUM('Gross Plant'!$AH$157:$AM$157)*'Capital Spending'!J$12*Reserve!$DW$1</f>
        <v>0</v>
      </c>
      <c r="EE94" s="60">
        <f>-SUM('Gross Plant'!$AH94:$AM94)/SUM('Gross Plant'!$AH$157:$AM$157)*'Capital Spending'!K$12*Reserve!$DW$1</f>
        <v>0</v>
      </c>
      <c r="EF94" s="60">
        <f>-SUM('Gross Plant'!$AH94:$AM94)/SUM('Gross Plant'!$AH$157:$AM$157)*'Capital Spending'!L$12*Reserve!$DW$1</f>
        <v>0</v>
      </c>
      <c r="EG94" s="60">
        <f>-SUM('Gross Plant'!$AH94:$AM94)/SUM('Gross Plant'!$AH$157:$AM$157)*'Capital Spending'!M$12*Reserve!$DW$1</f>
        <v>0</v>
      </c>
      <c r="EH94" s="60">
        <f>-SUM('Gross Plant'!$AH94:$AM94)/SUM('Gross Plant'!$AH$157:$AM$157)*'Capital Spending'!N$12*Reserve!$DW$1</f>
        <v>0</v>
      </c>
      <c r="EI94" s="60">
        <f>-SUM('Gross Plant'!$AH94:$AM94)/SUM('Gross Plant'!$AH$157:$AM$157)*'Capital Spending'!O$12*Reserve!$DW$1</f>
        <v>0</v>
      </c>
      <c r="EJ94" s="60">
        <f>-SUM('Gross Plant'!$AH94:$AM94)/SUM('Gross Plant'!$AH$157:$AM$157)*'Capital Spending'!P$12*Reserve!$DW$1</f>
        <v>0</v>
      </c>
      <c r="EK94" s="60">
        <f>-SUM('Gross Plant'!$AH94:$AM94)/SUM('Gross Plant'!$AH$157:$AM$157)*'Capital Spending'!Q$12*Reserve!$DW$1</f>
        <v>0</v>
      </c>
      <c r="EL94" s="60">
        <f>-SUM('Gross Plant'!$AH94:$AM94)/SUM('Gross Plant'!$AH$157:$AM$157)*'Capital Spending'!R$12*Reserve!$DW$1</f>
        <v>0</v>
      </c>
      <c r="EM94" s="60">
        <f>-SUM('Gross Plant'!$AH94:$AM94)/SUM('Gross Plant'!$AH$157:$AM$157)*'Capital Spending'!S$12*Reserve!$DW$1</f>
        <v>0</v>
      </c>
      <c r="EN94" s="60">
        <f>-SUM('Gross Plant'!$AH94:$AM94)/SUM('Gross Plant'!$AH$157:$AM$157)*'Capital Spending'!T$12*Reserve!$DW$1</f>
        <v>0</v>
      </c>
      <c r="EO94" s="60">
        <f>-SUM('Gross Plant'!$AH94:$AM94)/SUM('Gross Plant'!$AH$157:$AM$157)*'Capital Spending'!U$12*Reserve!$DW$1</f>
        <v>0</v>
      </c>
      <c r="EP94" s="60">
        <f>-SUM('Gross Plant'!$AH94:$AM94)/SUM('Gross Plant'!$AH$157:$AM$157)*'Capital Spending'!V$12*Reserve!$DW$1</f>
        <v>0</v>
      </c>
      <c r="EQ94" s="60">
        <f>-SUM('Gross Plant'!$AH94:$AM94)/SUM('Gross Plant'!$AH$157:$AM$157)*'Capital Spending'!W$12*Reserve!$DW$1</f>
        <v>0</v>
      </c>
    </row>
    <row r="95" spans="1:147">
      <c r="A95" s="51">
        <v>35200</v>
      </c>
      <c r="B95" t="s">
        <v>86</v>
      </c>
      <c r="C95" s="53">
        <f t="shared" si="157"/>
        <v>823631.41895473562</v>
      </c>
      <c r="D95" s="53">
        <f t="shared" si="158"/>
        <v>1016575.8265509648</v>
      </c>
      <c r="E95" s="72">
        <f>'[20]Pivot End Balances'!AA44</f>
        <v>762653.34</v>
      </c>
      <c r="F95" s="41">
        <f t="shared" si="159"/>
        <v>771898.92999999993</v>
      </c>
      <c r="G95" s="41">
        <f t="shared" si="160"/>
        <v>781144.5199999999</v>
      </c>
      <c r="H95" s="41">
        <f t="shared" si="161"/>
        <v>790390.10999999987</v>
      </c>
      <c r="I95" s="41">
        <f t="shared" si="162"/>
        <v>799635.69999999984</v>
      </c>
      <c r="J95" s="41">
        <f t="shared" si="163"/>
        <v>808881.2899999998</v>
      </c>
      <c r="K95" s="41">
        <f t="shared" si="164"/>
        <v>821814.63999999978</v>
      </c>
      <c r="L95" s="41">
        <f t="shared" si="165"/>
        <v>832839.24044900946</v>
      </c>
      <c r="M95" s="41">
        <f t="shared" si="166"/>
        <v>844073.40328650875</v>
      </c>
      <c r="N95" s="41">
        <f t="shared" si="167"/>
        <v>855551.85740387731</v>
      </c>
      <c r="O95" s="41">
        <f t="shared" si="168"/>
        <v>867352.94057364168</v>
      </c>
      <c r="P95" s="41">
        <f t="shared" si="169"/>
        <v>879363.56144951959</v>
      </c>
      <c r="Q95" s="41">
        <f t="shared" si="170"/>
        <v>891608.91324900568</v>
      </c>
      <c r="R95" s="41">
        <f t="shared" si="171"/>
        <v>904110.25597167958</v>
      </c>
      <c r="S95" s="41">
        <f t="shared" si="172"/>
        <v>916888.39917607431</v>
      </c>
      <c r="T95" s="41">
        <f t="shared" si="173"/>
        <v>930005.40957887331</v>
      </c>
      <c r="U95" s="41">
        <f t="shared" si="174"/>
        <v>943687.26385961671</v>
      </c>
      <c r="V95" s="41">
        <f t="shared" si="175"/>
        <v>957661.93112958525</v>
      </c>
      <c r="W95" s="41">
        <f t="shared" si="176"/>
        <v>971849.35359280545</v>
      </c>
      <c r="X95" s="41">
        <f t="shared" si="177"/>
        <v>986328.36256479705</v>
      </c>
      <c r="Y95" s="41">
        <f t="shared" si="178"/>
        <v>1000852.6470818929</v>
      </c>
      <c r="Z95" s="41">
        <f t="shared" si="179"/>
        <v>1015487.9276506328</v>
      </c>
      <c r="AA95" s="41">
        <f t="shared" si="180"/>
        <v>1030311.2514686425</v>
      </c>
      <c r="AB95" s="41">
        <f t="shared" si="181"/>
        <v>1045278.868305687</v>
      </c>
      <c r="AC95" s="41">
        <f t="shared" si="182"/>
        <v>1060398.0177235978</v>
      </c>
      <c r="AD95" s="41">
        <f t="shared" si="183"/>
        <v>1075700.6164061436</v>
      </c>
      <c r="AE95" s="41">
        <f t="shared" si="184"/>
        <v>1091141.093638777</v>
      </c>
      <c r="AF95" s="41">
        <f t="shared" si="185"/>
        <v>1106783.0021614919</v>
      </c>
      <c r="AG95" s="23">
        <f t="shared" si="186"/>
        <v>1016576</v>
      </c>
      <c r="AH95" s="83">
        <f>'[25]Kentucky Direct'!E21</f>
        <v>1.89E-2</v>
      </c>
      <c r="AI95" s="83">
        <f>'[25]Kentucky Direct'!F21</f>
        <v>1.9300000000000001E-2</v>
      </c>
      <c r="AJ95" s="31">
        <f>'[20]Pivot Additions'!AB44</f>
        <v>9245.59</v>
      </c>
      <c r="AK95" s="31">
        <f>'[20]Pivot Additions'!AC44</f>
        <v>9245.59</v>
      </c>
      <c r="AL95" s="31">
        <f>'[20]Pivot Additions'!AD44</f>
        <v>9245.59</v>
      </c>
      <c r="AM95" s="31">
        <f>'[20]Pivot Additions'!AE44</f>
        <v>9245.59</v>
      </c>
      <c r="AN95" s="31">
        <f>'[20]Pivot Additions'!AF44</f>
        <v>9245.59</v>
      </c>
      <c r="AO95" s="31">
        <f>'[20]Pivot Additions'!AG44</f>
        <v>12933.35</v>
      </c>
      <c r="AP95" s="41">
        <f>IF('Net Plant'!I95&gt;0,'Gross Plant'!L95*$AH95/12,0)</f>
        <v>11024.600449009669</v>
      </c>
      <c r="AQ95" s="41">
        <f>IF('Net Plant'!J95&gt;0,'Gross Plant'!M95*$AH95/12,0)</f>
        <v>11234.16283749934</v>
      </c>
      <c r="AR95" s="41">
        <f>IF('Net Plant'!K95&gt;0,'Gross Plant'!N95*$AH95/12,0)</f>
        <v>11478.454117368603</v>
      </c>
      <c r="AS95" s="41">
        <f>IF('Net Plant'!L95&gt;0,'Gross Plant'!O95*$AH95/12,0)</f>
        <v>11801.083169764323</v>
      </c>
      <c r="AT95" s="41">
        <f>IF('Net Plant'!M95&gt;0,'Gross Plant'!P95*$AH95/12,0)</f>
        <v>12010.62087587793</v>
      </c>
      <c r="AU95" s="41">
        <f>IF('Net Plant'!N95&gt;0,'Gross Plant'!Q95*$AH95/12,0)</f>
        <v>12245.351799486059</v>
      </c>
      <c r="AV95" s="41">
        <f>IF('Net Plant'!O95&gt;0,'Gross Plant'!R95*$AH95/12,0)</f>
        <v>12501.342722673877</v>
      </c>
      <c r="AW95" s="41">
        <f>IF('Net Plant'!P95&gt;0,'Gross Plant'!S95*$AH95/12,0)</f>
        <v>12778.143204394784</v>
      </c>
      <c r="AX95" s="41">
        <f>IF('Net Plant'!Q95&gt;0,'Gross Plant'!T95*$AH95/12,0)</f>
        <v>13117.010402798953</v>
      </c>
      <c r="AY95" s="41">
        <f>IF('Net Plant'!R95&gt;0,'Gross Plant'!U95*$AI95/12,0)</f>
        <v>13681.854280743401</v>
      </c>
      <c r="AZ95" s="41">
        <f>IF('Net Plant'!S95&gt;0,'Gross Plant'!V95*$AI95/12,0)</f>
        <v>13974.667269968602</v>
      </c>
      <c r="BA95" s="41">
        <f>IF('Net Plant'!T95&gt;0,'Gross Plant'!W95*$AI95/12,0)</f>
        <v>14187.42246322016</v>
      </c>
      <c r="BB95" s="41">
        <f>IF('Net Plant'!U95&gt;0,'Gross Plant'!X95*$AI95/12,0)</f>
        <v>14479.008971991627</v>
      </c>
      <c r="BC95" s="41">
        <f>IF('Net Plant'!V95&gt;0,'Gross Plant'!Y95*$AI95/12,0)</f>
        <v>14524.284517095897</v>
      </c>
      <c r="BD95" s="41">
        <f>IF('Net Plant'!W95&gt;0,'Gross Plant'!Z95*$AI95/12,0)</f>
        <v>14635.280568739923</v>
      </c>
      <c r="BE95" s="41">
        <f>IF('Net Plant'!X95&gt;0,'Gross Plant'!AA95*$AI95/12,0)</f>
        <v>14823.323818009683</v>
      </c>
      <c r="BF95" s="41">
        <f>IF('Net Plant'!Y95&gt;0,'Gross Plant'!AB95*$AI95/12,0)</f>
        <v>14967.616837044523</v>
      </c>
      <c r="BG95" s="41">
        <f>IF('Net Plant'!Z95&gt;0,'Gross Plant'!AC95*$AI95/12,0)</f>
        <v>15119.149417910767</v>
      </c>
      <c r="BH95" s="41">
        <f>IF('Net Plant'!AA95&gt;0,'Gross Plant'!AD95*$AI95/12,0)</f>
        <v>15302.598682545717</v>
      </c>
      <c r="BI95" s="41">
        <f>IF('Net Plant'!AB95&gt;0,'Gross Plant'!AE95*$AI95/12,0)</f>
        <v>15440.477232633304</v>
      </c>
      <c r="BJ95" s="41">
        <f>IF('Net Plant'!AC95&gt;0,'Gross Plant'!AF95*$AI95/12,0)</f>
        <v>15641.90852271487</v>
      </c>
      <c r="BK95" s="23">
        <f t="shared" si="187"/>
        <v>176777.59258261847</v>
      </c>
      <c r="BL95" s="41"/>
      <c r="BM95" s="31">
        <f>'[20]Pivot Retires'!AB44</f>
        <v>0</v>
      </c>
      <c r="BN95" s="31">
        <f>'[20]Pivot Retires'!AC44</f>
        <v>0</v>
      </c>
      <c r="BO95" s="31">
        <f>'[20]Pivot Retires'!AD44</f>
        <v>0</v>
      </c>
      <c r="BP95" s="31">
        <f>'[20]Pivot Retires'!AE44</f>
        <v>0</v>
      </c>
      <c r="BQ95" s="31">
        <f>'[20]Pivot Retires'!AF44</f>
        <v>0</v>
      </c>
      <c r="BR95" s="31">
        <f>'[20]Pivot Retires'!AG44</f>
        <v>0</v>
      </c>
      <c r="BS95" s="31">
        <f>'Gross Plant'!BQ95</f>
        <v>0</v>
      </c>
      <c r="BT95" s="41">
        <f>'Gross Plant'!BR95</f>
        <v>0</v>
      </c>
      <c r="BU95" s="41">
        <f>'Gross Plant'!BS95</f>
        <v>0</v>
      </c>
      <c r="BV95" s="41">
        <f>'Gross Plant'!BT95</f>
        <v>0</v>
      </c>
      <c r="BW95" s="41">
        <f>'Gross Plant'!BU95</f>
        <v>0</v>
      </c>
      <c r="BX95" s="41">
        <f>'Gross Plant'!BV95</f>
        <v>0</v>
      </c>
      <c r="BY95" s="41">
        <f>'Gross Plant'!BW95</f>
        <v>0</v>
      </c>
      <c r="BZ95" s="41">
        <f>'Gross Plant'!BX95</f>
        <v>0</v>
      </c>
      <c r="CA95" s="41">
        <f>'Gross Plant'!BY95</f>
        <v>0</v>
      </c>
      <c r="CB95" s="41">
        <f>'Gross Plant'!BZ95</f>
        <v>0</v>
      </c>
      <c r="CC95" s="41">
        <f>'Gross Plant'!CA95</f>
        <v>0</v>
      </c>
      <c r="CD95" s="41">
        <f>'Gross Plant'!CB95</f>
        <v>0</v>
      </c>
      <c r="CE95" s="41">
        <f>'Gross Plant'!CC95</f>
        <v>0</v>
      </c>
      <c r="CF95" s="41">
        <f>'Gross Plant'!CD95</f>
        <v>0</v>
      </c>
      <c r="CG95" s="41">
        <f>'Gross Plant'!CE95</f>
        <v>0</v>
      </c>
      <c r="CH95" s="41">
        <f>'Gross Plant'!CF95</f>
        <v>0</v>
      </c>
      <c r="CI95" s="41">
        <f>'Gross Plant'!CG95</f>
        <v>0</v>
      </c>
      <c r="CJ95" s="41">
        <f>'Gross Plant'!CH95</f>
        <v>0</v>
      </c>
      <c r="CK95" s="41">
        <f>'Gross Plant'!CI95</f>
        <v>0</v>
      </c>
      <c r="CL95" s="41">
        <f>'Gross Plant'!CJ95</f>
        <v>0</v>
      </c>
      <c r="CM95" s="41">
        <f>'Gross Plant'!CK95</f>
        <v>0</v>
      </c>
      <c r="CN95" s="41"/>
      <c r="CO95" s="31">
        <f>'[20]Pivot Transfers'!AB44</f>
        <v>0</v>
      </c>
      <c r="CP95" s="31">
        <f>'[20]Pivot Transfers'!AC44</f>
        <v>0</v>
      </c>
      <c r="CQ95" s="31">
        <f>'[20]Pivot Transfers'!AD44</f>
        <v>0</v>
      </c>
      <c r="CR95" s="31">
        <f>'[20]Pivot Transfers'!AE44</f>
        <v>0</v>
      </c>
      <c r="CS95" s="31">
        <f>'[20]Pivot Transfers'!AF44</f>
        <v>0</v>
      </c>
      <c r="CT95" s="31">
        <f>'[20]Pivot Transfers'!AG44</f>
        <v>0</v>
      </c>
      <c r="CU95" s="31">
        <v>0</v>
      </c>
      <c r="CV95" s="31">
        <v>0</v>
      </c>
      <c r="CW95" s="31">
        <v>0</v>
      </c>
      <c r="CX95" s="31">
        <v>0</v>
      </c>
      <c r="CY95" s="31">
        <v>0</v>
      </c>
      <c r="CZ95" s="3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0</v>
      </c>
      <c r="DN95" s="41">
        <v>0</v>
      </c>
      <c r="DO95" s="41">
        <v>0</v>
      </c>
      <c r="DP95" s="41"/>
      <c r="DQ95" s="31">
        <f>'[20]Pivot COR'!AB44</f>
        <v>0</v>
      </c>
      <c r="DR95" s="31">
        <f>'[20]Pivot COR'!AC44</f>
        <v>0</v>
      </c>
      <c r="DS95" s="31">
        <f>'[20]Pivot COR'!AD44</f>
        <v>0</v>
      </c>
      <c r="DT95" s="31">
        <f>'[20]Pivot COR'!AE44</f>
        <v>0</v>
      </c>
      <c r="DU95" s="31">
        <f>'[20]Pivot COR'!AF44</f>
        <v>0</v>
      </c>
      <c r="DV95" s="31">
        <f>'[20]Pivot COR'!AG44</f>
        <v>0</v>
      </c>
      <c r="DW95" s="60">
        <f>SUM('Gross Plant'!$AH95:$AM95)/SUM('Gross Plant'!$AH$157:$AM$157)*$DW$157</f>
        <v>0</v>
      </c>
      <c r="DX95" s="60">
        <f>-SUM('Gross Plant'!$AH95:$AM95)/SUM('Gross Plant'!$AH$157:$AM$157)*'Capital Spending'!D$12*Reserve!$DW$1</f>
        <v>0</v>
      </c>
      <c r="DY95" s="60">
        <f>-SUM('Gross Plant'!$AH95:$AM95)/SUM('Gross Plant'!$AH$157:$AM$157)*'Capital Spending'!E$12*Reserve!$DW$1</f>
        <v>0</v>
      </c>
      <c r="DZ95" s="60">
        <f>-SUM('Gross Plant'!$AH95:$AM95)/SUM('Gross Plant'!$AH$157:$AM$157)*'Capital Spending'!F$12*Reserve!$DW$1</f>
        <v>0</v>
      </c>
      <c r="EA95" s="60">
        <f>-SUM('Gross Plant'!$AH95:$AM95)/SUM('Gross Plant'!$AH$157:$AM$157)*'Capital Spending'!G$12*Reserve!$DW$1</f>
        <v>0</v>
      </c>
      <c r="EB95" s="60">
        <f>-SUM('Gross Plant'!$AH95:$AM95)/SUM('Gross Plant'!$AH$157:$AM$157)*'Capital Spending'!H$12*Reserve!$DW$1</f>
        <v>0</v>
      </c>
      <c r="EC95" s="60">
        <f>-SUM('Gross Plant'!$AH95:$AM95)/SUM('Gross Plant'!$AH$157:$AM$157)*'Capital Spending'!I$12*Reserve!$DW$1</f>
        <v>0</v>
      </c>
      <c r="ED95" s="60">
        <f>-SUM('Gross Plant'!$AH95:$AM95)/SUM('Gross Plant'!$AH$157:$AM$157)*'Capital Spending'!J$12*Reserve!$DW$1</f>
        <v>0</v>
      </c>
      <c r="EE95" s="60">
        <f>-SUM('Gross Plant'!$AH95:$AM95)/SUM('Gross Plant'!$AH$157:$AM$157)*'Capital Spending'!K$12*Reserve!$DW$1</f>
        <v>0</v>
      </c>
      <c r="EF95" s="60">
        <f>-SUM('Gross Plant'!$AH95:$AM95)/SUM('Gross Plant'!$AH$157:$AM$157)*'Capital Spending'!L$12*Reserve!$DW$1</f>
        <v>0</v>
      </c>
      <c r="EG95" s="60">
        <f>-SUM('Gross Plant'!$AH95:$AM95)/SUM('Gross Plant'!$AH$157:$AM$157)*'Capital Spending'!M$12*Reserve!$DW$1</f>
        <v>0</v>
      </c>
      <c r="EH95" s="60">
        <f>-SUM('Gross Plant'!$AH95:$AM95)/SUM('Gross Plant'!$AH$157:$AM$157)*'Capital Spending'!N$12*Reserve!$DW$1</f>
        <v>0</v>
      </c>
      <c r="EI95" s="60">
        <f>-SUM('Gross Plant'!$AH95:$AM95)/SUM('Gross Plant'!$AH$157:$AM$157)*'Capital Spending'!O$12*Reserve!$DW$1</f>
        <v>0</v>
      </c>
      <c r="EJ95" s="60">
        <f>-SUM('Gross Plant'!$AH95:$AM95)/SUM('Gross Plant'!$AH$157:$AM$157)*'Capital Spending'!P$12*Reserve!$DW$1</f>
        <v>0</v>
      </c>
      <c r="EK95" s="60">
        <f>-SUM('Gross Plant'!$AH95:$AM95)/SUM('Gross Plant'!$AH$157:$AM$157)*'Capital Spending'!Q$12*Reserve!$DW$1</f>
        <v>0</v>
      </c>
      <c r="EL95" s="60">
        <f>-SUM('Gross Plant'!$AH95:$AM95)/SUM('Gross Plant'!$AH$157:$AM$157)*'Capital Spending'!R$12*Reserve!$DW$1</f>
        <v>0</v>
      </c>
      <c r="EM95" s="60">
        <f>-SUM('Gross Plant'!$AH95:$AM95)/SUM('Gross Plant'!$AH$157:$AM$157)*'Capital Spending'!S$12*Reserve!$DW$1</f>
        <v>0</v>
      </c>
      <c r="EN95" s="60">
        <f>-SUM('Gross Plant'!$AH95:$AM95)/SUM('Gross Plant'!$AH$157:$AM$157)*'Capital Spending'!T$12*Reserve!$DW$1</f>
        <v>0</v>
      </c>
      <c r="EO95" s="60">
        <f>-SUM('Gross Plant'!$AH95:$AM95)/SUM('Gross Plant'!$AH$157:$AM$157)*'Capital Spending'!U$12*Reserve!$DW$1</f>
        <v>0</v>
      </c>
      <c r="EP95" s="60">
        <f>-SUM('Gross Plant'!$AH95:$AM95)/SUM('Gross Plant'!$AH$157:$AM$157)*'Capital Spending'!V$12*Reserve!$DW$1</f>
        <v>0</v>
      </c>
      <c r="EQ95" s="60">
        <f>-SUM('Gross Plant'!$AH95:$AM95)/SUM('Gross Plant'!$AH$157:$AM$157)*'Capital Spending'!W$12*Reserve!$DW$1</f>
        <v>0</v>
      </c>
    </row>
    <row r="96" spans="1:147">
      <c r="A96" s="51">
        <v>35201</v>
      </c>
      <c r="B96" t="s">
        <v>87</v>
      </c>
      <c r="C96" s="53">
        <f t="shared" si="157"/>
        <v>1336479.7625741155</v>
      </c>
      <c r="D96" s="53">
        <f t="shared" si="158"/>
        <v>1367547.2333185005</v>
      </c>
      <c r="E96" s="72">
        <f>'[20]Pivot End Balances'!AA45</f>
        <v>1324324.78</v>
      </c>
      <c r="F96" s="41">
        <f t="shared" si="159"/>
        <v>1326350.6100000001</v>
      </c>
      <c r="G96" s="41">
        <f t="shared" si="160"/>
        <v>1328376.4400000002</v>
      </c>
      <c r="H96" s="41">
        <f t="shared" si="161"/>
        <v>1330402.2700000003</v>
      </c>
      <c r="I96" s="41">
        <f t="shared" si="162"/>
        <v>1332428.1000000003</v>
      </c>
      <c r="J96" s="41">
        <f t="shared" si="163"/>
        <v>1334453.9300000004</v>
      </c>
      <c r="K96" s="41">
        <f t="shared" si="164"/>
        <v>1336479.7600000005</v>
      </c>
      <c r="L96" s="41">
        <f t="shared" si="165"/>
        <v>1338505.5915935005</v>
      </c>
      <c r="M96" s="41">
        <f t="shared" si="166"/>
        <v>1340531.4231870004</v>
      </c>
      <c r="N96" s="41">
        <f t="shared" si="167"/>
        <v>1342557.2547805004</v>
      </c>
      <c r="O96" s="41">
        <f t="shared" si="168"/>
        <v>1344583.0863740004</v>
      </c>
      <c r="P96" s="41">
        <f t="shared" si="169"/>
        <v>1346608.9179675004</v>
      </c>
      <c r="Q96" s="41">
        <f t="shared" si="170"/>
        <v>1348634.7495610004</v>
      </c>
      <c r="R96" s="41">
        <f t="shared" si="171"/>
        <v>1350660.5811545004</v>
      </c>
      <c r="S96" s="41">
        <f t="shared" si="172"/>
        <v>1352686.4127480004</v>
      </c>
      <c r="T96" s="41">
        <f t="shared" si="173"/>
        <v>1354712.2443415003</v>
      </c>
      <c r="U96" s="41">
        <f t="shared" si="174"/>
        <v>1356851.4091710004</v>
      </c>
      <c r="V96" s="41">
        <f t="shared" si="175"/>
        <v>1358990.5740005004</v>
      </c>
      <c r="W96" s="41">
        <f t="shared" si="176"/>
        <v>1361129.7388300004</v>
      </c>
      <c r="X96" s="41">
        <f t="shared" si="177"/>
        <v>1363268.9036595004</v>
      </c>
      <c r="Y96" s="41">
        <f t="shared" si="178"/>
        <v>1365408.0684890004</v>
      </c>
      <c r="Z96" s="41">
        <f t="shared" si="179"/>
        <v>1367547.2333185005</v>
      </c>
      <c r="AA96" s="41">
        <f t="shared" si="180"/>
        <v>1369686.3981480005</v>
      </c>
      <c r="AB96" s="41">
        <f t="shared" si="181"/>
        <v>1371825.5629775005</v>
      </c>
      <c r="AC96" s="41">
        <f t="shared" si="182"/>
        <v>1373964.7278070005</v>
      </c>
      <c r="AD96" s="41">
        <f t="shared" si="183"/>
        <v>1376103.8926365005</v>
      </c>
      <c r="AE96" s="41">
        <f t="shared" si="184"/>
        <v>1378243.0574660006</v>
      </c>
      <c r="AF96" s="41">
        <f t="shared" si="185"/>
        <v>1380382.2222955006</v>
      </c>
      <c r="AG96" s="23">
        <f t="shared" si="186"/>
        <v>1367547</v>
      </c>
      <c r="AH96" s="83">
        <f>'[25]Kentucky Direct'!E22</f>
        <v>1.43E-2</v>
      </c>
      <c r="AI96" s="83">
        <f>'[25]Kentucky Direct'!F22</f>
        <v>1.5100000000000001E-2</v>
      </c>
      <c r="AJ96" s="31">
        <f>'[20]Pivot Additions'!AB45</f>
        <v>2025.83</v>
      </c>
      <c r="AK96" s="31">
        <f>'[20]Pivot Additions'!AC45</f>
        <v>2025.83</v>
      </c>
      <c r="AL96" s="31">
        <f>'[20]Pivot Additions'!AD45</f>
        <v>2025.83</v>
      </c>
      <c r="AM96" s="31">
        <f>'[20]Pivot Additions'!AE45</f>
        <v>2025.83</v>
      </c>
      <c r="AN96" s="31">
        <f>'[20]Pivot Additions'!AF45</f>
        <v>2025.83</v>
      </c>
      <c r="AO96" s="31">
        <f>'[20]Pivot Additions'!AG45</f>
        <v>2025.83</v>
      </c>
      <c r="AP96" s="41">
        <f>IF('Net Plant'!I96&gt;0,'Gross Plant'!L96*$AH96/12,0)</f>
        <v>2025.8315935000001</v>
      </c>
      <c r="AQ96" s="41">
        <f>IF('Net Plant'!J96&gt;0,'Gross Plant'!M96*$AH96/12,0)</f>
        <v>2025.8315935000001</v>
      </c>
      <c r="AR96" s="41">
        <f>IF('Net Plant'!K96&gt;0,'Gross Plant'!N96*$AH96/12,0)</f>
        <v>2025.8315935000001</v>
      </c>
      <c r="AS96" s="41">
        <f>IF('Net Plant'!L96&gt;0,'Gross Plant'!O96*$AH96/12,0)</f>
        <v>2025.8315935000001</v>
      </c>
      <c r="AT96" s="41">
        <f>IF('Net Plant'!M96&gt;0,'Gross Plant'!P96*$AH96/12,0)</f>
        <v>2025.8315935000001</v>
      </c>
      <c r="AU96" s="41">
        <f>IF('Net Plant'!N96&gt;0,'Gross Plant'!Q96*$AH96/12,0)</f>
        <v>2025.8315935000001</v>
      </c>
      <c r="AV96" s="41">
        <f>IF('Net Plant'!O96&gt;0,'Gross Plant'!R96*$AH96/12,0)</f>
        <v>2025.8315935000001</v>
      </c>
      <c r="AW96" s="41">
        <f>IF('Net Plant'!P96&gt;0,'Gross Plant'!S96*$AH96/12,0)</f>
        <v>2025.8315935000001</v>
      </c>
      <c r="AX96" s="41">
        <f>IF('Net Plant'!Q96&gt;0,'Gross Plant'!T96*$AH96/12,0)</f>
        <v>2025.8315935000001</v>
      </c>
      <c r="AY96" s="41">
        <f>IF('Net Plant'!R96&gt;0,'Gross Plant'!U96*$AI96/12,0)</f>
        <v>2139.1648295</v>
      </c>
      <c r="AZ96" s="41">
        <f>IF('Net Plant'!S96&gt;0,'Gross Plant'!V96*$AI96/12,0)</f>
        <v>2139.1648295</v>
      </c>
      <c r="BA96" s="41">
        <f>IF('Net Plant'!T96&gt;0,'Gross Plant'!W96*$AI96/12,0)</f>
        <v>2139.1648295</v>
      </c>
      <c r="BB96" s="41">
        <f>IF('Net Plant'!U96&gt;0,'Gross Plant'!X96*$AI96/12,0)</f>
        <v>2139.1648295</v>
      </c>
      <c r="BC96" s="41">
        <f>IF('Net Plant'!V96&gt;0,'Gross Plant'!Y96*$AI96/12,0)</f>
        <v>2139.1648295</v>
      </c>
      <c r="BD96" s="41">
        <f>IF('Net Plant'!W96&gt;0,'Gross Plant'!Z96*$AI96/12,0)</f>
        <v>2139.1648295</v>
      </c>
      <c r="BE96" s="41">
        <f>IF('Net Plant'!X96&gt;0,'Gross Plant'!AA96*$AI96/12,0)</f>
        <v>2139.1648295</v>
      </c>
      <c r="BF96" s="41">
        <f>IF('Net Plant'!Y96&gt;0,'Gross Plant'!AB96*$AI96/12,0)</f>
        <v>2139.1648295</v>
      </c>
      <c r="BG96" s="41">
        <f>IF('Net Plant'!Z96&gt;0,'Gross Plant'!AC96*$AI96/12,0)</f>
        <v>2139.1648295</v>
      </c>
      <c r="BH96" s="41">
        <f>IF('Net Plant'!AA96&gt;0,'Gross Plant'!AD96*$AI96/12,0)</f>
        <v>2139.1648295</v>
      </c>
      <c r="BI96" s="41">
        <f>IF('Net Plant'!AB96&gt;0,'Gross Plant'!AE96*$AI96/12,0)</f>
        <v>2139.1648295</v>
      </c>
      <c r="BJ96" s="41">
        <f>IF('Net Plant'!AC96&gt;0,'Gross Plant'!AF96*$AI96/12,0)</f>
        <v>2139.1648295</v>
      </c>
      <c r="BK96" s="23">
        <f t="shared" si="187"/>
        <v>25669.977954000005</v>
      </c>
      <c r="BL96" s="41"/>
      <c r="BM96" s="31">
        <f>'[20]Pivot Retires'!AB45</f>
        <v>0</v>
      </c>
      <c r="BN96" s="31">
        <f>'[20]Pivot Retires'!AC45</f>
        <v>0</v>
      </c>
      <c r="BO96" s="31">
        <f>'[20]Pivot Retires'!AD45</f>
        <v>0</v>
      </c>
      <c r="BP96" s="31">
        <f>'[20]Pivot Retires'!AE45</f>
        <v>0</v>
      </c>
      <c r="BQ96" s="31">
        <f>'[20]Pivot Retires'!AF45</f>
        <v>0</v>
      </c>
      <c r="BR96" s="31">
        <f>'[20]Pivot Retires'!AG45</f>
        <v>0</v>
      </c>
      <c r="BS96" s="31">
        <f>'Gross Plant'!BQ96</f>
        <v>0</v>
      </c>
      <c r="BT96" s="41">
        <f>'Gross Plant'!BR96</f>
        <v>0</v>
      </c>
      <c r="BU96" s="41">
        <f>'Gross Plant'!BS96</f>
        <v>0</v>
      </c>
      <c r="BV96" s="41">
        <f>'Gross Plant'!BT96</f>
        <v>0</v>
      </c>
      <c r="BW96" s="41">
        <f>'Gross Plant'!BU96</f>
        <v>0</v>
      </c>
      <c r="BX96" s="41">
        <f>'Gross Plant'!BV96</f>
        <v>0</v>
      </c>
      <c r="BY96" s="41">
        <f>'Gross Plant'!BW96</f>
        <v>0</v>
      </c>
      <c r="BZ96" s="41">
        <f>'Gross Plant'!BX96</f>
        <v>0</v>
      </c>
      <c r="CA96" s="41">
        <f>'Gross Plant'!BY96</f>
        <v>0</v>
      </c>
      <c r="CB96" s="41">
        <f>'Gross Plant'!BZ96</f>
        <v>0</v>
      </c>
      <c r="CC96" s="41">
        <f>'Gross Plant'!CA96</f>
        <v>0</v>
      </c>
      <c r="CD96" s="41">
        <f>'Gross Plant'!CB96</f>
        <v>0</v>
      </c>
      <c r="CE96" s="41">
        <f>'Gross Plant'!CC96</f>
        <v>0</v>
      </c>
      <c r="CF96" s="41">
        <f>'Gross Plant'!CD96</f>
        <v>0</v>
      </c>
      <c r="CG96" s="41">
        <f>'Gross Plant'!CE96</f>
        <v>0</v>
      </c>
      <c r="CH96" s="41">
        <f>'Gross Plant'!CF96</f>
        <v>0</v>
      </c>
      <c r="CI96" s="41">
        <f>'Gross Plant'!CG96</f>
        <v>0</v>
      </c>
      <c r="CJ96" s="41">
        <f>'Gross Plant'!CH96</f>
        <v>0</v>
      </c>
      <c r="CK96" s="41">
        <f>'Gross Plant'!CI96</f>
        <v>0</v>
      </c>
      <c r="CL96" s="41">
        <f>'Gross Plant'!CJ96</f>
        <v>0</v>
      </c>
      <c r="CM96" s="41">
        <f>'Gross Plant'!CK96</f>
        <v>0</v>
      </c>
      <c r="CN96" s="41"/>
      <c r="CO96" s="31">
        <f>'[20]Pivot Transfers'!AB45</f>
        <v>0</v>
      </c>
      <c r="CP96" s="31">
        <f>'[20]Pivot Transfers'!AC45</f>
        <v>0</v>
      </c>
      <c r="CQ96" s="31">
        <f>'[20]Pivot Transfers'!AD45</f>
        <v>0</v>
      </c>
      <c r="CR96" s="31">
        <f>'[20]Pivot Transfers'!AE45</f>
        <v>0</v>
      </c>
      <c r="CS96" s="31">
        <f>'[20]Pivot Transfers'!AF45</f>
        <v>0</v>
      </c>
      <c r="CT96" s="31">
        <f>'[20]Pivot Transfers'!AG45</f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/>
      <c r="DQ96" s="31">
        <f>'[20]Pivot COR'!AB45</f>
        <v>0</v>
      </c>
      <c r="DR96" s="31">
        <f>'[20]Pivot COR'!AC45</f>
        <v>0</v>
      </c>
      <c r="DS96" s="31">
        <f>'[20]Pivot COR'!AD45</f>
        <v>0</v>
      </c>
      <c r="DT96" s="31">
        <f>'[20]Pivot COR'!AE45</f>
        <v>0</v>
      </c>
      <c r="DU96" s="31">
        <f>'[20]Pivot COR'!AF45</f>
        <v>0</v>
      </c>
      <c r="DV96" s="31">
        <f>'[20]Pivot COR'!AG45</f>
        <v>0</v>
      </c>
      <c r="DW96" s="60">
        <f>SUM('Gross Plant'!$AH96:$AM96)/SUM('Gross Plant'!$AH$157:$AM$157)*$DW$157</f>
        <v>0</v>
      </c>
      <c r="DX96" s="60">
        <f>-SUM('Gross Plant'!$AH96:$AM96)/SUM('Gross Plant'!$AH$157:$AM$157)*'Capital Spending'!D$12*Reserve!$DW$1</f>
        <v>0</v>
      </c>
      <c r="DY96" s="60">
        <f>-SUM('Gross Plant'!$AH96:$AM96)/SUM('Gross Plant'!$AH$157:$AM$157)*'Capital Spending'!E$12*Reserve!$DW$1</f>
        <v>0</v>
      </c>
      <c r="DZ96" s="60">
        <f>-SUM('Gross Plant'!$AH96:$AM96)/SUM('Gross Plant'!$AH$157:$AM$157)*'Capital Spending'!F$12*Reserve!$DW$1</f>
        <v>0</v>
      </c>
      <c r="EA96" s="60">
        <f>-SUM('Gross Plant'!$AH96:$AM96)/SUM('Gross Plant'!$AH$157:$AM$157)*'Capital Spending'!G$12*Reserve!$DW$1</f>
        <v>0</v>
      </c>
      <c r="EB96" s="60">
        <f>-SUM('Gross Plant'!$AH96:$AM96)/SUM('Gross Plant'!$AH$157:$AM$157)*'Capital Spending'!H$12*Reserve!$DW$1</f>
        <v>0</v>
      </c>
      <c r="EC96" s="60">
        <f>-SUM('Gross Plant'!$AH96:$AM96)/SUM('Gross Plant'!$AH$157:$AM$157)*'Capital Spending'!I$12*Reserve!$DW$1</f>
        <v>0</v>
      </c>
      <c r="ED96" s="60">
        <f>-SUM('Gross Plant'!$AH96:$AM96)/SUM('Gross Plant'!$AH$157:$AM$157)*'Capital Spending'!J$12*Reserve!$DW$1</f>
        <v>0</v>
      </c>
      <c r="EE96" s="60">
        <f>-SUM('Gross Plant'!$AH96:$AM96)/SUM('Gross Plant'!$AH$157:$AM$157)*'Capital Spending'!K$12*Reserve!$DW$1</f>
        <v>0</v>
      </c>
      <c r="EF96" s="60">
        <f>-SUM('Gross Plant'!$AH96:$AM96)/SUM('Gross Plant'!$AH$157:$AM$157)*'Capital Spending'!L$12*Reserve!$DW$1</f>
        <v>0</v>
      </c>
      <c r="EG96" s="60">
        <f>-SUM('Gross Plant'!$AH96:$AM96)/SUM('Gross Plant'!$AH$157:$AM$157)*'Capital Spending'!M$12*Reserve!$DW$1</f>
        <v>0</v>
      </c>
      <c r="EH96" s="60">
        <f>-SUM('Gross Plant'!$AH96:$AM96)/SUM('Gross Plant'!$AH$157:$AM$157)*'Capital Spending'!N$12*Reserve!$DW$1</f>
        <v>0</v>
      </c>
      <c r="EI96" s="60">
        <f>-SUM('Gross Plant'!$AH96:$AM96)/SUM('Gross Plant'!$AH$157:$AM$157)*'Capital Spending'!O$12*Reserve!$DW$1</f>
        <v>0</v>
      </c>
      <c r="EJ96" s="60">
        <f>-SUM('Gross Plant'!$AH96:$AM96)/SUM('Gross Plant'!$AH$157:$AM$157)*'Capital Spending'!P$12*Reserve!$DW$1</f>
        <v>0</v>
      </c>
      <c r="EK96" s="60">
        <f>-SUM('Gross Plant'!$AH96:$AM96)/SUM('Gross Plant'!$AH$157:$AM$157)*'Capital Spending'!Q$12*Reserve!$DW$1</f>
        <v>0</v>
      </c>
      <c r="EL96" s="60">
        <f>-SUM('Gross Plant'!$AH96:$AM96)/SUM('Gross Plant'!$AH$157:$AM$157)*'Capital Spending'!R$12*Reserve!$DW$1</f>
        <v>0</v>
      </c>
      <c r="EM96" s="60">
        <f>-SUM('Gross Plant'!$AH96:$AM96)/SUM('Gross Plant'!$AH$157:$AM$157)*'Capital Spending'!S$12*Reserve!$DW$1</f>
        <v>0</v>
      </c>
      <c r="EN96" s="60">
        <f>-SUM('Gross Plant'!$AH96:$AM96)/SUM('Gross Plant'!$AH$157:$AM$157)*'Capital Spending'!T$12*Reserve!$DW$1</f>
        <v>0</v>
      </c>
      <c r="EO96" s="60">
        <f>-SUM('Gross Plant'!$AH96:$AM96)/SUM('Gross Plant'!$AH$157:$AM$157)*'Capital Spending'!U$12*Reserve!$DW$1</f>
        <v>0</v>
      </c>
      <c r="EP96" s="60">
        <f>-SUM('Gross Plant'!$AH96:$AM96)/SUM('Gross Plant'!$AH$157:$AM$157)*'Capital Spending'!V$12*Reserve!$DW$1</f>
        <v>0</v>
      </c>
      <c r="EQ96" s="60">
        <f>-SUM('Gross Plant'!$AH96:$AM96)/SUM('Gross Plant'!$AH$157:$AM$157)*'Capital Spending'!W$12*Reserve!$DW$1</f>
        <v>0</v>
      </c>
    </row>
    <row r="97" spans="1:147">
      <c r="A97" s="51">
        <v>35202</v>
      </c>
      <c r="B97" t="s">
        <v>88</v>
      </c>
      <c r="C97" s="53">
        <f t="shared" si="157"/>
        <v>392157.2893255385</v>
      </c>
      <c r="D97" s="53">
        <f t="shared" si="158"/>
        <v>379065.42822699994</v>
      </c>
      <c r="E97" s="72">
        <f>'[20]Pivot End Balances'!AA46</f>
        <v>410673.01</v>
      </c>
      <c r="F97" s="41">
        <f t="shared" si="159"/>
        <v>410899.54000000004</v>
      </c>
      <c r="G97" s="41">
        <f t="shared" si="160"/>
        <v>411126.07000000007</v>
      </c>
      <c r="H97" s="41">
        <f t="shared" si="161"/>
        <v>411352.60000000009</v>
      </c>
      <c r="I97" s="41">
        <f t="shared" si="162"/>
        <v>411579.13000000012</v>
      </c>
      <c r="J97" s="41">
        <f t="shared" si="163"/>
        <v>411805.66000000015</v>
      </c>
      <c r="K97" s="41">
        <f t="shared" si="164"/>
        <v>375135.94000000012</v>
      </c>
      <c r="L97" s="41">
        <f t="shared" si="165"/>
        <v>375357.71005866677</v>
      </c>
      <c r="M97" s="41">
        <f t="shared" si="166"/>
        <v>375579.48011733341</v>
      </c>
      <c r="N97" s="41">
        <f t="shared" si="167"/>
        <v>375801.25017600006</v>
      </c>
      <c r="O97" s="41">
        <f t="shared" si="168"/>
        <v>376023.02023466671</v>
      </c>
      <c r="P97" s="41">
        <f t="shared" si="169"/>
        <v>376244.79029333335</v>
      </c>
      <c r="Q97" s="41">
        <f t="shared" si="170"/>
        <v>376466.560352</v>
      </c>
      <c r="R97" s="41">
        <f t="shared" si="171"/>
        <v>376688.33041066665</v>
      </c>
      <c r="S97" s="41">
        <f t="shared" si="172"/>
        <v>376910.10046933329</v>
      </c>
      <c r="T97" s="41">
        <f t="shared" si="173"/>
        <v>377131.87052799994</v>
      </c>
      <c r="U97" s="41">
        <f t="shared" si="174"/>
        <v>377454.13014449994</v>
      </c>
      <c r="V97" s="41">
        <f t="shared" si="175"/>
        <v>377776.38976099994</v>
      </c>
      <c r="W97" s="41">
        <f t="shared" si="176"/>
        <v>378098.64937749994</v>
      </c>
      <c r="X97" s="41">
        <f t="shared" si="177"/>
        <v>378420.90899399994</v>
      </c>
      <c r="Y97" s="41">
        <f t="shared" si="178"/>
        <v>378743.16861049994</v>
      </c>
      <c r="Z97" s="41">
        <f t="shared" si="179"/>
        <v>379065.42822699994</v>
      </c>
      <c r="AA97" s="41">
        <f t="shared" si="180"/>
        <v>379387.68784349994</v>
      </c>
      <c r="AB97" s="41">
        <f t="shared" si="181"/>
        <v>379709.94745999994</v>
      </c>
      <c r="AC97" s="41">
        <f t="shared" si="182"/>
        <v>380032.20707649994</v>
      </c>
      <c r="AD97" s="41">
        <f t="shared" si="183"/>
        <v>380354.46669299994</v>
      </c>
      <c r="AE97" s="41">
        <f t="shared" si="184"/>
        <v>380676.72630949994</v>
      </c>
      <c r="AF97" s="41">
        <f t="shared" si="185"/>
        <v>380998.98592599994</v>
      </c>
      <c r="AG97" s="23">
        <f t="shared" si="186"/>
        <v>379065</v>
      </c>
      <c r="AH97" s="83">
        <f>'[25]Kentucky Direct'!E23</f>
        <v>6.3999999999999994E-3</v>
      </c>
      <c r="AI97" s="83">
        <f>'[25]Kentucky Direct'!F23</f>
        <v>9.2999999999999992E-3</v>
      </c>
      <c r="AJ97" s="31">
        <f>'[20]Pivot Additions'!AB46</f>
        <v>226.53</v>
      </c>
      <c r="AK97" s="31">
        <f>'[20]Pivot Additions'!AC46</f>
        <v>226.53</v>
      </c>
      <c r="AL97" s="31">
        <f>'[20]Pivot Additions'!AD46</f>
        <v>226.53</v>
      </c>
      <c r="AM97" s="31">
        <f>'[20]Pivot Additions'!AE46</f>
        <v>226.53</v>
      </c>
      <c r="AN97" s="31">
        <f>'[20]Pivot Additions'!AF46</f>
        <v>226.53</v>
      </c>
      <c r="AO97" s="31">
        <f>'[20]Pivot Additions'!AG46</f>
        <v>212.24</v>
      </c>
      <c r="AP97" s="41">
        <f>IF('Net Plant'!I97&gt;0,'Gross Plant'!L97*$AH97/12,0)</f>
        <v>221.77005866666664</v>
      </c>
      <c r="AQ97" s="41">
        <f>IF('Net Plant'!J97&gt;0,'Gross Plant'!M97*$AH97/12,0)</f>
        <v>221.77005866666664</v>
      </c>
      <c r="AR97" s="41">
        <f>IF('Net Plant'!K97&gt;0,'Gross Plant'!N97*$AH97/12,0)</f>
        <v>221.77005866666664</v>
      </c>
      <c r="AS97" s="41">
        <f>IF('Net Plant'!L97&gt;0,'Gross Plant'!O97*$AH97/12,0)</f>
        <v>221.77005866666664</v>
      </c>
      <c r="AT97" s="41">
        <f>IF('Net Plant'!M97&gt;0,'Gross Plant'!P97*$AH97/12,0)</f>
        <v>221.77005866666664</v>
      </c>
      <c r="AU97" s="41">
        <f>IF('Net Plant'!N97&gt;0,'Gross Plant'!Q97*$AH97/12,0)</f>
        <v>221.77005866666664</v>
      </c>
      <c r="AV97" s="41">
        <f>IF('Net Plant'!O97&gt;0,'Gross Plant'!R97*$AH97/12,0)</f>
        <v>221.77005866666664</v>
      </c>
      <c r="AW97" s="41">
        <f>IF('Net Plant'!P97&gt;0,'Gross Plant'!S97*$AH97/12,0)</f>
        <v>221.77005866666664</v>
      </c>
      <c r="AX97" s="41">
        <f>IF('Net Plant'!Q97&gt;0,'Gross Plant'!T97*$AH97/12,0)</f>
        <v>221.77005866666664</v>
      </c>
      <c r="AY97" s="41">
        <f>IF('Net Plant'!R97&gt;0,'Gross Plant'!U97*$AI97/12,0)</f>
        <v>322.25961649999994</v>
      </c>
      <c r="AZ97" s="41">
        <f>IF('Net Plant'!S97&gt;0,'Gross Plant'!V97*$AI97/12,0)</f>
        <v>322.25961649999994</v>
      </c>
      <c r="BA97" s="41">
        <f>IF('Net Plant'!T97&gt;0,'Gross Plant'!W97*$AI97/12,0)</f>
        <v>322.25961649999994</v>
      </c>
      <c r="BB97" s="41">
        <f>IF('Net Plant'!U97&gt;0,'Gross Plant'!X97*$AI97/12,0)</f>
        <v>322.25961649999994</v>
      </c>
      <c r="BC97" s="41">
        <f>IF('Net Plant'!V97&gt;0,'Gross Plant'!Y97*$AI97/12,0)</f>
        <v>322.25961649999994</v>
      </c>
      <c r="BD97" s="41">
        <f>IF('Net Plant'!W97&gt;0,'Gross Plant'!Z97*$AI97/12,0)</f>
        <v>322.25961649999994</v>
      </c>
      <c r="BE97" s="41">
        <f>IF('Net Plant'!X97&gt;0,'Gross Plant'!AA97*$AI97/12,0)</f>
        <v>322.25961649999994</v>
      </c>
      <c r="BF97" s="41">
        <f>IF('Net Plant'!Y97&gt;0,'Gross Plant'!AB97*$AI97/12,0)</f>
        <v>322.25961649999994</v>
      </c>
      <c r="BG97" s="41">
        <f>IF('Net Plant'!Z97&gt;0,'Gross Plant'!AC97*$AI97/12,0)</f>
        <v>322.25961649999994</v>
      </c>
      <c r="BH97" s="41">
        <f>IF('Net Plant'!AA97&gt;0,'Gross Plant'!AD97*$AI97/12,0)</f>
        <v>322.25961649999994</v>
      </c>
      <c r="BI97" s="41">
        <f>IF('Net Plant'!AB97&gt;0,'Gross Plant'!AE97*$AI97/12,0)</f>
        <v>322.25961649999994</v>
      </c>
      <c r="BJ97" s="41">
        <f>IF('Net Plant'!AC97&gt;0,'Gross Plant'!AF97*$AI97/12,0)</f>
        <v>322.25961649999994</v>
      </c>
      <c r="BK97" s="23">
        <f t="shared" si="187"/>
        <v>3867.1153979999995</v>
      </c>
      <c r="BL97" s="41"/>
      <c r="BM97" s="31">
        <f>'[20]Pivot Retires'!AB46</f>
        <v>0</v>
      </c>
      <c r="BN97" s="31">
        <f>'[20]Pivot Retires'!AC46</f>
        <v>0</v>
      </c>
      <c r="BO97" s="31">
        <f>'[20]Pivot Retires'!AD46</f>
        <v>0</v>
      </c>
      <c r="BP97" s="31">
        <f>'[20]Pivot Retires'!AE46</f>
        <v>0</v>
      </c>
      <c r="BQ97" s="31">
        <f>'[20]Pivot Retires'!AF46</f>
        <v>0</v>
      </c>
      <c r="BR97" s="31">
        <f>'[20]Pivot Retires'!AG46</f>
        <v>-8931.3799999999992</v>
      </c>
      <c r="BS97" s="31">
        <f>'Gross Plant'!BQ97</f>
        <v>0</v>
      </c>
      <c r="BT97" s="41">
        <f>'Gross Plant'!BR97</f>
        <v>0</v>
      </c>
      <c r="BU97" s="41">
        <f>'Gross Plant'!BS97</f>
        <v>0</v>
      </c>
      <c r="BV97" s="41">
        <f>'Gross Plant'!BT97</f>
        <v>0</v>
      </c>
      <c r="BW97" s="41">
        <f>'Gross Plant'!BU97</f>
        <v>0</v>
      </c>
      <c r="BX97" s="41">
        <f>'Gross Plant'!BV97</f>
        <v>0</v>
      </c>
      <c r="BY97" s="41">
        <f>'Gross Plant'!BW97</f>
        <v>0</v>
      </c>
      <c r="BZ97" s="41">
        <f>'Gross Plant'!BX97</f>
        <v>0</v>
      </c>
      <c r="CA97" s="41">
        <f>'Gross Plant'!BY97</f>
        <v>0</v>
      </c>
      <c r="CB97" s="41">
        <f>'Gross Plant'!BZ97</f>
        <v>0</v>
      </c>
      <c r="CC97" s="41">
        <f>'Gross Plant'!CA97</f>
        <v>0</v>
      </c>
      <c r="CD97" s="41">
        <f>'Gross Plant'!CB97</f>
        <v>0</v>
      </c>
      <c r="CE97" s="41">
        <f>'Gross Plant'!CC97</f>
        <v>0</v>
      </c>
      <c r="CF97" s="41">
        <f>'Gross Plant'!CD97</f>
        <v>0</v>
      </c>
      <c r="CG97" s="41">
        <f>'Gross Plant'!CE97</f>
        <v>0</v>
      </c>
      <c r="CH97" s="41">
        <f>'Gross Plant'!CF97</f>
        <v>0</v>
      </c>
      <c r="CI97" s="41">
        <f>'Gross Plant'!CG97</f>
        <v>0</v>
      </c>
      <c r="CJ97" s="41">
        <f>'Gross Plant'!CH97</f>
        <v>0</v>
      </c>
      <c r="CK97" s="41">
        <f>'Gross Plant'!CI97</f>
        <v>0</v>
      </c>
      <c r="CL97" s="41">
        <f>'Gross Plant'!CJ97</f>
        <v>0</v>
      </c>
      <c r="CM97" s="41">
        <f>'Gross Plant'!CK97</f>
        <v>0</v>
      </c>
      <c r="CN97" s="41"/>
      <c r="CO97" s="31">
        <f>'[20]Pivot Transfers'!AB46</f>
        <v>0</v>
      </c>
      <c r="CP97" s="31">
        <f>'[20]Pivot Transfers'!AC46</f>
        <v>0</v>
      </c>
      <c r="CQ97" s="31">
        <f>'[20]Pivot Transfers'!AD46</f>
        <v>0</v>
      </c>
      <c r="CR97" s="31">
        <f>'[20]Pivot Transfers'!AE46</f>
        <v>0</v>
      </c>
      <c r="CS97" s="31">
        <f>'[20]Pivot Transfers'!AF46</f>
        <v>0</v>
      </c>
      <c r="CT97" s="31">
        <f>'[20]Pivot Transfers'!AG46</f>
        <v>0</v>
      </c>
      <c r="CU97" s="31">
        <v>0</v>
      </c>
      <c r="CV97" s="31">
        <v>0</v>
      </c>
      <c r="CW97" s="31">
        <v>0</v>
      </c>
      <c r="CX97" s="31">
        <v>0</v>
      </c>
      <c r="CY97" s="31">
        <v>0</v>
      </c>
      <c r="CZ97" s="3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/>
      <c r="DQ97" s="31">
        <f>'[20]Pivot COR'!AB46</f>
        <v>0</v>
      </c>
      <c r="DR97" s="31">
        <f>'[20]Pivot COR'!AC46</f>
        <v>0</v>
      </c>
      <c r="DS97" s="31">
        <f>'[20]Pivot COR'!AD46</f>
        <v>0</v>
      </c>
      <c r="DT97" s="31">
        <f>'[20]Pivot COR'!AE46</f>
        <v>0</v>
      </c>
      <c r="DU97" s="31">
        <f>'[20]Pivot COR'!AF46</f>
        <v>0</v>
      </c>
      <c r="DV97" s="31">
        <f>'[20]Pivot COR'!AG46</f>
        <v>-27950.58</v>
      </c>
      <c r="DW97" s="60">
        <f>SUM('Gross Plant'!$AH97:$AM97)/SUM('Gross Plant'!$AH$157:$AM$157)*$DW$157</f>
        <v>0</v>
      </c>
      <c r="DX97" s="60">
        <f>-SUM('Gross Plant'!$AH97:$AM97)/SUM('Gross Plant'!$AH$157:$AM$157)*'Capital Spending'!D$12*Reserve!$DW$1</f>
        <v>0</v>
      </c>
      <c r="DY97" s="60">
        <f>-SUM('Gross Plant'!$AH97:$AM97)/SUM('Gross Plant'!$AH$157:$AM$157)*'Capital Spending'!E$12*Reserve!$DW$1</f>
        <v>0</v>
      </c>
      <c r="DZ97" s="60">
        <f>-SUM('Gross Plant'!$AH97:$AM97)/SUM('Gross Plant'!$AH$157:$AM$157)*'Capital Spending'!F$12*Reserve!$DW$1</f>
        <v>0</v>
      </c>
      <c r="EA97" s="60">
        <f>-SUM('Gross Plant'!$AH97:$AM97)/SUM('Gross Plant'!$AH$157:$AM$157)*'Capital Spending'!G$12*Reserve!$DW$1</f>
        <v>0</v>
      </c>
      <c r="EB97" s="60">
        <f>-SUM('Gross Plant'!$AH97:$AM97)/SUM('Gross Plant'!$AH$157:$AM$157)*'Capital Spending'!H$12*Reserve!$DW$1</f>
        <v>0</v>
      </c>
      <c r="EC97" s="60">
        <f>-SUM('Gross Plant'!$AH97:$AM97)/SUM('Gross Plant'!$AH$157:$AM$157)*'Capital Spending'!I$12*Reserve!$DW$1</f>
        <v>0</v>
      </c>
      <c r="ED97" s="60">
        <f>-SUM('Gross Plant'!$AH97:$AM97)/SUM('Gross Plant'!$AH$157:$AM$157)*'Capital Spending'!J$12*Reserve!$DW$1</f>
        <v>0</v>
      </c>
      <c r="EE97" s="60">
        <f>-SUM('Gross Plant'!$AH97:$AM97)/SUM('Gross Plant'!$AH$157:$AM$157)*'Capital Spending'!K$12*Reserve!$DW$1</f>
        <v>0</v>
      </c>
      <c r="EF97" s="60">
        <f>-SUM('Gross Plant'!$AH97:$AM97)/SUM('Gross Plant'!$AH$157:$AM$157)*'Capital Spending'!L$12*Reserve!$DW$1</f>
        <v>0</v>
      </c>
      <c r="EG97" s="60">
        <f>-SUM('Gross Plant'!$AH97:$AM97)/SUM('Gross Plant'!$AH$157:$AM$157)*'Capital Spending'!M$12*Reserve!$DW$1</f>
        <v>0</v>
      </c>
      <c r="EH97" s="60">
        <f>-SUM('Gross Plant'!$AH97:$AM97)/SUM('Gross Plant'!$AH$157:$AM$157)*'Capital Spending'!N$12*Reserve!$DW$1</f>
        <v>0</v>
      </c>
      <c r="EI97" s="60">
        <f>-SUM('Gross Plant'!$AH97:$AM97)/SUM('Gross Plant'!$AH$157:$AM$157)*'Capital Spending'!O$12*Reserve!$DW$1</f>
        <v>0</v>
      </c>
      <c r="EJ97" s="60">
        <f>-SUM('Gross Plant'!$AH97:$AM97)/SUM('Gross Plant'!$AH$157:$AM$157)*'Capital Spending'!P$12*Reserve!$DW$1</f>
        <v>0</v>
      </c>
      <c r="EK97" s="60">
        <f>-SUM('Gross Plant'!$AH97:$AM97)/SUM('Gross Plant'!$AH$157:$AM$157)*'Capital Spending'!Q$12*Reserve!$DW$1</f>
        <v>0</v>
      </c>
      <c r="EL97" s="60">
        <f>-SUM('Gross Plant'!$AH97:$AM97)/SUM('Gross Plant'!$AH$157:$AM$157)*'Capital Spending'!R$12*Reserve!$DW$1</f>
        <v>0</v>
      </c>
      <c r="EM97" s="60">
        <f>-SUM('Gross Plant'!$AH97:$AM97)/SUM('Gross Plant'!$AH$157:$AM$157)*'Capital Spending'!S$12*Reserve!$DW$1</f>
        <v>0</v>
      </c>
      <c r="EN97" s="60">
        <f>-SUM('Gross Plant'!$AH97:$AM97)/SUM('Gross Plant'!$AH$157:$AM$157)*'Capital Spending'!T$12*Reserve!$DW$1</f>
        <v>0</v>
      </c>
      <c r="EO97" s="60">
        <f>-SUM('Gross Plant'!$AH97:$AM97)/SUM('Gross Plant'!$AH$157:$AM$157)*'Capital Spending'!U$12*Reserve!$DW$1</f>
        <v>0</v>
      </c>
      <c r="EP97" s="60">
        <f>-SUM('Gross Plant'!$AH97:$AM97)/SUM('Gross Plant'!$AH$157:$AM$157)*'Capital Spending'!V$12*Reserve!$DW$1</f>
        <v>0</v>
      </c>
      <c r="EQ97" s="60">
        <f>-SUM('Gross Plant'!$AH97:$AM97)/SUM('Gross Plant'!$AH$157:$AM$157)*'Capital Spending'!W$12*Reserve!$DW$1</f>
        <v>0</v>
      </c>
    </row>
    <row r="98" spans="1:147">
      <c r="A98" s="51">
        <v>35203</v>
      </c>
      <c r="B98" t="s">
        <v>89</v>
      </c>
      <c r="C98" s="53">
        <f t="shared" si="157"/>
        <v>643859.76193599985</v>
      </c>
      <c r="D98" s="53">
        <f t="shared" si="158"/>
        <v>681485.06171199982</v>
      </c>
      <c r="E98" s="72">
        <f>'[20]Pivot End Balances'!AA47</f>
        <v>628945.21</v>
      </c>
      <c r="F98" s="41">
        <f t="shared" si="159"/>
        <v>631430.97</v>
      </c>
      <c r="G98" s="41">
        <f t="shared" si="160"/>
        <v>633916.73</v>
      </c>
      <c r="H98" s="41">
        <f t="shared" si="161"/>
        <v>636402.49</v>
      </c>
      <c r="I98" s="41">
        <f t="shared" si="162"/>
        <v>638888.25</v>
      </c>
      <c r="J98" s="41">
        <f t="shared" si="163"/>
        <v>641374.01</v>
      </c>
      <c r="K98" s="41">
        <f t="shared" si="164"/>
        <v>643859.77</v>
      </c>
      <c r="L98" s="41">
        <f t="shared" si="165"/>
        <v>646345.52500799997</v>
      </c>
      <c r="M98" s="41">
        <f t="shared" si="166"/>
        <v>648831.28001599992</v>
      </c>
      <c r="N98" s="41">
        <f t="shared" si="167"/>
        <v>651317.03502399987</v>
      </c>
      <c r="O98" s="41">
        <f t="shared" si="168"/>
        <v>653802.79003199982</v>
      </c>
      <c r="P98" s="41">
        <f t="shared" si="169"/>
        <v>656288.54503999976</v>
      </c>
      <c r="Q98" s="41">
        <f t="shared" si="170"/>
        <v>658774.30004799971</v>
      </c>
      <c r="R98" s="41">
        <f t="shared" si="171"/>
        <v>661260.05505599966</v>
      </c>
      <c r="S98" s="41">
        <f t="shared" si="172"/>
        <v>663745.81006399961</v>
      </c>
      <c r="T98" s="41">
        <f t="shared" si="173"/>
        <v>666231.56507199956</v>
      </c>
      <c r="U98" s="41">
        <f t="shared" si="174"/>
        <v>668773.8145119996</v>
      </c>
      <c r="V98" s="41">
        <f t="shared" si="175"/>
        <v>671316.06395199965</v>
      </c>
      <c r="W98" s="41">
        <f t="shared" si="176"/>
        <v>673858.31339199969</v>
      </c>
      <c r="X98" s="41">
        <f t="shared" si="177"/>
        <v>676400.56283199973</v>
      </c>
      <c r="Y98" s="41">
        <f t="shared" si="178"/>
        <v>678942.81227199978</v>
      </c>
      <c r="Z98" s="41">
        <f t="shared" si="179"/>
        <v>681485.06171199982</v>
      </c>
      <c r="AA98" s="41">
        <f t="shared" si="180"/>
        <v>684027.31115199986</v>
      </c>
      <c r="AB98" s="41">
        <f t="shared" si="181"/>
        <v>686569.56059199991</v>
      </c>
      <c r="AC98" s="41">
        <f t="shared" si="182"/>
        <v>689111.81003199995</v>
      </c>
      <c r="AD98" s="41">
        <f t="shared" si="183"/>
        <v>691654.05947199999</v>
      </c>
      <c r="AE98" s="41">
        <f t="shared" si="184"/>
        <v>694196.30891200004</v>
      </c>
      <c r="AF98" s="41">
        <f t="shared" si="185"/>
        <v>696738.55835200008</v>
      </c>
      <c r="AG98" s="23">
        <f t="shared" si="186"/>
        <v>681485</v>
      </c>
      <c r="AH98" s="83">
        <f>'[25]Kentucky Direct'!E24</f>
        <v>1.7600000000000001E-2</v>
      </c>
      <c r="AI98" s="83">
        <f>'[25]Kentucky Direct'!F24</f>
        <v>1.7999999999999999E-2</v>
      </c>
      <c r="AJ98" s="31">
        <f>'[20]Pivot Additions'!AB47</f>
        <v>2485.7600000000002</v>
      </c>
      <c r="AK98" s="31">
        <f>'[20]Pivot Additions'!AC47</f>
        <v>2485.7600000000002</v>
      </c>
      <c r="AL98" s="31">
        <f>'[20]Pivot Additions'!AD47</f>
        <v>2485.7600000000002</v>
      </c>
      <c r="AM98" s="31">
        <f>'[20]Pivot Additions'!AE47</f>
        <v>2485.7600000000002</v>
      </c>
      <c r="AN98" s="31">
        <f>'[20]Pivot Additions'!AF47</f>
        <v>2485.7600000000002</v>
      </c>
      <c r="AO98" s="31">
        <f>'[20]Pivot Additions'!AG47</f>
        <v>2485.7600000000002</v>
      </c>
      <c r="AP98" s="41">
        <f>IF('Net Plant'!I98&gt;0,'Gross Plant'!L98*$AH98/12,0)</f>
        <v>2485.7550080000001</v>
      </c>
      <c r="AQ98" s="41">
        <f>IF('Net Plant'!J98&gt;0,'Gross Plant'!M98*$AH98/12,0)</f>
        <v>2485.7550080000001</v>
      </c>
      <c r="AR98" s="41">
        <f>IF('Net Plant'!K98&gt;0,'Gross Plant'!N98*$AH98/12,0)</f>
        <v>2485.7550080000001</v>
      </c>
      <c r="AS98" s="41">
        <f>IF('Net Plant'!L98&gt;0,'Gross Plant'!O98*$AH98/12,0)</f>
        <v>2485.7550080000001</v>
      </c>
      <c r="AT98" s="41">
        <f>IF('Net Plant'!M98&gt;0,'Gross Plant'!P98*$AH98/12,0)</f>
        <v>2485.7550080000001</v>
      </c>
      <c r="AU98" s="41">
        <f>IF('Net Plant'!N98&gt;0,'Gross Plant'!Q98*$AH98/12,0)</f>
        <v>2485.7550080000001</v>
      </c>
      <c r="AV98" s="41">
        <f>IF('Net Plant'!O98&gt;0,'Gross Plant'!R98*$AH98/12,0)</f>
        <v>2485.7550080000001</v>
      </c>
      <c r="AW98" s="41">
        <f>IF('Net Plant'!P98&gt;0,'Gross Plant'!S98*$AH98/12,0)</f>
        <v>2485.7550080000001</v>
      </c>
      <c r="AX98" s="41">
        <f>IF('Net Plant'!Q98&gt;0,'Gross Plant'!T98*$AH98/12,0)</f>
        <v>2485.7550080000001</v>
      </c>
      <c r="AY98" s="41">
        <f>IF('Net Plant'!R98&gt;0,'Gross Plant'!U98*$AI98/12,0)</f>
        <v>2542.24944</v>
      </c>
      <c r="AZ98" s="41">
        <f>IF('Net Plant'!S98&gt;0,'Gross Plant'!V98*$AI98/12,0)</f>
        <v>2542.24944</v>
      </c>
      <c r="BA98" s="41">
        <f>IF('Net Plant'!T98&gt;0,'Gross Plant'!W98*$AI98/12,0)</f>
        <v>2542.24944</v>
      </c>
      <c r="BB98" s="41">
        <f>IF('Net Plant'!U98&gt;0,'Gross Plant'!X98*$AI98/12,0)</f>
        <v>2542.24944</v>
      </c>
      <c r="BC98" s="41">
        <f>IF('Net Plant'!V98&gt;0,'Gross Plant'!Y98*$AI98/12,0)</f>
        <v>2542.24944</v>
      </c>
      <c r="BD98" s="41">
        <f>IF('Net Plant'!W98&gt;0,'Gross Plant'!Z98*$AI98/12,0)</f>
        <v>2542.24944</v>
      </c>
      <c r="BE98" s="41">
        <f>IF('Net Plant'!X98&gt;0,'Gross Plant'!AA98*$AI98/12,0)</f>
        <v>2542.24944</v>
      </c>
      <c r="BF98" s="41">
        <f>IF('Net Plant'!Y98&gt;0,'Gross Plant'!AB98*$AI98/12,0)</f>
        <v>2542.24944</v>
      </c>
      <c r="BG98" s="41">
        <f>IF('Net Plant'!Z98&gt;0,'Gross Plant'!AC98*$AI98/12,0)</f>
        <v>2542.24944</v>
      </c>
      <c r="BH98" s="41">
        <f>IF('Net Plant'!AA98&gt;0,'Gross Plant'!AD98*$AI98/12,0)</f>
        <v>2542.24944</v>
      </c>
      <c r="BI98" s="41">
        <f>IF('Net Plant'!AB98&gt;0,'Gross Plant'!AE98*$AI98/12,0)</f>
        <v>2542.24944</v>
      </c>
      <c r="BJ98" s="41">
        <f>IF('Net Plant'!AC98&gt;0,'Gross Plant'!AF98*$AI98/12,0)</f>
        <v>2542.24944</v>
      </c>
      <c r="BK98" s="23">
        <f t="shared" si="187"/>
        <v>30506.993279999999</v>
      </c>
      <c r="BL98" s="41"/>
      <c r="BM98" s="31">
        <f>'[20]Pivot Retires'!AB47</f>
        <v>0</v>
      </c>
      <c r="BN98" s="31">
        <f>'[20]Pivot Retires'!AC47</f>
        <v>0</v>
      </c>
      <c r="BO98" s="31">
        <f>'[20]Pivot Retires'!AD47</f>
        <v>0</v>
      </c>
      <c r="BP98" s="31">
        <f>'[20]Pivot Retires'!AE47</f>
        <v>0</v>
      </c>
      <c r="BQ98" s="31">
        <f>'[20]Pivot Retires'!AF47</f>
        <v>0</v>
      </c>
      <c r="BR98" s="31">
        <f>'[20]Pivot Retires'!AG47</f>
        <v>0</v>
      </c>
      <c r="BS98" s="31">
        <f>'Gross Plant'!BQ98</f>
        <v>0</v>
      </c>
      <c r="BT98" s="41">
        <f>'Gross Plant'!BR98</f>
        <v>0</v>
      </c>
      <c r="BU98" s="41">
        <f>'Gross Plant'!BS98</f>
        <v>0</v>
      </c>
      <c r="BV98" s="41">
        <f>'Gross Plant'!BT98</f>
        <v>0</v>
      </c>
      <c r="BW98" s="41">
        <f>'Gross Plant'!BU98</f>
        <v>0</v>
      </c>
      <c r="BX98" s="41">
        <f>'Gross Plant'!BV98</f>
        <v>0</v>
      </c>
      <c r="BY98" s="41">
        <f>'Gross Plant'!BW98</f>
        <v>0</v>
      </c>
      <c r="BZ98" s="41">
        <f>'Gross Plant'!BX98</f>
        <v>0</v>
      </c>
      <c r="CA98" s="41">
        <f>'Gross Plant'!BY98</f>
        <v>0</v>
      </c>
      <c r="CB98" s="41">
        <f>'Gross Plant'!BZ98</f>
        <v>0</v>
      </c>
      <c r="CC98" s="41">
        <f>'Gross Plant'!CA98</f>
        <v>0</v>
      </c>
      <c r="CD98" s="41">
        <f>'Gross Plant'!CB98</f>
        <v>0</v>
      </c>
      <c r="CE98" s="41">
        <f>'Gross Plant'!CC98</f>
        <v>0</v>
      </c>
      <c r="CF98" s="41">
        <f>'Gross Plant'!CD98</f>
        <v>0</v>
      </c>
      <c r="CG98" s="41">
        <f>'Gross Plant'!CE98</f>
        <v>0</v>
      </c>
      <c r="CH98" s="41">
        <f>'Gross Plant'!CF98</f>
        <v>0</v>
      </c>
      <c r="CI98" s="41">
        <f>'Gross Plant'!CG98</f>
        <v>0</v>
      </c>
      <c r="CJ98" s="41">
        <f>'Gross Plant'!CH98</f>
        <v>0</v>
      </c>
      <c r="CK98" s="41">
        <f>'Gross Plant'!CI98</f>
        <v>0</v>
      </c>
      <c r="CL98" s="41">
        <f>'Gross Plant'!CJ98</f>
        <v>0</v>
      </c>
      <c r="CM98" s="41">
        <f>'Gross Plant'!CK98</f>
        <v>0</v>
      </c>
      <c r="CN98" s="41"/>
      <c r="CO98" s="31">
        <f>'[20]Pivot Transfers'!AB47</f>
        <v>0</v>
      </c>
      <c r="CP98" s="31">
        <f>'[20]Pivot Transfers'!AC47</f>
        <v>0</v>
      </c>
      <c r="CQ98" s="31">
        <f>'[20]Pivot Transfers'!AD47</f>
        <v>0</v>
      </c>
      <c r="CR98" s="31">
        <f>'[20]Pivot Transfers'!AE47</f>
        <v>0</v>
      </c>
      <c r="CS98" s="31">
        <f>'[20]Pivot Transfers'!AF47</f>
        <v>0</v>
      </c>
      <c r="CT98" s="31">
        <f>'[20]Pivot Transfers'!AG47</f>
        <v>0</v>
      </c>
      <c r="CU98" s="31">
        <v>0</v>
      </c>
      <c r="CV98" s="31">
        <v>0</v>
      </c>
      <c r="CW98" s="31">
        <v>0</v>
      </c>
      <c r="CX98" s="31">
        <v>0</v>
      </c>
      <c r="CY98" s="31">
        <v>0</v>
      </c>
      <c r="CZ98" s="3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0</v>
      </c>
      <c r="DM98" s="41">
        <v>0</v>
      </c>
      <c r="DN98" s="41">
        <v>0</v>
      </c>
      <c r="DO98" s="41">
        <v>0</v>
      </c>
      <c r="DP98" s="41"/>
      <c r="DQ98" s="31">
        <f>'[20]Pivot COR'!AB47</f>
        <v>0</v>
      </c>
      <c r="DR98" s="31">
        <f>'[20]Pivot COR'!AC47</f>
        <v>0</v>
      </c>
      <c r="DS98" s="31">
        <f>'[20]Pivot COR'!AD47</f>
        <v>0</v>
      </c>
      <c r="DT98" s="31">
        <f>'[20]Pivot COR'!AE47</f>
        <v>0</v>
      </c>
      <c r="DU98" s="31">
        <f>'[20]Pivot COR'!AF47</f>
        <v>0</v>
      </c>
      <c r="DV98" s="31">
        <f>'[20]Pivot COR'!AG47</f>
        <v>0</v>
      </c>
      <c r="DW98" s="60">
        <f>SUM('Gross Plant'!$AH98:$AM98)/SUM('Gross Plant'!$AH$157:$AM$157)*$DW$157</f>
        <v>0</v>
      </c>
      <c r="DX98" s="60">
        <f>-SUM('Gross Plant'!$AH98:$AM98)/SUM('Gross Plant'!$AH$157:$AM$157)*'Capital Spending'!D$12*Reserve!$DW$1</f>
        <v>0</v>
      </c>
      <c r="DY98" s="60">
        <f>-SUM('Gross Plant'!$AH98:$AM98)/SUM('Gross Plant'!$AH$157:$AM$157)*'Capital Spending'!E$12*Reserve!$DW$1</f>
        <v>0</v>
      </c>
      <c r="DZ98" s="60">
        <f>-SUM('Gross Plant'!$AH98:$AM98)/SUM('Gross Plant'!$AH$157:$AM$157)*'Capital Spending'!F$12*Reserve!$DW$1</f>
        <v>0</v>
      </c>
      <c r="EA98" s="60">
        <f>-SUM('Gross Plant'!$AH98:$AM98)/SUM('Gross Plant'!$AH$157:$AM$157)*'Capital Spending'!G$12*Reserve!$DW$1</f>
        <v>0</v>
      </c>
      <c r="EB98" s="60">
        <f>-SUM('Gross Plant'!$AH98:$AM98)/SUM('Gross Plant'!$AH$157:$AM$157)*'Capital Spending'!H$12*Reserve!$DW$1</f>
        <v>0</v>
      </c>
      <c r="EC98" s="60">
        <f>-SUM('Gross Plant'!$AH98:$AM98)/SUM('Gross Plant'!$AH$157:$AM$157)*'Capital Spending'!I$12*Reserve!$DW$1</f>
        <v>0</v>
      </c>
      <c r="ED98" s="60">
        <f>-SUM('Gross Plant'!$AH98:$AM98)/SUM('Gross Plant'!$AH$157:$AM$157)*'Capital Spending'!J$12*Reserve!$DW$1</f>
        <v>0</v>
      </c>
      <c r="EE98" s="60">
        <f>-SUM('Gross Plant'!$AH98:$AM98)/SUM('Gross Plant'!$AH$157:$AM$157)*'Capital Spending'!K$12*Reserve!$DW$1</f>
        <v>0</v>
      </c>
      <c r="EF98" s="60">
        <f>-SUM('Gross Plant'!$AH98:$AM98)/SUM('Gross Plant'!$AH$157:$AM$157)*'Capital Spending'!L$12*Reserve!$DW$1</f>
        <v>0</v>
      </c>
      <c r="EG98" s="60">
        <f>-SUM('Gross Plant'!$AH98:$AM98)/SUM('Gross Plant'!$AH$157:$AM$157)*'Capital Spending'!M$12*Reserve!$DW$1</f>
        <v>0</v>
      </c>
      <c r="EH98" s="60">
        <f>-SUM('Gross Plant'!$AH98:$AM98)/SUM('Gross Plant'!$AH$157:$AM$157)*'Capital Spending'!N$12*Reserve!$DW$1</f>
        <v>0</v>
      </c>
      <c r="EI98" s="60">
        <f>-SUM('Gross Plant'!$AH98:$AM98)/SUM('Gross Plant'!$AH$157:$AM$157)*'Capital Spending'!O$12*Reserve!$DW$1</f>
        <v>0</v>
      </c>
      <c r="EJ98" s="60">
        <f>-SUM('Gross Plant'!$AH98:$AM98)/SUM('Gross Plant'!$AH$157:$AM$157)*'Capital Spending'!P$12*Reserve!$DW$1</f>
        <v>0</v>
      </c>
      <c r="EK98" s="60">
        <f>-SUM('Gross Plant'!$AH98:$AM98)/SUM('Gross Plant'!$AH$157:$AM$157)*'Capital Spending'!Q$12*Reserve!$DW$1</f>
        <v>0</v>
      </c>
      <c r="EL98" s="60">
        <f>-SUM('Gross Plant'!$AH98:$AM98)/SUM('Gross Plant'!$AH$157:$AM$157)*'Capital Spending'!R$12*Reserve!$DW$1</f>
        <v>0</v>
      </c>
      <c r="EM98" s="60">
        <f>-SUM('Gross Plant'!$AH98:$AM98)/SUM('Gross Plant'!$AH$157:$AM$157)*'Capital Spending'!S$12*Reserve!$DW$1</f>
        <v>0</v>
      </c>
      <c r="EN98" s="60">
        <f>-SUM('Gross Plant'!$AH98:$AM98)/SUM('Gross Plant'!$AH$157:$AM$157)*'Capital Spending'!T$12*Reserve!$DW$1</f>
        <v>0</v>
      </c>
      <c r="EO98" s="60">
        <f>-SUM('Gross Plant'!$AH98:$AM98)/SUM('Gross Plant'!$AH$157:$AM$157)*'Capital Spending'!U$12*Reserve!$DW$1</f>
        <v>0</v>
      </c>
      <c r="EP98" s="60">
        <f>-SUM('Gross Plant'!$AH98:$AM98)/SUM('Gross Plant'!$AH$157:$AM$157)*'Capital Spending'!V$12*Reserve!$DW$1</f>
        <v>0</v>
      </c>
      <c r="EQ98" s="60">
        <f>-SUM('Gross Plant'!$AH98:$AM98)/SUM('Gross Plant'!$AH$157:$AM$157)*'Capital Spending'!W$12*Reserve!$DW$1</f>
        <v>0</v>
      </c>
    </row>
    <row r="99" spans="1:147">
      <c r="A99" s="51">
        <v>35210</v>
      </c>
      <c r="B99" t="s">
        <v>90</v>
      </c>
      <c r="C99" s="53">
        <f t="shared" si="157"/>
        <v>165981.76687386539</v>
      </c>
      <c r="D99" s="53">
        <f t="shared" si="158"/>
        <v>166387.91595475018</v>
      </c>
      <c r="E99" s="72">
        <f>'[20]Pivot End Balances'!AA48</f>
        <v>165919.29999999999</v>
      </c>
      <c r="F99" s="41">
        <f t="shared" si="159"/>
        <v>165929.71</v>
      </c>
      <c r="G99" s="41">
        <f t="shared" si="160"/>
        <v>165940.12</v>
      </c>
      <c r="H99" s="41">
        <f t="shared" si="161"/>
        <v>165950.53</v>
      </c>
      <c r="I99" s="41">
        <f t="shared" si="162"/>
        <v>165960.94</v>
      </c>
      <c r="J99" s="41">
        <f t="shared" si="163"/>
        <v>165971.35</v>
      </c>
      <c r="K99" s="41">
        <f t="shared" si="164"/>
        <v>165981.76000000001</v>
      </c>
      <c r="L99" s="41">
        <f t="shared" si="165"/>
        <v>165992.17425525002</v>
      </c>
      <c r="M99" s="41">
        <f t="shared" si="166"/>
        <v>166002.58851050003</v>
      </c>
      <c r="N99" s="41">
        <f t="shared" si="167"/>
        <v>166013.00276575005</v>
      </c>
      <c r="O99" s="41">
        <f t="shared" si="168"/>
        <v>166023.41702100006</v>
      </c>
      <c r="P99" s="41">
        <f t="shared" si="169"/>
        <v>166033.83127625007</v>
      </c>
      <c r="Q99" s="41">
        <f t="shared" si="170"/>
        <v>166044.24553150008</v>
      </c>
      <c r="R99" s="41">
        <f t="shared" si="171"/>
        <v>166054.6597867501</v>
      </c>
      <c r="S99" s="41">
        <f t="shared" si="172"/>
        <v>166065.07404200011</v>
      </c>
      <c r="T99" s="41">
        <f t="shared" si="173"/>
        <v>166075.48829725012</v>
      </c>
      <c r="U99" s="41">
        <f t="shared" si="174"/>
        <v>166127.55957350013</v>
      </c>
      <c r="V99" s="41">
        <f t="shared" si="175"/>
        <v>166179.63084975013</v>
      </c>
      <c r="W99" s="41">
        <f t="shared" si="176"/>
        <v>166231.70212600013</v>
      </c>
      <c r="X99" s="41">
        <f t="shared" si="177"/>
        <v>166283.77340225014</v>
      </c>
      <c r="Y99" s="41">
        <f t="shared" si="178"/>
        <v>166335.84467850014</v>
      </c>
      <c r="Z99" s="41">
        <f t="shared" si="179"/>
        <v>166387.91595475015</v>
      </c>
      <c r="AA99" s="41">
        <f t="shared" si="180"/>
        <v>166439.98723100015</v>
      </c>
      <c r="AB99" s="41">
        <f t="shared" si="181"/>
        <v>166492.05850725016</v>
      </c>
      <c r="AC99" s="41">
        <f t="shared" si="182"/>
        <v>166544.12978350016</v>
      </c>
      <c r="AD99" s="41">
        <f t="shared" si="183"/>
        <v>166596.20105975016</v>
      </c>
      <c r="AE99" s="41">
        <f t="shared" si="184"/>
        <v>166648.27233600017</v>
      </c>
      <c r="AF99" s="41">
        <f t="shared" si="185"/>
        <v>166700.34361225017</v>
      </c>
      <c r="AG99" s="23">
        <f t="shared" si="186"/>
        <v>166388</v>
      </c>
      <c r="AH99" s="83">
        <f>'[25]Kentucky Direct'!E25</f>
        <v>6.9999999999999999E-4</v>
      </c>
      <c r="AI99" s="83">
        <f>'[25]Kentucky Direct'!F25</f>
        <v>3.5000000000000001E-3</v>
      </c>
      <c r="AJ99" s="31">
        <f>'[20]Pivot Additions'!AB48</f>
        <v>10.41</v>
      </c>
      <c r="AK99" s="31">
        <f>'[20]Pivot Additions'!AC48</f>
        <v>10.41</v>
      </c>
      <c r="AL99" s="31">
        <f>'[20]Pivot Additions'!AD48</f>
        <v>10.41</v>
      </c>
      <c r="AM99" s="31">
        <f>'[20]Pivot Additions'!AE48</f>
        <v>10.41</v>
      </c>
      <c r="AN99" s="31">
        <f>'[20]Pivot Additions'!AF48</f>
        <v>10.41</v>
      </c>
      <c r="AO99" s="31">
        <f>'[20]Pivot Additions'!AG48</f>
        <v>10.41</v>
      </c>
      <c r="AP99" s="41">
        <f>IF('Net Plant'!I99&gt;0,'Gross Plant'!L99*$AH99/12,0)</f>
        <v>10.41425525</v>
      </c>
      <c r="AQ99" s="41">
        <f>IF('Net Plant'!J99&gt;0,'Gross Plant'!M99*$AH99/12,0)</f>
        <v>10.41425525</v>
      </c>
      <c r="AR99" s="41">
        <f>IF('Net Plant'!K99&gt;0,'Gross Plant'!N99*$AH99/12,0)</f>
        <v>10.41425525</v>
      </c>
      <c r="AS99" s="41">
        <f>IF('Net Plant'!L99&gt;0,'Gross Plant'!O99*$AH99/12,0)</f>
        <v>10.41425525</v>
      </c>
      <c r="AT99" s="41">
        <f>IF('Net Plant'!M99&gt;0,'Gross Plant'!P99*$AH99/12,0)</f>
        <v>10.41425525</v>
      </c>
      <c r="AU99" s="41">
        <f>IF('Net Plant'!N99&gt;0,'Gross Plant'!Q99*$AH99/12,0)</f>
        <v>10.41425525</v>
      </c>
      <c r="AV99" s="41">
        <f>IF('Net Plant'!O99&gt;0,'Gross Plant'!R99*$AH99/12,0)</f>
        <v>10.41425525</v>
      </c>
      <c r="AW99" s="41">
        <f>IF('Net Plant'!P99&gt;0,'Gross Plant'!S99*$AH99/12,0)</f>
        <v>10.41425525</v>
      </c>
      <c r="AX99" s="41">
        <f>IF('Net Plant'!Q99&gt;0,'Gross Plant'!T99*$AH99/12,0)</f>
        <v>10.41425525</v>
      </c>
      <c r="AY99" s="41">
        <f>IF('Net Plant'!R99&gt;0,'Gross Plant'!U99*$AI99/12,0)</f>
        <v>52.071276250000004</v>
      </c>
      <c r="AZ99" s="41">
        <f>IF('Net Plant'!S99&gt;0,'Gross Plant'!V99*$AI99/12,0)</f>
        <v>52.071276250000004</v>
      </c>
      <c r="BA99" s="41">
        <f>IF('Net Plant'!T99&gt;0,'Gross Plant'!W99*$AI99/12,0)</f>
        <v>52.071276250000004</v>
      </c>
      <c r="BB99" s="41">
        <f>IF('Net Plant'!U99&gt;0,'Gross Plant'!X99*$AI99/12,0)</f>
        <v>52.071276250000004</v>
      </c>
      <c r="BC99" s="41">
        <f>IF('Net Plant'!V99&gt;0,'Gross Plant'!Y99*$AI99/12,0)</f>
        <v>52.071276250000004</v>
      </c>
      <c r="BD99" s="41">
        <f>IF('Net Plant'!W99&gt;0,'Gross Plant'!Z99*$AI99/12,0)</f>
        <v>52.071276250000004</v>
      </c>
      <c r="BE99" s="41">
        <f>IF('Net Plant'!X99&gt;0,'Gross Plant'!AA99*$AI99/12,0)</f>
        <v>52.071276250000004</v>
      </c>
      <c r="BF99" s="41">
        <f>IF('Net Plant'!Y99&gt;0,'Gross Plant'!AB99*$AI99/12,0)</f>
        <v>52.071276250000004</v>
      </c>
      <c r="BG99" s="41">
        <f>IF('Net Plant'!Z99&gt;0,'Gross Plant'!AC99*$AI99/12,0)</f>
        <v>52.071276250000004</v>
      </c>
      <c r="BH99" s="41">
        <f>IF('Net Plant'!AA99&gt;0,'Gross Plant'!AD99*$AI99/12,0)</f>
        <v>52.071276250000004</v>
      </c>
      <c r="BI99" s="41">
        <f>IF('Net Plant'!AB99&gt;0,'Gross Plant'!AE99*$AI99/12,0)</f>
        <v>52.071276250000004</v>
      </c>
      <c r="BJ99" s="41">
        <f>IF('Net Plant'!AC99&gt;0,'Gross Plant'!AF99*$AI99/12,0)</f>
        <v>52.071276250000004</v>
      </c>
      <c r="BK99" s="23">
        <f t="shared" si="187"/>
        <v>624.85531499999991</v>
      </c>
      <c r="BL99" s="41"/>
      <c r="BM99" s="31">
        <f>'[20]Pivot Retires'!AB48</f>
        <v>0</v>
      </c>
      <c r="BN99" s="31">
        <f>'[20]Pivot Retires'!AC48</f>
        <v>0</v>
      </c>
      <c r="BO99" s="31">
        <f>'[20]Pivot Retires'!AD48</f>
        <v>0</v>
      </c>
      <c r="BP99" s="31">
        <f>'[20]Pivot Retires'!AE48</f>
        <v>0</v>
      </c>
      <c r="BQ99" s="31">
        <f>'[20]Pivot Retires'!AF48</f>
        <v>0</v>
      </c>
      <c r="BR99" s="31">
        <f>'[20]Pivot Retires'!AG48</f>
        <v>0</v>
      </c>
      <c r="BS99" s="31">
        <f>'Gross Plant'!BQ99</f>
        <v>0</v>
      </c>
      <c r="BT99" s="41">
        <f>'Gross Plant'!BR99</f>
        <v>0</v>
      </c>
      <c r="BU99" s="41">
        <f>'Gross Plant'!BS99</f>
        <v>0</v>
      </c>
      <c r="BV99" s="41">
        <f>'Gross Plant'!BT99</f>
        <v>0</v>
      </c>
      <c r="BW99" s="41">
        <f>'Gross Plant'!BU99</f>
        <v>0</v>
      </c>
      <c r="BX99" s="41">
        <f>'Gross Plant'!BV99</f>
        <v>0</v>
      </c>
      <c r="BY99" s="41">
        <f>'Gross Plant'!BW99</f>
        <v>0</v>
      </c>
      <c r="BZ99" s="41">
        <f>'Gross Plant'!BX99</f>
        <v>0</v>
      </c>
      <c r="CA99" s="41">
        <f>'Gross Plant'!BY99</f>
        <v>0</v>
      </c>
      <c r="CB99" s="41">
        <f>'Gross Plant'!BZ99</f>
        <v>0</v>
      </c>
      <c r="CC99" s="41">
        <f>'Gross Plant'!CA99</f>
        <v>0</v>
      </c>
      <c r="CD99" s="41">
        <f>'Gross Plant'!CB99</f>
        <v>0</v>
      </c>
      <c r="CE99" s="41">
        <f>'Gross Plant'!CC99</f>
        <v>0</v>
      </c>
      <c r="CF99" s="41">
        <f>'Gross Plant'!CD99</f>
        <v>0</v>
      </c>
      <c r="CG99" s="41">
        <f>'Gross Plant'!CE99</f>
        <v>0</v>
      </c>
      <c r="CH99" s="41">
        <f>'Gross Plant'!CF99</f>
        <v>0</v>
      </c>
      <c r="CI99" s="41">
        <f>'Gross Plant'!CG99</f>
        <v>0</v>
      </c>
      <c r="CJ99" s="41">
        <f>'Gross Plant'!CH99</f>
        <v>0</v>
      </c>
      <c r="CK99" s="41">
        <f>'Gross Plant'!CI99</f>
        <v>0</v>
      </c>
      <c r="CL99" s="41">
        <f>'Gross Plant'!CJ99</f>
        <v>0</v>
      </c>
      <c r="CM99" s="41">
        <f>'Gross Plant'!CK99</f>
        <v>0</v>
      </c>
      <c r="CN99" s="41"/>
      <c r="CO99" s="31">
        <f>'[20]Pivot Transfers'!AB48</f>
        <v>0</v>
      </c>
      <c r="CP99" s="31">
        <f>'[20]Pivot Transfers'!AC48</f>
        <v>0</v>
      </c>
      <c r="CQ99" s="31">
        <f>'[20]Pivot Transfers'!AD48</f>
        <v>0</v>
      </c>
      <c r="CR99" s="31">
        <f>'[20]Pivot Transfers'!AE48</f>
        <v>0</v>
      </c>
      <c r="CS99" s="31">
        <f>'[20]Pivot Transfers'!AF48</f>
        <v>0</v>
      </c>
      <c r="CT99" s="31">
        <f>'[20]Pivot Transfers'!AG48</f>
        <v>0</v>
      </c>
      <c r="CU99" s="31">
        <v>0</v>
      </c>
      <c r="CV99" s="31">
        <v>0</v>
      </c>
      <c r="CW99" s="31">
        <v>0</v>
      </c>
      <c r="CX99" s="31">
        <v>0</v>
      </c>
      <c r="CY99" s="31">
        <v>0</v>
      </c>
      <c r="CZ99" s="3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0</v>
      </c>
      <c r="DJ99" s="41">
        <v>0</v>
      </c>
      <c r="DK99" s="41">
        <v>0</v>
      </c>
      <c r="DL99" s="41">
        <v>0</v>
      </c>
      <c r="DM99" s="41">
        <v>0</v>
      </c>
      <c r="DN99" s="41">
        <v>0</v>
      </c>
      <c r="DO99" s="41">
        <v>0</v>
      </c>
      <c r="DP99" s="41"/>
      <c r="DQ99" s="31">
        <f>'[20]Pivot COR'!AB48</f>
        <v>0</v>
      </c>
      <c r="DR99" s="31">
        <f>'[20]Pivot COR'!AC48</f>
        <v>0</v>
      </c>
      <c r="DS99" s="31">
        <f>'[20]Pivot COR'!AD48</f>
        <v>0</v>
      </c>
      <c r="DT99" s="31">
        <f>'[20]Pivot COR'!AE48</f>
        <v>0</v>
      </c>
      <c r="DU99" s="31">
        <f>'[20]Pivot COR'!AF48</f>
        <v>0</v>
      </c>
      <c r="DV99" s="31">
        <f>'[20]Pivot COR'!AG48</f>
        <v>0</v>
      </c>
      <c r="DW99" s="60">
        <f>SUM('Gross Plant'!$AH99:$AM99)/SUM('Gross Plant'!$AH$157:$AM$157)*$DW$157</f>
        <v>0</v>
      </c>
      <c r="DX99" s="60">
        <f>-SUM('Gross Plant'!$AH99:$AM99)/SUM('Gross Plant'!$AH$157:$AM$157)*'Capital Spending'!D$12*Reserve!$DW$1</f>
        <v>0</v>
      </c>
      <c r="DY99" s="60">
        <f>-SUM('Gross Plant'!$AH99:$AM99)/SUM('Gross Plant'!$AH$157:$AM$157)*'Capital Spending'!E$12*Reserve!$DW$1</f>
        <v>0</v>
      </c>
      <c r="DZ99" s="60">
        <f>-SUM('Gross Plant'!$AH99:$AM99)/SUM('Gross Plant'!$AH$157:$AM$157)*'Capital Spending'!F$12*Reserve!$DW$1</f>
        <v>0</v>
      </c>
      <c r="EA99" s="60">
        <f>-SUM('Gross Plant'!$AH99:$AM99)/SUM('Gross Plant'!$AH$157:$AM$157)*'Capital Spending'!G$12*Reserve!$DW$1</f>
        <v>0</v>
      </c>
      <c r="EB99" s="60">
        <f>-SUM('Gross Plant'!$AH99:$AM99)/SUM('Gross Plant'!$AH$157:$AM$157)*'Capital Spending'!H$12*Reserve!$DW$1</f>
        <v>0</v>
      </c>
      <c r="EC99" s="60">
        <f>-SUM('Gross Plant'!$AH99:$AM99)/SUM('Gross Plant'!$AH$157:$AM$157)*'Capital Spending'!I$12*Reserve!$DW$1</f>
        <v>0</v>
      </c>
      <c r="ED99" s="60">
        <f>-SUM('Gross Plant'!$AH99:$AM99)/SUM('Gross Plant'!$AH$157:$AM$157)*'Capital Spending'!J$12*Reserve!$DW$1</f>
        <v>0</v>
      </c>
      <c r="EE99" s="60">
        <f>-SUM('Gross Plant'!$AH99:$AM99)/SUM('Gross Plant'!$AH$157:$AM$157)*'Capital Spending'!K$12*Reserve!$DW$1</f>
        <v>0</v>
      </c>
      <c r="EF99" s="60">
        <f>-SUM('Gross Plant'!$AH99:$AM99)/SUM('Gross Plant'!$AH$157:$AM$157)*'Capital Spending'!L$12*Reserve!$DW$1</f>
        <v>0</v>
      </c>
      <c r="EG99" s="60">
        <f>-SUM('Gross Plant'!$AH99:$AM99)/SUM('Gross Plant'!$AH$157:$AM$157)*'Capital Spending'!M$12*Reserve!$DW$1</f>
        <v>0</v>
      </c>
      <c r="EH99" s="60">
        <f>-SUM('Gross Plant'!$AH99:$AM99)/SUM('Gross Plant'!$AH$157:$AM$157)*'Capital Spending'!N$12*Reserve!$DW$1</f>
        <v>0</v>
      </c>
      <c r="EI99" s="60">
        <f>-SUM('Gross Plant'!$AH99:$AM99)/SUM('Gross Plant'!$AH$157:$AM$157)*'Capital Spending'!O$12*Reserve!$DW$1</f>
        <v>0</v>
      </c>
      <c r="EJ99" s="60">
        <f>-SUM('Gross Plant'!$AH99:$AM99)/SUM('Gross Plant'!$AH$157:$AM$157)*'Capital Spending'!P$12*Reserve!$DW$1</f>
        <v>0</v>
      </c>
      <c r="EK99" s="60">
        <f>-SUM('Gross Plant'!$AH99:$AM99)/SUM('Gross Plant'!$AH$157:$AM$157)*'Capital Spending'!Q$12*Reserve!$DW$1</f>
        <v>0</v>
      </c>
      <c r="EL99" s="60">
        <f>-SUM('Gross Plant'!$AH99:$AM99)/SUM('Gross Plant'!$AH$157:$AM$157)*'Capital Spending'!R$12*Reserve!$DW$1</f>
        <v>0</v>
      </c>
      <c r="EM99" s="60">
        <f>-SUM('Gross Plant'!$AH99:$AM99)/SUM('Gross Plant'!$AH$157:$AM$157)*'Capital Spending'!S$12*Reserve!$DW$1</f>
        <v>0</v>
      </c>
      <c r="EN99" s="60">
        <f>-SUM('Gross Plant'!$AH99:$AM99)/SUM('Gross Plant'!$AH$157:$AM$157)*'Capital Spending'!T$12*Reserve!$DW$1</f>
        <v>0</v>
      </c>
      <c r="EO99" s="60">
        <f>-SUM('Gross Plant'!$AH99:$AM99)/SUM('Gross Plant'!$AH$157:$AM$157)*'Capital Spending'!U$12*Reserve!$DW$1</f>
        <v>0</v>
      </c>
      <c r="EP99" s="60">
        <f>-SUM('Gross Plant'!$AH99:$AM99)/SUM('Gross Plant'!$AH$157:$AM$157)*'Capital Spending'!V$12*Reserve!$DW$1</f>
        <v>0</v>
      </c>
      <c r="EQ99" s="60">
        <f>-SUM('Gross Plant'!$AH99:$AM99)/SUM('Gross Plant'!$AH$157:$AM$157)*'Capital Spending'!W$12*Reserve!$DW$1</f>
        <v>0</v>
      </c>
    </row>
    <row r="100" spans="1:147">
      <c r="A100" s="51">
        <v>35211</v>
      </c>
      <c r="B100" s="48" t="s">
        <v>91</v>
      </c>
      <c r="C100" s="53">
        <f t="shared" si="157"/>
        <v>42545.13556190383</v>
      </c>
      <c r="D100" s="53">
        <f t="shared" si="158"/>
        <v>43076.253775749952</v>
      </c>
      <c r="E100" s="72">
        <f>'[20]Pivot End Balances'!AA49</f>
        <v>42351.27</v>
      </c>
      <c r="F100" s="41">
        <f t="shared" si="159"/>
        <v>42383.579999999994</v>
      </c>
      <c r="G100" s="41">
        <f t="shared" si="160"/>
        <v>42415.889999999992</v>
      </c>
      <c r="H100" s="41">
        <f t="shared" si="161"/>
        <v>42448.19999999999</v>
      </c>
      <c r="I100" s="41">
        <f t="shared" si="162"/>
        <v>42480.509999999987</v>
      </c>
      <c r="J100" s="41">
        <f t="shared" si="163"/>
        <v>42512.819999999985</v>
      </c>
      <c r="K100" s="41">
        <f t="shared" si="164"/>
        <v>42545.129999999983</v>
      </c>
      <c r="L100" s="41">
        <f t="shared" si="165"/>
        <v>42577.443443083313</v>
      </c>
      <c r="M100" s="41">
        <f t="shared" si="166"/>
        <v>42609.756886166644</v>
      </c>
      <c r="N100" s="41">
        <f t="shared" si="167"/>
        <v>42642.070329249975</v>
      </c>
      <c r="O100" s="41">
        <f t="shared" si="168"/>
        <v>42674.383772333305</v>
      </c>
      <c r="P100" s="41">
        <f t="shared" si="169"/>
        <v>42706.697215416636</v>
      </c>
      <c r="Q100" s="41">
        <f t="shared" si="170"/>
        <v>42739.010658499967</v>
      </c>
      <c r="R100" s="41">
        <f t="shared" si="171"/>
        <v>42771.324101583297</v>
      </c>
      <c r="S100" s="41">
        <f t="shared" si="172"/>
        <v>42803.637544666628</v>
      </c>
      <c r="T100" s="41">
        <f t="shared" si="173"/>
        <v>42835.950987749959</v>
      </c>
      <c r="U100" s="41">
        <f t="shared" si="174"/>
        <v>42876.001452416625</v>
      </c>
      <c r="V100" s="41">
        <f t="shared" si="175"/>
        <v>42916.051917083292</v>
      </c>
      <c r="W100" s="41">
        <f t="shared" si="176"/>
        <v>42956.102381749959</v>
      </c>
      <c r="X100" s="41">
        <f t="shared" si="177"/>
        <v>42996.152846416626</v>
      </c>
      <c r="Y100" s="41">
        <f t="shared" si="178"/>
        <v>43036.203311083293</v>
      </c>
      <c r="Z100" s="41">
        <f t="shared" si="179"/>
        <v>43076.253775749959</v>
      </c>
      <c r="AA100" s="41">
        <f t="shared" si="180"/>
        <v>43116.304240416626</v>
      </c>
      <c r="AB100" s="41">
        <f t="shared" si="181"/>
        <v>43156.354705083293</v>
      </c>
      <c r="AC100" s="41">
        <f t="shared" si="182"/>
        <v>43196.40516974996</v>
      </c>
      <c r="AD100" s="41">
        <f t="shared" si="183"/>
        <v>43236.455634416627</v>
      </c>
      <c r="AE100" s="41">
        <f t="shared" si="184"/>
        <v>43276.506099083294</v>
      </c>
      <c r="AF100" s="41">
        <f t="shared" si="185"/>
        <v>43316.55656374996</v>
      </c>
      <c r="AG100" s="23">
        <f t="shared" si="186"/>
        <v>43076</v>
      </c>
      <c r="AH100" s="83">
        <f>'[25]Kentucky Direct'!E26</f>
        <v>7.1000000000000004E-3</v>
      </c>
      <c r="AI100" s="83">
        <f>'[25]Kentucky Direct'!F26</f>
        <v>8.8000000000000005E-3</v>
      </c>
      <c r="AJ100" s="31">
        <f>'[20]Pivot Additions'!AB49</f>
        <v>32.31</v>
      </c>
      <c r="AK100" s="31">
        <f>'[20]Pivot Additions'!AC49</f>
        <v>32.31</v>
      </c>
      <c r="AL100" s="31">
        <f>'[20]Pivot Additions'!AD49</f>
        <v>32.31</v>
      </c>
      <c r="AM100" s="31">
        <f>'[20]Pivot Additions'!AE49</f>
        <v>32.31</v>
      </c>
      <c r="AN100" s="31">
        <f>'[20]Pivot Additions'!AF49</f>
        <v>32.31</v>
      </c>
      <c r="AO100" s="31">
        <f>'[20]Pivot Additions'!AG49</f>
        <v>32.31</v>
      </c>
      <c r="AP100" s="41">
        <f>IF('Net Plant'!I100&gt;0,'Gross Plant'!L100*$AH100/12,0)</f>
        <v>32.313443083333333</v>
      </c>
      <c r="AQ100" s="41">
        <f>IF('Net Plant'!J100&gt;0,'Gross Plant'!M100*$AH100/12,0)</f>
        <v>32.313443083333333</v>
      </c>
      <c r="AR100" s="41">
        <f>IF('Net Plant'!K100&gt;0,'Gross Plant'!N100*$AH100/12,0)</f>
        <v>32.313443083333333</v>
      </c>
      <c r="AS100" s="41">
        <f>IF('Net Plant'!L100&gt;0,'Gross Plant'!O100*$AH100/12,0)</f>
        <v>32.313443083333333</v>
      </c>
      <c r="AT100" s="41">
        <f>IF('Net Plant'!M100&gt;0,'Gross Plant'!P100*$AH100/12,0)</f>
        <v>32.313443083333333</v>
      </c>
      <c r="AU100" s="41">
        <f>IF('Net Plant'!N100&gt;0,'Gross Plant'!Q100*$AH100/12,0)</f>
        <v>32.313443083333333</v>
      </c>
      <c r="AV100" s="41">
        <f>IF('Net Plant'!O100&gt;0,'Gross Plant'!R100*$AH100/12,0)</f>
        <v>32.313443083333333</v>
      </c>
      <c r="AW100" s="41">
        <f>IF('Net Plant'!P100&gt;0,'Gross Plant'!S100*$AH100/12,0)</f>
        <v>32.313443083333333</v>
      </c>
      <c r="AX100" s="41">
        <f>IF('Net Plant'!Q100&gt;0,'Gross Plant'!T100*$AH100/12,0)</f>
        <v>32.313443083333333</v>
      </c>
      <c r="AY100" s="41">
        <f>IF('Net Plant'!R100&gt;0,'Gross Plant'!U100*$AI100/12,0)</f>
        <v>40.050464666666663</v>
      </c>
      <c r="AZ100" s="41">
        <f>IF('Net Plant'!S100&gt;0,'Gross Plant'!V100*$AI100/12,0)</f>
        <v>40.050464666666663</v>
      </c>
      <c r="BA100" s="41">
        <f>IF('Net Plant'!T100&gt;0,'Gross Plant'!W100*$AI100/12,0)</f>
        <v>40.050464666666663</v>
      </c>
      <c r="BB100" s="41">
        <f>IF('Net Plant'!U100&gt;0,'Gross Plant'!X100*$AI100/12,0)</f>
        <v>40.050464666666663</v>
      </c>
      <c r="BC100" s="41">
        <f>IF('Net Plant'!V100&gt;0,'Gross Plant'!Y100*$AI100/12,0)</f>
        <v>40.050464666666663</v>
      </c>
      <c r="BD100" s="41">
        <f>IF('Net Plant'!W100&gt;0,'Gross Plant'!Z100*$AI100/12,0)</f>
        <v>40.050464666666663</v>
      </c>
      <c r="BE100" s="41">
        <f>IF('Net Plant'!X100&gt;0,'Gross Plant'!AA100*$AI100/12,0)</f>
        <v>40.050464666666663</v>
      </c>
      <c r="BF100" s="41">
        <f>IF('Net Plant'!Y100&gt;0,'Gross Plant'!AB100*$AI100/12,0)</f>
        <v>40.050464666666663</v>
      </c>
      <c r="BG100" s="41">
        <f>IF('Net Plant'!Z100&gt;0,'Gross Plant'!AC100*$AI100/12,0)</f>
        <v>40.050464666666663</v>
      </c>
      <c r="BH100" s="41">
        <f>IF('Net Plant'!AA100&gt;0,'Gross Plant'!AD100*$AI100/12,0)</f>
        <v>40.050464666666663</v>
      </c>
      <c r="BI100" s="41">
        <f>IF('Net Plant'!AB100&gt;0,'Gross Plant'!AE100*$AI100/12,0)</f>
        <v>40.050464666666663</v>
      </c>
      <c r="BJ100" s="41">
        <f>IF('Net Plant'!AC100&gt;0,'Gross Plant'!AF100*$AI100/12,0)</f>
        <v>40.050464666666663</v>
      </c>
      <c r="BK100" s="23">
        <f t="shared" si="187"/>
        <v>480.60557599999987</v>
      </c>
      <c r="BL100" s="41"/>
      <c r="BM100" s="31">
        <f>'[20]Pivot Retires'!AB49</f>
        <v>0</v>
      </c>
      <c r="BN100" s="31">
        <f>'[20]Pivot Retires'!AC49</f>
        <v>0</v>
      </c>
      <c r="BO100" s="31">
        <f>'[20]Pivot Retires'!AD49</f>
        <v>0</v>
      </c>
      <c r="BP100" s="31">
        <f>'[20]Pivot Retires'!AE49</f>
        <v>0</v>
      </c>
      <c r="BQ100" s="31">
        <f>'[20]Pivot Retires'!AF49</f>
        <v>0</v>
      </c>
      <c r="BR100" s="31">
        <f>'[20]Pivot Retires'!AG49</f>
        <v>0</v>
      </c>
      <c r="BS100" s="31">
        <f>'Gross Plant'!BQ100</f>
        <v>0</v>
      </c>
      <c r="BT100" s="41">
        <f>'Gross Plant'!BR100</f>
        <v>0</v>
      </c>
      <c r="BU100" s="41">
        <f>'Gross Plant'!BS100</f>
        <v>0</v>
      </c>
      <c r="BV100" s="41">
        <f>'Gross Plant'!BT100</f>
        <v>0</v>
      </c>
      <c r="BW100" s="41">
        <f>'Gross Plant'!BU100</f>
        <v>0</v>
      </c>
      <c r="BX100" s="41">
        <f>'Gross Plant'!BV100</f>
        <v>0</v>
      </c>
      <c r="BY100" s="41">
        <f>'Gross Plant'!BW100</f>
        <v>0</v>
      </c>
      <c r="BZ100" s="41">
        <f>'Gross Plant'!BX100</f>
        <v>0</v>
      </c>
      <c r="CA100" s="41">
        <f>'Gross Plant'!BY100</f>
        <v>0</v>
      </c>
      <c r="CB100" s="41">
        <f>'Gross Plant'!BZ100</f>
        <v>0</v>
      </c>
      <c r="CC100" s="41">
        <f>'Gross Plant'!CA100</f>
        <v>0</v>
      </c>
      <c r="CD100" s="41">
        <f>'Gross Plant'!CB100</f>
        <v>0</v>
      </c>
      <c r="CE100" s="41">
        <f>'Gross Plant'!CC100</f>
        <v>0</v>
      </c>
      <c r="CF100" s="41">
        <f>'Gross Plant'!CD100</f>
        <v>0</v>
      </c>
      <c r="CG100" s="41">
        <f>'Gross Plant'!CE100</f>
        <v>0</v>
      </c>
      <c r="CH100" s="41">
        <f>'Gross Plant'!CF100</f>
        <v>0</v>
      </c>
      <c r="CI100" s="41">
        <f>'Gross Plant'!CG100</f>
        <v>0</v>
      </c>
      <c r="CJ100" s="41">
        <f>'Gross Plant'!CH100</f>
        <v>0</v>
      </c>
      <c r="CK100" s="41">
        <f>'Gross Plant'!CI100</f>
        <v>0</v>
      </c>
      <c r="CL100" s="41">
        <f>'Gross Plant'!CJ100</f>
        <v>0</v>
      </c>
      <c r="CM100" s="41">
        <f>'Gross Plant'!CK100</f>
        <v>0</v>
      </c>
      <c r="CN100" s="41"/>
      <c r="CO100" s="31">
        <f>'[20]Pivot Transfers'!AB49</f>
        <v>0</v>
      </c>
      <c r="CP100" s="31">
        <f>'[20]Pivot Transfers'!AC49</f>
        <v>0</v>
      </c>
      <c r="CQ100" s="31">
        <f>'[20]Pivot Transfers'!AD49</f>
        <v>0</v>
      </c>
      <c r="CR100" s="31">
        <f>'[20]Pivot Transfers'!AE49</f>
        <v>0</v>
      </c>
      <c r="CS100" s="31">
        <f>'[20]Pivot Transfers'!AF49</f>
        <v>0</v>
      </c>
      <c r="CT100" s="31">
        <f>'[20]Pivot Transfers'!AG49</f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0</v>
      </c>
      <c r="DP100" s="41"/>
      <c r="DQ100" s="31">
        <f>'[20]Pivot COR'!AB49</f>
        <v>0</v>
      </c>
      <c r="DR100" s="31">
        <f>'[20]Pivot COR'!AC49</f>
        <v>0</v>
      </c>
      <c r="DS100" s="31">
        <f>'[20]Pivot COR'!AD49</f>
        <v>0</v>
      </c>
      <c r="DT100" s="31">
        <f>'[20]Pivot COR'!AE49</f>
        <v>0</v>
      </c>
      <c r="DU100" s="31">
        <f>'[20]Pivot COR'!AF49</f>
        <v>0</v>
      </c>
      <c r="DV100" s="31">
        <f>'[20]Pivot COR'!AG49</f>
        <v>0</v>
      </c>
      <c r="DW100" s="60">
        <f>SUM('Gross Plant'!$AH100:$AM100)/SUM('Gross Plant'!$AH$157:$AM$157)*$DW$157</f>
        <v>0</v>
      </c>
      <c r="DX100" s="60">
        <f>-SUM('Gross Plant'!$AH100:$AM100)/SUM('Gross Plant'!$AH$157:$AM$157)*'Capital Spending'!D$12*Reserve!$DW$1</f>
        <v>0</v>
      </c>
      <c r="DY100" s="60">
        <f>-SUM('Gross Plant'!$AH100:$AM100)/SUM('Gross Plant'!$AH$157:$AM$157)*'Capital Spending'!E$12*Reserve!$DW$1</f>
        <v>0</v>
      </c>
      <c r="DZ100" s="60">
        <f>-SUM('Gross Plant'!$AH100:$AM100)/SUM('Gross Plant'!$AH$157:$AM$157)*'Capital Spending'!F$12*Reserve!$DW$1</f>
        <v>0</v>
      </c>
      <c r="EA100" s="60">
        <f>-SUM('Gross Plant'!$AH100:$AM100)/SUM('Gross Plant'!$AH$157:$AM$157)*'Capital Spending'!G$12*Reserve!$DW$1</f>
        <v>0</v>
      </c>
      <c r="EB100" s="60">
        <f>-SUM('Gross Plant'!$AH100:$AM100)/SUM('Gross Plant'!$AH$157:$AM$157)*'Capital Spending'!H$12*Reserve!$DW$1</f>
        <v>0</v>
      </c>
      <c r="EC100" s="60">
        <f>-SUM('Gross Plant'!$AH100:$AM100)/SUM('Gross Plant'!$AH$157:$AM$157)*'Capital Spending'!I$12*Reserve!$DW$1</f>
        <v>0</v>
      </c>
      <c r="ED100" s="60">
        <f>-SUM('Gross Plant'!$AH100:$AM100)/SUM('Gross Plant'!$AH$157:$AM$157)*'Capital Spending'!J$12*Reserve!$DW$1</f>
        <v>0</v>
      </c>
      <c r="EE100" s="60">
        <f>-SUM('Gross Plant'!$AH100:$AM100)/SUM('Gross Plant'!$AH$157:$AM$157)*'Capital Spending'!K$12*Reserve!$DW$1</f>
        <v>0</v>
      </c>
      <c r="EF100" s="60">
        <f>-SUM('Gross Plant'!$AH100:$AM100)/SUM('Gross Plant'!$AH$157:$AM$157)*'Capital Spending'!L$12*Reserve!$DW$1</f>
        <v>0</v>
      </c>
      <c r="EG100" s="60">
        <f>-SUM('Gross Plant'!$AH100:$AM100)/SUM('Gross Plant'!$AH$157:$AM$157)*'Capital Spending'!M$12*Reserve!$DW$1</f>
        <v>0</v>
      </c>
      <c r="EH100" s="60">
        <f>-SUM('Gross Plant'!$AH100:$AM100)/SUM('Gross Plant'!$AH$157:$AM$157)*'Capital Spending'!N$12*Reserve!$DW$1</f>
        <v>0</v>
      </c>
      <c r="EI100" s="60">
        <f>-SUM('Gross Plant'!$AH100:$AM100)/SUM('Gross Plant'!$AH$157:$AM$157)*'Capital Spending'!O$12*Reserve!$DW$1</f>
        <v>0</v>
      </c>
      <c r="EJ100" s="60">
        <f>-SUM('Gross Plant'!$AH100:$AM100)/SUM('Gross Plant'!$AH$157:$AM$157)*'Capital Spending'!P$12*Reserve!$DW$1</f>
        <v>0</v>
      </c>
      <c r="EK100" s="60">
        <f>-SUM('Gross Plant'!$AH100:$AM100)/SUM('Gross Plant'!$AH$157:$AM$157)*'Capital Spending'!Q$12*Reserve!$DW$1</f>
        <v>0</v>
      </c>
      <c r="EL100" s="60">
        <f>-SUM('Gross Plant'!$AH100:$AM100)/SUM('Gross Plant'!$AH$157:$AM$157)*'Capital Spending'!R$12*Reserve!$DW$1</f>
        <v>0</v>
      </c>
      <c r="EM100" s="60">
        <f>-SUM('Gross Plant'!$AH100:$AM100)/SUM('Gross Plant'!$AH$157:$AM$157)*'Capital Spending'!S$12*Reserve!$DW$1</f>
        <v>0</v>
      </c>
      <c r="EN100" s="60">
        <f>-SUM('Gross Plant'!$AH100:$AM100)/SUM('Gross Plant'!$AH$157:$AM$157)*'Capital Spending'!T$12*Reserve!$DW$1</f>
        <v>0</v>
      </c>
      <c r="EO100" s="60">
        <f>-SUM('Gross Plant'!$AH100:$AM100)/SUM('Gross Plant'!$AH$157:$AM$157)*'Capital Spending'!U$12*Reserve!$DW$1</f>
        <v>0</v>
      </c>
      <c r="EP100" s="60">
        <f>-SUM('Gross Plant'!$AH100:$AM100)/SUM('Gross Plant'!$AH$157:$AM$157)*'Capital Spending'!V$12*Reserve!$DW$1</f>
        <v>0</v>
      </c>
      <c r="EQ100" s="60">
        <f>-SUM('Gross Plant'!$AH100:$AM100)/SUM('Gross Plant'!$AH$157:$AM$157)*'Capital Spending'!W$12*Reserve!$DW$1</f>
        <v>0</v>
      </c>
    </row>
    <row r="101" spans="1:147">
      <c r="A101" s="51">
        <v>35301</v>
      </c>
      <c r="B101" t="s">
        <v>92</v>
      </c>
      <c r="C101" s="53">
        <f t="shared" si="157"/>
        <v>153124.59715884615</v>
      </c>
      <c r="D101" s="53">
        <f t="shared" si="158"/>
        <v>154142.02232999998</v>
      </c>
      <c r="E101" s="72">
        <f>'[20]Pivot End Balances'!AA50</f>
        <v>152928.26999999999</v>
      </c>
      <c r="F101" s="41">
        <f t="shared" si="159"/>
        <v>152960.99</v>
      </c>
      <c r="G101" s="41">
        <f t="shared" si="160"/>
        <v>152993.71</v>
      </c>
      <c r="H101" s="41">
        <f t="shared" si="161"/>
        <v>153026.43</v>
      </c>
      <c r="I101" s="41">
        <f t="shared" si="162"/>
        <v>153059.15</v>
      </c>
      <c r="J101" s="41">
        <f t="shared" si="163"/>
        <v>153091.87</v>
      </c>
      <c r="K101" s="41">
        <f t="shared" si="164"/>
        <v>153124.59</v>
      </c>
      <c r="L101" s="41">
        <f t="shared" si="165"/>
        <v>153157.31443166666</v>
      </c>
      <c r="M101" s="41">
        <f t="shared" si="166"/>
        <v>153190.03886333332</v>
      </c>
      <c r="N101" s="41">
        <f t="shared" si="167"/>
        <v>153222.76329499998</v>
      </c>
      <c r="O101" s="41">
        <f t="shared" si="168"/>
        <v>153255.48772666664</v>
      </c>
      <c r="P101" s="41">
        <f t="shared" si="169"/>
        <v>153288.21215833331</v>
      </c>
      <c r="Q101" s="41">
        <f t="shared" si="170"/>
        <v>153320.93658999997</v>
      </c>
      <c r="R101" s="41">
        <f t="shared" si="171"/>
        <v>153353.66102166663</v>
      </c>
      <c r="S101" s="41">
        <f t="shared" si="172"/>
        <v>153386.38545333329</v>
      </c>
      <c r="T101" s="41">
        <f t="shared" si="173"/>
        <v>153419.10988499995</v>
      </c>
      <c r="U101" s="41">
        <f t="shared" si="174"/>
        <v>153539.59529249996</v>
      </c>
      <c r="V101" s="41">
        <f t="shared" si="175"/>
        <v>153660.08069999996</v>
      </c>
      <c r="W101" s="41">
        <f t="shared" si="176"/>
        <v>153780.56610749997</v>
      </c>
      <c r="X101" s="41">
        <f t="shared" si="177"/>
        <v>153901.05151499997</v>
      </c>
      <c r="Y101" s="41">
        <f t="shared" si="178"/>
        <v>154021.53692249997</v>
      </c>
      <c r="Z101" s="41">
        <f t="shared" si="179"/>
        <v>154142.02232999998</v>
      </c>
      <c r="AA101" s="41">
        <f t="shared" si="180"/>
        <v>154262.50773749998</v>
      </c>
      <c r="AB101" s="41">
        <f t="shared" si="181"/>
        <v>154382.99314499999</v>
      </c>
      <c r="AC101" s="41">
        <f t="shared" si="182"/>
        <v>154503.47855249999</v>
      </c>
      <c r="AD101" s="41">
        <f t="shared" si="183"/>
        <v>154623.96395999999</v>
      </c>
      <c r="AE101" s="41">
        <f t="shared" si="184"/>
        <v>154744.4493675</v>
      </c>
      <c r="AF101" s="41">
        <f t="shared" si="185"/>
        <v>154864.934775</v>
      </c>
      <c r="AG101" s="23">
        <f t="shared" si="186"/>
        <v>154142</v>
      </c>
      <c r="AH101" s="83">
        <f>'[25]Kentucky Direct'!E27</f>
        <v>2.1999999999999997E-3</v>
      </c>
      <c r="AI101" s="83">
        <f>'[25]Kentucky Direct'!F27</f>
        <v>8.0999999999999996E-3</v>
      </c>
      <c r="AJ101" s="31">
        <f>'[20]Pivot Additions'!AB50</f>
        <v>32.72</v>
      </c>
      <c r="AK101" s="31">
        <f>'[20]Pivot Additions'!AC50</f>
        <v>32.72</v>
      </c>
      <c r="AL101" s="31">
        <f>'[20]Pivot Additions'!AD50</f>
        <v>32.72</v>
      </c>
      <c r="AM101" s="31">
        <f>'[20]Pivot Additions'!AE50</f>
        <v>32.72</v>
      </c>
      <c r="AN101" s="31">
        <f>'[20]Pivot Additions'!AF50</f>
        <v>32.72</v>
      </c>
      <c r="AO101" s="31">
        <f>'[20]Pivot Additions'!AG50</f>
        <v>32.72</v>
      </c>
      <c r="AP101" s="41">
        <f>IF('Net Plant'!I101&gt;0,'Gross Plant'!L101*$AH101/12,0)</f>
        <v>32.724431666666661</v>
      </c>
      <c r="AQ101" s="41">
        <f>IF('Net Plant'!J101&gt;0,'Gross Plant'!M101*$AH101/12,0)</f>
        <v>32.724431666666661</v>
      </c>
      <c r="AR101" s="41">
        <f>IF('Net Plant'!K101&gt;0,'Gross Plant'!N101*$AH101/12,0)</f>
        <v>32.724431666666661</v>
      </c>
      <c r="AS101" s="41">
        <f>IF('Net Plant'!L101&gt;0,'Gross Plant'!O101*$AH101/12,0)</f>
        <v>32.724431666666661</v>
      </c>
      <c r="AT101" s="41">
        <f>IF('Net Plant'!M101&gt;0,'Gross Plant'!P101*$AH101/12,0)</f>
        <v>32.724431666666661</v>
      </c>
      <c r="AU101" s="41">
        <f>IF('Net Plant'!N101&gt;0,'Gross Plant'!Q101*$AH101/12,0)</f>
        <v>32.724431666666661</v>
      </c>
      <c r="AV101" s="41">
        <f>IF('Net Plant'!O101&gt;0,'Gross Plant'!R101*$AH101/12,0)</f>
        <v>32.724431666666661</v>
      </c>
      <c r="AW101" s="41">
        <f>IF('Net Plant'!P101&gt;0,'Gross Plant'!S101*$AH101/12,0)</f>
        <v>32.724431666666661</v>
      </c>
      <c r="AX101" s="41">
        <f>IF('Net Plant'!Q101&gt;0,'Gross Plant'!T101*$AH101/12,0)</f>
        <v>32.724431666666661</v>
      </c>
      <c r="AY101" s="41">
        <f>IF('Net Plant'!R101&gt;0,'Gross Plant'!U101*$AI101/12,0)</f>
        <v>120.48540749999999</v>
      </c>
      <c r="AZ101" s="41">
        <f>IF('Net Plant'!S101&gt;0,'Gross Plant'!V101*$AI101/12,0)</f>
        <v>120.48540749999999</v>
      </c>
      <c r="BA101" s="41">
        <f>IF('Net Plant'!T101&gt;0,'Gross Plant'!W101*$AI101/12,0)</f>
        <v>120.48540749999999</v>
      </c>
      <c r="BB101" s="41">
        <f>IF('Net Plant'!U101&gt;0,'Gross Plant'!X101*$AI101/12,0)</f>
        <v>120.48540749999999</v>
      </c>
      <c r="BC101" s="41">
        <f>IF('Net Plant'!V101&gt;0,'Gross Plant'!Y101*$AI101/12,0)</f>
        <v>120.48540749999999</v>
      </c>
      <c r="BD101" s="41">
        <f>IF('Net Plant'!W101&gt;0,'Gross Plant'!Z101*$AI101/12,0)</f>
        <v>120.48540749999999</v>
      </c>
      <c r="BE101" s="41">
        <f>IF('Net Plant'!X101&gt;0,'Gross Plant'!AA101*$AI101/12,0)</f>
        <v>120.48540749999999</v>
      </c>
      <c r="BF101" s="41">
        <f>IF('Net Plant'!Y101&gt;0,'Gross Plant'!AB101*$AI101/12,0)</f>
        <v>120.48540749999999</v>
      </c>
      <c r="BG101" s="41">
        <f>IF('Net Plant'!Z101&gt;0,'Gross Plant'!AC101*$AI101/12,0)</f>
        <v>120.48540749999999</v>
      </c>
      <c r="BH101" s="41">
        <f>IF('Net Plant'!AA101&gt;0,'Gross Plant'!AD101*$AI101/12,0)</f>
        <v>120.48540749999999</v>
      </c>
      <c r="BI101" s="41">
        <f>IF('Net Plant'!AB101&gt;0,'Gross Plant'!AE101*$AI101/12,0)</f>
        <v>120.48540749999999</v>
      </c>
      <c r="BJ101" s="41">
        <f>IF('Net Plant'!AC101&gt;0,'Gross Plant'!AF101*$AI101/12,0)</f>
        <v>120.48540749999999</v>
      </c>
      <c r="BK101" s="23">
        <f t="shared" si="187"/>
        <v>1445.8248900000001</v>
      </c>
      <c r="BL101" s="41"/>
      <c r="BM101" s="31">
        <f>'[20]Pivot Retires'!AB50</f>
        <v>0</v>
      </c>
      <c r="BN101" s="31">
        <f>'[20]Pivot Retires'!AC50</f>
        <v>0</v>
      </c>
      <c r="BO101" s="31">
        <f>'[20]Pivot Retires'!AD50</f>
        <v>0</v>
      </c>
      <c r="BP101" s="31">
        <f>'[20]Pivot Retires'!AE50</f>
        <v>0</v>
      </c>
      <c r="BQ101" s="31">
        <f>'[20]Pivot Retires'!AF50</f>
        <v>0</v>
      </c>
      <c r="BR101" s="31">
        <f>'[20]Pivot Retires'!AG50</f>
        <v>0</v>
      </c>
      <c r="BS101" s="31">
        <f>'Gross Plant'!BQ101</f>
        <v>0</v>
      </c>
      <c r="BT101" s="41">
        <f>'Gross Plant'!BR101</f>
        <v>0</v>
      </c>
      <c r="BU101" s="41">
        <f>'Gross Plant'!BS101</f>
        <v>0</v>
      </c>
      <c r="BV101" s="41">
        <f>'Gross Plant'!BT101</f>
        <v>0</v>
      </c>
      <c r="BW101" s="41">
        <f>'Gross Plant'!BU101</f>
        <v>0</v>
      </c>
      <c r="BX101" s="41">
        <f>'Gross Plant'!BV101</f>
        <v>0</v>
      </c>
      <c r="BY101" s="41">
        <f>'Gross Plant'!BW101</f>
        <v>0</v>
      </c>
      <c r="BZ101" s="41">
        <f>'Gross Plant'!BX101</f>
        <v>0</v>
      </c>
      <c r="CA101" s="41">
        <f>'Gross Plant'!BY101</f>
        <v>0</v>
      </c>
      <c r="CB101" s="41">
        <f>'Gross Plant'!BZ101</f>
        <v>0</v>
      </c>
      <c r="CC101" s="41">
        <f>'Gross Plant'!CA101</f>
        <v>0</v>
      </c>
      <c r="CD101" s="41">
        <f>'Gross Plant'!CB101</f>
        <v>0</v>
      </c>
      <c r="CE101" s="41">
        <f>'Gross Plant'!CC101</f>
        <v>0</v>
      </c>
      <c r="CF101" s="41">
        <f>'Gross Plant'!CD101</f>
        <v>0</v>
      </c>
      <c r="CG101" s="41">
        <f>'Gross Plant'!CE101</f>
        <v>0</v>
      </c>
      <c r="CH101" s="41">
        <f>'Gross Plant'!CF101</f>
        <v>0</v>
      </c>
      <c r="CI101" s="41">
        <f>'Gross Plant'!CG101</f>
        <v>0</v>
      </c>
      <c r="CJ101" s="41">
        <f>'Gross Plant'!CH101</f>
        <v>0</v>
      </c>
      <c r="CK101" s="41">
        <f>'Gross Plant'!CI101</f>
        <v>0</v>
      </c>
      <c r="CL101" s="41">
        <f>'Gross Plant'!CJ101</f>
        <v>0</v>
      </c>
      <c r="CM101" s="41">
        <f>'Gross Plant'!CK101</f>
        <v>0</v>
      </c>
      <c r="CN101" s="41"/>
      <c r="CO101" s="31">
        <f>'[20]Pivot Transfers'!AB50</f>
        <v>0</v>
      </c>
      <c r="CP101" s="31">
        <f>'[20]Pivot Transfers'!AC50</f>
        <v>0</v>
      </c>
      <c r="CQ101" s="31">
        <f>'[20]Pivot Transfers'!AD50</f>
        <v>0</v>
      </c>
      <c r="CR101" s="31">
        <f>'[20]Pivot Transfers'!AE50</f>
        <v>0</v>
      </c>
      <c r="CS101" s="31">
        <f>'[20]Pivot Transfers'!AF50</f>
        <v>0</v>
      </c>
      <c r="CT101" s="31">
        <f>'[20]Pivot Transfers'!AG50</f>
        <v>0</v>
      </c>
      <c r="CU101" s="31">
        <v>0</v>
      </c>
      <c r="CV101" s="31">
        <v>0</v>
      </c>
      <c r="CW101" s="31">
        <v>0</v>
      </c>
      <c r="CX101" s="31">
        <v>0</v>
      </c>
      <c r="CY101" s="31">
        <v>0</v>
      </c>
      <c r="CZ101" s="31">
        <v>0</v>
      </c>
      <c r="DA101" s="41">
        <v>0</v>
      </c>
      <c r="DB101" s="41">
        <v>0</v>
      </c>
      <c r="DC101" s="41">
        <v>0</v>
      </c>
      <c r="DD101" s="41">
        <v>0</v>
      </c>
      <c r="DE101" s="41">
        <v>0</v>
      </c>
      <c r="DF101" s="41">
        <v>0</v>
      </c>
      <c r="DG101" s="41">
        <v>0</v>
      </c>
      <c r="DH101" s="41">
        <v>0</v>
      </c>
      <c r="DI101" s="41">
        <v>0</v>
      </c>
      <c r="DJ101" s="41">
        <v>0</v>
      </c>
      <c r="DK101" s="41">
        <v>0</v>
      </c>
      <c r="DL101" s="41">
        <v>0</v>
      </c>
      <c r="DM101" s="41">
        <v>0</v>
      </c>
      <c r="DN101" s="41">
        <v>0</v>
      </c>
      <c r="DO101" s="41">
        <v>0</v>
      </c>
      <c r="DP101" s="41"/>
      <c r="DQ101" s="31">
        <f>'[20]Pivot COR'!AB50</f>
        <v>0</v>
      </c>
      <c r="DR101" s="31">
        <f>'[20]Pivot COR'!AC50</f>
        <v>0</v>
      </c>
      <c r="DS101" s="31">
        <f>'[20]Pivot COR'!AD50</f>
        <v>0</v>
      </c>
      <c r="DT101" s="31">
        <f>'[20]Pivot COR'!AE50</f>
        <v>0</v>
      </c>
      <c r="DU101" s="31">
        <f>'[20]Pivot COR'!AF50</f>
        <v>0</v>
      </c>
      <c r="DV101" s="31">
        <f>'[20]Pivot COR'!AG50</f>
        <v>0</v>
      </c>
      <c r="DW101" s="60">
        <f>SUM('Gross Plant'!$AH101:$AM101)/SUM('Gross Plant'!$AH$157:$AM$157)*$DW$157</f>
        <v>0</v>
      </c>
      <c r="DX101" s="60">
        <f>-SUM('Gross Plant'!$AH101:$AM101)/SUM('Gross Plant'!$AH$157:$AM$157)*'Capital Spending'!D$12*Reserve!$DW$1</f>
        <v>0</v>
      </c>
      <c r="DY101" s="60">
        <f>-SUM('Gross Plant'!$AH101:$AM101)/SUM('Gross Plant'!$AH$157:$AM$157)*'Capital Spending'!E$12*Reserve!$DW$1</f>
        <v>0</v>
      </c>
      <c r="DZ101" s="60">
        <f>-SUM('Gross Plant'!$AH101:$AM101)/SUM('Gross Plant'!$AH$157:$AM$157)*'Capital Spending'!F$12*Reserve!$DW$1</f>
        <v>0</v>
      </c>
      <c r="EA101" s="60">
        <f>-SUM('Gross Plant'!$AH101:$AM101)/SUM('Gross Plant'!$AH$157:$AM$157)*'Capital Spending'!G$12*Reserve!$DW$1</f>
        <v>0</v>
      </c>
      <c r="EB101" s="60">
        <f>-SUM('Gross Plant'!$AH101:$AM101)/SUM('Gross Plant'!$AH$157:$AM$157)*'Capital Spending'!H$12*Reserve!$DW$1</f>
        <v>0</v>
      </c>
      <c r="EC101" s="60">
        <f>-SUM('Gross Plant'!$AH101:$AM101)/SUM('Gross Plant'!$AH$157:$AM$157)*'Capital Spending'!I$12*Reserve!$DW$1</f>
        <v>0</v>
      </c>
      <c r="ED101" s="60">
        <f>-SUM('Gross Plant'!$AH101:$AM101)/SUM('Gross Plant'!$AH$157:$AM$157)*'Capital Spending'!J$12*Reserve!$DW$1</f>
        <v>0</v>
      </c>
      <c r="EE101" s="60">
        <f>-SUM('Gross Plant'!$AH101:$AM101)/SUM('Gross Plant'!$AH$157:$AM$157)*'Capital Spending'!K$12*Reserve!$DW$1</f>
        <v>0</v>
      </c>
      <c r="EF101" s="60">
        <f>-SUM('Gross Plant'!$AH101:$AM101)/SUM('Gross Plant'!$AH$157:$AM$157)*'Capital Spending'!L$12*Reserve!$DW$1</f>
        <v>0</v>
      </c>
      <c r="EG101" s="60">
        <f>-SUM('Gross Plant'!$AH101:$AM101)/SUM('Gross Plant'!$AH$157:$AM$157)*'Capital Spending'!M$12*Reserve!$DW$1</f>
        <v>0</v>
      </c>
      <c r="EH101" s="60">
        <f>-SUM('Gross Plant'!$AH101:$AM101)/SUM('Gross Plant'!$AH$157:$AM$157)*'Capital Spending'!N$12*Reserve!$DW$1</f>
        <v>0</v>
      </c>
      <c r="EI101" s="60">
        <f>-SUM('Gross Plant'!$AH101:$AM101)/SUM('Gross Plant'!$AH$157:$AM$157)*'Capital Spending'!O$12*Reserve!$DW$1</f>
        <v>0</v>
      </c>
      <c r="EJ101" s="60">
        <f>-SUM('Gross Plant'!$AH101:$AM101)/SUM('Gross Plant'!$AH$157:$AM$157)*'Capital Spending'!P$12*Reserve!$DW$1</f>
        <v>0</v>
      </c>
      <c r="EK101" s="60">
        <f>-SUM('Gross Plant'!$AH101:$AM101)/SUM('Gross Plant'!$AH$157:$AM$157)*'Capital Spending'!Q$12*Reserve!$DW$1</f>
        <v>0</v>
      </c>
      <c r="EL101" s="60">
        <f>-SUM('Gross Plant'!$AH101:$AM101)/SUM('Gross Plant'!$AH$157:$AM$157)*'Capital Spending'!R$12*Reserve!$DW$1</f>
        <v>0</v>
      </c>
      <c r="EM101" s="60">
        <f>-SUM('Gross Plant'!$AH101:$AM101)/SUM('Gross Plant'!$AH$157:$AM$157)*'Capital Spending'!S$12*Reserve!$DW$1</f>
        <v>0</v>
      </c>
      <c r="EN101" s="60">
        <f>-SUM('Gross Plant'!$AH101:$AM101)/SUM('Gross Plant'!$AH$157:$AM$157)*'Capital Spending'!T$12*Reserve!$DW$1</f>
        <v>0</v>
      </c>
      <c r="EO101" s="60">
        <f>-SUM('Gross Plant'!$AH101:$AM101)/SUM('Gross Plant'!$AH$157:$AM$157)*'Capital Spending'!U$12*Reserve!$DW$1</f>
        <v>0</v>
      </c>
      <c r="EP101" s="60">
        <f>-SUM('Gross Plant'!$AH101:$AM101)/SUM('Gross Plant'!$AH$157:$AM$157)*'Capital Spending'!V$12*Reserve!$DW$1</f>
        <v>0</v>
      </c>
      <c r="EQ101" s="60">
        <f>-SUM('Gross Plant'!$AH101:$AM101)/SUM('Gross Plant'!$AH$157:$AM$157)*'Capital Spending'!W$12*Reserve!$DW$1</f>
        <v>0</v>
      </c>
    </row>
    <row r="102" spans="1:147">
      <c r="A102" s="51">
        <v>35302</v>
      </c>
      <c r="B102" t="s">
        <v>93</v>
      </c>
      <c r="C102" s="53">
        <f t="shared" si="157"/>
        <v>213119.86923076917</v>
      </c>
      <c r="D102" s="53">
        <f t="shared" si="158"/>
        <v>213181.89999999994</v>
      </c>
      <c r="E102" s="72">
        <f>'[20]Pivot End Balances'!AA51</f>
        <v>212951.5</v>
      </c>
      <c r="F102" s="41">
        <f t="shared" si="159"/>
        <v>212989.9</v>
      </c>
      <c r="G102" s="41">
        <f t="shared" si="160"/>
        <v>213028.3</v>
      </c>
      <c r="H102" s="41">
        <f t="shared" si="161"/>
        <v>213066.69999999998</v>
      </c>
      <c r="I102" s="41">
        <f t="shared" si="162"/>
        <v>213105.09999999998</v>
      </c>
      <c r="J102" s="41">
        <f t="shared" si="163"/>
        <v>213143.49999999997</v>
      </c>
      <c r="K102" s="41">
        <f t="shared" si="164"/>
        <v>213181.89999999997</v>
      </c>
      <c r="L102" s="41">
        <f t="shared" si="165"/>
        <v>213181.89999999997</v>
      </c>
      <c r="M102" s="41">
        <f t="shared" si="166"/>
        <v>213181.89999999997</v>
      </c>
      <c r="N102" s="41">
        <f t="shared" si="167"/>
        <v>213181.89999999997</v>
      </c>
      <c r="O102" s="41">
        <f t="shared" si="168"/>
        <v>213181.89999999997</v>
      </c>
      <c r="P102" s="41">
        <f t="shared" si="169"/>
        <v>213181.89999999997</v>
      </c>
      <c r="Q102" s="41">
        <f t="shared" si="170"/>
        <v>213181.89999999997</v>
      </c>
      <c r="R102" s="41">
        <f t="shared" si="171"/>
        <v>213181.89999999997</v>
      </c>
      <c r="S102" s="41">
        <f t="shared" si="172"/>
        <v>213181.89999999997</v>
      </c>
      <c r="T102" s="41">
        <f t="shared" si="173"/>
        <v>213181.89999999997</v>
      </c>
      <c r="U102" s="41">
        <f t="shared" si="174"/>
        <v>213181.89999999997</v>
      </c>
      <c r="V102" s="41">
        <f t="shared" si="175"/>
        <v>213181.89999999997</v>
      </c>
      <c r="W102" s="41">
        <f t="shared" si="176"/>
        <v>213181.89999999997</v>
      </c>
      <c r="X102" s="41">
        <f t="shared" si="177"/>
        <v>213181.89999999997</v>
      </c>
      <c r="Y102" s="41">
        <f t="shared" si="178"/>
        <v>213181.89999999997</v>
      </c>
      <c r="Z102" s="41">
        <f t="shared" si="179"/>
        <v>213181.89999999997</v>
      </c>
      <c r="AA102" s="41">
        <f t="shared" si="180"/>
        <v>213181.89999999997</v>
      </c>
      <c r="AB102" s="41">
        <f t="shared" si="181"/>
        <v>213181.89999999997</v>
      </c>
      <c r="AC102" s="41">
        <f t="shared" si="182"/>
        <v>213181.89999999997</v>
      </c>
      <c r="AD102" s="41">
        <f t="shared" si="183"/>
        <v>213181.89999999997</v>
      </c>
      <c r="AE102" s="41">
        <f t="shared" si="184"/>
        <v>213181.89999999997</v>
      </c>
      <c r="AF102" s="41">
        <f t="shared" si="185"/>
        <v>213181.89999999997</v>
      </c>
      <c r="AG102" s="23">
        <f t="shared" si="186"/>
        <v>213182</v>
      </c>
      <c r="AH102" s="83">
        <f>'[25]Kentucky Direct'!E28</f>
        <v>2.1999999999999997E-3</v>
      </c>
      <c r="AI102" s="83">
        <f>'[25]Kentucky Direct'!F28</f>
        <v>8.0999999999999996E-3</v>
      </c>
      <c r="AJ102" s="31">
        <f>'[20]Pivot Additions'!AB51</f>
        <v>38.4</v>
      </c>
      <c r="AK102" s="31">
        <f>'[20]Pivot Additions'!AC51</f>
        <v>38.4</v>
      </c>
      <c r="AL102" s="31">
        <f>'[20]Pivot Additions'!AD51</f>
        <v>38.4</v>
      </c>
      <c r="AM102" s="31">
        <f>'[20]Pivot Additions'!AE51</f>
        <v>38.4</v>
      </c>
      <c r="AN102" s="31">
        <f>'[20]Pivot Additions'!AF51</f>
        <v>38.4</v>
      </c>
      <c r="AO102" s="31">
        <f>'[20]Pivot Additions'!AG51</f>
        <v>38.4</v>
      </c>
      <c r="AP102" s="41">
        <f>IF('Net Plant'!I102&gt;0,'Gross Plant'!L102*$AH102/12,0)</f>
        <v>0</v>
      </c>
      <c r="AQ102" s="41">
        <f>IF('Net Plant'!J102&gt;0,'Gross Plant'!M102*$AH102/12,0)</f>
        <v>0</v>
      </c>
      <c r="AR102" s="41">
        <f>IF('Net Plant'!K102&gt;0,'Gross Plant'!N102*$AH102/12,0)</f>
        <v>0</v>
      </c>
      <c r="AS102" s="41">
        <f>IF('Net Plant'!L102&gt;0,'Gross Plant'!O102*$AH102/12,0)</f>
        <v>0</v>
      </c>
      <c r="AT102" s="41">
        <f>IF('Net Plant'!M102&gt;0,'Gross Plant'!P102*$AH102/12,0)</f>
        <v>0</v>
      </c>
      <c r="AU102" s="41">
        <f>IF('Net Plant'!N102&gt;0,'Gross Plant'!Q102*$AH102/12,0)</f>
        <v>0</v>
      </c>
      <c r="AV102" s="41">
        <f>IF('Net Plant'!O102&gt;0,'Gross Plant'!R102*$AH102/12,0)</f>
        <v>0</v>
      </c>
      <c r="AW102" s="41">
        <f>IF('Net Plant'!P102&gt;0,'Gross Plant'!S102*$AH102/12,0)</f>
        <v>0</v>
      </c>
      <c r="AX102" s="41">
        <f>IF('Net Plant'!Q102&gt;0,'Gross Plant'!T102*$AH102/12,0)</f>
        <v>0</v>
      </c>
      <c r="AY102" s="41">
        <f>IF('Net Plant'!R102&gt;0,'Gross Plant'!U102*$AI102/12,0)</f>
        <v>0</v>
      </c>
      <c r="AZ102" s="41">
        <f>IF('Net Plant'!S102&gt;0,'Gross Plant'!V102*$AI102/12,0)</f>
        <v>0</v>
      </c>
      <c r="BA102" s="41">
        <f>IF('Net Plant'!T102&gt;0,'Gross Plant'!W102*$AI102/12,0)</f>
        <v>0</v>
      </c>
      <c r="BB102" s="41">
        <f>IF('Net Plant'!U102&gt;0,'Gross Plant'!X102*$AI102/12,0)</f>
        <v>0</v>
      </c>
      <c r="BC102" s="41">
        <f>IF('Net Plant'!V102&gt;0,'Gross Plant'!Y102*$AI102/12,0)</f>
        <v>0</v>
      </c>
      <c r="BD102" s="41">
        <f>IF('Net Plant'!W102&gt;0,'Gross Plant'!Z102*$AI102/12,0)</f>
        <v>0</v>
      </c>
      <c r="BE102" s="41">
        <f>IF('Net Plant'!X102&gt;0,'Gross Plant'!AA102*$AI102/12,0)</f>
        <v>0</v>
      </c>
      <c r="BF102" s="41">
        <f>IF('Net Plant'!Y102&gt;0,'Gross Plant'!AB102*$AI102/12,0)</f>
        <v>0</v>
      </c>
      <c r="BG102" s="41">
        <f>IF('Net Plant'!Z102&gt;0,'Gross Plant'!AC102*$AI102/12,0)</f>
        <v>0</v>
      </c>
      <c r="BH102" s="41">
        <f>IF('Net Plant'!AA102&gt;0,'Gross Plant'!AD102*$AI102/12,0)</f>
        <v>0</v>
      </c>
      <c r="BI102" s="41">
        <f>IF('Net Plant'!AB102&gt;0,'Gross Plant'!AE102*$AI102/12,0)</f>
        <v>0</v>
      </c>
      <c r="BJ102" s="41">
        <f>IF('Net Plant'!AC102&gt;0,'Gross Plant'!AF102*$AI102/12,0)</f>
        <v>0</v>
      </c>
      <c r="BK102" s="23">
        <f t="shared" si="187"/>
        <v>0</v>
      </c>
      <c r="BL102" s="41"/>
      <c r="BM102" s="31">
        <f>'[20]Pivot Retires'!AB51</f>
        <v>0</v>
      </c>
      <c r="BN102" s="31">
        <f>'[20]Pivot Retires'!AC51</f>
        <v>0</v>
      </c>
      <c r="BO102" s="31">
        <f>'[20]Pivot Retires'!AD51</f>
        <v>0</v>
      </c>
      <c r="BP102" s="31">
        <f>'[20]Pivot Retires'!AE51</f>
        <v>0</v>
      </c>
      <c r="BQ102" s="31">
        <f>'[20]Pivot Retires'!AF51</f>
        <v>0</v>
      </c>
      <c r="BR102" s="31">
        <f>'[20]Pivot Retires'!AG51</f>
        <v>0</v>
      </c>
      <c r="BS102" s="31">
        <f>'Gross Plant'!BQ102</f>
        <v>0</v>
      </c>
      <c r="BT102" s="41">
        <f>'Gross Plant'!BR102</f>
        <v>0</v>
      </c>
      <c r="BU102" s="41">
        <f>'Gross Plant'!BS102</f>
        <v>0</v>
      </c>
      <c r="BV102" s="41">
        <f>'Gross Plant'!BT102</f>
        <v>0</v>
      </c>
      <c r="BW102" s="41">
        <f>'Gross Plant'!BU102</f>
        <v>0</v>
      </c>
      <c r="BX102" s="41">
        <f>'Gross Plant'!BV102</f>
        <v>0</v>
      </c>
      <c r="BY102" s="41">
        <f>'Gross Plant'!BW102</f>
        <v>0</v>
      </c>
      <c r="BZ102" s="41">
        <f>'Gross Plant'!BX102</f>
        <v>0</v>
      </c>
      <c r="CA102" s="41">
        <f>'Gross Plant'!BY102</f>
        <v>0</v>
      </c>
      <c r="CB102" s="41">
        <f>'Gross Plant'!BZ102</f>
        <v>0</v>
      </c>
      <c r="CC102" s="41">
        <f>'Gross Plant'!CA102</f>
        <v>0</v>
      </c>
      <c r="CD102" s="41">
        <f>'Gross Plant'!CB102</f>
        <v>0</v>
      </c>
      <c r="CE102" s="41">
        <f>'Gross Plant'!CC102</f>
        <v>0</v>
      </c>
      <c r="CF102" s="41">
        <f>'Gross Plant'!CD102</f>
        <v>0</v>
      </c>
      <c r="CG102" s="41">
        <f>'Gross Plant'!CE102</f>
        <v>0</v>
      </c>
      <c r="CH102" s="41">
        <f>'Gross Plant'!CF102</f>
        <v>0</v>
      </c>
      <c r="CI102" s="41">
        <f>'Gross Plant'!CG102</f>
        <v>0</v>
      </c>
      <c r="CJ102" s="41">
        <f>'Gross Plant'!CH102</f>
        <v>0</v>
      </c>
      <c r="CK102" s="41">
        <f>'Gross Plant'!CI102</f>
        <v>0</v>
      </c>
      <c r="CL102" s="41">
        <f>'Gross Plant'!CJ102</f>
        <v>0</v>
      </c>
      <c r="CM102" s="41">
        <f>'Gross Plant'!CK102</f>
        <v>0</v>
      </c>
      <c r="CN102" s="41"/>
      <c r="CO102" s="31">
        <f>'[20]Pivot Transfers'!AB51</f>
        <v>0</v>
      </c>
      <c r="CP102" s="31">
        <f>'[20]Pivot Transfers'!AC51</f>
        <v>0</v>
      </c>
      <c r="CQ102" s="31">
        <f>'[20]Pivot Transfers'!AD51</f>
        <v>0</v>
      </c>
      <c r="CR102" s="31">
        <f>'[20]Pivot Transfers'!AE51</f>
        <v>0</v>
      </c>
      <c r="CS102" s="31">
        <f>'[20]Pivot Transfers'!AF51</f>
        <v>0</v>
      </c>
      <c r="CT102" s="31">
        <f>'[20]Pivot Transfers'!AG51</f>
        <v>0</v>
      </c>
      <c r="CU102" s="31">
        <v>0</v>
      </c>
      <c r="CV102" s="31">
        <v>0</v>
      </c>
      <c r="CW102" s="31">
        <v>0</v>
      </c>
      <c r="CX102" s="31">
        <v>0</v>
      </c>
      <c r="CY102" s="31">
        <v>0</v>
      </c>
      <c r="CZ102" s="3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0</v>
      </c>
      <c r="DO102" s="41">
        <v>0</v>
      </c>
      <c r="DP102" s="41"/>
      <c r="DQ102" s="31">
        <f>'[20]Pivot COR'!AB51</f>
        <v>0</v>
      </c>
      <c r="DR102" s="31">
        <f>'[20]Pivot COR'!AC51</f>
        <v>0</v>
      </c>
      <c r="DS102" s="31">
        <f>'[20]Pivot COR'!AD51</f>
        <v>0</v>
      </c>
      <c r="DT102" s="31">
        <f>'[20]Pivot COR'!AE51</f>
        <v>0</v>
      </c>
      <c r="DU102" s="31">
        <f>'[20]Pivot COR'!AF51</f>
        <v>0</v>
      </c>
      <c r="DV102" s="31">
        <f>'[20]Pivot COR'!AG51</f>
        <v>0</v>
      </c>
      <c r="DW102" s="60">
        <f>SUM('Gross Plant'!$AH102:$AM102)/SUM('Gross Plant'!$AH$157:$AM$157)*$DW$157</f>
        <v>0</v>
      </c>
      <c r="DX102" s="60">
        <f>-SUM('Gross Plant'!$AH102:$AM102)/SUM('Gross Plant'!$AH$157:$AM$157)*'Capital Spending'!D$12*Reserve!$DW$1</f>
        <v>0</v>
      </c>
      <c r="DY102" s="60">
        <f>-SUM('Gross Plant'!$AH102:$AM102)/SUM('Gross Plant'!$AH$157:$AM$157)*'Capital Spending'!E$12*Reserve!$DW$1</f>
        <v>0</v>
      </c>
      <c r="DZ102" s="60">
        <f>-SUM('Gross Plant'!$AH102:$AM102)/SUM('Gross Plant'!$AH$157:$AM$157)*'Capital Spending'!F$12*Reserve!$DW$1</f>
        <v>0</v>
      </c>
      <c r="EA102" s="60">
        <f>-SUM('Gross Plant'!$AH102:$AM102)/SUM('Gross Plant'!$AH$157:$AM$157)*'Capital Spending'!G$12*Reserve!$DW$1</f>
        <v>0</v>
      </c>
      <c r="EB102" s="60">
        <f>-SUM('Gross Plant'!$AH102:$AM102)/SUM('Gross Plant'!$AH$157:$AM$157)*'Capital Spending'!H$12*Reserve!$DW$1</f>
        <v>0</v>
      </c>
      <c r="EC102" s="60">
        <f>-SUM('Gross Plant'!$AH102:$AM102)/SUM('Gross Plant'!$AH$157:$AM$157)*'Capital Spending'!I$12*Reserve!$DW$1</f>
        <v>0</v>
      </c>
      <c r="ED102" s="60">
        <f>-SUM('Gross Plant'!$AH102:$AM102)/SUM('Gross Plant'!$AH$157:$AM$157)*'Capital Spending'!J$12*Reserve!$DW$1</f>
        <v>0</v>
      </c>
      <c r="EE102" s="60">
        <f>-SUM('Gross Plant'!$AH102:$AM102)/SUM('Gross Plant'!$AH$157:$AM$157)*'Capital Spending'!K$12*Reserve!$DW$1</f>
        <v>0</v>
      </c>
      <c r="EF102" s="60">
        <f>-SUM('Gross Plant'!$AH102:$AM102)/SUM('Gross Plant'!$AH$157:$AM$157)*'Capital Spending'!L$12*Reserve!$DW$1</f>
        <v>0</v>
      </c>
      <c r="EG102" s="60">
        <f>-SUM('Gross Plant'!$AH102:$AM102)/SUM('Gross Plant'!$AH$157:$AM$157)*'Capital Spending'!M$12*Reserve!$DW$1</f>
        <v>0</v>
      </c>
      <c r="EH102" s="60">
        <f>-SUM('Gross Plant'!$AH102:$AM102)/SUM('Gross Plant'!$AH$157:$AM$157)*'Capital Spending'!N$12*Reserve!$DW$1</f>
        <v>0</v>
      </c>
      <c r="EI102" s="60">
        <f>-SUM('Gross Plant'!$AH102:$AM102)/SUM('Gross Plant'!$AH$157:$AM$157)*'Capital Spending'!O$12*Reserve!$DW$1</f>
        <v>0</v>
      </c>
      <c r="EJ102" s="60">
        <f>-SUM('Gross Plant'!$AH102:$AM102)/SUM('Gross Plant'!$AH$157:$AM$157)*'Capital Spending'!P$12*Reserve!$DW$1</f>
        <v>0</v>
      </c>
      <c r="EK102" s="60">
        <f>-SUM('Gross Plant'!$AH102:$AM102)/SUM('Gross Plant'!$AH$157:$AM$157)*'Capital Spending'!Q$12*Reserve!$DW$1</f>
        <v>0</v>
      </c>
      <c r="EL102" s="60">
        <f>-SUM('Gross Plant'!$AH102:$AM102)/SUM('Gross Plant'!$AH$157:$AM$157)*'Capital Spending'!R$12*Reserve!$DW$1</f>
        <v>0</v>
      </c>
      <c r="EM102" s="60">
        <f>-SUM('Gross Plant'!$AH102:$AM102)/SUM('Gross Plant'!$AH$157:$AM$157)*'Capital Spending'!S$12*Reserve!$DW$1</f>
        <v>0</v>
      </c>
      <c r="EN102" s="60">
        <f>-SUM('Gross Plant'!$AH102:$AM102)/SUM('Gross Plant'!$AH$157:$AM$157)*'Capital Spending'!T$12*Reserve!$DW$1</f>
        <v>0</v>
      </c>
      <c r="EO102" s="60">
        <f>-SUM('Gross Plant'!$AH102:$AM102)/SUM('Gross Plant'!$AH$157:$AM$157)*'Capital Spending'!U$12*Reserve!$DW$1</f>
        <v>0</v>
      </c>
      <c r="EP102" s="60">
        <f>-SUM('Gross Plant'!$AH102:$AM102)/SUM('Gross Plant'!$AH$157:$AM$157)*'Capital Spending'!V$12*Reserve!$DW$1</f>
        <v>0</v>
      </c>
      <c r="EQ102" s="60">
        <f>-SUM('Gross Plant'!$AH102:$AM102)/SUM('Gross Plant'!$AH$157:$AM$157)*'Capital Spending'!W$12*Reserve!$DW$1</f>
        <v>0</v>
      </c>
    </row>
    <row r="103" spans="1:147">
      <c r="A103" s="51">
        <v>35400</v>
      </c>
      <c r="B103" t="s">
        <v>94</v>
      </c>
      <c r="C103" s="53">
        <f t="shared" si="157"/>
        <v>460797.72598096146</v>
      </c>
      <c r="D103" s="53">
        <f t="shared" si="158"/>
        <v>480605.63777249999</v>
      </c>
      <c r="E103" s="72">
        <f>'[20]Pivot End Balances'!AA52</f>
        <v>453133.14</v>
      </c>
      <c r="F103" s="41">
        <f t="shared" si="159"/>
        <v>454410.57</v>
      </c>
      <c r="G103" s="41">
        <f t="shared" si="160"/>
        <v>455688</v>
      </c>
      <c r="H103" s="41">
        <f t="shared" si="161"/>
        <v>456965.43</v>
      </c>
      <c r="I103" s="41">
        <f t="shared" si="162"/>
        <v>458242.86</v>
      </c>
      <c r="J103" s="41">
        <f t="shared" si="163"/>
        <v>459520.29</v>
      </c>
      <c r="K103" s="41">
        <f t="shared" si="164"/>
        <v>460797.72</v>
      </c>
      <c r="L103" s="41">
        <f t="shared" si="165"/>
        <v>462075.15370249999</v>
      </c>
      <c r="M103" s="41">
        <f t="shared" si="166"/>
        <v>463352.587405</v>
      </c>
      <c r="N103" s="41">
        <f t="shared" si="167"/>
        <v>464630.02110750001</v>
      </c>
      <c r="O103" s="41">
        <f t="shared" si="168"/>
        <v>465907.45481000002</v>
      </c>
      <c r="P103" s="41">
        <f t="shared" si="169"/>
        <v>467184.88851250004</v>
      </c>
      <c r="Q103" s="41">
        <f t="shared" si="170"/>
        <v>468462.32221500005</v>
      </c>
      <c r="R103" s="41">
        <f t="shared" si="171"/>
        <v>469739.75591750006</v>
      </c>
      <c r="S103" s="41">
        <f t="shared" si="172"/>
        <v>471017.18962000008</v>
      </c>
      <c r="T103" s="41">
        <f t="shared" si="173"/>
        <v>472294.62332250009</v>
      </c>
      <c r="U103" s="41">
        <f t="shared" si="174"/>
        <v>473679.79239750007</v>
      </c>
      <c r="V103" s="41">
        <f t="shared" si="175"/>
        <v>475064.96147250006</v>
      </c>
      <c r="W103" s="41">
        <f t="shared" si="176"/>
        <v>476450.13054750004</v>
      </c>
      <c r="X103" s="41">
        <f t="shared" si="177"/>
        <v>477835.29962250002</v>
      </c>
      <c r="Y103" s="41">
        <f t="shared" si="178"/>
        <v>479220.46869750001</v>
      </c>
      <c r="Z103" s="41">
        <f t="shared" si="179"/>
        <v>480605.63777249999</v>
      </c>
      <c r="AA103" s="41">
        <f t="shared" si="180"/>
        <v>481990.80684749997</v>
      </c>
      <c r="AB103" s="41">
        <f t="shared" si="181"/>
        <v>483375.97592249996</v>
      </c>
      <c r="AC103" s="41">
        <f t="shared" si="182"/>
        <v>484761.14499749994</v>
      </c>
      <c r="AD103" s="41">
        <f t="shared" si="183"/>
        <v>486146.31407249992</v>
      </c>
      <c r="AE103" s="41">
        <f t="shared" si="184"/>
        <v>487531.48314749991</v>
      </c>
      <c r="AF103" s="41">
        <f t="shared" si="185"/>
        <v>488916.65222249989</v>
      </c>
      <c r="AG103" s="23">
        <f t="shared" si="186"/>
        <v>480606</v>
      </c>
      <c r="AH103" s="83">
        <f>'[25]Kentucky Direct'!E29</f>
        <v>1.66E-2</v>
      </c>
      <c r="AI103" s="83">
        <f>'[25]Kentucky Direct'!F29</f>
        <v>1.7999999999999999E-2</v>
      </c>
      <c r="AJ103" s="31">
        <f>'[20]Pivot Additions'!AB52</f>
        <v>1277.43</v>
      </c>
      <c r="AK103" s="31">
        <f>'[20]Pivot Additions'!AC52</f>
        <v>1277.43</v>
      </c>
      <c r="AL103" s="31">
        <f>'[20]Pivot Additions'!AD52</f>
        <v>1277.43</v>
      </c>
      <c r="AM103" s="31">
        <f>'[20]Pivot Additions'!AE52</f>
        <v>1277.43</v>
      </c>
      <c r="AN103" s="31">
        <f>'[20]Pivot Additions'!AF52</f>
        <v>1277.43</v>
      </c>
      <c r="AO103" s="31">
        <f>'[20]Pivot Additions'!AG52</f>
        <v>1277.43</v>
      </c>
      <c r="AP103" s="41">
        <f>IF('Net Plant'!I103&gt;0,'Gross Plant'!L103*$AH103/12,0)</f>
        <v>1277.4337025000002</v>
      </c>
      <c r="AQ103" s="41">
        <f>IF('Net Plant'!J103&gt;0,'Gross Plant'!M103*$AH103/12,0)</f>
        <v>1277.4337025000002</v>
      </c>
      <c r="AR103" s="41">
        <f>IF('Net Plant'!K103&gt;0,'Gross Plant'!N103*$AH103/12,0)</f>
        <v>1277.4337025000002</v>
      </c>
      <c r="AS103" s="41">
        <f>IF('Net Plant'!L103&gt;0,'Gross Plant'!O103*$AH103/12,0)</f>
        <v>1277.4337025000002</v>
      </c>
      <c r="AT103" s="41">
        <f>IF('Net Plant'!M103&gt;0,'Gross Plant'!P103*$AH103/12,0)</f>
        <v>1277.4337025000002</v>
      </c>
      <c r="AU103" s="41">
        <f>IF('Net Plant'!N103&gt;0,'Gross Plant'!Q103*$AH103/12,0)</f>
        <v>1277.4337025000002</v>
      </c>
      <c r="AV103" s="41">
        <f>IF('Net Plant'!O103&gt;0,'Gross Plant'!R103*$AH103/12,0)</f>
        <v>1277.4337025000002</v>
      </c>
      <c r="AW103" s="41">
        <f>IF('Net Plant'!P103&gt;0,'Gross Plant'!S103*$AH103/12,0)</f>
        <v>1277.4337025000002</v>
      </c>
      <c r="AX103" s="41">
        <f>IF('Net Plant'!Q103&gt;0,'Gross Plant'!T103*$AH103/12,0)</f>
        <v>1277.4337025000002</v>
      </c>
      <c r="AY103" s="41">
        <f>IF('Net Plant'!R103&gt;0,'Gross Plant'!U103*$AI103/12,0)</f>
        <v>1385.169075</v>
      </c>
      <c r="AZ103" s="41">
        <f>IF('Net Plant'!S103&gt;0,'Gross Plant'!V103*$AI103/12,0)</f>
        <v>1385.169075</v>
      </c>
      <c r="BA103" s="41">
        <f>IF('Net Plant'!T103&gt;0,'Gross Plant'!W103*$AI103/12,0)</f>
        <v>1385.169075</v>
      </c>
      <c r="BB103" s="41">
        <f>IF('Net Plant'!U103&gt;0,'Gross Plant'!X103*$AI103/12,0)</f>
        <v>1385.169075</v>
      </c>
      <c r="BC103" s="41">
        <f>IF('Net Plant'!V103&gt;0,'Gross Plant'!Y103*$AI103/12,0)</f>
        <v>1385.169075</v>
      </c>
      <c r="BD103" s="41">
        <f>IF('Net Plant'!W103&gt;0,'Gross Plant'!Z103*$AI103/12,0)</f>
        <v>1385.169075</v>
      </c>
      <c r="BE103" s="41">
        <f>IF('Net Plant'!X103&gt;0,'Gross Plant'!AA103*$AI103/12,0)</f>
        <v>1385.169075</v>
      </c>
      <c r="BF103" s="41">
        <f>IF('Net Plant'!Y103&gt;0,'Gross Plant'!AB103*$AI103/12,0)</f>
        <v>1385.169075</v>
      </c>
      <c r="BG103" s="41">
        <f>IF('Net Plant'!Z103&gt;0,'Gross Plant'!AC103*$AI103/12,0)</f>
        <v>1385.169075</v>
      </c>
      <c r="BH103" s="41">
        <f>IF('Net Plant'!AA103&gt;0,'Gross Plant'!AD103*$AI103/12,0)</f>
        <v>1385.169075</v>
      </c>
      <c r="BI103" s="41">
        <f>IF('Net Plant'!AB103&gt;0,'Gross Plant'!AE103*$AI103/12,0)</f>
        <v>1385.169075</v>
      </c>
      <c r="BJ103" s="41">
        <f>IF('Net Plant'!AC103&gt;0,'Gross Plant'!AF103*$AI103/12,0)</f>
        <v>1385.169075</v>
      </c>
      <c r="BK103" s="23">
        <f t="shared" si="187"/>
        <v>16622.028900000001</v>
      </c>
      <c r="BL103" s="41"/>
      <c r="BM103" s="31">
        <f>'[20]Pivot Retires'!AB52</f>
        <v>0</v>
      </c>
      <c r="BN103" s="31">
        <f>'[20]Pivot Retires'!AC52</f>
        <v>0</v>
      </c>
      <c r="BO103" s="31">
        <f>'[20]Pivot Retires'!AD52</f>
        <v>0</v>
      </c>
      <c r="BP103" s="31">
        <f>'[20]Pivot Retires'!AE52</f>
        <v>0</v>
      </c>
      <c r="BQ103" s="31">
        <f>'[20]Pivot Retires'!AF52</f>
        <v>0</v>
      </c>
      <c r="BR103" s="31">
        <f>'[20]Pivot Retires'!AG52</f>
        <v>0</v>
      </c>
      <c r="BS103" s="31">
        <f>'Gross Plant'!BQ103</f>
        <v>0</v>
      </c>
      <c r="BT103" s="41">
        <f>'Gross Plant'!BR103</f>
        <v>0</v>
      </c>
      <c r="BU103" s="41">
        <f>'Gross Plant'!BS103</f>
        <v>0</v>
      </c>
      <c r="BV103" s="41">
        <f>'Gross Plant'!BT103</f>
        <v>0</v>
      </c>
      <c r="BW103" s="41">
        <f>'Gross Plant'!BU103</f>
        <v>0</v>
      </c>
      <c r="BX103" s="41">
        <f>'Gross Plant'!BV103</f>
        <v>0</v>
      </c>
      <c r="BY103" s="41">
        <f>'Gross Plant'!BW103</f>
        <v>0</v>
      </c>
      <c r="BZ103" s="41">
        <f>'Gross Plant'!BX103</f>
        <v>0</v>
      </c>
      <c r="CA103" s="41">
        <f>'Gross Plant'!BY103</f>
        <v>0</v>
      </c>
      <c r="CB103" s="41">
        <f>'Gross Plant'!BZ103</f>
        <v>0</v>
      </c>
      <c r="CC103" s="41">
        <f>'Gross Plant'!CA103</f>
        <v>0</v>
      </c>
      <c r="CD103" s="41">
        <f>'Gross Plant'!CB103</f>
        <v>0</v>
      </c>
      <c r="CE103" s="41">
        <f>'Gross Plant'!CC103</f>
        <v>0</v>
      </c>
      <c r="CF103" s="41">
        <f>'Gross Plant'!CD103</f>
        <v>0</v>
      </c>
      <c r="CG103" s="41">
        <f>'Gross Plant'!CE103</f>
        <v>0</v>
      </c>
      <c r="CH103" s="41">
        <f>'Gross Plant'!CF103</f>
        <v>0</v>
      </c>
      <c r="CI103" s="41">
        <f>'Gross Plant'!CG103</f>
        <v>0</v>
      </c>
      <c r="CJ103" s="41">
        <f>'Gross Plant'!CH103</f>
        <v>0</v>
      </c>
      <c r="CK103" s="41">
        <f>'Gross Plant'!CI103</f>
        <v>0</v>
      </c>
      <c r="CL103" s="41">
        <f>'Gross Plant'!CJ103</f>
        <v>0</v>
      </c>
      <c r="CM103" s="41">
        <f>'Gross Plant'!CK103</f>
        <v>0</v>
      </c>
      <c r="CN103" s="41"/>
      <c r="CO103" s="31">
        <f>'[20]Pivot Transfers'!AB52</f>
        <v>0</v>
      </c>
      <c r="CP103" s="31">
        <f>'[20]Pivot Transfers'!AC52</f>
        <v>0</v>
      </c>
      <c r="CQ103" s="31">
        <f>'[20]Pivot Transfers'!AD52</f>
        <v>0</v>
      </c>
      <c r="CR103" s="31">
        <f>'[20]Pivot Transfers'!AE52</f>
        <v>0</v>
      </c>
      <c r="CS103" s="31">
        <f>'[20]Pivot Transfers'!AF52</f>
        <v>0</v>
      </c>
      <c r="CT103" s="31">
        <f>'[20]Pivot Transfers'!AG52</f>
        <v>0</v>
      </c>
      <c r="CU103" s="31">
        <v>0</v>
      </c>
      <c r="CV103" s="31">
        <v>0</v>
      </c>
      <c r="CW103" s="31">
        <v>0</v>
      </c>
      <c r="CX103" s="31">
        <v>0</v>
      </c>
      <c r="CY103" s="31">
        <v>0</v>
      </c>
      <c r="CZ103" s="31">
        <v>0</v>
      </c>
      <c r="DA103" s="41">
        <v>0</v>
      </c>
      <c r="DB103" s="41">
        <v>0</v>
      </c>
      <c r="DC103" s="41">
        <v>0</v>
      </c>
      <c r="DD103" s="4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/>
      <c r="DQ103" s="31">
        <f>'[20]Pivot COR'!AB52</f>
        <v>0</v>
      </c>
      <c r="DR103" s="31">
        <f>'[20]Pivot COR'!AC52</f>
        <v>0</v>
      </c>
      <c r="DS103" s="31">
        <f>'[20]Pivot COR'!AD52</f>
        <v>0</v>
      </c>
      <c r="DT103" s="31">
        <f>'[20]Pivot COR'!AE52</f>
        <v>0</v>
      </c>
      <c r="DU103" s="31">
        <f>'[20]Pivot COR'!AF52</f>
        <v>0</v>
      </c>
      <c r="DV103" s="31">
        <f>'[20]Pivot COR'!AG52</f>
        <v>0</v>
      </c>
      <c r="DW103" s="60">
        <f>SUM('Gross Plant'!$AH103:$AM103)/SUM('Gross Plant'!$AH$157:$AM$157)*$DW$157</f>
        <v>0</v>
      </c>
      <c r="DX103" s="60">
        <f>-SUM('Gross Plant'!$AH103:$AM103)/SUM('Gross Plant'!$AH$157:$AM$157)*'Capital Spending'!D$12*Reserve!$DW$1</f>
        <v>0</v>
      </c>
      <c r="DY103" s="60">
        <f>-SUM('Gross Plant'!$AH103:$AM103)/SUM('Gross Plant'!$AH$157:$AM$157)*'Capital Spending'!E$12*Reserve!$DW$1</f>
        <v>0</v>
      </c>
      <c r="DZ103" s="60">
        <f>-SUM('Gross Plant'!$AH103:$AM103)/SUM('Gross Plant'!$AH$157:$AM$157)*'Capital Spending'!F$12*Reserve!$DW$1</f>
        <v>0</v>
      </c>
      <c r="EA103" s="60">
        <f>-SUM('Gross Plant'!$AH103:$AM103)/SUM('Gross Plant'!$AH$157:$AM$157)*'Capital Spending'!G$12*Reserve!$DW$1</f>
        <v>0</v>
      </c>
      <c r="EB103" s="60">
        <f>-SUM('Gross Plant'!$AH103:$AM103)/SUM('Gross Plant'!$AH$157:$AM$157)*'Capital Spending'!H$12*Reserve!$DW$1</f>
        <v>0</v>
      </c>
      <c r="EC103" s="60">
        <f>-SUM('Gross Plant'!$AH103:$AM103)/SUM('Gross Plant'!$AH$157:$AM$157)*'Capital Spending'!I$12*Reserve!$DW$1</f>
        <v>0</v>
      </c>
      <c r="ED103" s="60">
        <f>-SUM('Gross Plant'!$AH103:$AM103)/SUM('Gross Plant'!$AH$157:$AM$157)*'Capital Spending'!J$12*Reserve!$DW$1</f>
        <v>0</v>
      </c>
      <c r="EE103" s="60">
        <f>-SUM('Gross Plant'!$AH103:$AM103)/SUM('Gross Plant'!$AH$157:$AM$157)*'Capital Spending'!K$12*Reserve!$DW$1</f>
        <v>0</v>
      </c>
      <c r="EF103" s="60">
        <f>-SUM('Gross Plant'!$AH103:$AM103)/SUM('Gross Plant'!$AH$157:$AM$157)*'Capital Spending'!L$12*Reserve!$DW$1</f>
        <v>0</v>
      </c>
      <c r="EG103" s="60">
        <f>-SUM('Gross Plant'!$AH103:$AM103)/SUM('Gross Plant'!$AH$157:$AM$157)*'Capital Spending'!M$12*Reserve!$DW$1</f>
        <v>0</v>
      </c>
      <c r="EH103" s="60">
        <f>-SUM('Gross Plant'!$AH103:$AM103)/SUM('Gross Plant'!$AH$157:$AM$157)*'Capital Spending'!N$12*Reserve!$DW$1</f>
        <v>0</v>
      </c>
      <c r="EI103" s="60">
        <f>-SUM('Gross Plant'!$AH103:$AM103)/SUM('Gross Plant'!$AH$157:$AM$157)*'Capital Spending'!O$12*Reserve!$DW$1</f>
        <v>0</v>
      </c>
      <c r="EJ103" s="60">
        <f>-SUM('Gross Plant'!$AH103:$AM103)/SUM('Gross Plant'!$AH$157:$AM$157)*'Capital Spending'!P$12*Reserve!$DW$1</f>
        <v>0</v>
      </c>
      <c r="EK103" s="60">
        <f>-SUM('Gross Plant'!$AH103:$AM103)/SUM('Gross Plant'!$AH$157:$AM$157)*'Capital Spending'!Q$12*Reserve!$DW$1</f>
        <v>0</v>
      </c>
      <c r="EL103" s="60">
        <f>-SUM('Gross Plant'!$AH103:$AM103)/SUM('Gross Plant'!$AH$157:$AM$157)*'Capital Spending'!R$12*Reserve!$DW$1</f>
        <v>0</v>
      </c>
      <c r="EM103" s="60">
        <f>-SUM('Gross Plant'!$AH103:$AM103)/SUM('Gross Plant'!$AH$157:$AM$157)*'Capital Spending'!S$12*Reserve!$DW$1</f>
        <v>0</v>
      </c>
      <c r="EN103" s="60">
        <f>-SUM('Gross Plant'!$AH103:$AM103)/SUM('Gross Plant'!$AH$157:$AM$157)*'Capital Spending'!T$12*Reserve!$DW$1</f>
        <v>0</v>
      </c>
      <c r="EO103" s="60">
        <f>-SUM('Gross Plant'!$AH103:$AM103)/SUM('Gross Plant'!$AH$157:$AM$157)*'Capital Spending'!U$12*Reserve!$DW$1</f>
        <v>0</v>
      </c>
      <c r="EP103" s="60">
        <f>-SUM('Gross Plant'!$AH103:$AM103)/SUM('Gross Plant'!$AH$157:$AM$157)*'Capital Spending'!V$12*Reserve!$DW$1</f>
        <v>0</v>
      </c>
      <c r="EQ103" s="60">
        <f>-SUM('Gross Plant'!$AH103:$AM103)/SUM('Gross Plant'!$AH$157:$AM$157)*'Capital Spending'!W$12*Reserve!$DW$1</f>
        <v>0</v>
      </c>
    </row>
    <row r="104" spans="1:147">
      <c r="A104" s="51">
        <v>35500</v>
      </c>
      <c r="B104" t="s">
        <v>95</v>
      </c>
      <c r="C104" s="53">
        <f t="shared" si="157"/>
        <v>204207.04184342313</v>
      </c>
      <c r="D104" s="53">
        <f t="shared" si="158"/>
        <v>206591.78199700007</v>
      </c>
      <c r="E104" s="72">
        <f>'[20]Pivot End Balances'!AA53</f>
        <v>203026.72</v>
      </c>
      <c r="F104" s="41">
        <f t="shared" si="159"/>
        <v>203223.44</v>
      </c>
      <c r="G104" s="41">
        <f t="shared" si="160"/>
        <v>203420.16</v>
      </c>
      <c r="H104" s="41">
        <f t="shared" si="161"/>
        <v>203616.88</v>
      </c>
      <c r="I104" s="41">
        <f t="shared" si="162"/>
        <v>203813.6</v>
      </c>
      <c r="J104" s="41">
        <f t="shared" si="163"/>
        <v>204010.32</v>
      </c>
      <c r="K104" s="41">
        <f t="shared" si="164"/>
        <v>204207.04</v>
      </c>
      <c r="L104" s="41">
        <f t="shared" si="165"/>
        <v>204403.76114116667</v>
      </c>
      <c r="M104" s="41">
        <f t="shared" si="166"/>
        <v>204600.48228233334</v>
      </c>
      <c r="N104" s="41">
        <f t="shared" si="167"/>
        <v>204797.2034235</v>
      </c>
      <c r="O104" s="41">
        <f t="shared" si="168"/>
        <v>204993.92456466667</v>
      </c>
      <c r="P104" s="41">
        <f t="shared" si="169"/>
        <v>205190.64570583333</v>
      </c>
      <c r="Q104" s="41">
        <f t="shared" si="170"/>
        <v>205387.366847</v>
      </c>
      <c r="R104" s="41">
        <f t="shared" si="171"/>
        <v>205584.08798816666</v>
      </c>
      <c r="S104" s="41">
        <f t="shared" si="172"/>
        <v>205780.80912933333</v>
      </c>
      <c r="T104" s="41">
        <f t="shared" si="173"/>
        <v>205977.53027049999</v>
      </c>
      <c r="U104" s="41">
        <f t="shared" si="174"/>
        <v>206079.90555825</v>
      </c>
      <c r="V104" s="41">
        <f t="shared" si="175"/>
        <v>206182.28084600001</v>
      </c>
      <c r="W104" s="41">
        <f t="shared" si="176"/>
        <v>206284.65613375002</v>
      </c>
      <c r="X104" s="41">
        <f t="shared" si="177"/>
        <v>206387.03142150003</v>
      </c>
      <c r="Y104" s="41">
        <f t="shared" si="178"/>
        <v>206489.40670925003</v>
      </c>
      <c r="Z104" s="41">
        <f t="shared" si="179"/>
        <v>206591.78199700004</v>
      </c>
      <c r="AA104" s="41">
        <f t="shared" si="180"/>
        <v>206694.15728475005</v>
      </c>
      <c r="AB104" s="41">
        <f t="shared" si="181"/>
        <v>206796.53257250006</v>
      </c>
      <c r="AC104" s="41">
        <f t="shared" si="182"/>
        <v>206898.90786025007</v>
      </c>
      <c r="AD104" s="41">
        <f t="shared" si="183"/>
        <v>207001.28314800008</v>
      </c>
      <c r="AE104" s="41">
        <f t="shared" si="184"/>
        <v>207103.65843575008</v>
      </c>
      <c r="AF104" s="41">
        <f t="shared" si="185"/>
        <v>207206.03372350009</v>
      </c>
      <c r="AG104" s="23">
        <f t="shared" si="186"/>
        <v>206592</v>
      </c>
      <c r="AH104" s="83">
        <f>'[25]Kentucky Direct'!E30</f>
        <v>9.7999999999999997E-3</v>
      </c>
      <c r="AI104" s="83">
        <f>'[25]Kentucky Direct'!F30</f>
        <v>5.1000000000000004E-3</v>
      </c>
      <c r="AJ104" s="31">
        <f>'[20]Pivot Additions'!AB53</f>
        <v>196.72</v>
      </c>
      <c r="AK104" s="31">
        <f>'[20]Pivot Additions'!AC53</f>
        <v>196.72</v>
      </c>
      <c r="AL104" s="31">
        <f>'[20]Pivot Additions'!AD53</f>
        <v>196.72</v>
      </c>
      <c r="AM104" s="31">
        <f>'[20]Pivot Additions'!AE53</f>
        <v>196.72</v>
      </c>
      <c r="AN104" s="31">
        <f>'[20]Pivot Additions'!AF53</f>
        <v>196.72</v>
      </c>
      <c r="AO104" s="31">
        <f>'[20]Pivot Additions'!AG53</f>
        <v>196.72</v>
      </c>
      <c r="AP104" s="41">
        <f>IF('Net Plant'!I104&gt;0,'Gross Plant'!L104*$AH104/12,0)</f>
        <v>196.72114116666668</v>
      </c>
      <c r="AQ104" s="41">
        <f>IF('Net Plant'!J104&gt;0,'Gross Plant'!M104*$AH104/12,0)</f>
        <v>196.72114116666668</v>
      </c>
      <c r="AR104" s="41">
        <f>IF('Net Plant'!K104&gt;0,'Gross Plant'!N104*$AH104/12,0)</f>
        <v>196.72114116666668</v>
      </c>
      <c r="AS104" s="41">
        <f>IF('Net Plant'!L104&gt;0,'Gross Plant'!O104*$AH104/12,0)</f>
        <v>196.72114116666668</v>
      </c>
      <c r="AT104" s="41">
        <f>IF('Net Plant'!M104&gt;0,'Gross Plant'!P104*$AH104/12,0)</f>
        <v>196.72114116666668</v>
      </c>
      <c r="AU104" s="41">
        <f>IF('Net Plant'!N104&gt;0,'Gross Plant'!Q104*$AH104/12,0)</f>
        <v>196.72114116666668</v>
      </c>
      <c r="AV104" s="41">
        <f>IF('Net Plant'!O104&gt;0,'Gross Plant'!R104*$AH104/12,0)</f>
        <v>196.72114116666668</v>
      </c>
      <c r="AW104" s="41">
        <f>IF('Net Plant'!P104&gt;0,'Gross Plant'!S104*$AH104/12,0)</f>
        <v>196.72114116666668</v>
      </c>
      <c r="AX104" s="41">
        <f>IF('Net Plant'!Q104&gt;0,'Gross Plant'!T104*$AH104/12,0)</f>
        <v>196.72114116666668</v>
      </c>
      <c r="AY104" s="41">
        <f>IF('Net Plant'!R104&gt;0,'Gross Plant'!U104*$AI104/12,0)</f>
        <v>102.37528775</v>
      </c>
      <c r="AZ104" s="41">
        <f>IF('Net Plant'!S104&gt;0,'Gross Plant'!V104*$AI104/12,0)</f>
        <v>102.37528775</v>
      </c>
      <c r="BA104" s="41">
        <f>IF('Net Plant'!T104&gt;0,'Gross Plant'!W104*$AI104/12,0)</f>
        <v>102.37528775</v>
      </c>
      <c r="BB104" s="41">
        <f>IF('Net Plant'!U104&gt;0,'Gross Plant'!X104*$AI104/12,0)</f>
        <v>102.37528775</v>
      </c>
      <c r="BC104" s="41">
        <f>IF('Net Plant'!V104&gt;0,'Gross Plant'!Y104*$AI104/12,0)</f>
        <v>102.37528775</v>
      </c>
      <c r="BD104" s="41">
        <f>IF('Net Plant'!W104&gt;0,'Gross Plant'!Z104*$AI104/12,0)</f>
        <v>102.37528775</v>
      </c>
      <c r="BE104" s="41">
        <f>IF('Net Plant'!X104&gt;0,'Gross Plant'!AA104*$AI104/12,0)</f>
        <v>102.37528775</v>
      </c>
      <c r="BF104" s="41">
        <f>IF('Net Plant'!Y104&gt;0,'Gross Plant'!AB104*$AI104/12,0)</f>
        <v>102.37528775</v>
      </c>
      <c r="BG104" s="41">
        <f>IF('Net Plant'!Z104&gt;0,'Gross Plant'!AC104*$AI104/12,0)</f>
        <v>102.37528775</v>
      </c>
      <c r="BH104" s="41">
        <f>IF('Net Plant'!AA104&gt;0,'Gross Plant'!AD104*$AI104/12,0)</f>
        <v>102.37528775</v>
      </c>
      <c r="BI104" s="41">
        <f>IF('Net Plant'!AB104&gt;0,'Gross Plant'!AE104*$AI104/12,0)</f>
        <v>102.37528775</v>
      </c>
      <c r="BJ104" s="41">
        <f>IF('Net Plant'!AC104&gt;0,'Gross Plant'!AF104*$AI104/12,0)</f>
        <v>102.37528775</v>
      </c>
      <c r="BK104" s="23">
        <f t="shared" si="187"/>
        <v>1228.503453</v>
      </c>
      <c r="BL104" s="41"/>
      <c r="BM104" s="31">
        <f>'[20]Pivot Retires'!AB53</f>
        <v>0</v>
      </c>
      <c r="BN104" s="31">
        <f>'[20]Pivot Retires'!AC53</f>
        <v>0</v>
      </c>
      <c r="BO104" s="31">
        <f>'[20]Pivot Retires'!AD53</f>
        <v>0</v>
      </c>
      <c r="BP104" s="31">
        <f>'[20]Pivot Retires'!AE53</f>
        <v>0</v>
      </c>
      <c r="BQ104" s="31">
        <f>'[20]Pivot Retires'!AF53</f>
        <v>0</v>
      </c>
      <c r="BR104" s="31">
        <f>'[20]Pivot Retires'!AG53</f>
        <v>0</v>
      </c>
      <c r="BS104" s="31">
        <f>'Gross Plant'!BQ104</f>
        <v>0</v>
      </c>
      <c r="BT104" s="41">
        <f>'Gross Plant'!BR104</f>
        <v>0</v>
      </c>
      <c r="BU104" s="41">
        <f>'Gross Plant'!BS104</f>
        <v>0</v>
      </c>
      <c r="BV104" s="41">
        <f>'Gross Plant'!BT104</f>
        <v>0</v>
      </c>
      <c r="BW104" s="41">
        <f>'Gross Plant'!BU104</f>
        <v>0</v>
      </c>
      <c r="BX104" s="41">
        <f>'Gross Plant'!BV104</f>
        <v>0</v>
      </c>
      <c r="BY104" s="41">
        <f>'Gross Plant'!BW104</f>
        <v>0</v>
      </c>
      <c r="BZ104" s="41">
        <f>'Gross Plant'!BX104</f>
        <v>0</v>
      </c>
      <c r="CA104" s="41">
        <f>'Gross Plant'!BY104</f>
        <v>0</v>
      </c>
      <c r="CB104" s="41">
        <f>'Gross Plant'!BZ104</f>
        <v>0</v>
      </c>
      <c r="CC104" s="41">
        <f>'Gross Plant'!CA104</f>
        <v>0</v>
      </c>
      <c r="CD104" s="41">
        <f>'Gross Plant'!CB104</f>
        <v>0</v>
      </c>
      <c r="CE104" s="41">
        <f>'Gross Plant'!CC104</f>
        <v>0</v>
      </c>
      <c r="CF104" s="41">
        <f>'Gross Plant'!CD104</f>
        <v>0</v>
      </c>
      <c r="CG104" s="41">
        <f>'Gross Plant'!CE104</f>
        <v>0</v>
      </c>
      <c r="CH104" s="41">
        <f>'Gross Plant'!CF104</f>
        <v>0</v>
      </c>
      <c r="CI104" s="41">
        <f>'Gross Plant'!CG104</f>
        <v>0</v>
      </c>
      <c r="CJ104" s="41">
        <f>'Gross Plant'!CH104</f>
        <v>0</v>
      </c>
      <c r="CK104" s="41">
        <f>'Gross Plant'!CI104</f>
        <v>0</v>
      </c>
      <c r="CL104" s="41">
        <f>'Gross Plant'!CJ104</f>
        <v>0</v>
      </c>
      <c r="CM104" s="41">
        <f>'Gross Plant'!CK104</f>
        <v>0</v>
      </c>
      <c r="CN104" s="41"/>
      <c r="CO104" s="31">
        <f>'[20]Pivot Transfers'!AB53</f>
        <v>0</v>
      </c>
      <c r="CP104" s="31">
        <f>'[20]Pivot Transfers'!AC53</f>
        <v>0</v>
      </c>
      <c r="CQ104" s="31">
        <f>'[20]Pivot Transfers'!AD53</f>
        <v>0</v>
      </c>
      <c r="CR104" s="31">
        <f>'[20]Pivot Transfers'!AE53</f>
        <v>0</v>
      </c>
      <c r="CS104" s="31">
        <f>'[20]Pivot Transfers'!AF53</f>
        <v>0</v>
      </c>
      <c r="CT104" s="31">
        <f>'[20]Pivot Transfers'!AG53</f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/>
      <c r="DQ104" s="31">
        <f>'[20]Pivot COR'!AB53</f>
        <v>0</v>
      </c>
      <c r="DR104" s="31">
        <f>'[20]Pivot COR'!AC53</f>
        <v>0</v>
      </c>
      <c r="DS104" s="31">
        <f>'[20]Pivot COR'!AD53</f>
        <v>0</v>
      </c>
      <c r="DT104" s="31">
        <f>'[20]Pivot COR'!AE53</f>
        <v>0</v>
      </c>
      <c r="DU104" s="31">
        <f>'[20]Pivot COR'!AF53</f>
        <v>0</v>
      </c>
      <c r="DV104" s="31">
        <f>'[20]Pivot COR'!AG53</f>
        <v>0</v>
      </c>
      <c r="DW104" s="60">
        <f>SUM('Gross Plant'!$AH104:$AM104)/SUM('Gross Plant'!$AH$157:$AM$157)*$DW$157</f>
        <v>0</v>
      </c>
      <c r="DX104" s="60">
        <f>-SUM('Gross Plant'!$AH104:$AM104)/SUM('Gross Plant'!$AH$157:$AM$157)*'Capital Spending'!D$12*Reserve!$DW$1</f>
        <v>0</v>
      </c>
      <c r="DY104" s="60">
        <f>-SUM('Gross Plant'!$AH104:$AM104)/SUM('Gross Plant'!$AH$157:$AM$157)*'Capital Spending'!E$12*Reserve!$DW$1</f>
        <v>0</v>
      </c>
      <c r="DZ104" s="60">
        <f>-SUM('Gross Plant'!$AH104:$AM104)/SUM('Gross Plant'!$AH$157:$AM$157)*'Capital Spending'!F$12*Reserve!$DW$1</f>
        <v>0</v>
      </c>
      <c r="EA104" s="60">
        <f>-SUM('Gross Plant'!$AH104:$AM104)/SUM('Gross Plant'!$AH$157:$AM$157)*'Capital Spending'!G$12*Reserve!$DW$1</f>
        <v>0</v>
      </c>
      <c r="EB104" s="60">
        <f>-SUM('Gross Plant'!$AH104:$AM104)/SUM('Gross Plant'!$AH$157:$AM$157)*'Capital Spending'!H$12*Reserve!$DW$1</f>
        <v>0</v>
      </c>
      <c r="EC104" s="60">
        <f>-SUM('Gross Plant'!$AH104:$AM104)/SUM('Gross Plant'!$AH$157:$AM$157)*'Capital Spending'!I$12*Reserve!$DW$1</f>
        <v>0</v>
      </c>
      <c r="ED104" s="60">
        <f>-SUM('Gross Plant'!$AH104:$AM104)/SUM('Gross Plant'!$AH$157:$AM$157)*'Capital Spending'!J$12*Reserve!$DW$1</f>
        <v>0</v>
      </c>
      <c r="EE104" s="60">
        <f>-SUM('Gross Plant'!$AH104:$AM104)/SUM('Gross Plant'!$AH$157:$AM$157)*'Capital Spending'!K$12*Reserve!$DW$1</f>
        <v>0</v>
      </c>
      <c r="EF104" s="60">
        <f>-SUM('Gross Plant'!$AH104:$AM104)/SUM('Gross Plant'!$AH$157:$AM$157)*'Capital Spending'!L$12*Reserve!$DW$1</f>
        <v>0</v>
      </c>
      <c r="EG104" s="60">
        <f>-SUM('Gross Plant'!$AH104:$AM104)/SUM('Gross Plant'!$AH$157:$AM$157)*'Capital Spending'!M$12*Reserve!$DW$1</f>
        <v>0</v>
      </c>
      <c r="EH104" s="60">
        <f>-SUM('Gross Plant'!$AH104:$AM104)/SUM('Gross Plant'!$AH$157:$AM$157)*'Capital Spending'!N$12*Reserve!$DW$1</f>
        <v>0</v>
      </c>
      <c r="EI104" s="60">
        <f>-SUM('Gross Plant'!$AH104:$AM104)/SUM('Gross Plant'!$AH$157:$AM$157)*'Capital Spending'!O$12*Reserve!$DW$1</f>
        <v>0</v>
      </c>
      <c r="EJ104" s="60">
        <f>-SUM('Gross Plant'!$AH104:$AM104)/SUM('Gross Plant'!$AH$157:$AM$157)*'Capital Spending'!P$12*Reserve!$DW$1</f>
        <v>0</v>
      </c>
      <c r="EK104" s="60">
        <f>-SUM('Gross Plant'!$AH104:$AM104)/SUM('Gross Plant'!$AH$157:$AM$157)*'Capital Spending'!Q$12*Reserve!$DW$1</f>
        <v>0</v>
      </c>
      <c r="EL104" s="60">
        <f>-SUM('Gross Plant'!$AH104:$AM104)/SUM('Gross Plant'!$AH$157:$AM$157)*'Capital Spending'!R$12*Reserve!$DW$1</f>
        <v>0</v>
      </c>
      <c r="EM104" s="60">
        <f>-SUM('Gross Plant'!$AH104:$AM104)/SUM('Gross Plant'!$AH$157:$AM$157)*'Capital Spending'!S$12*Reserve!$DW$1</f>
        <v>0</v>
      </c>
      <c r="EN104" s="60">
        <f>-SUM('Gross Plant'!$AH104:$AM104)/SUM('Gross Plant'!$AH$157:$AM$157)*'Capital Spending'!T$12*Reserve!$DW$1</f>
        <v>0</v>
      </c>
      <c r="EO104" s="60">
        <f>-SUM('Gross Plant'!$AH104:$AM104)/SUM('Gross Plant'!$AH$157:$AM$157)*'Capital Spending'!U$12*Reserve!$DW$1</f>
        <v>0</v>
      </c>
      <c r="EP104" s="60">
        <f>-SUM('Gross Plant'!$AH104:$AM104)/SUM('Gross Plant'!$AH$157:$AM$157)*'Capital Spending'!V$12*Reserve!$DW$1</f>
        <v>0</v>
      </c>
      <c r="EQ104" s="60">
        <f>-SUM('Gross Plant'!$AH104:$AM104)/SUM('Gross Plant'!$AH$157:$AM$157)*'Capital Spending'!W$12*Reserve!$DW$1</f>
        <v>0</v>
      </c>
    </row>
    <row r="105" spans="1:147">
      <c r="A105" s="51">
        <v>35600</v>
      </c>
      <c r="B105" t="s">
        <v>96</v>
      </c>
      <c r="C105" s="53">
        <f t="shared" si="157"/>
        <v>152175.22463490377</v>
      </c>
      <c r="D105" s="53">
        <f t="shared" si="158"/>
        <v>157700.62047124992</v>
      </c>
      <c r="E105" s="72">
        <f>'[20]Pivot End Balances'!AA54</f>
        <v>151325.15</v>
      </c>
      <c r="F105" s="41">
        <f t="shared" si="159"/>
        <v>151466.82999999999</v>
      </c>
      <c r="G105" s="41">
        <f t="shared" si="160"/>
        <v>151608.50999999998</v>
      </c>
      <c r="H105" s="41">
        <f t="shared" si="161"/>
        <v>151750.18999999997</v>
      </c>
      <c r="I105" s="41">
        <f t="shared" si="162"/>
        <v>151891.86999999997</v>
      </c>
      <c r="J105" s="41">
        <f t="shared" si="163"/>
        <v>152033.54999999996</v>
      </c>
      <c r="K105" s="41">
        <f t="shared" si="164"/>
        <v>152175.22999999995</v>
      </c>
      <c r="L105" s="41">
        <f t="shared" si="165"/>
        <v>152316.90667874995</v>
      </c>
      <c r="M105" s="41">
        <f t="shared" si="166"/>
        <v>152458.58335749994</v>
      </c>
      <c r="N105" s="41">
        <f t="shared" si="167"/>
        <v>152600.26003624994</v>
      </c>
      <c r="O105" s="41">
        <f t="shared" si="168"/>
        <v>152741.93671499993</v>
      </c>
      <c r="P105" s="41">
        <f t="shared" si="169"/>
        <v>152883.61339374993</v>
      </c>
      <c r="Q105" s="41">
        <f t="shared" si="170"/>
        <v>153025.29007249992</v>
      </c>
      <c r="R105" s="41">
        <f t="shared" si="171"/>
        <v>153166.96675124991</v>
      </c>
      <c r="S105" s="41">
        <f t="shared" si="172"/>
        <v>153308.64342999991</v>
      </c>
      <c r="T105" s="41">
        <f t="shared" si="173"/>
        <v>153450.3201087499</v>
      </c>
      <c r="U105" s="41">
        <f t="shared" si="174"/>
        <v>154158.70350249991</v>
      </c>
      <c r="V105" s="41">
        <f t="shared" si="175"/>
        <v>154867.08689624991</v>
      </c>
      <c r="W105" s="41">
        <f t="shared" si="176"/>
        <v>155575.47028999991</v>
      </c>
      <c r="X105" s="41">
        <f t="shared" si="177"/>
        <v>156283.85368374991</v>
      </c>
      <c r="Y105" s="41">
        <f t="shared" si="178"/>
        <v>156992.23707749991</v>
      </c>
      <c r="Z105" s="41">
        <f t="shared" si="179"/>
        <v>157700.62047124992</v>
      </c>
      <c r="AA105" s="41">
        <f t="shared" si="180"/>
        <v>158409.00386499992</v>
      </c>
      <c r="AB105" s="41">
        <f t="shared" si="181"/>
        <v>159117.38725874992</v>
      </c>
      <c r="AC105" s="41">
        <f t="shared" si="182"/>
        <v>159825.77065249992</v>
      </c>
      <c r="AD105" s="41">
        <f t="shared" si="183"/>
        <v>160534.15404624993</v>
      </c>
      <c r="AE105" s="41">
        <f t="shared" si="184"/>
        <v>161242.53743999993</v>
      </c>
      <c r="AF105" s="41">
        <f t="shared" si="185"/>
        <v>161950.92083374993</v>
      </c>
      <c r="AG105" s="23">
        <f t="shared" si="186"/>
        <v>157701</v>
      </c>
      <c r="AH105" s="83">
        <f>'[25]Kentucky Direct'!E31</f>
        <v>4.0999999999999995E-3</v>
      </c>
      <c r="AI105" s="83">
        <f>'[25]Kentucky Direct'!F31</f>
        <v>2.0500000000000001E-2</v>
      </c>
      <c r="AJ105" s="31">
        <f>'[20]Pivot Additions'!AB54</f>
        <v>141.68</v>
      </c>
      <c r="AK105" s="31">
        <f>'[20]Pivot Additions'!AC54</f>
        <v>141.68</v>
      </c>
      <c r="AL105" s="31">
        <f>'[20]Pivot Additions'!AD54</f>
        <v>141.68</v>
      </c>
      <c r="AM105" s="31">
        <f>'[20]Pivot Additions'!AE54</f>
        <v>141.68</v>
      </c>
      <c r="AN105" s="31">
        <f>'[20]Pivot Additions'!AF54</f>
        <v>141.68</v>
      </c>
      <c r="AO105" s="31">
        <f>'[20]Pivot Additions'!AG54</f>
        <v>141.68</v>
      </c>
      <c r="AP105" s="41">
        <f>IF('Net Plant'!I105&gt;0,'Gross Plant'!L105*$AH105/12,0)</f>
        <v>141.67667874999998</v>
      </c>
      <c r="AQ105" s="41">
        <f>IF('Net Plant'!J105&gt;0,'Gross Plant'!M105*$AH105/12,0)</f>
        <v>141.67667874999998</v>
      </c>
      <c r="AR105" s="41">
        <f>IF('Net Plant'!K105&gt;0,'Gross Plant'!N105*$AH105/12,0)</f>
        <v>141.67667874999998</v>
      </c>
      <c r="AS105" s="41">
        <f>IF('Net Plant'!L105&gt;0,'Gross Plant'!O105*$AH105/12,0)</f>
        <v>141.67667874999998</v>
      </c>
      <c r="AT105" s="41">
        <f>IF('Net Plant'!M105&gt;0,'Gross Plant'!P105*$AH105/12,0)</f>
        <v>141.67667874999998</v>
      </c>
      <c r="AU105" s="41">
        <f>IF('Net Plant'!N105&gt;0,'Gross Plant'!Q105*$AH105/12,0)</f>
        <v>141.67667874999998</v>
      </c>
      <c r="AV105" s="41">
        <f>IF('Net Plant'!O105&gt;0,'Gross Plant'!R105*$AH105/12,0)</f>
        <v>141.67667874999998</v>
      </c>
      <c r="AW105" s="41">
        <f>IF('Net Plant'!P105&gt;0,'Gross Plant'!S105*$AH105/12,0)</f>
        <v>141.67667874999998</v>
      </c>
      <c r="AX105" s="41">
        <f>IF('Net Plant'!Q105&gt;0,'Gross Plant'!T105*$AH105/12,0)</f>
        <v>141.67667874999998</v>
      </c>
      <c r="AY105" s="41">
        <f>IF('Net Plant'!R105&gt;0,'Gross Plant'!U105*$AI105/12,0)</f>
        <v>708.38339374999998</v>
      </c>
      <c r="AZ105" s="41">
        <f>IF('Net Plant'!S105&gt;0,'Gross Plant'!V105*$AI105/12,0)</f>
        <v>708.38339374999998</v>
      </c>
      <c r="BA105" s="41">
        <f>IF('Net Plant'!T105&gt;0,'Gross Plant'!W105*$AI105/12,0)</f>
        <v>708.38339374999998</v>
      </c>
      <c r="BB105" s="41">
        <f>IF('Net Plant'!U105&gt;0,'Gross Plant'!X105*$AI105/12,0)</f>
        <v>708.38339374999998</v>
      </c>
      <c r="BC105" s="41">
        <f>IF('Net Plant'!V105&gt;0,'Gross Plant'!Y105*$AI105/12,0)</f>
        <v>708.38339374999998</v>
      </c>
      <c r="BD105" s="41">
        <f>IF('Net Plant'!W105&gt;0,'Gross Plant'!Z105*$AI105/12,0)</f>
        <v>708.38339374999998</v>
      </c>
      <c r="BE105" s="41">
        <f>IF('Net Plant'!X105&gt;0,'Gross Plant'!AA105*$AI105/12,0)</f>
        <v>708.38339374999998</v>
      </c>
      <c r="BF105" s="41">
        <f>IF('Net Plant'!Y105&gt;0,'Gross Plant'!AB105*$AI105/12,0)</f>
        <v>708.38339374999998</v>
      </c>
      <c r="BG105" s="41">
        <f>IF('Net Plant'!Z105&gt;0,'Gross Plant'!AC105*$AI105/12,0)</f>
        <v>708.38339374999998</v>
      </c>
      <c r="BH105" s="41">
        <f>IF('Net Plant'!AA105&gt;0,'Gross Plant'!AD105*$AI105/12,0)</f>
        <v>708.38339374999998</v>
      </c>
      <c r="BI105" s="41">
        <f>IF('Net Plant'!AB105&gt;0,'Gross Plant'!AE105*$AI105/12,0)</f>
        <v>708.38339374999998</v>
      </c>
      <c r="BJ105" s="41">
        <f>IF('Net Plant'!AC105&gt;0,'Gross Plant'!AF105*$AI105/12,0)</f>
        <v>708.38339374999998</v>
      </c>
      <c r="BK105" s="23">
        <f t="shared" si="187"/>
        <v>8500.6007250000021</v>
      </c>
      <c r="BL105" s="41"/>
      <c r="BM105" s="31">
        <f>'[20]Pivot Retires'!AB54</f>
        <v>0</v>
      </c>
      <c r="BN105" s="31">
        <f>'[20]Pivot Retires'!AC54</f>
        <v>0</v>
      </c>
      <c r="BO105" s="31">
        <f>'[20]Pivot Retires'!AD54</f>
        <v>0</v>
      </c>
      <c r="BP105" s="31">
        <f>'[20]Pivot Retires'!AE54</f>
        <v>0</v>
      </c>
      <c r="BQ105" s="31">
        <f>'[20]Pivot Retires'!AF54</f>
        <v>0</v>
      </c>
      <c r="BR105" s="31">
        <f>'[20]Pivot Retires'!AG54</f>
        <v>0</v>
      </c>
      <c r="BS105" s="31">
        <f>'Gross Plant'!BQ105</f>
        <v>0</v>
      </c>
      <c r="BT105" s="41">
        <f>'Gross Plant'!BR105</f>
        <v>0</v>
      </c>
      <c r="BU105" s="41">
        <f>'Gross Plant'!BS105</f>
        <v>0</v>
      </c>
      <c r="BV105" s="41">
        <f>'Gross Plant'!BT105</f>
        <v>0</v>
      </c>
      <c r="BW105" s="41">
        <f>'Gross Plant'!BU105</f>
        <v>0</v>
      </c>
      <c r="BX105" s="41">
        <f>'Gross Plant'!BV105</f>
        <v>0</v>
      </c>
      <c r="BY105" s="41">
        <f>'Gross Plant'!BW105</f>
        <v>0</v>
      </c>
      <c r="BZ105" s="41">
        <f>'Gross Plant'!BX105</f>
        <v>0</v>
      </c>
      <c r="CA105" s="41">
        <f>'Gross Plant'!BY105</f>
        <v>0</v>
      </c>
      <c r="CB105" s="41">
        <f>'Gross Plant'!BZ105</f>
        <v>0</v>
      </c>
      <c r="CC105" s="41">
        <f>'Gross Plant'!CA105</f>
        <v>0</v>
      </c>
      <c r="CD105" s="41">
        <f>'Gross Plant'!CB105</f>
        <v>0</v>
      </c>
      <c r="CE105" s="41">
        <f>'Gross Plant'!CC105</f>
        <v>0</v>
      </c>
      <c r="CF105" s="41">
        <f>'Gross Plant'!CD105</f>
        <v>0</v>
      </c>
      <c r="CG105" s="41">
        <f>'Gross Plant'!CE105</f>
        <v>0</v>
      </c>
      <c r="CH105" s="41">
        <f>'Gross Plant'!CF105</f>
        <v>0</v>
      </c>
      <c r="CI105" s="41">
        <f>'Gross Plant'!CG105</f>
        <v>0</v>
      </c>
      <c r="CJ105" s="41">
        <f>'Gross Plant'!CH105</f>
        <v>0</v>
      </c>
      <c r="CK105" s="41">
        <f>'Gross Plant'!CI105</f>
        <v>0</v>
      </c>
      <c r="CL105" s="41">
        <f>'Gross Plant'!CJ105</f>
        <v>0</v>
      </c>
      <c r="CM105" s="41">
        <f>'Gross Plant'!CK105</f>
        <v>0</v>
      </c>
      <c r="CN105" s="41"/>
      <c r="CO105" s="31">
        <f>'[20]Pivot Transfers'!AB54</f>
        <v>0</v>
      </c>
      <c r="CP105" s="31">
        <f>'[20]Pivot Transfers'!AC54</f>
        <v>0</v>
      </c>
      <c r="CQ105" s="31">
        <f>'[20]Pivot Transfers'!AD54</f>
        <v>0</v>
      </c>
      <c r="CR105" s="31">
        <f>'[20]Pivot Transfers'!AE54</f>
        <v>0</v>
      </c>
      <c r="CS105" s="31">
        <f>'[20]Pivot Transfers'!AF54</f>
        <v>0</v>
      </c>
      <c r="CT105" s="31">
        <f>'[20]Pivot Transfers'!AG54</f>
        <v>0</v>
      </c>
      <c r="CU105" s="31">
        <v>0</v>
      </c>
      <c r="CV105" s="31">
        <v>0</v>
      </c>
      <c r="CW105" s="31">
        <v>0</v>
      </c>
      <c r="CX105" s="31">
        <v>0</v>
      </c>
      <c r="CY105" s="31">
        <v>0</v>
      </c>
      <c r="CZ105" s="3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0</v>
      </c>
      <c r="DF105" s="41">
        <v>0</v>
      </c>
      <c r="DG105" s="41">
        <v>0</v>
      </c>
      <c r="DH105" s="41">
        <v>0</v>
      </c>
      <c r="DI105" s="41">
        <v>0</v>
      </c>
      <c r="DJ105" s="41">
        <v>0</v>
      </c>
      <c r="DK105" s="41">
        <v>0</v>
      </c>
      <c r="DL105" s="41">
        <v>0</v>
      </c>
      <c r="DM105" s="41">
        <v>0</v>
      </c>
      <c r="DN105" s="41">
        <v>0</v>
      </c>
      <c r="DO105" s="41">
        <v>0</v>
      </c>
      <c r="DP105" s="41"/>
      <c r="DQ105" s="31">
        <f>'[20]Pivot COR'!AB54</f>
        <v>0</v>
      </c>
      <c r="DR105" s="31">
        <f>'[20]Pivot COR'!AC54</f>
        <v>0</v>
      </c>
      <c r="DS105" s="31">
        <f>'[20]Pivot COR'!AD54</f>
        <v>0</v>
      </c>
      <c r="DT105" s="31">
        <f>'[20]Pivot COR'!AE54</f>
        <v>0</v>
      </c>
      <c r="DU105" s="31">
        <f>'[20]Pivot COR'!AF54</f>
        <v>0</v>
      </c>
      <c r="DV105" s="31">
        <f>'[20]Pivot COR'!AG54</f>
        <v>0</v>
      </c>
      <c r="DW105" s="60">
        <f>SUM('Gross Plant'!$AH105:$AM105)/SUM('Gross Plant'!$AH$157:$AM$157)*$DW$157</f>
        <v>0</v>
      </c>
      <c r="DX105" s="60">
        <f>-SUM('Gross Plant'!$AH105:$AM105)/SUM('Gross Plant'!$AH$157:$AM$157)*'Capital Spending'!D$12*Reserve!$DW$1</f>
        <v>0</v>
      </c>
      <c r="DY105" s="60">
        <f>-SUM('Gross Plant'!$AH105:$AM105)/SUM('Gross Plant'!$AH$157:$AM$157)*'Capital Spending'!E$12*Reserve!$DW$1</f>
        <v>0</v>
      </c>
      <c r="DZ105" s="60">
        <f>-SUM('Gross Plant'!$AH105:$AM105)/SUM('Gross Plant'!$AH$157:$AM$157)*'Capital Spending'!F$12*Reserve!$DW$1</f>
        <v>0</v>
      </c>
      <c r="EA105" s="60">
        <f>-SUM('Gross Plant'!$AH105:$AM105)/SUM('Gross Plant'!$AH$157:$AM$157)*'Capital Spending'!G$12*Reserve!$DW$1</f>
        <v>0</v>
      </c>
      <c r="EB105" s="60">
        <f>-SUM('Gross Plant'!$AH105:$AM105)/SUM('Gross Plant'!$AH$157:$AM$157)*'Capital Spending'!H$12*Reserve!$DW$1</f>
        <v>0</v>
      </c>
      <c r="EC105" s="60">
        <f>-SUM('Gross Plant'!$AH105:$AM105)/SUM('Gross Plant'!$AH$157:$AM$157)*'Capital Spending'!I$12*Reserve!$DW$1</f>
        <v>0</v>
      </c>
      <c r="ED105" s="60">
        <f>-SUM('Gross Plant'!$AH105:$AM105)/SUM('Gross Plant'!$AH$157:$AM$157)*'Capital Spending'!J$12*Reserve!$DW$1</f>
        <v>0</v>
      </c>
      <c r="EE105" s="60">
        <f>-SUM('Gross Plant'!$AH105:$AM105)/SUM('Gross Plant'!$AH$157:$AM$157)*'Capital Spending'!K$12*Reserve!$DW$1</f>
        <v>0</v>
      </c>
      <c r="EF105" s="60">
        <f>-SUM('Gross Plant'!$AH105:$AM105)/SUM('Gross Plant'!$AH$157:$AM$157)*'Capital Spending'!L$12*Reserve!$DW$1</f>
        <v>0</v>
      </c>
      <c r="EG105" s="60">
        <f>-SUM('Gross Plant'!$AH105:$AM105)/SUM('Gross Plant'!$AH$157:$AM$157)*'Capital Spending'!M$12*Reserve!$DW$1</f>
        <v>0</v>
      </c>
      <c r="EH105" s="60">
        <f>-SUM('Gross Plant'!$AH105:$AM105)/SUM('Gross Plant'!$AH$157:$AM$157)*'Capital Spending'!N$12*Reserve!$DW$1</f>
        <v>0</v>
      </c>
      <c r="EI105" s="60">
        <f>-SUM('Gross Plant'!$AH105:$AM105)/SUM('Gross Plant'!$AH$157:$AM$157)*'Capital Spending'!O$12*Reserve!$DW$1</f>
        <v>0</v>
      </c>
      <c r="EJ105" s="60">
        <f>-SUM('Gross Plant'!$AH105:$AM105)/SUM('Gross Plant'!$AH$157:$AM$157)*'Capital Spending'!P$12*Reserve!$DW$1</f>
        <v>0</v>
      </c>
      <c r="EK105" s="60">
        <f>-SUM('Gross Plant'!$AH105:$AM105)/SUM('Gross Plant'!$AH$157:$AM$157)*'Capital Spending'!Q$12*Reserve!$DW$1</f>
        <v>0</v>
      </c>
      <c r="EL105" s="60">
        <f>-SUM('Gross Plant'!$AH105:$AM105)/SUM('Gross Plant'!$AH$157:$AM$157)*'Capital Spending'!R$12*Reserve!$DW$1</f>
        <v>0</v>
      </c>
      <c r="EM105" s="60">
        <f>-SUM('Gross Plant'!$AH105:$AM105)/SUM('Gross Plant'!$AH$157:$AM$157)*'Capital Spending'!S$12*Reserve!$DW$1</f>
        <v>0</v>
      </c>
      <c r="EN105" s="60">
        <f>-SUM('Gross Plant'!$AH105:$AM105)/SUM('Gross Plant'!$AH$157:$AM$157)*'Capital Spending'!T$12*Reserve!$DW$1</f>
        <v>0</v>
      </c>
      <c r="EO105" s="60">
        <f>-SUM('Gross Plant'!$AH105:$AM105)/SUM('Gross Plant'!$AH$157:$AM$157)*'Capital Spending'!U$12*Reserve!$DW$1</f>
        <v>0</v>
      </c>
      <c r="EP105" s="60">
        <f>-SUM('Gross Plant'!$AH105:$AM105)/SUM('Gross Plant'!$AH$157:$AM$157)*'Capital Spending'!V$12*Reserve!$DW$1</f>
        <v>0</v>
      </c>
      <c r="EQ105" s="60">
        <f>-SUM('Gross Plant'!$AH105:$AM105)/SUM('Gross Plant'!$AH$157:$AM$157)*'Capital Spending'!W$12*Reserve!$DW$1</f>
        <v>0</v>
      </c>
    </row>
    <row r="106" spans="1:147">
      <c r="A106" s="51">
        <v>36510</v>
      </c>
      <c r="B106" t="s">
        <v>44</v>
      </c>
      <c r="C106" s="53">
        <f t="shared" si="157"/>
        <v>0</v>
      </c>
      <c r="D106" s="53">
        <f t="shared" si="158"/>
        <v>0</v>
      </c>
      <c r="E106" s="72">
        <f>'[20]Pivot End Balances'!AA55</f>
        <v>0</v>
      </c>
      <c r="F106" s="41">
        <f t="shared" si="159"/>
        <v>0</v>
      </c>
      <c r="G106" s="41">
        <f t="shared" si="160"/>
        <v>0</v>
      </c>
      <c r="H106" s="41">
        <f t="shared" si="161"/>
        <v>0</v>
      </c>
      <c r="I106" s="41">
        <f t="shared" si="162"/>
        <v>0</v>
      </c>
      <c r="J106" s="41">
        <f t="shared" si="163"/>
        <v>0</v>
      </c>
      <c r="K106" s="41">
        <f t="shared" si="164"/>
        <v>0</v>
      </c>
      <c r="L106" s="41">
        <f t="shared" si="165"/>
        <v>0</v>
      </c>
      <c r="M106" s="41">
        <f t="shared" si="166"/>
        <v>0</v>
      </c>
      <c r="N106" s="41">
        <f t="shared" si="167"/>
        <v>0</v>
      </c>
      <c r="O106" s="41">
        <f t="shared" si="168"/>
        <v>0</v>
      </c>
      <c r="P106" s="41">
        <f t="shared" si="169"/>
        <v>0</v>
      </c>
      <c r="Q106" s="41">
        <f t="shared" si="170"/>
        <v>0</v>
      </c>
      <c r="R106" s="41">
        <f t="shared" si="171"/>
        <v>0</v>
      </c>
      <c r="S106" s="41">
        <f t="shared" si="172"/>
        <v>0</v>
      </c>
      <c r="T106" s="41">
        <f t="shared" si="173"/>
        <v>0</v>
      </c>
      <c r="U106" s="41">
        <f t="shared" si="174"/>
        <v>0</v>
      </c>
      <c r="V106" s="41">
        <f t="shared" si="175"/>
        <v>0</v>
      </c>
      <c r="W106" s="41">
        <f t="shared" si="176"/>
        <v>0</v>
      </c>
      <c r="X106" s="41">
        <f t="shared" si="177"/>
        <v>0</v>
      </c>
      <c r="Y106" s="41">
        <f t="shared" si="178"/>
        <v>0</v>
      </c>
      <c r="Z106" s="41">
        <f t="shared" si="179"/>
        <v>0</v>
      </c>
      <c r="AA106" s="41">
        <f t="shared" si="180"/>
        <v>0</v>
      </c>
      <c r="AB106" s="41">
        <f t="shared" si="181"/>
        <v>0</v>
      </c>
      <c r="AC106" s="41">
        <f t="shared" si="182"/>
        <v>0</v>
      </c>
      <c r="AD106" s="41">
        <f t="shared" si="183"/>
        <v>0</v>
      </c>
      <c r="AE106" s="41">
        <f t="shared" si="184"/>
        <v>0</v>
      </c>
      <c r="AF106" s="41">
        <f t="shared" si="185"/>
        <v>0</v>
      </c>
      <c r="AG106" s="23">
        <f t="shared" si="186"/>
        <v>0</v>
      </c>
      <c r="AH106" s="83">
        <f>'[25]Kentucky Direct'!E34</f>
        <v>0</v>
      </c>
      <c r="AI106" s="83">
        <f>'[25]Kentucky Direct'!F34</f>
        <v>0</v>
      </c>
      <c r="AJ106" s="31">
        <f>'[20]Pivot Additions'!AB55</f>
        <v>0</v>
      </c>
      <c r="AK106" s="31">
        <f>'[20]Pivot Additions'!AC55</f>
        <v>0</v>
      </c>
      <c r="AL106" s="31">
        <f>'[20]Pivot Additions'!AD55</f>
        <v>0</v>
      </c>
      <c r="AM106" s="31">
        <f>'[20]Pivot Additions'!AE55</f>
        <v>0</v>
      </c>
      <c r="AN106" s="31">
        <f>'[20]Pivot Additions'!AF55</f>
        <v>0</v>
      </c>
      <c r="AO106" s="31">
        <f>'[20]Pivot Additions'!AG55</f>
        <v>0</v>
      </c>
      <c r="AP106" s="41">
        <f>IF('Net Plant'!I106&gt;0,'Gross Plant'!L106*$AH106/12,0)</f>
        <v>0</v>
      </c>
      <c r="AQ106" s="41">
        <f>IF('Net Plant'!J106&gt;0,'Gross Plant'!M106*$AH106/12,0)</f>
        <v>0</v>
      </c>
      <c r="AR106" s="41">
        <f>IF('Net Plant'!K106&gt;0,'Gross Plant'!N106*$AH106/12,0)</f>
        <v>0</v>
      </c>
      <c r="AS106" s="41">
        <f>IF('Net Plant'!L106&gt;0,'Gross Plant'!O106*$AH106/12,0)</f>
        <v>0</v>
      </c>
      <c r="AT106" s="41">
        <f>IF('Net Plant'!M106&gt;0,'Gross Plant'!P106*$AH106/12,0)</f>
        <v>0</v>
      </c>
      <c r="AU106" s="41">
        <f>IF('Net Plant'!N106&gt;0,'Gross Plant'!Q106*$AH106/12,0)</f>
        <v>0</v>
      </c>
      <c r="AV106" s="41">
        <f>IF('Net Plant'!O106&gt;0,'Gross Plant'!R106*$AH106/12,0)</f>
        <v>0</v>
      </c>
      <c r="AW106" s="41">
        <f>IF('Net Plant'!P106&gt;0,'Gross Plant'!S106*$AH106/12,0)</f>
        <v>0</v>
      </c>
      <c r="AX106" s="41">
        <f>IF('Net Plant'!Q106&gt;0,'Gross Plant'!T106*$AH106/12,0)</f>
        <v>0</v>
      </c>
      <c r="AY106" s="41">
        <f>IF('Net Plant'!R106&gt;0,'Gross Plant'!U106*$AI106/12,0)</f>
        <v>0</v>
      </c>
      <c r="AZ106" s="41">
        <f>IF('Net Plant'!S106&gt;0,'Gross Plant'!V106*$AI106/12,0)</f>
        <v>0</v>
      </c>
      <c r="BA106" s="41">
        <f>IF('Net Plant'!T106&gt;0,'Gross Plant'!W106*$AI106/12,0)</f>
        <v>0</v>
      </c>
      <c r="BB106" s="41">
        <f>IF('Net Plant'!U106&gt;0,'Gross Plant'!X106*$AI106/12,0)</f>
        <v>0</v>
      </c>
      <c r="BC106" s="41">
        <f>IF('Net Plant'!V106&gt;0,'Gross Plant'!Y106*$AI106/12,0)</f>
        <v>0</v>
      </c>
      <c r="BD106" s="41">
        <f>IF('Net Plant'!W106&gt;0,'Gross Plant'!Z106*$AI106/12,0)</f>
        <v>0</v>
      </c>
      <c r="BE106" s="41">
        <f>IF('Net Plant'!X106&gt;0,'Gross Plant'!AA106*$AI106/12,0)</f>
        <v>0</v>
      </c>
      <c r="BF106" s="41">
        <f>IF('Net Plant'!Y106&gt;0,'Gross Plant'!AB106*$AI106/12,0)</f>
        <v>0</v>
      </c>
      <c r="BG106" s="41">
        <f>IF('Net Plant'!Z106&gt;0,'Gross Plant'!AC106*$AI106/12,0)</f>
        <v>0</v>
      </c>
      <c r="BH106" s="41">
        <f>IF('Net Plant'!AA106&gt;0,'Gross Plant'!AD106*$AI106/12,0)</f>
        <v>0</v>
      </c>
      <c r="BI106" s="41">
        <f>IF('Net Plant'!AB106&gt;0,'Gross Plant'!AE106*$AI106/12,0)</f>
        <v>0</v>
      </c>
      <c r="BJ106" s="41">
        <f>IF('Net Plant'!AC106&gt;0,'Gross Plant'!AF106*$AI106/12,0)</f>
        <v>0</v>
      </c>
      <c r="BK106" s="23">
        <f t="shared" si="187"/>
        <v>0</v>
      </c>
      <c r="BL106" s="41"/>
      <c r="BM106" s="31">
        <f>'[20]Pivot Retires'!AB55</f>
        <v>0</v>
      </c>
      <c r="BN106" s="31">
        <f>'[20]Pivot Retires'!AC55</f>
        <v>0</v>
      </c>
      <c r="BO106" s="31">
        <f>'[20]Pivot Retires'!AD55</f>
        <v>0</v>
      </c>
      <c r="BP106" s="31">
        <f>'[20]Pivot Retires'!AE55</f>
        <v>0</v>
      </c>
      <c r="BQ106" s="31">
        <f>'[20]Pivot Retires'!AF55</f>
        <v>0</v>
      </c>
      <c r="BR106" s="31">
        <f>'[20]Pivot Retires'!AG55</f>
        <v>0</v>
      </c>
      <c r="BS106" s="31">
        <f>'Gross Plant'!BQ106</f>
        <v>0</v>
      </c>
      <c r="BT106" s="41">
        <f>'Gross Plant'!BR106</f>
        <v>0</v>
      </c>
      <c r="BU106" s="41">
        <f>'Gross Plant'!BS106</f>
        <v>0</v>
      </c>
      <c r="BV106" s="41">
        <f>'Gross Plant'!BT106</f>
        <v>0</v>
      </c>
      <c r="BW106" s="41">
        <f>'Gross Plant'!BU106</f>
        <v>0</v>
      </c>
      <c r="BX106" s="41">
        <f>'Gross Plant'!BV106</f>
        <v>0</v>
      </c>
      <c r="BY106" s="41">
        <f>'Gross Plant'!BW106</f>
        <v>0</v>
      </c>
      <c r="BZ106" s="41">
        <f>'Gross Plant'!BX106</f>
        <v>0</v>
      </c>
      <c r="CA106" s="41">
        <f>'Gross Plant'!BY106</f>
        <v>0</v>
      </c>
      <c r="CB106" s="41">
        <f>'Gross Plant'!BZ106</f>
        <v>0</v>
      </c>
      <c r="CC106" s="41">
        <f>'Gross Plant'!CA106</f>
        <v>0</v>
      </c>
      <c r="CD106" s="41">
        <f>'Gross Plant'!CB106</f>
        <v>0</v>
      </c>
      <c r="CE106" s="41">
        <f>'Gross Plant'!CC106</f>
        <v>0</v>
      </c>
      <c r="CF106" s="41">
        <f>'Gross Plant'!CD106</f>
        <v>0</v>
      </c>
      <c r="CG106" s="41">
        <f>'Gross Plant'!CE106</f>
        <v>0</v>
      </c>
      <c r="CH106" s="41">
        <f>'Gross Plant'!CF106</f>
        <v>0</v>
      </c>
      <c r="CI106" s="41">
        <f>'Gross Plant'!CG106</f>
        <v>0</v>
      </c>
      <c r="CJ106" s="41">
        <f>'Gross Plant'!CH106</f>
        <v>0</v>
      </c>
      <c r="CK106" s="41">
        <f>'Gross Plant'!CI106</f>
        <v>0</v>
      </c>
      <c r="CL106" s="41">
        <f>'Gross Plant'!CJ106</f>
        <v>0</v>
      </c>
      <c r="CM106" s="41">
        <f>'Gross Plant'!CK106</f>
        <v>0</v>
      </c>
      <c r="CN106" s="41"/>
      <c r="CO106" s="31">
        <f>'[20]Pivot Transfers'!AB55</f>
        <v>0</v>
      </c>
      <c r="CP106" s="31">
        <f>'[20]Pivot Transfers'!AC55</f>
        <v>0</v>
      </c>
      <c r="CQ106" s="31">
        <f>'[20]Pivot Transfers'!AD55</f>
        <v>0</v>
      </c>
      <c r="CR106" s="31">
        <f>'[20]Pivot Transfers'!AE55</f>
        <v>0</v>
      </c>
      <c r="CS106" s="31">
        <f>'[20]Pivot Transfers'!AF55</f>
        <v>0</v>
      </c>
      <c r="CT106" s="31">
        <f>'[20]Pivot Transfers'!AG55</f>
        <v>0</v>
      </c>
      <c r="CU106" s="31">
        <v>0</v>
      </c>
      <c r="CV106" s="31">
        <v>0</v>
      </c>
      <c r="CW106" s="31">
        <v>0</v>
      </c>
      <c r="CX106" s="31">
        <v>0</v>
      </c>
      <c r="CY106" s="31">
        <v>0</v>
      </c>
      <c r="CZ106" s="3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0</v>
      </c>
      <c r="DL106" s="41">
        <v>0</v>
      </c>
      <c r="DM106" s="41">
        <v>0</v>
      </c>
      <c r="DN106" s="41">
        <v>0</v>
      </c>
      <c r="DO106" s="41">
        <v>0</v>
      </c>
      <c r="DP106" s="41"/>
      <c r="DQ106" s="31">
        <f>'[20]Pivot COR'!AB55</f>
        <v>0</v>
      </c>
      <c r="DR106" s="31">
        <f>'[20]Pivot COR'!AC55</f>
        <v>0</v>
      </c>
      <c r="DS106" s="31">
        <f>'[20]Pivot COR'!AD55</f>
        <v>0</v>
      </c>
      <c r="DT106" s="31">
        <f>'[20]Pivot COR'!AE55</f>
        <v>0</v>
      </c>
      <c r="DU106" s="31">
        <f>'[20]Pivot COR'!AF55</f>
        <v>0</v>
      </c>
      <c r="DV106" s="31">
        <f>'[20]Pivot COR'!AG55</f>
        <v>0</v>
      </c>
      <c r="DW106" s="60">
        <f>SUM('Gross Plant'!$AH106:$AM106)/SUM('Gross Plant'!$AH$157:$AM$157)*$DW$157</f>
        <v>0</v>
      </c>
      <c r="DX106" s="60">
        <f>-SUM('Gross Plant'!$AH106:$AM106)/SUM('Gross Plant'!$AH$157:$AM$157)*'Capital Spending'!D$12*Reserve!$DW$1</f>
        <v>0</v>
      </c>
      <c r="DY106" s="60">
        <f>-SUM('Gross Plant'!$AH106:$AM106)/SUM('Gross Plant'!$AH$157:$AM$157)*'Capital Spending'!E$12*Reserve!$DW$1</f>
        <v>0</v>
      </c>
      <c r="DZ106" s="60">
        <f>-SUM('Gross Plant'!$AH106:$AM106)/SUM('Gross Plant'!$AH$157:$AM$157)*'Capital Spending'!F$12*Reserve!$DW$1</f>
        <v>0</v>
      </c>
      <c r="EA106" s="60">
        <f>-SUM('Gross Plant'!$AH106:$AM106)/SUM('Gross Plant'!$AH$157:$AM$157)*'Capital Spending'!G$12*Reserve!$DW$1</f>
        <v>0</v>
      </c>
      <c r="EB106" s="60">
        <f>-SUM('Gross Plant'!$AH106:$AM106)/SUM('Gross Plant'!$AH$157:$AM$157)*'Capital Spending'!H$12*Reserve!$DW$1</f>
        <v>0</v>
      </c>
      <c r="EC106" s="60">
        <f>-SUM('Gross Plant'!$AH106:$AM106)/SUM('Gross Plant'!$AH$157:$AM$157)*'Capital Spending'!I$12*Reserve!$DW$1</f>
        <v>0</v>
      </c>
      <c r="ED106" s="60">
        <f>-SUM('Gross Plant'!$AH106:$AM106)/SUM('Gross Plant'!$AH$157:$AM$157)*'Capital Spending'!J$12*Reserve!$DW$1</f>
        <v>0</v>
      </c>
      <c r="EE106" s="60">
        <f>-SUM('Gross Plant'!$AH106:$AM106)/SUM('Gross Plant'!$AH$157:$AM$157)*'Capital Spending'!K$12*Reserve!$DW$1</f>
        <v>0</v>
      </c>
      <c r="EF106" s="60">
        <f>-SUM('Gross Plant'!$AH106:$AM106)/SUM('Gross Plant'!$AH$157:$AM$157)*'Capital Spending'!L$12*Reserve!$DW$1</f>
        <v>0</v>
      </c>
      <c r="EG106" s="60">
        <f>-SUM('Gross Plant'!$AH106:$AM106)/SUM('Gross Plant'!$AH$157:$AM$157)*'Capital Spending'!M$12*Reserve!$DW$1</f>
        <v>0</v>
      </c>
      <c r="EH106" s="60">
        <f>-SUM('Gross Plant'!$AH106:$AM106)/SUM('Gross Plant'!$AH$157:$AM$157)*'Capital Spending'!N$12*Reserve!$DW$1</f>
        <v>0</v>
      </c>
      <c r="EI106" s="60">
        <f>-SUM('Gross Plant'!$AH106:$AM106)/SUM('Gross Plant'!$AH$157:$AM$157)*'Capital Spending'!O$12*Reserve!$DW$1</f>
        <v>0</v>
      </c>
      <c r="EJ106" s="60">
        <f>-SUM('Gross Plant'!$AH106:$AM106)/SUM('Gross Plant'!$AH$157:$AM$157)*'Capital Spending'!P$12*Reserve!$DW$1</f>
        <v>0</v>
      </c>
      <c r="EK106" s="60">
        <f>-SUM('Gross Plant'!$AH106:$AM106)/SUM('Gross Plant'!$AH$157:$AM$157)*'Capital Spending'!Q$12*Reserve!$DW$1</f>
        <v>0</v>
      </c>
      <c r="EL106" s="60">
        <f>-SUM('Gross Plant'!$AH106:$AM106)/SUM('Gross Plant'!$AH$157:$AM$157)*'Capital Spending'!R$12*Reserve!$DW$1</f>
        <v>0</v>
      </c>
      <c r="EM106" s="60">
        <f>-SUM('Gross Plant'!$AH106:$AM106)/SUM('Gross Plant'!$AH$157:$AM$157)*'Capital Spending'!S$12*Reserve!$DW$1</f>
        <v>0</v>
      </c>
      <c r="EN106" s="60">
        <f>-SUM('Gross Plant'!$AH106:$AM106)/SUM('Gross Plant'!$AH$157:$AM$157)*'Capital Spending'!T$12*Reserve!$DW$1</f>
        <v>0</v>
      </c>
      <c r="EO106" s="60">
        <f>-SUM('Gross Plant'!$AH106:$AM106)/SUM('Gross Plant'!$AH$157:$AM$157)*'Capital Spending'!U$12*Reserve!$DW$1</f>
        <v>0</v>
      </c>
      <c r="EP106" s="60">
        <f>-SUM('Gross Plant'!$AH106:$AM106)/SUM('Gross Plant'!$AH$157:$AM$157)*'Capital Spending'!V$12*Reserve!$DW$1</f>
        <v>0</v>
      </c>
      <c r="EQ106" s="60">
        <f>-SUM('Gross Plant'!$AH106:$AM106)/SUM('Gross Plant'!$AH$157:$AM$157)*'Capital Spending'!W$12*Reserve!$DW$1</f>
        <v>0</v>
      </c>
    </row>
    <row r="107" spans="1:147">
      <c r="A107" s="51">
        <v>36520</v>
      </c>
      <c r="B107" t="s">
        <v>45</v>
      </c>
      <c r="C107" s="53">
        <f t="shared" si="157"/>
        <v>436358.87886923063</v>
      </c>
      <c r="D107" s="53">
        <f t="shared" si="158"/>
        <v>452087.24749999971</v>
      </c>
      <c r="E107" s="72">
        <f>'[20]Pivot End Balances'!AA56</f>
        <v>429720.42</v>
      </c>
      <c r="F107" s="41">
        <f t="shared" si="159"/>
        <v>430826.82999999996</v>
      </c>
      <c r="G107" s="41">
        <f t="shared" si="160"/>
        <v>431933.23999999993</v>
      </c>
      <c r="H107" s="41">
        <f t="shared" si="161"/>
        <v>433039.64999999991</v>
      </c>
      <c r="I107" s="41">
        <f t="shared" si="162"/>
        <v>434146.05999999988</v>
      </c>
      <c r="J107" s="41">
        <f t="shared" si="163"/>
        <v>435252.46999999986</v>
      </c>
      <c r="K107" s="41">
        <f t="shared" si="164"/>
        <v>436358.87999999983</v>
      </c>
      <c r="L107" s="41">
        <f t="shared" si="165"/>
        <v>437465.28929999983</v>
      </c>
      <c r="M107" s="41">
        <f t="shared" si="166"/>
        <v>438571.69859999983</v>
      </c>
      <c r="N107" s="41">
        <f t="shared" si="167"/>
        <v>439678.10789999983</v>
      </c>
      <c r="O107" s="41">
        <f t="shared" si="168"/>
        <v>440784.51719999983</v>
      </c>
      <c r="P107" s="41">
        <f t="shared" si="169"/>
        <v>441890.92649999983</v>
      </c>
      <c r="Q107" s="41">
        <f t="shared" si="170"/>
        <v>442997.33579999983</v>
      </c>
      <c r="R107" s="41">
        <f t="shared" si="171"/>
        <v>444103.74509999983</v>
      </c>
      <c r="S107" s="41">
        <f t="shared" si="172"/>
        <v>445210.15439999982</v>
      </c>
      <c r="T107" s="41">
        <f t="shared" si="173"/>
        <v>446316.56369999982</v>
      </c>
      <c r="U107" s="41">
        <f t="shared" si="174"/>
        <v>447278.34433333314</v>
      </c>
      <c r="V107" s="41">
        <f t="shared" si="175"/>
        <v>448240.12496666645</v>
      </c>
      <c r="W107" s="41">
        <f t="shared" si="176"/>
        <v>449201.90559999977</v>
      </c>
      <c r="X107" s="41">
        <f t="shared" si="177"/>
        <v>450163.68623333308</v>
      </c>
      <c r="Y107" s="41">
        <f t="shared" si="178"/>
        <v>451125.46686666639</v>
      </c>
      <c r="Z107" s="41">
        <f t="shared" si="179"/>
        <v>452087.24749999971</v>
      </c>
      <c r="AA107" s="41">
        <f t="shared" si="180"/>
        <v>453049.02813333302</v>
      </c>
      <c r="AB107" s="41">
        <f t="shared" si="181"/>
        <v>454010.80876666633</v>
      </c>
      <c r="AC107" s="41">
        <f t="shared" si="182"/>
        <v>454972.58939999965</v>
      </c>
      <c r="AD107" s="41">
        <f t="shared" si="183"/>
        <v>455934.37003333296</v>
      </c>
      <c r="AE107" s="41">
        <f t="shared" si="184"/>
        <v>456896.15066666628</v>
      </c>
      <c r="AF107" s="41">
        <f t="shared" si="185"/>
        <v>457857.93129999959</v>
      </c>
      <c r="AG107" s="23">
        <f t="shared" si="186"/>
        <v>452087</v>
      </c>
      <c r="AH107" s="83">
        <f>'[25]Kentucky Direct'!E35</f>
        <v>1.5299999999999999E-2</v>
      </c>
      <c r="AI107" s="83">
        <f>'[25]Kentucky Direct'!F35</f>
        <v>1.3299999999999999E-2</v>
      </c>
      <c r="AJ107" s="31">
        <f>'[20]Pivot Additions'!AB56</f>
        <v>1106.4100000000001</v>
      </c>
      <c r="AK107" s="31">
        <f>'[20]Pivot Additions'!AC56</f>
        <v>1106.4100000000001</v>
      </c>
      <c r="AL107" s="31">
        <f>'[20]Pivot Additions'!AD56</f>
        <v>1106.4100000000001</v>
      </c>
      <c r="AM107" s="31">
        <f>'[20]Pivot Additions'!AE56</f>
        <v>1106.4100000000001</v>
      </c>
      <c r="AN107" s="31">
        <f>'[20]Pivot Additions'!AF56</f>
        <v>1106.4100000000001</v>
      </c>
      <c r="AO107" s="31">
        <f>'[20]Pivot Additions'!AG56</f>
        <v>1106.4100000000001</v>
      </c>
      <c r="AP107" s="41">
        <f>IF('Net Plant'!I107&gt;0,'Gross Plant'!L107*$AH107/12,0)</f>
        <v>1106.4093</v>
      </c>
      <c r="AQ107" s="41">
        <f>IF('Net Plant'!J107&gt;0,'Gross Plant'!M107*$AH107/12,0)</f>
        <v>1106.4093</v>
      </c>
      <c r="AR107" s="41">
        <f>IF('Net Plant'!K107&gt;0,'Gross Plant'!N107*$AH107/12,0)</f>
        <v>1106.4093</v>
      </c>
      <c r="AS107" s="41">
        <f>IF('Net Plant'!L107&gt;0,'Gross Plant'!O107*$AH107/12,0)</f>
        <v>1106.4093</v>
      </c>
      <c r="AT107" s="41">
        <f>IF('Net Plant'!M107&gt;0,'Gross Plant'!P107*$AH107/12,0)</f>
        <v>1106.4093</v>
      </c>
      <c r="AU107" s="41">
        <f>IF('Net Plant'!N107&gt;0,'Gross Plant'!Q107*$AH107/12,0)</f>
        <v>1106.4093</v>
      </c>
      <c r="AV107" s="41">
        <f>IF('Net Plant'!O107&gt;0,'Gross Plant'!R107*$AH107/12,0)</f>
        <v>1106.4093</v>
      </c>
      <c r="AW107" s="41">
        <f>IF('Net Plant'!P107&gt;0,'Gross Plant'!S107*$AH107/12,0)</f>
        <v>1106.4093</v>
      </c>
      <c r="AX107" s="41">
        <f>IF('Net Plant'!Q107&gt;0,'Gross Plant'!T107*$AH107/12,0)</f>
        <v>1106.4093</v>
      </c>
      <c r="AY107" s="41">
        <f>IF('Net Plant'!R107&gt;0,'Gross Plant'!U107*$AI107/12,0)</f>
        <v>961.7806333333333</v>
      </c>
      <c r="AZ107" s="41">
        <f>IF('Net Plant'!S107&gt;0,'Gross Plant'!V107*$AI107/12,0)</f>
        <v>961.7806333333333</v>
      </c>
      <c r="BA107" s="41">
        <f>IF('Net Plant'!T107&gt;0,'Gross Plant'!W107*$AI107/12,0)</f>
        <v>961.7806333333333</v>
      </c>
      <c r="BB107" s="41">
        <f>IF('Net Plant'!U107&gt;0,'Gross Plant'!X107*$AI107/12,0)</f>
        <v>961.7806333333333</v>
      </c>
      <c r="BC107" s="41">
        <f>IF('Net Plant'!V107&gt;0,'Gross Plant'!Y107*$AI107/12,0)</f>
        <v>961.7806333333333</v>
      </c>
      <c r="BD107" s="41">
        <f>IF('Net Plant'!W107&gt;0,'Gross Plant'!Z107*$AI107/12,0)</f>
        <v>961.7806333333333</v>
      </c>
      <c r="BE107" s="41">
        <f>IF('Net Plant'!X107&gt;0,'Gross Plant'!AA107*$AI107/12,0)</f>
        <v>961.7806333333333</v>
      </c>
      <c r="BF107" s="41">
        <f>IF('Net Plant'!Y107&gt;0,'Gross Plant'!AB107*$AI107/12,0)</f>
        <v>961.7806333333333</v>
      </c>
      <c r="BG107" s="41">
        <f>IF('Net Plant'!Z107&gt;0,'Gross Plant'!AC107*$AI107/12,0)</f>
        <v>961.7806333333333</v>
      </c>
      <c r="BH107" s="41">
        <f>IF('Net Plant'!AA107&gt;0,'Gross Plant'!AD107*$AI107/12,0)</f>
        <v>961.7806333333333</v>
      </c>
      <c r="BI107" s="41">
        <f>IF('Net Plant'!AB107&gt;0,'Gross Plant'!AE107*$AI107/12,0)</f>
        <v>961.7806333333333</v>
      </c>
      <c r="BJ107" s="41">
        <f>IF('Net Plant'!AC107&gt;0,'Gross Plant'!AF107*$AI107/12,0)</f>
        <v>961.7806333333333</v>
      </c>
      <c r="BK107" s="23">
        <f t="shared" si="187"/>
        <v>11541.367600000003</v>
      </c>
      <c r="BL107" s="41"/>
      <c r="BM107" s="31">
        <f>'[20]Pivot Retires'!AB56</f>
        <v>0</v>
      </c>
      <c r="BN107" s="31">
        <f>'[20]Pivot Retires'!AC56</f>
        <v>0</v>
      </c>
      <c r="BO107" s="31">
        <f>'[20]Pivot Retires'!AD56</f>
        <v>0</v>
      </c>
      <c r="BP107" s="31">
        <f>'[20]Pivot Retires'!AE56</f>
        <v>0</v>
      </c>
      <c r="BQ107" s="31">
        <f>'[20]Pivot Retires'!AF56</f>
        <v>0</v>
      </c>
      <c r="BR107" s="31">
        <f>'[20]Pivot Retires'!AG56</f>
        <v>0</v>
      </c>
      <c r="BS107" s="31">
        <f>'Gross Plant'!BQ107</f>
        <v>0</v>
      </c>
      <c r="BT107" s="41">
        <f>'Gross Plant'!BR107</f>
        <v>0</v>
      </c>
      <c r="BU107" s="41">
        <f>'Gross Plant'!BS107</f>
        <v>0</v>
      </c>
      <c r="BV107" s="41">
        <f>'Gross Plant'!BT107</f>
        <v>0</v>
      </c>
      <c r="BW107" s="41">
        <f>'Gross Plant'!BU107</f>
        <v>0</v>
      </c>
      <c r="BX107" s="41">
        <f>'Gross Plant'!BV107</f>
        <v>0</v>
      </c>
      <c r="BY107" s="41">
        <f>'Gross Plant'!BW107</f>
        <v>0</v>
      </c>
      <c r="BZ107" s="41">
        <f>'Gross Plant'!BX107</f>
        <v>0</v>
      </c>
      <c r="CA107" s="41">
        <f>'Gross Plant'!BY107</f>
        <v>0</v>
      </c>
      <c r="CB107" s="41">
        <f>'Gross Plant'!BZ107</f>
        <v>0</v>
      </c>
      <c r="CC107" s="41">
        <f>'Gross Plant'!CA107</f>
        <v>0</v>
      </c>
      <c r="CD107" s="41">
        <f>'Gross Plant'!CB107</f>
        <v>0</v>
      </c>
      <c r="CE107" s="41">
        <f>'Gross Plant'!CC107</f>
        <v>0</v>
      </c>
      <c r="CF107" s="41">
        <f>'Gross Plant'!CD107</f>
        <v>0</v>
      </c>
      <c r="CG107" s="41">
        <f>'Gross Plant'!CE107</f>
        <v>0</v>
      </c>
      <c r="CH107" s="41">
        <f>'Gross Plant'!CF107</f>
        <v>0</v>
      </c>
      <c r="CI107" s="41">
        <f>'Gross Plant'!CG107</f>
        <v>0</v>
      </c>
      <c r="CJ107" s="41">
        <f>'Gross Plant'!CH107</f>
        <v>0</v>
      </c>
      <c r="CK107" s="41">
        <f>'Gross Plant'!CI107</f>
        <v>0</v>
      </c>
      <c r="CL107" s="41">
        <f>'Gross Plant'!CJ107</f>
        <v>0</v>
      </c>
      <c r="CM107" s="41">
        <f>'Gross Plant'!CK107</f>
        <v>0</v>
      </c>
      <c r="CN107" s="41"/>
      <c r="CO107" s="31">
        <f>'[20]Pivot Transfers'!AB56</f>
        <v>0</v>
      </c>
      <c r="CP107" s="31">
        <f>'[20]Pivot Transfers'!AC56</f>
        <v>0</v>
      </c>
      <c r="CQ107" s="31">
        <f>'[20]Pivot Transfers'!AD56</f>
        <v>0</v>
      </c>
      <c r="CR107" s="31">
        <f>'[20]Pivot Transfers'!AE56</f>
        <v>0</v>
      </c>
      <c r="CS107" s="31">
        <f>'[20]Pivot Transfers'!AF56</f>
        <v>0</v>
      </c>
      <c r="CT107" s="31">
        <f>'[20]Pivot Transfers'!AG56</f>
        <v>0</v>
      </c>
      <c r="CU107" s="31">
        <v>0</v>
      </c>
      <c r="CV107" s="31">
        <v>0</v>
      </c>
      <c r="CW107" s="31">
        <v>0</v>
      </c>
      <c r="CX107" s="31">
        <v>0</v>
      </c>
      <c r="CY107" s="31">
        <v>0</v>
      </c>
      <c r="CZ107" s="3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/>
      <c r="DQ107" s="31">
        <f>'[20]Pivot COR'!AB56</f>
        <v>0</v>
      </c>
      <c r="DR107" s="31">
        <f>'[20]Pivot COR'!AC56</f>
        <v>0</v>
      </c>
      <c r="DS107" s="31">
        <f>'[20]Pivot COR'!AD56</f>
        <v>0</v>
      </c>
      <c r="DT107" s="31">
        <f>'[20]Pivot COR'!AE56</f>
        <v>0</v>
      </c>
      <c r="DU107" s="31">
        <f>'[20]Pivot COR'!AF56</f>
        <v>0</v>
      </c>
      <c r="DV107" s="31">
        <f>'[20]Pivot COR'!AG56</f>
        <v>0</v>
      </c>
      <c r="DW107" s="60">
        <f>SUM('Gross Plant'!$AH107:$AM107)/SUM('Gross Plant'!$AH$157:$AM$157)*$DW$157</f>
        <v>0</v>
      </c>
      <c r="DX107" s="60">
        <f>-SUM('Gross Plant'!$AH107:$AM107)/SUM('Gross Plant'!$AH$157:$AM$157)*'Capital Spending'!D$12*Reserve!$DW$1</f>
        <v>0</v>
      </c>
      <c r="DY107" s="60">
        <f>-SUM('Gross Plant'!$AH107:$AM107)/SUM('Gross Plant'!$AH$157:$AM$157)*'Capital Spending'!E$12*Reserve!$DW$1</f>
        <v>0</v>
      </c>
      <c r="DZ107" s="60">
        <f>-SUM('Gross Plant'!$AH107:$AM107)/SUM('Gross Plant'!$AH$157:$AM$157)*'Capital Spending'!F$12*Reserve!$DW$1</f>
        <v>0</v>
      </c>
      <c r="EA107" s="60">
        <f>-SUM('Gross Plant'!$AH107:$AM107)/SUM('Gross Plant'!$AH$157:$AM$157)*'Capital Spending'!G$12*Reserve!$DW$1</f>
        <v>0</v>
      </c>
      <c r="EB107" s="60">
        <f>-SUM('Gross Plant'!$AH107:$AM107)/SUM('Gross Plant'!$AH$157:$AM$157)*'Capital Spending'!H$12*Reserve!$DW$1</f>
        <v>0</v>
      </c>
      <c r="EC107" s="60">
        <f>-SUM('Gross Plant'!$AH107:$AM107)/SUM('Gross Plant'!$AH$157:$AM$157)*'Capital Spending'!I$12*Reserve!$DW$1</f>
        <v>0</v>
      </c>
      <c r="ED107" s="60">
        <f>-SUM('Gross Plant'!$AH107:$AM107)/SUM('Gross Plant'!$AH$157:$AM$157)*'Capital Spending'!J$12*Reserve!$DW$1</f>
        <v>0</v>
      </c>
      <c r="EE107" s="60">
        <f>-SUM('Gross Plant'!$AH107:$AM107)/SUM('Gross Plant'!$AH$157:$AM$157)*'Capital Spending'!K$12*Reserve!$DW$1</f>
        <v>0</v>
      </c>
      <c r="EF107" s="60">
        <f>-SUM('Gross Plant'!$AH107:$AM107)/SUM('Gross Plant'!$AH$157:$AM$157)*'Capital Spending'!L$12*Reserve!$DW$1</f>
        <v>0</v>
      </c>
      <c r="EG107" s="60">
        <f>-SUM('Gross Plant'!$AH107:$AM107)/SUM('Gross Plant'!$AH$157:$AM$157)*'Capital Spending'!M$12*Reserve!$DW$1</f>
        <v>0</v>
      </c>
      <c r="EH107" s="60">
        <f>-SUM('Gross Plant'!$AH107:$AM107)/SUM('Gross Plant'!$AH$157:$AM$157)*'Capital Spending'!N$12*Reserve!$DW$1</f>
        <v>0</v>
      </c>
      <c r="EI107" s="60">
        <f>-SUM('Gross Plant'!$AH107:$AM107)/SUM('Gross Plant'!$AH$157:$AM$157)*'Capital Spending'!O$12*Reserve!$DW$1</f>
        <v>0</v>
      </c>
      <c r="EJ107" s="60">
        <f>-SUM('Gross Plant'!$AH107:$AM107)/SUM('Gross Plant'!$AH$157:$AM$157)*'Capital Spending'!P$12*Reserve!$DW$1</f>
        <v>0</v>
      </c>
      <c r="EK107" s="60">
        <f>-SUM('Gross Plant'!$AH107:$AM107)/SUM('Gross Plant'!$AH$157:$AM$157)*'Capital Spending'!Q$12*Reserve!$DW$1</f>
        <v>0</v>
      </c>
      <c r="EL107" s="60">
        <f>-SUM('Gross Plant'!$AH107:$AM107)/SUM('Gross Plant'!$AH$157:$AM$157)*'Capital Spending'!R$12*Reserve!$DW$1</f>
        <v>0</v>
      </c>
      <c r="EM107" s="60">
        <f>-SUM('Gross Plant'!$AH107:$AM107)/SUM('Gross Plant'!$AH$157:$AM$157)*'Capital Spending'!S$12*Reserve!$DW$1</f>
        <v>0</v>
      </c>
      <c r="EN107" s="60">
        <f>-SUM('Gross Plant'!$AH107:$AM107)/SUM('Gross Plant'!$AH$157:$AM$157)*'Capital Spending'!T$12*Reserve!$DW$1</f>
        <v>0</v>
      </c>
      <c r="EO107" s="60">
        <f>-SUM('Gross Plant'!$AH107:$AM107)/SUM('Gross Plant'!$AH$157:$AM$157)*'Capital Spending'!U$12*Reserve!$DW$1</f>
        <v>0</v>
      </c>
      <c r="EP107" s="60">
        <f>-SUM('Gross Plant'!$AH107:$AM107)/SUM('Gross Plant'!$AH$157:$AM$157)*'Capital Spending'!V$12*Reserve!$DW$1</f>
        <v>0</v>
      </c>
      <c r="EQ107" s="60">
        <f>-SUM('Gross Plant'!$AH107:$AM107)/SUM('Gross Plant'!$AH$157:$AM$157)*'Capital Spending'!W$12*Reserve!$DW$1</f>
        <v>0</v>
      </c>
    </row>
    <row r="108" spans="1:147">
      <c r="A108" s="51">
        <v>36602</v>
      </c>
      <c r="B108" t="s">
        <v>97</v>
      </c>
      <c r="C108" s="53">
        <f t="shared" si="157"/>
        <v>12299.139644923074</v>
      </c>
      <c r="D108" s="53">
        <f t="shared" si="158"/>
        <v>13411.469043999994</v>
      </c>
      <c r="E108" s="72">
        <f>'[20]Pivot End Balances'!AA57</f>
        <v>11848.35</v>
      </c>
      <c r="F108" s="41">
        <f t="shared" si="159"/>
        <v>11923.48</v>
      </c>
      <c r="G108" s="41">
        <f t="shared" si="160"/>
        <v>11998.609999999999</v>
      </c>
      <c r="H108" s="41">
        <f t="shared" si="161"/>
        <v>12073.739999999998</v>
      </c>
      <c r="I108" s="41">
        <f t="shared" si="162"/>
        <v>12148.869999999997</v>
      </c>
      <c r="J108" s="41">
        <f t="shared" si="163"/>
        <v>12223.999999999996</v>
      </c>
      <c r="K108" s="41">
        <f t="shared" si="164"/>
        <v>12299.129999999996</v>
      </c>
      <c r="L108" s="41">
        <f t="shared" si="165"/>
        <v>12374.265970666662</v>
      </c>
      <c r="M108" s="41">
        <f t="shared" si="166"/>
        <v>12449.401941333328</v>
      </c>
      <c r="N108" s="41">
        <f t="shared" si="167"/>
        <v>12524.537911999994</v>
      </c>
      <c r="O108" s="41">
        <f t="shared" si="168"/>
        <v>12599.673882666661</v>
      </c>
      <c r="P108" s="41">
        <f t="shared" si="169"/>
        <v>12674.809853333327</v>
      </c>
      <c r="Q108" s="41">
        <f t="shared" si="170"/>
        <v>12749.945823999993</v>
      </c>
      <c r="R108" s="41">
        <f t="shared" si="171"/>
        <v>12825.081794666659</v>
      </c>
      <c r="S108" s="41">
        <f t="shared" si="172"/>
        <v>12900.217765333326</v>
      </c>
      <c r="T108" s="41">
        <f t="shared" si="173"/>
        <v>12975.353735999992</v>
      </c>
      <c r="U108" s="41">
        <f t="shared" si="174"/>
        <v>13048.039620666659</v>
      </c>
      <c r="V108" s="41">
        <f t="shared" si="175"/>
        <v>13120.725505333327</v>
      </c>
      <c r="W108" s="41">
        <f t="shared" si="176"/>
        <v>13193.411389999994</v>
      </c>
      <c r="X108" s="41">
        <f t="shared" si="177"/>
        <v>13266.097274666661</v>
      </c>
      <c r="Y108" s="41">
        <f t="shared" si="178"/>
        <v>13338.783159333329</v>
      </c>
      <c r="Z108" s="41">
        <f t="shared" si="179"/>
        <v>13411.469043999996</v>
      </c>
      <c r="AA108" s="41">
        <f t="shared" si="180"/>
        <v>13484.154928666663</v>
      </c>
      <c r="AB108" s="41">
        <f t="shared" si="181"/>
        <v>13556.840813333331</v>
      </c>
      <c r="AC108" s="41">
        <f t="shared" si="182"/>
        <v>13629.526697999998</v>
      </c>
      <c r="AD108" s="41">
        <f t="shared" si="183"/>
        <v>13702.212582666665</v>
      </c>
      <c r="AE108" s="41">
        <f t="shared" si="184"/>
        <v>13774.898467333333</v>
      </c>
      <c r="AF108" s="41">
        <f t="shared" si="185"/>
        <v>13847.584352</v>
      </c>
      <c r="AG108" s="23">
        <f t="shared" si="186"/>
        <v>13411</v>
      </c>
      <c r="AH108" s="83">
        <f>'[25]Kentucky Direct'!E36</f>
        <v>1.84E-2</v>
      </c>
      <c r="AI108" s="83">
        <f>'[25]Kentucky Direct'!F36</f>
        <v>1.78E-2</v>
      </c>
      <c r="AJ108" s="31">
        <f>'[20]Pivot Additions'!AB57</f>
        <v>75.13</v>
      </c>
      <c r="AK108" s="31">
        <f>'[20]Pivot Additions'!AC57</f>
        <v>75.13</v>
      </c>
      <c r="AL108" s="31">
        <f>'[20]Pivot Additions'!AD57</f>
        <v>75.13</v>
      </c>
      <c r="AM108" s="31">
        <f>'[20]Pivot Additions'!AE57</f>
        <v>75.13</v>
      </c>
      <c r="AN108" s="31">
        <f>'[20]Pivot Additions'!AF57</f>
        <v>75.13</v>
      </c>
      <c r="AO108" s="31">
        <f>'[20]Pivot Additions'!AG57</f>
        <v>75.13</v>
      </c>
      <c r="AP108" s="41">
        <f>IF('Net Plant'!I108&gt;0,'Gross Plant'!L108*$AH108/12,0)</f>
        <v>75.135970666666665</v>
      </c>
      <c r="AQ108" s="41">
        <f>IF('Net Plant'!J108&gt;0,'Gross Plant'!M108*$AH108/12,0)</f>
        <v>75.135970666666665</v>
      </c>
      <c r="AR108" s="41">
        <f>IF('Net Plant'!K108&gt;0,'Gross Plant'!N108*$AH108/12,0)</f>
        <v>75.135970666666665</v>
      </c>
      <c r="AS108" s="41">
        <f>IF('Net Plant'!L108&gt;0,'Gross Plant'!O108*$AH108/12,0)</f>
        <v>75.135970666666665</v>
      </c>
      <c r="AT108" s="41">
        <f>IF('Net Plant'!M108&gt;0,'Gross Plant'!P108*$AH108/12,0)</f>
        <v>75.135970666666665</v>
      </c>
      <c r="AU108" s="41">
        <f>IF('Net Plant'!N108&gt;0,'Gross Plant'!Q108*$AH108/12,0)</f>
        <v>75.135970666666665</v>
      </c>
      <c r="AV108" s="41">
        <f>IF('Net Plant'!O108&gt;0,'Gross Plant'!R108*$AH108/12,0)</f>
        <v>75.135970666666665</v>
      </c>
      <c r="AW108" s="41">
        <f>IF('Net Plant'!P108&gt;0,'Gross Plant'!S108*$AH108/12,0)</f>
        <v>75.135970666666665</v>
      </c>
      <c r="AX108" s="41">
        <f>IF('Net Plant'!Q108&gt;0,'Gross Plant'!T108*$AH108/12,0)</f>
        <v>75.135970666666665</v>
      </c>
      <c r="AY108" s="41">
        <f>IF('Net Plant'!R108&gt;0,'Gross Plant'!U108*$AI108/12,0)</f>
        <v>72.685884666666666</v>
      </c>
      <c r="AZ108" s="41">
        <f>IF('Net Plant'!S108&gt;0,'Gross Plant'!V108*$AI108/12,0)</f>
        <v>72.685884666666666</v>
      </c>
      <c r="BA108" s="41">
        <f>IF('Net Plant'!T108&gt;0,'Gross Plant'!W108*$AI108/12,0)</f>
        <v>72.685884666666666</v>
      </c>
      <c r="BB108" s="41">
        <f>IF('Net Plant'!U108&gt;0,'Gross Plant'!X108*$AI108/12,0)</f>
        <v>72.685884666666666</v>
      </c>
      <c r="BC108" s="41">
        <f>IF('Net Plant'!V108&gt;0,'Gross Plant'!Y108*$AI108/12,0)</f>
        <v>72.685884666666666</v>
      </c>
      <c r="BD108" s="41">
        <f>IF('Net Plant'!W108&gt;0,'Gross Plant'!Z108*$AI108/12,0)</f>
        <v>72.685884666666666</v>
      </c>
      <c r="BE108" s="41">
        <f>IF('Net Plant'!X108&gt;0,'Gross Plant'!AA108*$AI108/12,0)</f>
        <v>72.685884666666666</v>
      </c>
      <c r="BF108" s="41">
        <f>IF('Net Plant'!Y108&gt;0,'Gross Plant'!AB108*$AI108/12,0)</f>
        <v>72.685884666666666</v>
      </c>
      <c r="BG108" s="41">
        <f>IF('Net Plant'!Z108&gt;0,'Gross Plant'!AC108*$AI108/12,0)</f>
        <v>72.685884666666666</v>
      </c>
      <c r="BH108" s="41">
        <f>IF('Net Plant'!AA108&gt;0,'Gross Plant'!AD108*$AI108/12,0)</f>
        <v>72.685884666666666</v>
      </c>
      <c r="BI108" s="41">
        <f>IF('Net Plant'!AB108&gt;0,'Gross Plant'!AE108*$AI108/12,0)</f>
        <v>72.685884666666666</v>
      </c>
      <c r="BJ108" s="41">
        <f>IF('Net Plant'!AC108&gt;0,'Gross Plant'!AF108*$AI108/12,0)</f>
        <v>72.685884666666666</v>
      </c>
      <c r="BK108" s="23">
        <f t="shared" si="187"/>
        <v>872.23061599999994</v>
      </c>
      <c r="BL108" s="41"/>
      <c r="BM108" s="31">
        <f>'[20]Pivot Retires'!AB57</f>
        <v>0</v>
      </c>
      <c r="BN108" s="31">
        <f>'[20]Pivot Retires'!AC57</f>
        <v>0</v>
      </c>
      <c r="BO108" s="31">
        <f>'[20]Pivot Retires'!AD57</f>
        <v>0</v>
      </c>
      <c r="BP108" s="31">
        <f>'[20]Pivot Retires'!AE57</f>
        <v>0</v>
      </c>
      <c r="BQ108" s="31">
        <f>'[20]Pivot Retires'!AF57</f>
        <v>0</v>
      </c>
      <c r="BR108" s="31">
        <f>'[20]Pivot Retires'!AG57</f>
        <v>0</v>
      </c>
      <c r="BS108" s="31">
        <f>'Gross Plant'!BQ108</f>
        <v>0</v>
      </c>
      <c r="BT108" s="41">
        <f>'Gross Plant'!BR108</f>
        <v>0</v>
      </c>
      <c r="BU108" s="41">
        <f>'Gross Plant'!BS108</f>
        <v>0</v>
      </c>
      <c r="BV108" s="41">
        <f>'Gross Plant'!BT108</f>
        <v>0</v>
      </c>
      <c r="BW108" s="41">
        <f>'Gross Plant'!BU108</f>
        <v>0</v>
      </c>
      <c r="BX108" s="41">
        <f>'Gross Plant'!BV108</f>
        <v>0</v>
      </c>
      <c r="BY108" s="41">
        <f>'Gross Plant'!BW108</f>
        <v>0</v>
      </c>
      <c r="BZ108" s="41">
        <f>'Gross Plant'!BX108</f>
        <v>0</v>
      </c>
      <c r="CA108" s="41">
        <f>'Gross Plant'!BY108</f>
        <v>0</v>
      </c>
      <c r="CB108" s="41">
        <f>'Gross Plant'!BZ108</f>
        <v>0</v>
      </c>
      <c r="CC108" s="41">
        <f>'Gross Plant'!CA108</f>
        <v>0</v>
      </c>
      <c r="CD108" s="41">
        <f>'Gross Plant'!CB108</f>
        <v>0</v>
      </c>
      <c r="CE108" s="41">
        <f>'Gross Plant'!CC108</f>
        <v>0</v>
      </c>
      <c r="CF108" s="41">
        <f>'Gross Plant'!CD108</f>
        <v>0</v>
      </c>
      <c r="CG108" s="41">
        <f>'Gross Plant'!CE108</f>
        <v>0</v>
      </c>
      <c r="CH108" s="41">
        <f>'Gross Plant'!CF108</f>
        <v>0</v>
      </c>
      <c r="CI108" s="41">
        <f>'Gross Plant'!CG108</f>
        <v>0</v>
      </c>
      <c r="CJ108" s="41">
        <f>'Gross Plant'!CH108</f>
        <v>0</v>
      </c>
      <c r="CK108" s="41">
        <f>'Gross Plant'!CI108</f>
        <v>0</v>
      </c>
      <c r="CL108" s="41">
        <f>'Gross Plant'!CJ108</f>
        <v>0</v>
      </c>
      <c r="CM108" s="41">
        <f>'Gross Plant'!CK108</f>
        <v>0</v>
      </c>
      <c r="CN108" s="41"/>
      <c r="CO108" s="31">
        <f>'[20]Pivot Transfers'!AB57</f>
        <v>0</v>
      </c>
      <c r="CP108" s="31">
        <f>'[20]Pivot Transfers'!AC57</f>
        <v>0</v>
      </c>
      <c r="CQ108" s="31">
        <f>'[20]Pivot Transfers'!AD57</f>
        <v>0</v>
      </c>
      <c r="CR108" s="31">
        <f>'[20]Pivot Transfers'!AE57</f>
        <v>0</v>
      </c>
      <c r="CS108" s="31">
        <f>'[20]Pivot Transfers'!AF57</f>
        <v>0</v>
      </c>
      <c r="CT108" s="31">
        <f>'[20]Pivot Transfers'!AG57</f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0</v>
      </c>
      <c r="DP108" s="41"/>
      <c r="DQ108" s="31">
        <f>'[20]Pivot COR'!AB57</f>
        <v>0</v>
      </c>
      <c r="DR108" s="31">
        <f>'[20]Pivot COR'!AC57</f>
        <v>0</v>
      </c>
      <c r="DS108" s="31">
        <f>'[20]Pivot COR'!AD57</f>
        <v>0</v>
      </c>
      <c r="DT108" s="31">
        <f>'[20]Pivot COR'!AE57</f>
        <v>0</v>
      </c>
      <c r="DU108" s="31">
        <f>'[20]Pivot COR'!AF57</f>
        <v>0</v>
      </c>
      <c r="DV108" s="31">
        <f>'[20]Pivot COR'!AG57</f>
        <v>0</v>
      </c>
      <c r="DW108" s="60">
        <f>SUM('Gross Plant'!$AH108:$AM108)/SUM('Gross Plant'!$AH$157:$AM$157)*$DW$157</f>
        <v>0</v>
      </c>
      <c r="DX108" s="60">
        <f>-SUM('Gross Plant'!$AH108:$AM108)/SUM('Gross Plant'!$AH$157:$AM$157)*'Capital Spending'!D$12*Reserve!$DW$1</f>
        <v>0</v>
      </c>
      <c r="DY108" s="60">
        <f>-SUM('Gross Plant'!$AH108:$AM108)/SUM('Gross Plant'!$AH$157:$AM$157)*'Capital Spending'!E$12*Reserve!$DW$1</f>
        <v>0</v>
      </c>
      <c r="DZ108" s="60">
        <f>-SUM('Gross Plant'!$AH108:$AM108)/SUM('Gross Plant'!$AH$157:$AM$157)*'Capital Spending'!F$12*Reserve!$DW$1</f>
        <v>0</v>
      </c>
      <c r="EA108" s="60">
        <f>-SUM('Gross Plant'!$AH108:$AM108)/SUM('Gross Plant'!$AH$157:$AM$157)*'Capital Spending'!G$12*Reserve!$DW$1</f>
        <v>0</v>
      </c>
      <c r="EB108" s="60">
        <f>-SUM('Gross Plant'!$AH108:$AM108)/SUM('Gross Plant'!$AH$157:$AM$157)*'Capital Spending'!H$12*Reserve!$DW$1</f>
        <v>0</v>
      </c>
      <c r="EC108" s="60">
        <f>-SUM('Gross Plant'!$AH108:$AM108)/SUM('Gross Plant'!$AH$157:$AM$157)*'Capital Spending'!I$12*Reserve!$DW$1</f>
        <v>0</v>
      </c>
      <c r="ED108" s="60">
        <f>-SUM('Gross Plant'!$AH108:$AM108)/SUM('Gross Plant'!$AH$157:$AM$157)*'Capital Spending'!J$12*Reserve!$DW$1</f>
        <v>0</v>
      </c>
      <c r="EE108" s="60">
        <f>-SUM('Gross Plant'!$AH108:$AM108)/SUM('Gross Plant'!$AH$157:$AM$157)*'Capital Spending'!K$12*Reserve!$DW$1</f>
        <v>0</v>
      </c>
      <c r="EF108" s="60">
        <f>-SUM('Gross Plant'!$AH108:$AM108)/SUM('Gross Plant'!$AH$157:$AM$157)*'Capital Spending'!L$12*Reserve!$DW$1</f>
        <v>0</v>
      </c>
      <c r="EG108" s="60">
        <f>-SUM('Gross Plant'!$AH108:$AM108)/SUM('Gross Plant'!$AH$157:$AM$157)*'Capital Spending'!M$12*Reserve!$DW$1</f>
        <v>0</v>
      </c>
      <c r="EH108" s="60">
        <f>-SUM('Gross Plant'!$AH108:$AM108)/SUM('Gross Plant'!$AH$157:$AM$157)*'Capital Spending'!N$12*Reserve!$DW$1</f>
        <v>0</v>
      </c>
      <c r="EI108" s="60">
        <f>-SUM('Gross Plant'!$AH108:$AM108)/SUM('Gross Plant'!$AH$157:$AM$157)*'Capital Spending'!O$12*Reserve!$DW$1</f>
        <v>0</v>
      </c>
      <c r="EJ108" s="60">
        <f>-SUM('Gross Plant'!$AH108:$AM108)/SUM('Gross Plant'!$AH$157:$AM$157)*'Capital Spending'!P$12*Reserve!$DW$1</f>
        <v>0</v>
      </c>
      <c r="EK108" s="60">
        <f>-SUM('Gross Plant'!$AH108:$AM108)/SUM('Gross Plant'!$AH$157:$AM$157)*'Capital Spending'!Q$12*Reserve!$DW$1</f>
        <v>0</v>
      </c>
      <c r="EL108" s="60">
        <f>-SUM('Gross Plant'!$AH108:$AM108)/SUM('Gross Plant'!$AH$157:$AM$157)*'Capital Spending'!R$12*Reserve!$DW$1</f>
        <v>0</v>
      </c>
      <c r="EM108" s="60">
        <f>-SUM('Gross Plant'!$AH108:$AM108)/SUM('Gross Plant'!$AH$157:$AM$157)*'Capital Spending'!S$12*Reserve!$DW$1</f>
        <v>0</v>
      </c>
      <c r="EN108" s="60">
        <f>-SUM('Gross Plant'!$AH108:$AM108)/SUM('Gross Plant'!$AH$157:$AM$157)*'Capital Spending'!T$12*Reserve!$DW$1</f>
        <v>0</v>
      </c>
      <c r="EO108" s="60">
        <f>-SUM('Gross Plant'!$AH108:$AM108)/SUM('Gross Plant'!$AH$157:$AM$157)*'Capital Spending'!U$12*Reserve!$DW$1</f>
        <v>0</v>
      </c>
      <c r="EP108" s="60">
        <f>-SUM('Gross Plant'!$AH108:$AM108)/SUM('Gross Plant'!$AH$157:$AM$157)*'Capital Spending'!V$12*Reserve!$DW$1</f>
        <v>0</v>
      </c>
      <c r="EQ108" s="60">
        <f>-SUM('Gross Plant'!$AH108:$AM108)/SUM('Gross Plant'!$AH$157:$AM$157)*'Capital Spending'!W$12*Reserve!$DW$1</f>
        <v>0</v>
      </c>
    </row>
    <row r="109" spans="1:147">
      <c r="A109" s="51">
        <v>36603</v>
      </c>
      <c r="B109" t="s">
        <v>98</v>
      </c>
      <c r="C109" s="53">
        <f t="shared" si="157"/>
        <v>45899.445118307682</v>
      </c>
      <c r="D109" s="53">
        <f t="shared" si="158"/>
        <v>47280.206782999987</v>
      </c>
      <c r="E109" s="72">
        <f>'[20]Pivot End Balances'!AA58</f>
        <v>45339.83</v>
      </c>
      <c r="F109" s="41">
        <f t="shared" si="159"/>
        <v>45433.1</v>
      </c>
      <c r="G109" s="41">
        <f t="shared" si="160"/>
        <v>45526.369999999995</v>
      </c>
      <c r="H109" s="41">
        <f t="shared" si="161"/>
        <v>45619.639999999992</v>
      </c>
      <c r="I109" s="41">
        <f t="shared" si="162"/>
        <v>45712.909999999989</v>
      </c>
      <c r="J109" s="41">
        <f t="shared" si="163"/>
        <v>45806.179999999986</v>
      </c>
      <c r="K109" s="41">
        <f t="shared" si="164"/>
        <v>45899.449999999983</v>
      </c>
      <c r="L109" s="41">
        <f t="shared" si="165"/>
        <v>45992.716977999982</v>
      </c>
      <c r="M109" s="41">
        <f t="shared" si="166"/>
        <v>46085.983955999982</v>
      </c>
      <c r="N109" s="41">
        <f t="shared" si="167"/>
        <v>46179.250933999981</v>
      </c>
      <c r="O109" s="41">
        <f t="shared" si="168"/>
        <v>46272.517911999981</v>
      </c>
      <c r="P109" s="41">
        <f t="shared" si="169"/>
        <v>46365.784889999981</v>
      </c>
      <c r="Q109" s="41">
        <f t="shared" si="170"/>
        <v>46459.05186799998</v>
      </c>
      <c r="R109" s="41">
        <f t="shared" si="171"/>
        <v>46552.31884599998</v>
      </c>
      <c r="S109" s="41">
        <f t="shared" si="172"/>
        <v>46645.58582399998</v>
      </c>
      <c r="T109" s="41">
        <f t="shared" si="173"/>
        <v>46738.852801999979</v>
      </c>
      <c r="U109" s="41">
        <f t="shared" si="174"/>
        <v>46829.078465499981</v>
      </c>
      <c r="V109" s="41">
        <f t="shared" si="175"/>
        <v>46919.304128999982</v>
      </c>
      <c r="W109" s="41">
        <f t="shared" si="176"/>
        <v>47009.529792499983</v>
      </c>
      <c r="X109" s="41">
        <f t="shared" si="177"/>
        <v>47099.755455999984</v>
      </c>
      <c r="Y109" s="41">
        <f t="shared" si="178"/>
        <v>47189.981119499986</v>
      </c>
      <c r="Z109" s="41">
        <f t="shared" si="179"/>
        <v>47280.206782999987</v>
      </c>
      <c r="AA109" s="41">
        <f t="shared" si="180"/>
        <v>47370.432446499988</v>
      </c>
      <c r="AB109" s="41">
        <f t="shared" si="181"/>
        <v>47460.658109999989</v>
      </c>
      <c r="AC109" s="41">
        <f t="shared" si="182"/>
        <v>47550.883773499991</v>
      </c>
      <c r="AD109" s="41">
        <f t="shared" si="183"/>
        <v>47641.109436999992</v>
      </c>
      <c r="AE109" s="41">
        <f t="shared" si="184"/>
        <v>47731.335100499993</v>
      </c>
      <c r="AF109" s="41">
        <f t="shared" si="185"/>
        <v>47821.560763999994</v>
      </c>
      <c r="AG109" s="23">
        <f t="shared" si="186"/>
        <v>47280</v>
      </c>
      <c r="AH109" s="83">
        <f>'[25]Kentucky Direct'!E37</f>
        <v>1.84E-2</v>
      </c>
      <c r="AI109" s="83">
        <f>'[25]Kentucky Direct'!F37</f>
        <v>1.78E-2</v>
      </c>
      <c r="AJ109" s="31">
        <f>'[20]Pivot Additions'!AB58</f>
        <v>93.27</v>
      </c>
      <c r="AK109" s="31">
        <f>'[20]Pivot Additions'!AC58</f>
        <v>93.27</v>
      </c>
      <c r="AL109" s="31">
        <f>'[20]Pivot Additions'!AD58</f>
        <v>93.27</v>
      </c>
      <c r="AM109" s="31">
        <f>'[20]Pivot Additions'!AE58</f>
        <v>93.27</v>
      </c>
      <c r="AN109" s="31">
        <f>'[20]Pivot Additions'!AF58</f>
        <v>93.27</v>
      </c>
      <c r="AO109" s="31">
        <f>'[20]Pivot Additions'!AG58</f>
        <v>93.27</v>
      </c>
      <c r="AP109" s="41">
        <f>IF('Net Plant'!I109&gt;0,'Gross Plant'!L109*$AH109/12,0)</f>
        <v>93.266977999999995</v>
      </c>
      <c r="AQ109" s="41">
        <f>IF('Net Plant'!J109&gt;0,'Gross Plant'!M109*$AH109/12,0)</f>
        <v>93.266977999999995</v>
      </c>
      <c r="AR109" s="41">
        <f>IF('Net Plant'!K109&gt;0,'Gross Plant'!N109*$AH109/12,0)</f>
        <v>93.266977999999995</v>
      </c>
      <c r="AS109" s="41">
        <f>IF('Net Plant'!L109&gt;0,'Gross Plant'!O109*$AH109/12,0)</f>
        <v>93.266977999999995</v>
      </c>
      <c r="AT109" s="41">
        <f>IF('Net Plant'!M109&gt;0,'Gross Plant'!P109*$AH109/12,0)</f>
        <v>93.266977999999995</v>
      </c>
      <c r="AU109" s="41">
        <f>IF('Net Plant'!N109&gt;0,'Gross Plant'!Q109*$AH109/12,0)</f>
        <v>93.266977999999995</v>
      </c>
      <c r="AV109" s="41">
        <f>IF('Net Plant'!O109&gt;0,'Gross Plant'!R109*$AH109/12,0)</f>
        <v>93.266977999999995</v>
      </c>
      <c r="AW109" s="41">
        <f>IF('Net Plant'!P109&gt;0,'Gross Plant'!S109*$AH109/12,0)</f>
        <v>93.266977999999995</v>
      </c>
      <c r="AX109" s="41">
        <f>IF('Net Plant'!Q109&gt;0,'Gross Plant'!T109*$AH109/12,0)</f>
        <v>93.266977999999995</v>
      </c>
      <c r="AY109" s="41">
        <f>IF('Net Plant'!R109&gt;0,'Gross Plant'!U109*$AI109/12,0)</f>
        <v>90.225663499999996</v>
      </c>
      <c r="AZ109" s="41">
        <f>IF('Net Plant'!S109&gt;0,'Gross Plant'!V109*$AI109/12,0)</f>
        <v>90.225663499999996</v>
      </c>
      <c r="BA109" s="41">
        <f>IF('Net Plant'!T109&gt;0,'Gross Plant'!W109*$AI109/12,0)</f>
        <v>90.225663499999996</v>
      </c>
      <c r="BB109" s="41">
        <f>IF('Net Plant'!U109&gt;0,'Gross Plant'!X109*$AI109/12,0)</f>
        <v>90.225663499999996</v>
      </c>
      <c r="BC109" s="41">
        <f>IF('Net Plant'!V109&gt;0,'Gross Plant'!Y109*$AI109/12,0)</f>
        <v>90.225663499999996</v>
      </c>
      <c r="BD109" s="41">
        <f>IF('Net Plant'!W109&gt;0,'Gross Plant'!Z109*$AI109/12,0)</f>
        <v>90.225663499999996</v>
      </c>
      <c r="BE109" s="41">
        <f>IF('Net Plant'!X109&gt;0,'Gross Plant'!AA109*$AI109/12,0)</f>
        <v>90.225663499999996</v>
      </c>
      <c r="BF109" s="41">
        <f>IF('Net Plant'!Y109&gt;0,'Gross Plant'!AB109*$AI109/12,0)</f>
        <v>90.225663499999996</v>
      </c>
      <c r="BG109" s="41">
        <f>IF('Net Plant'!Z109&gt;0,'Gross Plant'!AC109*$AI109/12,0)</f>
        <v>90.225663499999996</v>
      </c>
      <c r="BH109" s="41">
        <f>IF('Net Plant'!AA109&gt;0,'Gross Plant'!AD109*$AI109/12,0)</f>
        <v>90.225663499999996</v>
      </c>
      <c r="BI109" s="41">
        <f>IF('Net Plant'!AB109&gt;0,'Gross Plant'!AE109*$AI109/12,0)</f>
        <v>90.225663499999996</v>
      </c>
      <c r="BJ109" s="41">
        <f>IF('Net Plant'!AC109&gt;0,'Gross Plant'!AF109*$AI109/12,0)</f>
        <v>90.225663499999996</v>
      </c>
      <c r="BK109" s="23">
        <f t="shared" si="187"/>
        <v>1082.707962</v>
      </c>
      <c r="BL109" s="41"/>
      <c r="BM109" s="31">
        <f>'[20]Pivot Retires'!AB58</f>
        <v>0</v>
      </c>
      <c r="BN109" s="31">
        <f>'[20]Pivot Retires'!AC58</f>
        <v>0</v>
      </c>
      <c r="BO109" s="31">
        <f>'[20]Pivot Retires'!AD58</f>
        <v>0</v>
      </c>
      <c r="BP109" s="31">
        <f>'[20]Pivot Retires'!AE58</f>
        <v>0</v>
      </c>
      <c r="BQ109" s="31">
        <f>'[20]Pivot Retires'!AF58</f>
        <v>0</v>
      </c>
      <c r="BR109" s="31">
        <f>'[20]Pivot Retires'!AG58</f>
        <v>0</v>
      </c>
      <c r="BS109" s="31">
        <f>'Gross Plant'!BQ109</f>
        <v>0</v>
      </c>
      <c r="BT109" s="41">
        <f>'Gross Plant'!BR109</f>
        <v>0</v>
      </c>
      <c r="BU109" s="41">
        <f>'Gross Plant'!BS109</f>
        <v>0</v>
      </c>
      <c r="BV109" s="41">
        <f>'Gross Plant'!BT109</f>
        <v>0</v>
      </c>
      <c r="BW109" s="41">
        <f>'Gross Plant'!BU109</f>
        <v>0</v>
      </c>
      <c r="BX109" s="41">
        <f>'Gross Plant'!BV109</f>
        <v>0</v>
      </c>
      <c r="BY109" s="41">
        <f>'Gross Plant'!BW109</f>
        <v>0</v>
      </c>
      <c r="BZ109" s="41">
        <f>'Gross Plant'!BX109</f>
        <v>0</v>
      </c>
      <c r="CA109" s="41">
        <f>'Gross Plant'!BY109</f>
        <v>0</v>
      </c>
      <c r="CB109" s="41">
        <f>'Gross Plant'!BZ109</f>
        <v>0</v>
      </c>
      <c r="CC109" s="41">
        <f>'Gross Plant'!CA109</f>
        <v>0</v>
      </c>
      <c r="CD109" s="41">
        <f>'Gross Plant'!CB109</f>
        <v>0</v>
      </c>
      <c r="CE109" s="41">
        <f>'Gross Plant'!CC109</f>
        <v>0</v>
      </c>
      <c r="CF109" s="41">
        <f>'Gross Plant'!CD109</f>
        <v>0</v>
      </c>
      <c r="CG109" s="41">
        <f>'Gross Plant'!CE109</f>
        <v>0</v>
      </c>
      <c r="CH109" s="41">
        <f>'Gross Plant'!CF109</f>
        <v>0</v>
      </c>
      <c r="CI109" s="41">
        <f>'Gross Plant'!CG109</f>
        <v>0</v>
      </c>
      <c r="CJ109" s="41">
        <f>'Gross Plant'!CH109</f>
        <v>0</v>
      </c>
      <c r="CK109" s="41">
        <f>'Gross Plant'!CI109</f>
        <v>0</v>
      </c>
      <c r="CL109" s="41">
        <f>'Gross Plant'!CJ109</f>
        <v>0</v>
      </c>
      <c r="CM109" s="41">
        <f>'Gross Plant'!CK109</f>
        <v>0</v>
      </c>
      <c r="CN109" s="41"/>
      <c r="CO109" s="31">
        <f>'[20]Pivot Transfers'!AB58</f>
        <v>0</v>
      </c>
      <c r="CP109" s="31">
        <f>'[20]Pivot Transfers'!AC58</f>
        <v>0</v>
      </c>
      <c r="CQ109" s="31">
        <f>'[20]Pivot Transfers'!AD58</f>
        <v>0</v>
      </c>
      <c r="CR109" s="31">
        <f>'[20]Pivot Transfers'!AE58</f>
        <v>0</v>
      </c>
      <c r="CS109" s="31">
        <f>'[20]Pivot Transfers'!AF58</f>
        <v>0</v>
      </c>
      <c r="CT109" s="31">
        <f>'[20]Pivot Transfers'!AG58</f>
        <v>0</v>
      </c>
      <c r="CU109" s="31">
        <v>0</v>
      </c>
      <c r="CV109" s="31">
        <v>0</v>
      </c>
      <c r="CW109" s="31">
        <v>0</v>
      </c>
      <c r="CX109" s="31">
        <v>0</v>
      </c>
      <c r="CY109" s="31">
        <v>0</v>
      </c>
      <c r="CZ109" s="3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0</v>
      </c>
      <c r="DI109" s="41">
        <v>0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0</v>
      </c>
      <c r="DP109" s="41"/>
      <c r="DQ109" s="31">
        <f>'[20]Pivot COR'!AB58</f>
        <v>0</v>
      </c>
      <c r="DR109" s="31">
        <f>'[20]Pivot COR'!AC58</f>
        <v>0</v>
      </c>
      <c r="DS109" s="31">
        <f>'[20]Pivot COR'!AD58</f>
        <v>0</v>
      </c>
      <c r="DT109" s="31">
        <f>'[20]Pivot COR'!AE58</f>
        <v>0</v>
      </c>
      <c r="DU109" s="31">
        <f>'[20]Pivot COR'!AF58</f>
        <v>0</v>
      </c>
      <c r="DV109" s="31">
        <f>'[20]Pivot COR'!AG58</f>
        <v>0</v>
      </c>
      <c r="DW109" s="60">
        <f>SUM('Gross Plant'!$AH109:$AM109)/SUM('Gross Plant'!$AH$157:$AM$157)*$DW$157</f>
        <v>0</v>
      </c>
      <c r="DX109" s="60">
        <f>-SUM('Gross Plant'!$AH109:$AM109)/SUM('Gross Plant'!$AH$157:$AM$157)*'Capital Spending'!D$12*Reserve!$DW$1</f>
        <v>0</v>
      </c>
      <c r="DY109" s="60">
        <f>-SUM('Gross Plant'!$AH109:$AM109)/SUM('Gross Plant'!$AH$157:$AM$157)*'Capital Spending'!E$12*Reserve!$DW$1</f>
        <v>0</v>
      </c>
      <c r="DZ109" s="60">
        <f>-SUM('Gross Plant'!$AH109:$AM109)/SUM('Gross Plant'!$AH$157:$AM$157)*'Capital Spending'!F$12*Reserve!$DW$1</f>
        <v>0</v>
      </c>
      <c r="EA109" s="60">
        <f>-SUM('Gross Plant'!$AH109:$AM109)/SUM('Gross Plant'!$AH$157:$AM$157)*'Capital Spending'!G$12*Reserve!$DW$1</f>
        <v>0</v>
      </c>
      <c r="EB109" s="60">
        <f>-SUM('Gross Plant'!$AH109:$AM109)/SUM('Gross Plant'!$AH$157:$AM$157)*'Capital Spending'!H$12*Reserve!$DW$1</f>
        <v>0</v>
      </c>
      <c r="EC109" s="60">
        <f>-SUM('Gross Plant'!$AH109:$AM109)/SUM('Gross Plant'!$AH$157:$AM$157)*'Capital Spending'!I$12*Reserve!$DW$1</f>
        <v>0</v>
      </c>
      <c r="ED109" s="60">
        <f>-SUM('Gross Plant'!$AH109:$AM109)/SUM('Gross Plant'!$AH$157:$AM$157)*'Capital Spending'!J$12*Reserve!$DW$1</f>
        <v>0</v>
      </c>
      <c r="EE109" s="60">
        <f>-SUM('Gross Plant'!$AH109:$AM109)/SUM('Gross Plant'!$AH$157:$AM$157)*'Capital Spending'!K$12*Reserve!$DW$1</f>
        <v>0</v>
      </c>
      <c r="EF109" s="60">
        <f>-SUM('Gross Plant'!$AH109:$AM109)/SUM('Gross Plant'!$AH$157:$AM$157)*'Capital Spending'!L$12*Reserve!$DW$1</f>
        <v>0</v>
      </c>
      <c r="EG109" s="60">
        <f>-SUM('Gross Plant'!$AH109:$AM109)/SUM('Gross Plant'!$AH$157:$AM$157)*'Capital Spending'!M$12*Reserve!$DW$1</f>
        <v>0</v>
      </c>
      <c r="EH109" s="60">
        <f>-SUM('Gross Plant'!$AH109:$AM109)/SUM('Gross Plant'!$AH$157:$AM$157)*'Capital Spending'!N$12*Reserve!$DW$1</f>
        <v>0</v>
      </c>
      <c r="EI109" s="60">
        <f>-SUM('Gross Plant'!$AH109:$AM109)/SUM('Gross Plant'!$AH$157:$AM$157)*'Capital Spending'!O$12*Reserve!$DW$1</f>
        <v>0</v>
      </c>
      <c r="EJ109" s="60">
        <f>-SUM('Gross Plant'!$AH109:$AM109)/SUM('Gross Plant'!$AH$157:$AM$157)*'Capital Spending'!P$12*Reserve!$DW$1</f>
        <v>0</v>
      </c>
      <c r="EK109" s="60">
        <f>-SUM('Gross Plant'!$AH109:$AM109)/SUM('Gross Plant'!$AH$157:$AM$157)*'Capital Spending'!Q$12*Reserve!$DW$1</f>
        <v>0</v>
      </c>
      <c r="EL109" s="60">
        <f>-SUM('Gross Plant'!$AH109:$AM109)/SUM('Gross Plant'!$AH$157:$AM$157)*'Capital Spending'!R$12*Reserve!$DW$1</f>
        <v>0</v>
      </c>
      <c r="EM109" s="60">
        <f>-SUM('Gross Plant'!$AH109:$AM109)/SUM('Gross Plant'!$AH$157:$AM$157)*'Capital Spending'!S$12*Reserve!$DW$1</f>
        <v>0</v>
      </c>
      <c r="EN109" s="60">
        <f>-SUM('Gross Plant'!$AH109:$AM109)/SUM('Gross Plant'!$AH$157:$AM$157)*'Capital Spending'!T$12*Reserve!$DW$1</f>
        <v>0</v>
      </c>
      <c r="EO109" s="60">
        <f>-SUM('Gross Plant'!$AH109:$AM109)/SUM('Gross Plant'!$AH$157:$AM$157)*'Capital Spending'!U$12*Reserve!$DW$1</f>
        <v>0</v>
      </c>
      <c r="EP109" s="60">
        <f>-SUM('Gross Plant'!$AH109:$AM109)/SUM('Gross Plant'!$AH$157:$AM$157)*'Capital Spending'!V$12*Reserve!$DW$1</f>
        <v>0</v>
      </c>
      <c r="EQ109" s="60">
        <f>-SUM('Gross Plant'!$AH109:$AM109)/SUM('Gross Plant'!$AH$157:$AM$157)*'Capital Spending'!W$12*Reserve!$DW$1</f>
        <v>0</v>
      </c>
    </row>
    <row r="110" spans="1:147">
      <c r="A110" s="51">
        <v>36700</v>
      </c>
      <c r="B110" t="s">
        <v>46</v>
      </c>
      <c r="C110" s="53">
        <f t="shared" si="157"/>
        <v>119387.63538461538</v>
      </c>
      <c r="D110" s="53">
        <f t="shared" si="158"/>
        <v>130981.93000000007</v>
      </c>
      <c r="E110" s="72">
        <f>'[20]Pivot End Balances'!AA59</f>
        <v>114749.93</v>
      </c>
      <c r="F110" s="41">
        <f t="shared" si="159"/>
        <v>115522.87999999999</v>
      </c>
      <c r="G110" s="41">
        <f t="shared" si="160"/>
        <v>116295.82999999999</v>
      </c>
      <c r="H110" s="41">
        <f t="shared" si="161"/>
        <v>117068.77999999998</v>
      </c>
      <c r="I110" s="41">
        <f t="shared" si="162"/>
        <v>117841.72999999998</v>
      </c>
      <c r="J110" s="41">
        <f t="shared" si="163"/>
        <v>118614.67999999998</v>
      </c>
      <c r="K110" s="41">
        <f t="shared" si="164"/>
        <v>119387.62999999998</v>
      </c>
      <c r="L110" s="41">
        <f t="shared" si="165"/>
        <v>120160.58333333331</v>
      </c>
      <c r="M110" s="41">
        <f t="shared" si="166"/>
        <v>120933.53666666665</v>
      </c>
      <c r="N110" s="41">
        <f t="shared" si="167"/>
        <v>121706.48999999999</v>
      </c>
      <c r="O110" s="41">
        <f t="shared" si="168"/>
        <v>122479.44333333333</v>
      </c>
      <c r="P110" s="41">
        <f t="shared" si="169"/>
        <v>123252.39666666667</v>
      </c>
      <c r="Q110" s="41">
        <f t="shared" si="170"/>
        <v>124025.35</v>
      </c>
      <c r="R110" s="41">
        <f t="shared" si="171"/>
        <v>124798.30333333334</v>
      </c>
      <c r="S110" s="41">
        <f t="shared" si="172"/>
        <v>125571.25666666668</v>
      </c>
      <c r="T110" s="41">
        <f t="shared" si="173"/>
        <v>126344.21000000002</v>
      </c>
      <c r="U110" s="41">
        <f t="shared" si="174"/>
        <v>127117.16333333336</v>
      </c>
      <c r="V110" s="41">
        <f t="shared" si="175"/>
        <v>127890.1166666667</v>
      </c>
      <c r="W110" s="41">
        <f t="shared" si="176"/>
        <v>128663.07000000004</v>
      </c>
      <c r="X110" s="41">
        <f t="shared" si="177"/>
        <v>129436.02333333337</v>
      </c>
      <c r="Y110" s="41">
        <f t="shared" si="178"/>
        <v>130208.97666666671</v>
      </c>
      <c r="Z110" s="41">
        <f t="shared" si="179"/>
        <v>130981.93000000005</v>
      </c>
      <c r="AA110" s="41">
        <f t="shared" si="180"/>
        <v>131754.88333333339</v>
      </c>
      <c r="AB110" s="41">
        <f t="shared" si="181"/>
        <v>132527.83666666673</v>
      </c>
      <c r="AC110" s="41">
        <f t="shared" si="182"/>
        <v>133300.79000000007</v>
      </c>
      <c r="AD110" s="41">
        <f t="shared" si="183"/>
        <v>134073.7433333334</v>
      </c>
      <c r="AE110" s="41">
        <f t="shared" si="184"/>
        <v>134846.69666666674</v>
      </c>
      <c r="AF110" s="41">
        <f t="shared" si="185"/>
        <v>135619.65000000008</v>
      </c>
      <c r="AG110" s="23">
        <f t="shared" si="186"/>
        <v>130982</v>
      </c>
      <c r="AH110" s="83">
        <f>'[25]Kentucky Direct'!E38</f>
        <v>0.05</v>
      </c>
      <c r="AI110" s="83">
        <f>'[25]Kentucky Direct'!F38</f>
        <v>0.05</v>
      </c>
      <c r="AJ110" s="31">
        <f>'[20]Pivot Additions'!AB59</f>
        <v>772.95</v>
      </c>
      <c r="AK110" s="31">
        <f>'[20]Pivot Additions'!AC59</f>
        <v>772.95</v>
      </c>
      <c r="AL110" s="31">
        <f>'[20]Pivot Additions'!AD59</f>
        <v>772.95</v>
      </c>
      <c r="AM110" s="31">
        <f>'[20]Pivot Additions'!AE59</f>
        <v>772.95</v>
      </c>
      <c r="AN110" s="31">
        <f>'[20]Pivot Additions'!AF59</f>
        <v>772.95</v>
      </c>
      <c r="AO110" s="31">
        <f>'[20]Pivot Additions'!AG59</f>
        <v>772.95</v>
      </c>
      <c r="AP110" s="41">
        <f>IF('Net Plant'!I110&gt;0,'Gross Plant'!L110*$AH110/12,0)</f>
        <v>772.95333333333338</v>
      </c>
      <c r="AQ110" s="41">
        <f>IF('Net Plant'!J110&gt;0,'Gross Plant'!M110*$AH110/12,0)</f>
        <v>772.95333333333338</v>
      </c>
      <c r="AR110" s="41">
        <f>IF('Net Plant'!K110&gt;0,'Gross Plant'!N110*$AH110/12,0)</f>
        <v>772.95333333333338</v>
      </c>
      <c r="AS110" s="41">
        <f>IF('Net Plant'!L110&gt;0,'Gross Plant'!O110*$AH110/12,0)</f>
        <v>772.95333333333338</v>
      </c>
      <c r="AT110" s="41">
        <f>IF('Net Plant'!M110&gt;0,'Gross Plant'!P110*$AH110/12,0)</f>
        <v>772.95333333333338</v>
      </c>
      <c r="AU110" s="41">
        <f>IF('Net Plant'!N110&gt;0,'Gross Plant'!Q110*$AH110/12,0)</f>
        <v>772.95333333333338</v>
      </c>
      <c r="AV110" s="41">
        <f>IF('Net Plant'!O110&gt;0,'Gross Plant'!R110*$AH110/12,0)</f>
        <v>772.95333333333338</v>
      </c>
      <c r="AW110" s="41">
        <f>IF('Net Plant'!P110&gt;0,'Gross Plant'!S110*$AH110/12,0)</f>
        <v>772.95333333333338</v>
      </c>
      <c r="AX110" s="41">
        <f>IF('Net Plant'!Q110&gt;0,'Gross Plant'!T110*$AH110/12,0)</f>
        <v>772.95333333333338</v>
      </c>
      <c r="AY110" s="41">
        <f>IF('Net Plant'!R110&gt;0,'Gross Plant'!U110*$AI110/12,0)</f>
        <v>772.95333333333338</v>
      </c>
      <c r="AZ110" s="41">
        <f>IF('Net Plant'!S110&gt;0,'Gross Plant'!V110*$AI110/12,0)</f>
        <v>772.95333333333338</v>
      </c>
      <c r="BA110" s="41">
        <f>IF('Net Plant'!T110&gt;0,'Gross Plant'!W110*$AI110/12,0)</f>
        <v>772.95333333333338</v>
      </c>
      <c r="BB110" s="41">
        <f>IF('Net Plant'!U110&gt;0,'Gross Plant'!X110*$AI110/12,0)</f>
        <v>772.95333333333338</v>
      </c>
      <c r="BC110" s="41">
        <f>IF('Net Plant'!V110&gt;0,'Gross Plant'!Y110*$AI110/12,0)</f>
        <v>772.95333333333338</v>
      </c>
      <c r="BD110" s="41">
        <f>IF('Net Plant'!W110&gt;0,'Gross Plant'!Z110*$AI110/12,0)</f>
        <v>772.95333333333338</v>
      </c>
      <c r="BE110" s="41">
        <f>IF('Net Plant'!X110&gt;0,'Gross Plant'!AA110*$AI110/12,0)</f>
        <v>772.95333333333338</v>
      </c>
      <c r="BF110" s="41">
        <f>IF('Net Plant'!Y110&gt;0,'Gross Plant'!AB110*$AI110/12,0)</f>
        <v>772.95333333333338</v>
      </c>
      <c r="BG110" s="41">
        <f>IF('Net Plant'!Z110&gt;0,'Gross Plant'!AC110*$AI110/12,0)</f>
        <v>772.95333333333338</v>
      </c>
      <c r="BH110" s="41">
        <f>IF('Net Plant'!AA110&gt;0,'Gross Plant'!AD110*$AI110/12,0)</f>
        <v>772.95333333333338</v>
      </c>
      <c r="BI110" s="41">
        <f>IF('Net Plant'!AB110&gt;0,'Gross Plant'!AE110*$AI110/12,0)</f>
        <v>772.95333333333338</v>
      </c>
      <c r="BJ110" s="41">
        <f>IF('Net Plant'!AC110&gt;0,'Gross Plant'!AF110*$AI110/12,0)</f>
        <v>772.95333333333338</v>
      </c>
      <c r="BK110" s="23">
        <f t="shared" si="187"/>
        <v>9275.4399999999987</v>
      </c>
      <c r="BL110" s="41"/>
      <c r="BM110" s="31">
        <f>'[20]Pivot Retires'!AB59</f>
        <v>0</v>
      </c>
      <c r="BN110" s="31">
        <f>'[20]Pivot Retires'!AC59</f>
        <v>0</v>
      </c>
      <c r="BO110" s="31">
        <f>'[20]Pivot Retires'!AD59</f>
        <v>0</v>
      </c>
      <c r="BP110" s="31">
        <f>'[20]Pivot Retires'!AE59</f>
        <v>0</v>
      </c>
      <c r="BQ110" s="31">
        <f>'[20]Pivot Retires'!AF59</f>
        <v>0</v>
      </c>
      <c r="BR110" s="31">
        <f>'[20]Pivot Retires'!AG59</f>
        <v>0</v>
      </c>
      <c r="BS110" s="31">
        <f>'Gross Plant'!BQ110</f>
        <v>0</v>
      </c>
      <c r="BT110" s="41">
        <f>'Gross Plant'!BR110</f>
        <v>0</v>
      </c>
      <c r="BU110" s="41">
        <f>'Gross Plant'!BS110</f>
        <v>0</v>
      </c>
      <c r="BV110" s="41">
        <f>'Gross Plant'!BT110</f>
        <v>0</v>
      </c>
      <c r="BW110" s="41">
        <f>'Gross Plant'!BU110</f>
        <v>0</v>
      </c>
      <c r="BX110" s="41">
        <f>'Gross Plant'!BV110</f>
        <v>0</v>
      </c>
      <c r="BY110" s="41">
        <f>'Gross Plant'!BW110</f>
        <v>0</v>
      </c>
      <c r="BZ110" s="41">
        <f>'Gross Plant'!BX110</f>
        <v>0</v>
      </c>
      <c r="CA110" s="41">
        <f>'Gross Plant'!BY110</f>
        <v>0</v>
      </c>
      <c r="CB110" s="41">
        <f>'Gross Plant'!BZ110</f>
        <v>0</v>
      </c>
      <c r="CC110" s="41">
        <f>'Gross Plant'!CA110</f>
        <v>0</v>
      </c>
      <c r="CD110" s="41">
        <f>'Gross Plant'!CB110</f>
        <v>0</v>
      </c>
      <c r="CE110" s="41">
        <f>'Gross Plant'!CC110</f>
        <v>0</v>
      </c>
      <c r="CF110" s="41">
        <f>'Gross Plant'!CD110</f>
        <v>0</v>
      </c>
      <c r="CG110" s="41">
        <f>'Gross Plant'!CE110</f>
        <v>0</v>
      </c>
      <c r="CH110" s="41">
        <f>'Gross Plant'!CF110</f>
        <v>0</v>
      </c>
      <c r="CI110" s="41">
        <f>'Gross Plant'!CG110</f>
        <v>0</v>
      </c>
      <c r="CJ110" s="41">
        <f>'Gross Plant'!CH110</f>
        <v>0</v>
      </c>
      <c r="CK110" s="41">
        <f>'Gross Plant'!CI110</f>
        <v>0</v>
      </c>
      <c r="CL110" s="41">
        <f>'Gross Plant'!CJ110</f>
        <v>0</v>
      </c>
      <c r="CM110" s="41">
        <f>'Gross Plant'!CK110</f>
        <v>0</v>
      </c>
      <c r="CN110" s="41"/>
      <c r="CO110" s="31">
        <f>'[20]Pivot Transfers'!AB59</f>
        <v>0</v>
      </c>
      <c r="CP110" s="31">
        <f>'[20]Pivot Transfers'!AC59</f>
        <v>0</v>
      </c>
      <c r="CQ110" s="31">
        <f>'[20]Pivot Transfers'!AD59</f>
        <v>0</v>
      </c>
      <c r="CR110" s="31">
        <f>'[20]Pivot Transfers'!AE59</f>
        <v>0</v>
      </c>
      <c r="CS110" s="31">
        <f>'[20]Pivot Transfers'!AF59</f>
        <v>0</v>
      </c>
      <c r="CT110" s="31">
        <f>'[20]Pivot Transfers'!AG59</f>
        <v>0</v>
      </c>
      <c r="CU110" s="31">
        <v>0</v>
      </c>
      <c r="CV110" s="31">
        <v>0</v>
      </c>
      <c r="CW110" s="31">
        <v>0</v>
      </c>
      <c r="CX110" s="31">
        <v>0</v>
      </c>
      <c r="CY110" s="31">
        <v>0</v>
      </c>
      <c r="CZ110" s="31">
        <v>0</v>
      </c>
      <c r="DA110" s="41">
        <v>0</v>
      </c>
      <c r="DB110" s="41">
        <v>0</v>
      </c>
      <c r="DC110" s="41">
        <v>0</v>
      </c>
      <c r="DD110" s="41">
        <v>0</v>
      </c>
      <c r="DE110" s="41">
        <v>0</v>
      </c>
      <c r="DF110" s="41">
        <v>0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0</v>
      </c>
      <c r="DP110" s="41"/>
      <c r="DQ110" s="31">
        <f>'[20]Pivot COR'!AB59</f>
        <v>0</v>
      </c>
      <c r="DR110" s="31">
        <f>'[20]Pivot COR'!AC59</f>
        <v>0</v>
      </c>
      <c r="DS110" s="31">
        <f>'[20]Pivot COR'!AD59</f>
        <v>0</v>
      </c>
      <c r="DT110" s="31">
        <f>'[20]Pivot COR'!AE59</f>
        <v>0</v>
      </c>
      <c r="DU110" s="31">
        <f>'[20]Pivot COR'!AF59</f>
        <v>0</v>
      </c>
      <c r="DV110" s="31">
        <f>'[20]Pivot COR'!AG59</f>
        <v>0</v>
      </c>
      <c r="DW110" s="60">
        <f>SUM('Gross Plant'!$AH110:$AM110)/SUM('Gross Plant'!$AH$157:$AM$157)*$DW$157</f>
        <v>0</v>
      </c>
      <c r="DX110" s="60">
        <f>-SUM('Gross Plant'!$AH110:$AM110)/SUM('Gross Plant'!$AH$157:$AM$157)*'Capital Spending'!D$12*Reserve!$DW$1</f>
        <v>0</v>
      </c>
      <c r="DY110" s="60">
        <f>-SUM('Gross Plant'!$AH110:$AM110)/SUM('Gross Plant'!$AH$157:$AM$157)*'Capital Spending'!E$12*Reserve!$DW$1</f>
        <v>0</v>
      </c>
      <c r="DZ110" s="60">
        <f>-SUM('Gross Plant'!$AH110:$AM110)/SUM('Gross Plant'!$AH$157:$AM$157)*'Capital Spending'!F$12*Reserve!$DW$1</f>
        <v>0</v>
      </c>
      <c r="EA110" s="60">
        <f>-SUM('Gross Plant'!$AH110:$AM110)/SUM('Gross Plant'!$AH$157:$AM$157)*'Capital Spending'!G$12*Reserve!$DW$1</f>
        <v>0</v>
      </c>
      <c r="EB110" s="60">
        <f>-SUM('Gross Plant'!$AH110:$AM110)/SUM('Gross Plant'!$AH$157:$AM$157)*'Capital Spending'!H$12*Reserve!$DW$1</f>
        <v>0</v>
      </c>
      <c r="EC110" s="60">
        <f>-SUM('Gross Plant'!$AH110:$AM110)/SUM('Gross Plant'!$AH$157:$AM$157)*'Capital Spending'!I$12*Reserve!$DW$1</f>
        <v>0</v>
      </c>
      <c r="ED110" s="60">
        <f>-SUM('Gross Plant'!$AH110:$AM110)/SUM('Gross Plant'!$AH$157:$AM$157)*'Capital Spending'!J$12*Reserve!$DW$1</f>
        <v>0</v>
      </c>
      <c r="EE110" s="60">
        <f>-SUM('Gross Plant'!$AH110:$AM110)/SUM('Gross Plant'!$AH$157:$AM$157)*'Capital Spending'!K$12*Reserve!$DW$1</f>
        <v>0</v>
      </c>
      <c r="EF110" s="60">
        <f>-SUM('Gross Plant'!$AH110:$AM110)/SUM('Gross Plant'!$AH$157:$AM$157)*'Capital Spending'!L$12*Reserve!$DW$1</f>
        <v>0</v>
      </c>
      <c r="EG110" s="60">
        <f>-SUM('Gross Plant'!$AH110:$AM110)/SUM('Gross Plant'!$AH$157:$AM$157)*'Capital Spending'!M$12*Reserve!$DW$1</f>
        <v>0</v>
      </c>
      <c r="EH110" s="60">
        <f>-SUM('Gross Plant'!$AH110:$AM110)/SUM('Gross Plant'!$AH$157:$AM$157)*'Capital Spending'!N$12*Reserve!$DW$1</f>
        <v>0</v>
      </c>
      <c r="EI110" s="60">
        <f>-SUM('Gross Plant'!$AH110:$AM110)/SUM('Gross Plant'!$AH$157:$AM$157)*'Capital Spending'!O$12*Reserve!$DW$1</f>
        <v>0</v>
      </c>
      <c r="EJ110" s="60">
        <f>-SUM('Gross Plant'!$AH110:$AM110)/SUM('Gross Plant'!$AH$157:$AM$157)*'Capital Spending'!P$12*Reserve!$DW$1</f>
        <v>0</v>
      </c>
      <c r="EK110" s="60">
        <f>-SUM('Gross Plant'!$AH110:$AM110)/SUM('Gross Plant'!$AH$157:$AM$157)*'Capital Spending'!Q$12*Reserve!$DW$1</f>
        <v>0</v>
      </c>
      <c r="EL110" s="60">
        <f>-SUM('Gross Plant'!$AH110:$AM110)/SUM('Gross Plant'!$AH$157:$AM$157)*'Capital Spending'!R$12*Reserve!$DW$1</f>
        <v>0</v>
      </c>
      <c r="EM110" s="60">
        <f>-SUM('Gross Plant'!$AH110:$AM110)/SUM('Gross Plant'!$AH$157:$AM$157)*'Capital Spending'!S$12*Reserve!$DW$1</f>
        <v>0</v>
      </c>
      <c r="EN110" s="60">
        <f>-SUM('Gross Plant'!$AH110:$AM110)/SUM('Gross Plant'!$AH$157:$AM$157)*'Capital Spending'!T$12*Reserve!$DW$1</f>
        <v>0</v>
      </c>
      <c r="EO110" s="60">
        <f>-SUM('Gross Plant'!$AH110:$AM110)/SUM('Gross Plant'!$AH$157:$AM$157)*'Capital Spending'!U$12*Reserve!$DW$1</f>
        <v>0</v>
      </c>
      <c r="EP110" s="60">
        <f>-SUM('Gross Plant'!$AH110:$AM110)/SUM('Gross Plant'!$AH$157:$AM$157)*'Capital Spending'!V$12*Reserve!$DW$1</f>
        <v>0</v>
      </c>
      <c r="EQ110" s="60">
        <f>-SUM('Gross Plant'!$AH110:$AM110)/SUM('Gross Plant'!$AH$157:$AM$157)*'Capital Spending'!W$12*Reserve!$DW$1</f>
        <v>0</v>
      </c>
    </row>
    <row r="111" spans="1:147">
      <c r="A111" s="51">
        <v>36701</v>
      </c>
      <c r="B111" t="s">
        <v>47</v>
      </c>
      <c r="C111" s="53">
        <f t="shared" si="157"/>
        <v>17587856.574696023</v>
      </c>
      <c r="D111" s="53">
        <f t="shared" si="158"/>
        <v>18289712.331949748</v>
      </c>
      <c r="E111" s="72">
        <f>'[20]Pivot End Balances'!AA60</f>
        <v>17293916.539999999</v>
      </c>
      <c r="F111" s="41">
        <f t="shared" si="159"/>
        <v>17343506.300000001</v>
      </c>
      <c r="G111" s="41">
        <f t="shared" si="160"/>
        <v>17392547.07</v>
      </c>
      <c r="H111" s="41">
        <f t="shared" si="161"/>
        <v>17441417.140000001</v>
      </c>
      <c r="I111" s="41">
        <f t="shared" si="162"/>
        <v>17490287.210000001</v>
      </c>
      <c r="J111" s="41">
        <f t="shared" si="163"/>
        <v>17539157.280000001</v>
      </c>
      <c r="K111" s="41">
        <f t="shared" si="164"/>
        <v>17588027.350000001</v>
      </c>
      <c r="L111" s="41">
        <f t="shared" si="165"/>
        <v>17636842.230049919</v>
      </c>
      <c r="M111" s="41">
        <f t="shared" si="166"/>
        <v>17685657.110099837</v>
      </c>
      <c r="N111" s="41">
        <f t="shared" si="167"/>
        <v>17734471.990149755</v>
      </c>
      <c r="O111" s="41">
        <f t="shared" si="168"/>
        <v>17783286.870199673</v>
      </c>
      <c r="P111" s="41">
        <f t="shared" si="169"/>
        <v>17832101.750249591</v>
      </c>
      <c r="Q111" s="41">
        <f t="shared" si="170"/>
        <v>17880916.630299509</v>
      </c>
      <c r="R111" s="41">
        <f t="shared" si="171"/>
        <v>17929731.510349426</v>
      </c>
      <c r="S111" s="41">
        <f t="shared" si="172"/>
        <v>17978546.390399344</v>
      </c>
      <c r="T111" s="41">
        <f t="shared" si="173"/>
        <v>18027361.270449262</v>
      </c>
      <c r="U111" s="41">
        <f t="shared" si="174"/>
        <v>18071086.44736601</v>
      </c>
      <c r="V111" s="41">
        <f t="shared" si="175"/>
        <v>18114811.624282759</v>
      </c>
      <c r="W111" s="41">
        <f t="shared" si="176"/>
        <v>18158536.801199507</v>
      </c>
      <c r="X111" s="41">
        <f t="shared" si="177"/>
        <v>18202261.978116255</v>
      </c>
      <c r="Y111" s="41">
        <f t="shared" si="178"/>
        <v>18245987.155033004</v>
      </c>
      <c r="Z111" s="41">
        <f t="shared" si="179"/>
        <v>18289712.331949752</v>
      </c>
      <c r="AA111" s="41">
        <f t="shared" si="180"/>
        <v>18333437.5088665</v>
      </c>
      <c r="AB111" s="41">
        <f t="shared" si="181"/>
        <v>18377162.685783248</v>
      </c>
      <c r="AC111" s="41">
        <f t="shared" si="182"/>
        <v>18420887.862699997</v>
      </c>
      <c r="AD111" s="41">
        <f t="shared" si="183"/>
        <v>18464613.039616745</v>
      </c>
      <c r="AE111" s="41">
        <f t="shared" si="184"/>
        <v>18508338.216533493</v>
      </c>
      <c r="AF111" s="41">
        <f t="shared" si="185"/>
        <v>18552063.393450242</v>
      </c>
      <c r="AG111" s="23">
        <f t="shared" si="186"/>
        <v>18289712</v>
      </c>
      <c r="AH111" s="83">
        <f>'[25]Kentucky Direct'!E39</f>
        <v>2.1100000000000001E-2</v>
      </c>
      <c r="AI111" s="83">
        <f>'[25]Kentucky Direct'!F39</f>
        <v>1.89E-2</v>
      </c>
      <c r="AJ111" s="31">
        <f>'[20]Pivot Additions'!AB60</f>
        <v>48870.07</v>
      </c>
      <c r="AK111" s="31">
        <f>'[20]Pivot Additions'!AC60</f>
        <v>48870.07</v>
      </c>
      <c r="AL111" s="31">
        <f>'[20]Pivot Additions'!AD60</f>
        <v>48870.07</v>
      </c>
      <c r="AM111" s="31">
        <f>'[20]Pivot Additions'!AE60</f>
        <v>48870.07</v>
      </c>
      <c r="AN111" s="31">
        <f>'[20]Pivot Additions'!AF60</f>
        <v>48870.07</v>
      </c>
      <c r="AO111" s="31">
        <f>'[20]Pivot Additions'!AG60</f>
        <v>48870.07</v>
      </c>
      <c r="AP111" s="41">
        <f>IF('Net Plant'!I111&gt;0,'Gross Plant'!L111*$AH111/12,0)</f>
        <v>48814.880049916661</v>
      </c>
      <c r="AQ111" s="41">
        <f>IF('Net Plant'!J111&gt;0,'Gross Plant'!M111*$AH111/12,0)</f>
        <v>48814.880049916661</v>
      </c>
      <c r="AR111" s="41">
        <f>IF('Net Plant'!K111&gt;0,'Gross Plant'!N111*$AH111/12,0)</f>
        <v>48814.880049916661</v>
      </c>
      <c r="AS111" s="41">
        <f>IF('Net Plant'!L111&gt;0,'Gross Plant'!O111*$AH111/12,0)</f>
        <v>48814.880049916661</v>
      </c>
      <c r="AT111" s="41">
        <f>IF('Net Plant'!M111&gt;0,'Gross Plant'!P111*$AH111/12,0)</f>
        <v>48814.880049916661</v>
      </c>
      <c r="AU111" s="41">
        <f>IF('Net Plant'!N111&gt;0,'Gross Plant'!Q111*$AH111/12,0)</f>
        <v>48814.880049916661</v>
      </c>
      <c r="AV111" s="41">
        <f>IF('Net Plant'!O111&gt;0,'Gross Plant'!R111*$AH111/12,0)</f>
        <v>48814.880049916661</v>
      </c>
      <c r="AW111" s="41">
        <f>IF('Net Plant'!P111&gt;0,'Gross Plant'!S111*$AH111/12,0)</f>
        <v>48814.880049916661</v>
      </c>
      <c r="AX111" s="41">
        <f>IF('Net Plant'!Q111&gt;0,'Gross Plant'!T111*$AH111/12,0)</f>
        <v>48814.880049916661</v>
      </c>
      <c r="AY111" s="41">
        <f>IF('Net Plant'!R111&gt;0,'Gross Plant'!U111*$AI111/12,0)</f>
        <v>43725.176916750002</v>
      </c>
      <c r="AZ111" s="41">
        <f>IF('Net Plant'!S111&gt;0,'Gross Plant'!V111*$AI111/12,0)</f>
        <v>43725.176916750002</v>
      </c>
      <c r="BA111" s="41">
        <f>IF('Net Plant'!T111&gt;0,'Gross Plant'!W111*$AI111/12,0)</f>
        <v>43725.176916750002</v>
      </c>
      <c r="BB111" s="41">
        <f>IF('Net Plant'!U111&gt;0,'Gross Plant'!X111*$AI111/12,0)</f>
        <v>43725.176916750002</v>
      </c>
      <c r="BC111" s="41">
        <f>IF('Net Plant'!V111&gt;0,'Gross Plant'!Y111*$AI111/12,0)</f>
        <v>43725.176916750002</v>
      </c>
      <c r="BD111" s="41">
        <f>IF('Net Plant'!W111&gt;0,'Gross Plant'!Z111*$AI111/12,0)</f>
        <v>43725.176916750002</v>
      </c>
      <c r="BE111" s="41">
        <f>IF('Net Plant'!X111&gt;0,'Gross Plant'!AA111*$AI111/12,0)</f>
        <v>43725.176916750002</v>
      </c>
      <c r="BF111" s="41">
        <f>IF('Net Plant'!Y111&gt;0,'Gross Plant'!AB111*$AI111/12,0)</f>
        <v>43725.176916750002</v>
      </c>
      <c r="BG111" s="41">
        <f>IF('Net Plant'!Z111&gt;0,'Gross Plant'!AC111*$AI111/12,0)</f>
        <v>43725.176916750002</v>
      </c>
      <c r="BH111" s="41">
        <f>IF('Net Plant'!AA111&gt;0,'Gross Plant'!AD111*$AI111/12,0)</f>
        <v>43725.176916750002</v>
      </c>
      <c r="BI111" s="41">
        <f>IF('Net Plant'!AB111&gt;0,'Gross Plant'!AE111*$AI111/12,0)</f>
        <v>43725.176916750002</v>
      </c>
      <c r="BJ111" s="41">
        <f>IF('Net Plant'!AC111&gt;0,'Gross Plant'!AF111*$AI111/12,0)</f>
        <v>43725.176916750002</v>
      </c>
      <c r="BK111" s="23">
        <f t="shared" si="187"/>
        <v>524702.12300100015</v>
      </c>
      <c r="BL111" s="41"/>
      <c r="BM111" s="31">
        <f>'[20]Pivot Retires'!AB60</f>
        <v>0</v>
      </c>
      <c r="BN111" s="31">
        <f>'[20]Pivot Retires'!AC60</f>
        <v>0</v>
      </c>
      <c r="BO111" s="31">
        <f>'[20]Pivot Retires'!AD60</f>
        <v>0</v>
      </c>
      <c r="BP111" s="31">
        <f>'[20]Pivot Retires'!AE60</f>
        <v>0</v>
      </c>
      <c r="BQ111" s="31">
        <f>'[20]Pivot Retires'!AF60</f>
        <v>0</v>
      </c>
      <c r="BR111" s="31">
        <f>'[20]Pivot Retires'!AG60</f>
        <v>0</v>
      </c>
      <c r="BS111" s="31">
        <f>'Gross Plant'!BQ111</f>
        <v>0</v>
      </c>
      <c r="BT111" s="41">
        <f>'Gross Plant'!BR111</f>
        <v>0</v>
      </c>
      <c r="BU111" s="41">
        <f>'Gross Plant'!BS111</f>
        <v>0</v>
      </c>
      <c r="BV111" s="41">
        <f>'Gross Plant'!BT111</f>
        <v>0</v>
      </c>
      <c r="BW111" s="41">
        <f>'Gross Plant'!BU111</f>
        <v>0</v>
      </c>
      <c r="BX111" s="41">
        <f>'Gross Plant'!BV111</f>
        <v>0</v>
      </c>
      <c r="BY111" s="41">
        <f>'Gross Plant'!BW111</f>
        <v>0</v>
      </c>
      <c r="BZ111" s="41">
        <f>'Gross Plant'!BX111</f>
        <v>0</v>
      </c>
      <c r="CA111" s="41">
        <f>'Gross Plant'!BY111</f>
        <v>0</v>
      </c>
      <c r="CB111" s="41">
        <f>'Gross Plant'!BZ111</f>
        <v>0</v>
      </c>
      <c r="CC111" s="41">
        <f>'Gross Plant'!CA111</f>
        <v>0</v>
      </c>
      <c r="CD111" s="41">
        <f>'Gross Plant'!CB111</f>
        <v>0</v>
      </c>
      <c r="CE111" s="41">
        <f>'Gross Plant'!CC111</f>
        <v>0</v>
      </c>
      <c r="CF111" s="41">
        <f>'Gross Plant'!CD111</f>
        <v>0</v>
      </c>
      <c r="CG111" s="41">
        <f>'Gross Plant'!CE111</f>
        <v>0</v>
      </c>
      <c r="CH111" s="41">
        <f>'Gross Plant'!CF111</f>
        <v>0</v>
      </c>
      <c r="CI111" s="41">
        <f>'Gross Plant'!CG111</f>
        <v>0</v>
      </c>
      <c r="CJ111" s="41">
        <f>'Gross Plant'!CH111</f>
        <v>0</v>
      </c>
      <c r="CK111" s="41">
        <f>'Gross Plant'!CI111</f>
        <v>0</v>
      </c>
      <c r="CL111" s="41">
        <f>'Gross Plant'!CJ111</f>
        <v>0</v>
      </c>
      <c r="CM111" s="41">
        <f>'Gross Plant'!CK111</f>
        <v>0</v>
      </c>
      <c r="CN111" s="41"/>
      <c r="CO111" s="31">
        <f>'[20]Pivot Transfers'!AB60</f>
        <v>0</v>
      </c>
      <c r="CP111" s="31">
        <f>'[20]Pivot Transfers'!AC60</f>
        <v>0</v>
      </c>
      <c r="CQ111" s="31">
        <f>'[20]Pivot Transfers'!AD60</f>
        <v>0</v>
      </c>
      <c r="CR111" s="31">
        <f>'[20]Pivot Transfers'!AE60</f>
        <v>0</v>
      </c>
      <c r="CS111" s="31">
        <f>'[20]Pivot Transfers'!AF60</f>
        <v>0</v>
      </c>
      <c r="CT111" s="31">
        <f>'[20]Pivot Transfers'!AG60</f>
        <v>0</v>
      </c>
      <c r="CU111" s="31">
        <v>0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/>
      <c r="DQ111" s="31">
        <f>'[20]Pivot COR'!AB60</f>
        <v>719.69</v>
      </c>
      <c r="DR111" s="31">
        <f>'[20]Pivot COR'!AC60</f>
        <v>170.7</v>
      </c>
      <c r="DS111" s="31">
        <f>'[20]Pivot COR'!AD60</f>
        <v>0</v>
      </c>
      <c r="DT111" s="31">
        <f>'[20]Pivot COR'!AE60</f>
        <v>0</v>
      </c>
      <c r="DU111" s="31">
        <f>'[20]Pivot COR'!AF60</f>
        <v>0</v>
      </c>
      <c r="DV111" s="31">
        <f>'[20]Pivot COR'!AG60</f>
        <v>0</v>
      </c>
      <c r="DW111" s="60">
        <f>SUM('Gross Plant'!$AH111:$AM111)/SUM('Gross Plant'!$AH$157:$AM$157)*$DW$157</f>
        <v>0</v>
      </c>
      <c r="DX111" s="60">
        <f>-SUM('Gross Plant'!$AH111:$AM111)/SUM('Gross Plant'!$AH$157:$AM$157)*'Capital Spending'!D$12*Reserve!$DW$1</f>
        <v>0</v>
      </c>
      <c r="DY111" s="60">
        <f>-SUM('Gross Plant'!$AH111:$AM111)/SUM('Gross Plant'!$AH$157:$AM$157)*'Capital Spending'!E$12*Reserve!$DW$1</f>
        <v>0</v>
      </c>
      <c r="DZ111" s="60">
        <f>-SUM('Gross Plant'!$AH111:$AM111)/SUM('Gross Plant'!$AH$157:$AM$157)*'Capital Spending'!F$12*Reserve!$DW$1</f>
        <v>0</v>
      </c>
      <c r="EA111" s="60">
        <f>-SUM('Gross Plant'!$AH111:$AM111)/SUM('Gross Plant'!$AH$157:$AM$157)*'Capital Spending'!G$12*Reserve!$DW$1</f>
        <v>0</v>
      </c>
      <c r="EB111" s="60">
        <f>-SUM('Gross Plant'!$AH111:$AM111)/SUM('Gross Plant'!$AH$157:$AM$157)*'Capital Spending'!H$12*Reserve!$DW$1</f>
        <v>0</v>
      </c>
      <c r="EC111" s="60">
        <f>-SUM('Gross Plant'!$AH111:$AM111)/SUM('Gross Plant'!$AH$157:$AM$157)*'Capital Spending'!I$12*Reserve!$DW$1</f>
        <v>0</v>
      </c>
      <c r="ED111" s="60">
        <f>-SUM('Gross Plant'!$AH111:$AM111)/SUM('Gross Plant'!$AH$157:$AM$157)*'Capital Spending'!J$12*Reserve!$DW$1</f>
        <v>0</v>
      </c>
      <c r="EE111" s="60">
        <f>-SUM('Gross Plant'!$AH111:$AM111)/SUM('Gross Plant'!$AH$157:$AM$157)*'Capital Spending'!K$12*Reserve!$DW$1</f>
        <v>0</v>
      </c>
      <c r="EF111" s="60">
        <f>-SUM('Gross Plant'!$AH111:$AM111)/SUM('Gross Plant'!$AH$157:$AM$157)*'Capital Spending'!L$12*Reserve!$DW$1</f>
        <v>0</v>
      </c>
      <c r="EG111" s="60">
        <f>-SUM('Gross Plant'!$AH111:$AM111)/SUM('Gross Plant'!$AH$157:$AM$157)*'Capital Spending'!M$12*Reserve!$DW$1</f>
        <v>0</v>
      </c>
      <c r="EH111" s="60">
        <f>-SUM('Gross Plant'!$AH111:$AM111)/SUM('Gross Plant'!$AH$157:$AM$157)*'Capital Spending'!N$12*Reserve!$DW$1</f>
        <v>0</v>
      </c>
      <c r="EI111" s="60">
        <f>-SUM('Gross Plant'!$AH111:$AM111)/SUM('Gross Plant'!$AH$157:$AM$157)*'Capital Spending'!O$12*Reserve!$DW$1</f>
        <v>0</v>
      </c>
      <c r="EJ111" s="60">
        <f>-SUM('Gross Plant'!$AH111:$AM111)/SUM('Gross Plant'!$AH$157:$AM$157)*'Capital Spending'!P$12*Reserve!$DW$1</f>
        <v>0</v>
      </c>
      <c r="EK111" s="60">
        <f>-SUM('Gross Plant'!$AH111:$AM111)/SUM('Gross Plant'!$AH$157:$AM$157)*'Capital Spending'!Q$12*Reserve!$DW$1</f>
        <v>0</v>
      </c>
      <c r="EL111" s="60">
        <f>-SUM('Gross Plant'!$AH111:$AM111)/SUM('Gross Plant'!$AH$157:$AM$157)*'Capital Spending'!R$12*Reserve!$DW$1</f>
        <v>0</v>
      </c>
      <c r="EM111" s="60">
        <f>-SUM('Gross Plant'!$AH111:$AM111)/SUM('Gross Plant'!$AH$157:$AM$157)*'Capital Spending'!S$12*Reserve!$DW$1</f>
        <v>0</v>
      </c>
      <c r="EN111" s="60">
        <f>-SUM('Gross Plant'!$AH111:$AM111)/SUM('Gross Plant'!$AH$157:$AM$157)*'Capital Spending'!T$12*Reserve!$DW$1</f>
        <v>0</v>
      </c>
      <c r="EO111" s="60">
        <f>-SUM('Gross Plant'!$AH111:$AM111)/SUM('Gross Plant'!$AH$157:$AM$157)*'Capital Spending'!U$12*Reserve!$DW$1</f>
        <v>0</v>
      </c>
      <c r="EP111" s="60">
        <f>-SUM('Gross Plant'!$AH111:$AM111)/SUM('Gross Plant'!$AH$157:$AM$157)*'Capital Spending'!V$12*Reserve!$DW$1</f>
        <v>0</v>
      </c>
      <c r="EQ111" s="60">
        <f>-SUM('Gross Plant'!$AH111:$AM111)/SUM('Gross Plant'!$AH$157:$AM$157)*'Capital Spending'!W$12*Reserve!$DW$1</f>
        <v>0</v>
      </c>
    </row>
    <row r="112" spans="1:147">
      <c r="A112" s="51">
        <v>36900</v>
      </c>
      <c r="B112" t="s">
        <v>48</v>
      </c>
      <c r="C112" s="53">
        <f t="shared" si="157"/>
        <v>250741.58560915387</v>
      </c>
      <c r="D112" s="53">
        <f t="shared" si="158"/>
        <v>267055.03536699997</v>
      </c>
      <c r="E112" s="72">
        <f>'[20]Pivot End Balances'!AA61</f>
        <v>244253.12</v>
      </c>
      <c r="F112" s="41">
        <f t="shared" si="159"/>
        <v>245334.53</v>
      </c>
      <c r="G112" s="41">
        <f t="shared" si="160"/>
        <v>246415.94</v>
      </c>
      <c r="H112" s="41">
        <f t="shared" si="161"/>
        <v>247497.35</v>
      </c>
      <c r="I112" s="41">
        <f t="shared" si="162"/>
        <v>248578.76</v>
      </c>
      <c r="J112" s="41">
        <f t="shared" si="163"/>
        <v>249660.17</v>
      </c>
      <c r="K112" s="41">
        <f t="shared" si="164"/>
        <v>250741.58000000002</v>
      </c>
      <c r="L112" s="41">
        <f t="shared" si="165"/>
        <v>251822.99347233336</v>
      </c>
      <c r="M112" s="41">
        <f t="shared" si="166"/>
        <v>252904.4069446667</v>
      </c>
      <c r="N112" s="41">
        <f t="shared" si="167"/>
        <v>253985.82041700004</v>
      </c>
      <c r="O112" s="41">
        <f t="shared" si="168"/>
        <v>255067.23388933338</v>
      </c>
      <c r="P112" s="41">
        <f t="shared" si="169"/>
        <v>256148.64736166672</v>
      </c>
      <c r="Q112" s="41">
        <f t="shared" si="170"/>
        <v>257230.06083400006</v>
      </c>
      <c r="R112" s="41">
        <f t="shared" si="171"/>
        <v>258311.4743063334</v>
      </c>
      <c r="S112" s="41">
        <f t="shared" si="172"/>
        <v>259392.88777866674</v>
      </c>
      <c r="T112" s="41">
        <f t="shared" si="173"/>
        <v>260474.30125100008</v>
      </c>
      <c r="U112" s="41">
        <f t="shared" si="174"/>
        <v>261571.09027033343</v>
      </c>
      <c r="V112" s="41">
        <f t="shared" si="175"/>
        <v>262667.87928966677</v>
      </c>
      <c r="W112" s="41">
        <f t="shared" si="176"/>
        <v>263764.66830900009</v>
      </c>
      <c r="X112" s="41">
        <f t="shared" si="177"/>
        <v>264861.4573283334</v>
      </c>
      <c r="Y112" s="41">
        <f t="shared" si="178"/>
        <v>265958.24634766672</v>
      </c>
      <c r="Z112" s="41">
        <f t="shared" si="179"/>
        <v>267055.03536700003</v>
      </c>
      <c r="AA112" s="41">
        <f t="shared" si="180"/>
        <v>268151.82438633335</v>
      </c>
      <c r="AB112" s="41">
        <f t="shared" si="181"/>
        <v>269248.61340566666</v>
      </c>
      <c r="AC112" s="41">
        <f t="shared" si="182"/>
        <v>270345.40242499998</v>
      </c>
      <c r="AD112" s="41">
        <f t="shared" si="183"/>
        <v>271442.19144433329</v>
      </c>
      <c r="AE112" s="41">
        <f t="shared" si="184"/>
        <v>272538.98046366661</v>
      </c>
      <c r="AF112" s="41">
        <f t="shared" si="185"/>
        <v>273635.76948299992</v>
      </c>
      <c r="AG112" s="23">
        <f t="shared" si="186"/>
        <v>267055</v>
      </c>
      <c r="AH112" s="83">
        <f>'[25]Kentucky Direct'!E40</f>
        <v>2.1100000000000001E-2</v>
      </c>
      <c r="AI112" s="83">
        <f>'[25]Kentucky Direct'!F40</f>
        <v>2.1399999999999999E-2</v>
      </c>
      <c r="AJ112" s="31">
        <f>'[20]Pivot Additions'!AB61</f>
        <v>1081.4100000000001</v>
      </c>
      <c r="AK112" s="31">
        <f>'[20]Pivot Additions'!AC61</f>
        <v>1081.4100000000001</v>
      </c>
      <c r="AL112" s="31">
        <f>'[20]Pivot Additions'!AD61</f>
        <v>1081.4100000000001</v>
      </c>
      <c r="AM112" s="31">
        <f>'[20]Pivot Additions'!AE61</f>
        <v>1081.4100000000001</v>
      </c>
      <c r="AN112" s="31">
        <f>'[20]Pivot Additions'!AF61</f>
        <v>1081.4100000000001</v>
      </c>
      <c r="AO112" s="31">
        <f>'[20]Pivot Additions'!AG61</f>
        <v>1081.4100000000001</v>
      </c>
      <c r="AP112" s="41">
        <f>IF('Net Plant'!I112&gt;0,'Gross Plant'!L112*$AH112/12,0)</f>
        <v>1081.4134723333334</v>
      </c>
      <c r="AQ112" s="41">
        <f>IF('Net Plant'!J112&gt;0,'Gross Plant'!M112*$AH112/12,0)</f>
        <v>1081.4134723333334</v>
      </c>
      <c r="AR112" s="41">
        <f>IF('Net Plant'!K112&gt;0,'Gross Plant'!N112*$AH112/12,0)</f>
        <v>1081.4134723333334</v>
      </c>
      <c r="AS112" s="41">
        <f>IF('Net Plant'!L112&gt;0,'Gross Plant'!O112*$AH112/12,0)</f>
        <v>1081.4134723333334</v>
      </c>
      <c r="AT112" s="41">
        <f>IF('Net Plant'!M112&gt;0,'Gross Plant'!P112*$AH112/12,0)</f>
        <v>1081.4134723333334</v>
      </c>
      <c r="AU112" s="41">
        <f>IF('Net Plant'!N112&gt;0,'Gross Plant'!Q112*$AH112/12,0)</f>
        <v>1081.4134723333334</v>
      </c>
      <c r="AV112" s="41">
        <f>IF('Net Plant'!O112&gt;0,'Gross Plant'!R112*$AH112/12,0)</f>
        <v>1081.4134723333334</v>
      </c>
      <c r="AW112" s="41">
        <f>IF('Net Plant'!P112&gt;0,'Gross Plant'!S112*$AH112/12,0)</f>
        <v>1081.4134723333334</v>
      </c>
      <c r="AX112" s="41">
        <f>IF('Net Plant'!Q112&gt;0,'Gross Plant'!T112*$AH112/12,0)</f>
        <v>1081.4134723333334</v>
      </c>
      <c r="AY112" s="41">
        <f>IF('Net Plant'!R112&gt;0,'Gross Plant'!U112*$AI112/12,0)</f>
        <v>1096.7890193333333</v>
      </c>
      <c r="AZ112" s="41">
        <f>IF('Net Plant'!S112&gt;0,'Gross Plant'!V112*$AI112/12,0)</f>
        <v>1096.7890193333333</v>
      </c>
      <c r="BA112" s="41">
        <f>IF('Net Plant'!T112&gt;0,'Gross Plant'!W112*$AI112/12,0)</f>
        <v>1096.7890193333333</v>
      </c>
      <c r="BB112" s="41">
        <f>IF('Net Plant'!U112&gt;0,'Gross Plant'!X112*$AI112/12,0)</f>
        <v>1096.7890193333333</v>
      </c>
      <c r="BC112" s="41">
        <f>IF('Net Plant'!V112&gt;0,'Gross Plant'!Y112*$AI112/12,0)</f>
        <v>1096.7890193333333</v>
      </c>
      <c r="BD112" s="41">
        <f>IF('Net Plant'!W112&gt;0,'Gross Plant'!Z112*$AI112/12,0)</f>
        <v>1096.7890193333333</v>
      </c>
      <c r="BE112" s="41">
        <f>IF('Net Plant'!X112&gt;0,'Gross Plant'!AA112*$AI112/12,0)</f>
        <v>1096.7890193333333</v>
      </c>
      <c r="BF112" s="41">
        <f>IF('Net Plant'!Y112&gt;0,'Gross Plant'!AB112*$AI112/12,0)</f>
        <v>1096.7890193333333</v>
      </c>
      <c r="BG112" s="41">
        <f>IF('Net Plant'!Z112&gt;0,'Gross Plant'!AC112*$AI112/12,0)</f>
        <v>1096.7890193333333</v>
      </c>
      <c r="BH112" s="41">
        <f>IF('Net Plant'!AA112&gt;0,'Gross Plant'!AD112*$AI112/12,0)</f>
        <v>1096.7890193333333</v>
      </c>
      <c r="BI112" s="41">
        <f>IF('Net Plant'!AB112&gt;0,'Gross Plant'!AE112*$AI112/12,0)</f>
        <v>1096.7890193333333</v>
      </c>
      <c r="BJ112" s="41">
        <f>IF('Net Plant'!AC112&gt;0,'Gross Plant'!AF112*$AI112/12,0)</f>
        <v>1096.7890193333333</v>
      </c>
      <c r="BK112" s="23">
        <f t="shared" si="187"/>
        <v>13161.468231999999</v>
      </c>
      <c r="BL112" s="41"/>
      <c r="BM112" s="31">
        <f>'[20]Pivot Retires'!AB61</f>
        <v>0</v>
      </c>
      <c r="BN112" s="31">
        <f>'[20]Pivot Retires'!AC61</f>
        <v>0</v>
      </c>
      <c r="BO112" s="31">
        <f>'[20]Pivot Retires'!AD61</f>
        <v>0</v>
      </c>
      <c r="BP112" s="31">
        <f>'[20]Pivot Retires'!AE61</f>
        <v>0</v>
      </c>
      <c r="BQ112" s="31">
        <f>'[20]Pivot Retires'!AF61</f>
        <v>0</v>
      </c>
      <c r="BR112" s="31">
        <f>'[20]Pivot Retires'!AG61</f>
        <v>0</v>
      </c>
      <c r="BS112" s="31">
        <f>'Gross Plant'!BQ112</f>
        <v>0</v>
      </c>
      <c r="BT112" s="41">
        <f>'Gross Plant'!BR112</f>
        <v>0</v>
      </c>
      <c r="BU112" s="41">
        <f>'Gross Plant'!BS112</f>
        <v>0</v>
      </c>
      <c r="BV112" s="41">
        <f>'Gross Plant'!BT112</f>
        <v>0</v>
      </c>
      <c r="BW112" s="41">
        <f>'Gross Plant'!BU112</f>
        <v>0</v>
      </c>
      <c r="BX112" s="41">
        <f>'Gross Plant'!BV112</f>
        <v>0</v>
      </c>
      <c r="BY112" s="41">
        <f>'Gross Plant'!BW112</f>
        <v>0</v>
      </c>
      <c r="BZ112" s="41">
        <f>'Gross Plant'!BX112</f>
        <v>0</v>
      </c>
      <c r="CA112" s="41">
        <f>'Gross Plant'!BY112</f>
        <v>0</v>
      </c>
      <c r="CB112" s="41">
        <f>'Gross Plant'!BZ112</f>
        <v>0</v>
      </c>
      <c r="CC112" s="41">
        <f>'Gross Plant'!CA112</f>
        <v>0</v>
      </c>
      <c r="CD112" s="41">
        <f>'Gross Plant'!CB112</f>
        <v>0</v>
      </c>
      <c r="CE112" s="41">
        <f>'Gross Plant'!CC112</f>
        <v>0</v>
      </c>
      <c r="CF112" s="41">
        <f>'Gross Plant'!CD112</f>
        <v>0</v>
      </c>
      <c r="CG112" s="41">
        <f>'Gross Plant'!CE112</f>
        <v>0</v>
      </c>
      <c r="CH112" s="41">
        <f>'Gross Plant'!CF112</f>
        <v>0</v>
      </c>
      <c r="CI112" s="41">
        <f>'Gross Plant'!CG112</f>
        <v>0</v>
      </c>
      <c r="CJ112" s="41">
        <f>'Gross Plant'!CH112</f>
        <v>0</v>
      </c>
      <c r="CK112" s="41">
        <f>'Gross Plant'!CI112</f>
        <v>0</v>
      </c>
      <c r="CL112" s="41">
        <f>'Gross Plant'!CJ112</f>
        <v>0</v>
      </c>
      <c r="CM112" s="41">
        <f>'Gross Plant'!CK112</f>
        <v>0</v>
      </c>
      <c r="CN112" s="41"/>
      <c r="CO112" s="31">
        <f>'[20]Pivot Transfers'!AB61</f>
        <v>0</v>
      </c>
      <c r="CP112" s="31">
        <f>'[20]Pivot Transfers'!AC61</f>
        <v>0</v>
      </c>
      <c r="CQ112" s="31">
        <f>'[20]Pivot Transfers'!AD61</f>
        <v>0</v>
      </c>
      <c r="CR112" s="31">
        <f>'[20]Pivot Transfers'!AE61</f>
        <v>0</v>
      </c>
      <c r="CS112" s="31">
        <f>'[20]Pivot Transfers'!AF61</f>
        <v>0</v>
      </c>
      <c r="CT112" s="31">
        <f>'[20]Pivot Transfers'!AG61</f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0</v>
      </c>
      <c r="DF112" s="41">
        <v>0</v>
      </c>
      <c r="DG112" s="41">
        <v>0</v>
      </c>
      <c r="DH112" s="41">
        <v>0</v>
      </c>
      <c r="DI112" s="41">
        <v>0</v>
      </c>
      <c r="DJ112" s="41">
        <v>0</v>
      </c>
      <c r="DK112" s="41">
        <v>0</v>
      </c>
      <c r="DL112" s="41">
        <v>0</v>
      </c>
      <c r="DM112" s="41">
        <v>0</v>
      </c>
      <c r="DN112" s="41">
        <v>0</v>
      </c>
      <c r="DO112" s="41">
        <v>0</v>
      </c>
      <c r="DP112" s="41"/>
      <c r="DQ112" s="31">
        <f>'[20]Pivot COR'!AB61</f>
        <v>0</v>
      </c>
      <c r="DR112" s="31">
        <f>'[20]Pivot COR'!AC61</f>
        <v>0</v>
      </c>
      <c r="DS112" s="31">
        <f>'[20]Pivot COR'!AD61</f>
        <v>0</v>
      </c>
      <c r="DT112" s="31">
        <f>'[20]Pivot COR'!AE61</f>
        <v>0</v>
      </c>
      <c r="DU112" s="31">
        <f>'[20]Pivot COR'!AF61</f>
        <v>0</v>
      </c>
      <c r="DV112" s="31">
        <f>'[20]Pivot COR'!AG61</f>
        <v>0</v>
      </c>
      <c r="DW112" s="60">
        <f>SUM('Gross Plant'!$AH112:$AM112)/SUM('Gross Plant'!$AH$157:$AM$157)*$DW$157</f>
        <v>0</v>
      </c>
      <c r="DX112" s="60">
        <f>-SUM('Gross Plant'!$AH112:$AM112)/SUM('Gross Plant'!$AH$157:$AM$157)*'Capital Spending'!D$12*Reserve!$DW$1</f>
        <v>0</v>
      </c>
      <c r="DY112" s="60">
        <f>-SUM('Gross Plant'!$AH112:$AM112)/SUM('Gross Plant'!$AH$157:$AM$157)*'Capital Spending'!E$12*Reserve!$DW$1</f>
        <v>0</v>
      </c>
      <c r="DZ112" s="60">
        <f>-SUM('Gross Plant'!$AH112:$AM112)/SUM('Gross Plant'!$AH$157:$AM$157)*'Capital Spending'!F$12*Reserve!$DW$1</f>
        <v>0</v>
      </c>
      <c r="EA112" s="60">
        <f>-SUM('Gross Plant'!$AH112:$AM112)/SUM('Gross Plant'!$AH$157:$AM$157)*'Capital Spending'!G$12*Reserve!$DW$1</f>
        <v>0</v>
      </c>
      <c r="EB112" s="60">
        <f>-SUM('Gross Plant'!$AH112:$AM112)/SUM('Gross Plant'!$AH$157:$AM$157)*'Capital Spending'!H$12*Reserve!$DW$1</f>
        <v>0</v>
      </c>
      <c r="EC112" s="60">
        <f>-SUM('Gross Plant'!$AH112:$AM112)/SUM('Gross Plant'!$AH$157:$AM$157)*'Capital Spending'!I$12*Reserve!$DW$1</f>
        <v>0</v>
      </c>
      <c r="ED112" s="60">
        <f>-SUM('Gross Plant'!$AH112:$AM112)/SUM('Gross Plant'!$AH$157:$AM$157)*'Capital Spending'!J$12*Reserve!$DW$1</f>
        <v>0</v>
      </c>
      <c r="EE112" s="60">
        <f>-SUM('Gross Plant'!$AH112:$AM112)/SUM('Gross Plant'!$AH$157:$AM$157)*'Capital Spending'!K$12*Reserve!$DW$1</f>
        <v>0</v>
      </c>
      <c r="EF112" s="60">
        <f>-SUM('Gross Plant'!$AH112:$AM112)/SUM('Gross Plant'!$AH$157:$AM$157)*'Capital Spending'!L$12*Reserve!$DW$1</f>
        <v>0</v>
      </c>
      <c r="EG112" s="60">
        <f>-SUM('Gross Plant'!$AH112:$AM112)/SUM('Gross Plant'!$AH$157:$AM$157)*'Capital Spending'!M$12*Reserve!$DW$1</f>
        <v>0</v>
      </c>
      <c r="EH112" s="60">
        <f>-SUM('Gross Plant'!$AH112:$AM112)/SUM('Gross Plant'!$AH$157:$AM$157)*'Capital Spending'!N$12*Reserve!$DW$1</f>
        <v>0</v>
      </c>
      <c r="EI112" s="60">
        <f>-SUM('Gross Plant'!$AH112:$AM112)/SUM('Gross Plant'!$AH$157:$AM$157)*'Capital Spending'!O$12*Reserve!$DW$1</f>
        <v>0</v>
      </c>
      <c r="EJ112" s="60">
        <f>-SUM('Gross Plant'!$AH112:$AM112)/SUM('Gross Plant'!$AH$157:$AM$157)*'Capital Spending'!P$12*Reserve!$DW$1</f>
        <v>0</v>
      </c>
      <c r="EK112" s="60">
        <f>-SUM('Gross Plant'!$AH112:$AM112)/SUM('Gross Plant'!$AH$157:$AM$157)*'Capital Spending'!Q$12*Reserve!$DW$1</f>
        <v>0</v>
      </c>
      <c r="EL112" s="60">
        <f>-SUM('Gross Plant'!$AH112:$AM112)/SUM('Gross Plant'!$AH$157:$AM$157)*'Capital Spending'!R$12*Reserve!$DW$1</f>
        <v>0</v>
      </c>
      <c r="EM112" s="60">
        <f>-SUM('Gross Plant'!$AH112:$AM112)/SUM('Gross Plant'!$AH$157:$AM$157)*'Capital Spending'!S$12*Reserve!$DW$1</f>
        <v>0</v>
      </c>
      <c r="EN112" s="60">
        <f>-SUM('Gross Plant'!$AH112:$AM112)/SUM('Gross Plant'!$AH$157:$AM$157)*'Capital Spending'!T$12*Reserve!$DW$1</f>
        <v>0</v>
      </c>
      <c r="EO112" s="60">
        <f>-SUM('Gross Plant'!$AH112:$AM112)/SUM('Gross Plant'!$AH$157:$AM$157)*'Capital Spending'!U$12*Reserve!$DW$1</f>
        <v>0</v>
      </c>
      <c r="EP112" s="60">
        <f>-SUM('Gross Plant'!$AH112:$AM112)/SUM('Gross Plant'!$AH$157:$AM$157)*'Capital Spending'!V$12*Reserve!$DW$1</f>
        <v>0</v>
      </c>
      <c r="EQ112" s="60">
        <f>-SUM('Gross Plant'!$AH112:$AM112)/SUM('Gross Plant'!$AH$157:$AM$157)*'Capital Spending'!W$12*Reserve!$DW$1</f>
        <v>0</v>
      </c>
    </row>
    <row r="113" spans="1:147">
      <c r="A113" s="51">
        <v>36901</v>
      </c>
      <c r="B113" t="s">
        <v>99</v>
      </c>
      <c r="C113" s="53">
        <f t="shared" si="157"/>
        <v>1395684.7836025963</v>
      </c>
      <c r="D113" s="53">
        <f t="shared" si="158"/>
        <v>1454876.2570157489</v>
      </c>
      <c r="E113" s="72">
        <f>'[20]Pivot End Balances'!AA62</f>
        <v>1372406.18</v>
      </c>
      <c r="F113" s="41">
        <f t="shared" si="159"/>
        <v>1376286.71</v>
      </c>
      <c r="G113" s="41">
        <f t="shared" si="160"/>
        <v>1380167.24</v>
      </c>
      <c r="H113" s="41">
        <f t="shared" si="161"/>
        <v>1384047.77</v>
      </c>
      <c r="I113" s="41">
        <f t="shared" si="162"/>
        <v>1387928.3</v>
      </c>
      <c r="J113" s="41">
        <f t="shared" si="163"/>
        <v>1391808.83</v>
      </c>
      <c r="K113" s="41">
        <f t="shared" si="164"/>
        <v>1395689.36</v>
      </c>
      <c r="L113" s="41">
        <f t="shared" si="165"/>
        <v>1399567.0569920833</v>
      </c>
      <c r="M113" s="41">
        <f t="shared" si="166"/>
        <v>1403444.7539841665</v>
      </c>
      <c r="N113" s="41">
        <f t="shared" si="167"/>
        <v>1407322.4509762498</v>
      </c>
      <c r="O113" s="41">
        <f t="shared" si="168"/>
        <v>1411200.147968333</v>
      </c>
      <c r="P113" s="41">
        <f t="shared" si="169"/>
        <v>1415077.8449604162</v>
      </c>
      <c r="Q113" s="41">
        <f t="shared" si="170"/>
        <v>1418955.5419524994</v>
      </c>
      <c r="R113" s="41">
        <f t="shared" si="171"/>
        <v>1422833.2389445826</v>
      </c>
      <c r="S113" s="41">
        <f t="shared" si="172"/>
        <v>1426710.9359366659</v>
      </c>
      <c r="T113" s="41">
        <f t="shared" si="173"/>
        <v>1430588.6329287491</v>
      </c>
      <c r="U113" s="41">
        <f t="shared" si="174"/>
        <v>1434636.5702765824</v>
      </c>
      <c r="V113" s="41">
        <f t="shared" si="175"/>
        <v>1438684.5076244157</v>
      </c>
      <c r="W113" s="41">
        <f t="shared" si="176"/>
        <v>1442732.444972249</v>
      </c>
      <c r="X113" s="41">
        <f t="shared" si="177"/>
        <v>1446780.3823200823</v>
      </c>
      <c r="Y113" s="41">
        <f t="shared" si="178"/>
        <v>1450828.3196679156</v>
      </c>
      <c r="Z113" s="41">
        <f t="shared" si="179"/>
        <v>1454876.2570157489</v>
      </c>
      <c r="AA113" s="41">
        <f t="shared" si="180"/>
        <v>1458924.1943635822</v>
      </c>
      <c r="AB113" s="41">
        <f t="shared" si="181"/>
        <v>1462972.1317114155</v>
      </c>
      <c r="AC113" s="41">
        <f t="shared" si="182"/>
        <v>1467020.0690592488</v>
      </c>
      <c r="AD113" s="41">
        <f t="shared" si="183"/>
        <v>1471068.0064070821</v>
      </c>
      <c r="AE113" s="41">
        <f t="shared" si="184"/>
        <v>1475115.9437549154</v>
      </c>
      <c r="AF113" s="41">
        <f t="shared" si="185"/>
        <v>1479163.8811027487</v>
      </c>
      <c r="AG113" s="23">
        <f t="shared" si="186"/>
        <v>1454876</v>
      </c>
      <c r="AH113" s="83">
        <f>'[25]Kentucky Direct'!E41</f>
        <v>2.0500000000000001E-2</v>
      </c>
      <c r="AI113" s="83">
        <f>'[25]Kentucky Direct'!F41</f>
        <v>2.1399999999999999E-2</v>
      </c>
      <c r="AJ113" s="31">
        <f>'[20]Pivot Additions'!AB62</f>
        <v>3880.53</v>
      </c>
      <c r="AK113" s="31">
        <f>'[20]Pivot Additions'!AC62</f>
        <v>3880.53</v>
      </c>
      <c r="AL113" s="31">
        <f>'[20]Pivot Additions'!AD62</f>
        <v>3880.53</v>
      </c>
      <c r="AM113" s="31">
        <f>'[20]Pivot Additions'!AE62</f>
        <v>3880.53</v>
      </c>
      <c r="AN113" s="31">
        <f>'[20]Pivot Additions'!AF62</f>
        <v>3880.53</v>
      </c>
      <c r="AO113" s="31">
        <f>'[20]Pivot Additions'!AG62</f>
        <v>3880.53</v>
      </c>
      <c r="AP113" s="41">
        <f>IF('Net Plant'!I113&gt;0,'Gross Plant'!L113*$AH113/12,0)</f>
        <v>3877.696992083334</v>
      </c>
      <c r="AQ113" s="41">
        <f>IF('Net Plant'!J113&gt;0,'Gross Plant'!M113*$AH113/12,0)</f>
        <v>3877.696992083334</v>
      </c>
      <c r="AR113" s="41">
        <f>IF('Net Plant'!K113&gt;0,'Gross Plant'!N113*$AH113/12,0)</f>
        <v>3877.696992083334</v>
      </c>
      <c r="AS113" s="41">
        <f>IF('Net Plant'!L113&gt;0,'Gross Plant'!O113*$AH113/12,0)</f>
        <v>3877.696992083334</v>
      </c>
      <c r="AT113" s="41">
        <f>IF('Net Plant'!M113&gt;0,'Gross Plant'!P113*$AH113/12,0)</f>
        <v>3877.696992083334</v>
      </c>
      <c r="AU113" s="41">
        <f>IF('Net Plant'!N113&gt;0,'Gross Plant'!Q113*$AH113/12,0)</f>
        <v>3877.696992083334</v>
      </c>
      <c r="AV113" s="41">
        <f>IF('Net Plant'!O113&gt;0,'Gross Plant'!R113*$AH113/12,0)</f>
        <v>3877.696992083334</v>
      </c>
      <c r="AW113" s="41">
        <f>IF('Net Plant'!P113&gt;0,'Gross Plant'!S113*$AH113/12,0)</f>
        <v>3877.696992083334</v>
      </c>
      <c r="AX113" s="41">
        <f>IF('Net Plant'!Q113&gt;0,'Gross Plant'!T113*$AH113/12,0)</f>
        <v>3877.696992083334</v>
      </c>
      <c r="AY113" s="41">
        <f>IF('Net Plant'!R113&gt;0,'Gross Plant'!U113*$AI113/12,0)</f>
        <v>4047.9373478333332</v>
      </c>
      <c r="AZ113" s="41">
        <f>IF('Net Plant'!S113&gt;0,'Gross Plant'!V113*$AI113/12,0)</f>
        <v>4047.9373478333332</v>
      </c>
      <c r="BA113" s="41">
        <f>IF('Net Plant'!T113&gt;0,'Gross Plant'!W113*$AI113/12,0)</f>
        <v>4047.9373478333332</v>
      </c>
      <c r="BB113" s="41">
        <f>IF('Net Plant'!U113&gt;0,'Gross Plant'!X113*$AI113/12,0)</f>
        <v>4047.9373478333332</v>
      </c>
      <c r="BC113" s="41">
        <f>IF('Net Plant'!V113&gt;0,'Gross Plant'!Y113*$AI113/12,0)</f>
        <v>4047.9373478333332</v>
      </c>
      <c r="BD113" s="41">
        <f>IF('Net Plant'!W113&gt;0,'Gross Plant'!Z113*$AI113/12,0)</f>
        <v>4047.9373478333332</v>
      </c>
      <c r="BE113" s="41">
        <f>IF('Net Plant'!X113&gt;0,'Gross Plant'!AA113*$AI113/12,0)</f>
        <v>4047.9373478333332</v>
      </c>
      <c r="BF113" s="41">
        <f>IF('Net Plant'!Y113&gt;0,'Gross Plant'!AB113*$AI113/12,0)</f>
        <v>4047.9373478333332</v>
      </c>
      <c r="BG113" s="41">
        <f>IF('Net Plant'!Z113&gt;0,'Gross Plant'!AC113*$AI113/12,0)</f>
        <v>4047.9373478333332</v>
      </c>
      <c r="BH113" s="41">
        <f>IF('Net Plant'!AA113&gt;0,'Gross Plant'!AD113*$AI113/12,0)</f>
        <v>4047.9373478333332</v>
      </c>
      <c r="BI113" s="41">
        <f>IF('Net Plant'!AB113&gt;0,'Gross Plant'!AE113*$AI113/12,0)</f>
        <v>4047.9373478333332</v>
      </c>
      <c r="BJ113" s="41">
        <f>IF('Net Plant'!AC113&gt;0,'Gross Plant'!AF113*$AI113/12,0)</f>
        <v>4047.9373478333332</v>
      </c>
      <c r="BK113" s="23">
        <f t="shared" si="187"/>
        <v>48575.248174000008</v>
      </c>
      <c r="BL113" s="41"/>
      <c r="BM113" s="31">
        <f>'[20]Pivot Retires'!AB62</f>
        <v>0</v>
      </c>
      <c r="BN113" s="31">
        <f>'[20]Pivot Retires'!AC62</f>
        <v>0</v>
      </c>
      <c r="BO113" s="31">
        <f>'[20]Pivot Retires'!AD62</f>
        <v>0</v>
      </c>
      <c r="BP113" s="31">
        <f>'[20]Pivot Retires'!AE62</f>
        <v>0</v>
      </c>
      <c r="BQ113" s="31">
        <f>'[20]Pivot Retires'!AF62</f>
        <v>0</v>
      </c>
      <c r="BR113" s="31">
        <f>'[20]Pivot Retires'!AG62</f>
        <v>0</v>
      </c>
      <c r="BS113" s="31">
        <f>'Gross Plant'!BQ113</f>
        <v>0</v>
      </c>
      <c r="BT113" s="41">
        <f>'Gross Plant'!BR113</f>
        <v>0</v>
      </c>
      <c r="BU113" s="41">
        <f>'Gross Plant'!BS113</f>
        <v>0</v>
      </c>
      <c r="BV113" s="41">
        <f>'Gross Plant'!BT113</f>
        <v>0</v>
      </c>
      <c r="BW113" s="41">
        <f>'Gross Plant'!BU113</f>
        <v>0</v>
      </c>
      <c r="BX113" s="41">
        <f>'Gross Plant'!BV113</f>
        <v>0</v>
      </c>
      <c r="BY113" s="41">
        <f>'Gross Plant'!BW113</f>
        <v>0</v>
      </c>
      <c r="BZ113" s="41">
        <f>'Gross Plant'!BX113</f>
        <v>0</v>
      </c>
      <c r="CA113" s="41">
        <f>'Gross Plant'!BY113</f>
        <v>0</v>
      </c>
      <c r="CB113" s="41">
        <f>'Gross Plant'!BZ113</f>
        <v>0</v>
      </c>
      <c r="CC113" s="41">
        <f>'Gross Plant'!CA113</f>
        <v>0</v>
      </c>
      <c r="CD113" s="41">
        <f>'Gross Plant'!CB113</f>
        <v>0</v>
      </c>
      <c r="CE113" s="41">
        <f>'Gross Plant'!CC113</f>
        <v>0</v>
      </c>
      <c r="CF113" s="41">
        <f>'Gross Plant'!CD113</f>
        <v>0</v>
      </c>
      <c r="CG113" s="41">
        <f>'Gross Plant'!CE113</f>
        <v>0</v>
      </c>
      <c r="CH113" s="41">
        <f>'Gross Plant'!CF113</f>
        <v>0</v>
      </c>
      <c r="CI113" s="41">
        <f>'Gross Plant'!CG113</f>
        <v>0</v>
      </c>
      <c r="CJ113" s="41">
        <f>'Gross Plant'!CH113</f>
        <v>0</v>
      </c>
      <c r="CK113" s="41">
        <f>'Gross Plant'!CI113</f>
        <v>0</v>
      </c>
      <c r="CL113" s="41">
        <f>'Gross Plant'!CJ113</f>
        <v>0</v>
      </c>
      <c r="CM113" s="41">
        <f>'Gross Plant'!CK113</f>
        <v>0</v>
      </c>
      <c r="CN113" s="41"/>
      <c r="CO113" s="31">
        <f>'[20]Pivot Transfers'!AB62</f>
        <v>0</v>
      </c>
      <c r="CP113" s="31">
        <f>'[20]Pivot Transfers'!AC62</f>
        <v>0</v>
      </c>
      <c r="CQ113" s="31">
        <f>'[20]Pivot Transfers'!AD62</f>
        <v>0</v>
      </c>
      <c r="CR113" s="31">
        <f>'[20]Pivot Transfers'!AE62</f>
        <v>0</v>
      </c>
      <c r="CS113" s="31">
        <f>'[20]Pivot Transfers'!AF62</f>
        <v>0</v>
      </c>
      <c r="CT113" s="31">
        <f>'[20]Pivot Transfers'!AG62</f>
        <v>0</v>
      </c>
      <c r="CU113" s="31">
        <v>0</v>
      </c>
      <c r="CV113" s="31">
        <v>0</v>
      </c>
      <c r="CW113" s="31">
        <v>0</v>
      </c>
      <c r="CX113" s="31">
        <v>0</v>
      </c>
      <c r="CY113" s="31">
        <v>0</v>
      </c>
      <c r="CZ113" s="3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/>
      <c r="DQ113" s="31">
        <f>'[20]Pivot COR'!AB62</f>
        <v>0</v>
      </c>
      <c r="DR113" s="31">
        <f>'[20]Pivot COR'!AC62</f>
        <v>0</v>
      </c>
      <c r="DS113" s="31">
        <f>'[20]Pivot COR'!AD62</f>
        <v>0</v>
      </c>
      <c r="DT113" s="31">
        <f>'[20]Pivot COR'!AE62</f>
        <v>0</v>
      </c>
      <c r="DU113" s="31">
        <f>'[20]Pivot COR'!AF62</f>
        <v>0</v>
      </c>
      <c r="DV113" s="31">
        <f>'[20]Pivot COR'!AG62</f>
        <v>0</v>
      </c>
      <c r="DW113" s="60">
        <f>SUM('Gross Plant'!$AH113:$AM113)/SUM('Gross Plant'!$AH$157:$AM$157)*$DW$157</f>
        <v>0</v>
      </c>
      <c r="DX113" s="60">
        <f>-SUM('Gross Plant'!$AH113:$AM113)/SUM('Gross Plant'!$AH$157:$AM$157)*'Capital Spending'!D$12*Reserve!$DW$1</f>
        <v>0</v>
      </c>
      <c r="DY113" s="60">
        <f>-SUM('Gross Plant'!$AH113:$AM113)/SUM('Gross Plant'!$AH$157:$AM$157)*'Capital Spending'!E$12*Reserve!$DW$1</f>
        <v>0</v>
      </c>
      <c r="DZ113" s="60">
        <f>-SUM('Gross Plant'!$AH113:$AM113)/SUM('Gross Plant'!$AH$157:$AM$157)*'Capital Spending'!F$12*Reserve!$DW$1</f>
        <v>0</v>
      </c>
      <c r="EA113" s="60">
        <f>-SUM('Gross Plant'!$AH113:$AM113)/SUM('Gross Plant'!$AH$157:$AM$157)*'Capital Spending'!G$12*Reserve!$DW$1</f>
        <v>0</v>
      </c>
      <c r="EB113" s="60">
        <f>-SUM('Gross Plant'!$AH113:$AM113)/SUM('Gross Plant'!$AH$157:$AM$157)*'Capital Spending'!H$12*Reserve!$DW$1</f>
        <v>0</v>
      </c>
      <c r="EC113" s="60">
        <f>-SUM('Gross Plant'!$AH113:$AM113)/SUM('Gross Plant'!$AH$157:$AM$157)*'Capital Spending'!I$12*Reserve!$DW$1</f>
        <v>0</v>
      </c>
      <c r="ED113" s="60">
        <f>-SUM('Gross Plant'!$AH113:$AM113)/SUM('Gross Plant'!$AH$157:$AM$157)*'Capital Spending'!J$12*Reserve!$DW$1</f>
        <v>0</v>
      </c>
      <c r="EE113" s="60">
        <f>-SUM('Gross Plant'!$AH113:$AM113)/SUM('Gross Plant'!$AH$157:$AM$157)*'Capital Spending'!K$12*Reserve!$DW$1</f>
        <v>0</v>
      </c>
      <c r="EF113" s="60">
        <f>-SUM('Gross Plant'!$AH113:$AM113)/SUM('Gross Plant'!$AH$157:$AM$157)*'Capital Spending'!L$12*Reserve!$DW$1</f>
        <v>0</v>
      </c>
      <c r="EG113" s="60">
        <f>-SUM('Gross Plant'!$AH113:$AM113)/SUM('Gross Plant'!$AH$157:$AM$157)*'Capital Spending'!M$12*Reserve!$DW$1</f>
        <v>0</v>
      </c>
      <c r="EH113" s="60">
        <f>-SUM('Gross Plant'!$AH113:$AM113)/SUM('Gross Plant'!$AH$157:$AM$157)*'Capital Spending'!N$12*Reserve!$DW$1</f>
        <v>0</v>
      </c>
      <c r="EI113" s="60">
        <f>-SUM('Gross Plant'!$AH113:$AM113)/SUM('Gross Plant'!$AH$157:$AM$157)*'Capital Spending'!O$12*Reserve!$DW$1</f>
        <v>0</v>
      </c>
      <c r="EJ113" s="60">
        <f>-SUM('Gross Plant'!$AH113:$AM113)/SUM('Gross Plant'!$AH$157:$AM$157)*'Capital Spending'!P$12*Reserve!$DW$1</f>
        <v>0</v>
      </c>
      <c r="EK113" s="60">
        <f>-SUM('Gross Plant'!$AH113:$AM113)/SUM('Gross Plant'!$AH$157:$AM$157)*'Capital Spending'!Q$12*Reserve!$DW$1</f>
        <v>0</v>
      </c>
      <c r="EL113" s="60">
        <f>-SUM('Gross Plant'!$AH113:$AM113)/SUM('Gross Plant'!$AH$157:$AM$157)*'Capital Spending'!R$12*Reserve!$DW$1</f>
        <v>0</v>
      </c>
      <c r="EM113" s="60">
        <f>-SUM('Gross Plant'!$AH113:$AM113)/SUM('Gross Plant'!$AH$157:$AM$157)*'Capital Spending'!S$12*Reserve!$DW$1</f>
        <v>0</v>
      </c>
      <c r="EN113" s="60">
        <f>-SUM('Gross Plant'!$AH113:$AM113)/SUM('Gross Plant'!$AH$157:$AM$157)*'Capital Spending'!T$12*Reserve!$DW$1</f>
        <v>0</v>
      </c>
      <c r="EO113" s="60">
        <f>-SUM('Gross Plant'!$AH113:$AM113)/SUM('Gross Plant'!$AH$157:$AM$157)*'Capital Spending'!U$12*Reserve!$DW$1</f>
        <v>0</v>
      </c>
      <c r="EP113" s="60">
        <f>-SUM('Gross Plant'!$AH113:$AM113)/SUM('Gross Plant'!$AH$157:$AM$157)*'Capital Spending'!V$12*Reserve!$DW$1</f>
        <v>0</v>
      </c>
      <c r="EQ113" s="60">
        <f>-SUM('Gross Plant'!$AH113:$AM113)/SUM('Gross Plant'!$AH$157:$AM$157)*'Capital Spending'!W$12*Reserve!$DW$1</f>
        <v>0</v>
      </c>
    </row>
    <row r="114" spans="1:147">
      <c r="A114" s="51">
        <v>37400</v>
      </c>
      <c r="B114" t="s">
        <v>49</v>
      </c>
      <c r="C114" s="53">
        <f t="shared" ref="C114:C145" si="188">SUM(E114:Q114)/13</f>
        <v>-9.9999999999999985E-3</v>
      </c>
      <c r="D114" s="53">
        <f t="shared" si="158"/>
        <v>-9.9999999999999985E-3</v>
      </c>
      <c r="E114" s="72">
        <f>'[20]Pivot End Balances'!AA63</f>
        <v>-0.01</v>
      </c>
      <c r="F114" s="41">
        <f t="shared" ref="F114:F145" si="189">E114+AJ114+BM114+CO114+DQ114</f>
        <v>-0.01</v>
      </c>
      <c r="G114" s="41">
        <f t="shared" ref="G114:G145" si="190">F114+AK114+BN114+CP114+DR114</f>
        <v>-0.01</v>
      </c>
      <c r="H114" s="41">
        <f t="shared" ref="H114:H145" si="191">G114+AL114+BO114+CQ114+DS114</f>
        <v>-0.01</v>
      </c>
      <c r="I114" s="41">
        <f t="shared" ref="I114:I145" si="192">H114+AM114+BP114+CR114+DT114</f>
        <v>-0.01</v>
      </c>
      <c r="J114" s="41">
        <f t="shared" ref="J114:J145" si="193">I114+AN114+BQ114+CS114+DU114</f>
        <v>-0.01</v>
      </c>
      <c r="K114" s="41">
        <f t="shared" ref="K114:K145" si="194">J114+AO114+BR114+CT114+DV114</f>
        <v>-0.01</v>
      </c>
      <c r="L114" s="41">
        <f t="shared" ref="L114:L145" si="195">K114+AP114+BS114+CU114+DW114</f>
        <v>-0.01</v>
      </c>
      <c r="M114" s="41">
        <f t="shared" ref="M114:M145" si="196">L114+AQ114+BT114+CV114+DX114</f>
        <v>-0.01</v>
      </c>
      <c r="N114" s="41">
        <f t="shared" ref="N114:N145" si="197">M114+AR114+BU114+CW114+DY114</f>
        <v>-0.01</v>
      </c>
      <c r="O114" s="41">
        <f t="shared" ref="O114:O145" si="198">N114+AS114+BV114+CX114+DZ114</f>
        <v>-0.01</v>
      </c>
      <c r="P114" s="41">
        <f t="shared" ref="P114:P145" si="199">O114+AT114+BW114+CY114+EA114</f>
        <v>-0.01</v>
      </c>
      <c r="Q114" s="41">
        <f t="shared" ref="Q114:Q145" si="200">P114+AU114+BX114+CZ114+EB114</f>
        <v>-0.01</v>
      </c>
      <c r="R114" s="41">
        <f t="shared" ref="R114:R145" si="201">Q114+AV114+BY114+DA114+EC114</f>
        <v>-0.01</v>
      </c>
      <c r="S114" s="41">
        <f t="shared" ref="S114:S145" si="202">R114+AW114+BZ114+DB114+ED114</f>
        <v>-0.01</v>
      </c>
      <c r="T114" s="41">
        <f t="shared" ref="T114:T145" si="203">S114+AX114+CA114+DC114+EE114</f>
        <v>-0.01</v>
      </c>
      <c r="U114" s="41">
        <f t="shared" ref="U114:U145" si="204">T114+AY114+CB114+DD114+EF114</f>
        <v>-0.01</v>
      </c>
      <c r="V114" s="41">
        <f t="shared" ref="V114:V145" si="205">U114+AZ114+CC114+DE114+EG114</f>
        <v>-0.01</v>
      </c>
      <c r="W114" s="41">
        <f t="shared" ref="W114:W145" si="206">V114+BA114+CD114+DF114+EH114</f>
        <v>-0.01</v>
      </c>
      <c r="X114" s="41">
        <f t="shared" ref="X114:X145" si="207">W114+BB114+CE114+DG114+EI114</f>
        <v>-0.01</v>
      </c>
      <c r="Y114" s="41">
        <f t="shared" ref="Y114:Y145" si="208">X114+BC114+CF114+DH114+EJ114</f>
        <v>-0.01</v>
      </c>
      <c r="Z114" s="41">
        <f t="shared" ref="Z114:Z145" si="209">Y114+BD114+CG114+DI114+EK114</f>
        <v>-0.01</v>
      </c>
      <c r="AA114" s="41">
        <f t="shared" ref="AA114:AA145" si="210">Z114+BE114+CH114+DJ114+EL114</f>
        <v>-0.01</v>
      </c>
      <c r="AB114" s="41">
        <f t="shared" ref="AB114:AB145" si="211">AA114+BF114+CI114+DK114+EM114</f>
        <v>-0.01</v>
      </c>
      <c r="AC114" s="41">
        <f t="shared" ref="AC114:AC145" si="212">AB114+BG114+CJ114+DL114+EN114</f>
        <v>-0.01</v>
      </c>
      <c r="AD114" s="41">
        <f t="shared" ref="AD114:AD145" si="213">AC114+BH114+CK114+DM114+EO114</f>
        <v>-0.01</v>
      </c>
      <c r="AE114" s="41">
        <f t="shared" ref="AE114:AE145" si="214">AD114+BI114+CL114+DN114+EP114</f>
        <v>-0.01</v>
      </c>
      <c r="AF114" s="41">
        <f t="shared" ref="AF114:AF145" si="215">AE114+BJ114+CM114+DO114+EQ114</f>
        <v>-0.01</v>
      </c>
      <c r="AG114" s="23">
        <f t="shared" si="186"/>
        <v>0</v>
      </c>
      <c r="AH114" s="83">
        <f>'[25]Kentucky Direct'!E44</f>
        <v>0</v>
      </c>
      <c r="AI114" s="83">
        <f>'[25]Kentucky Direct'!F44</f>
        <v>0</v>
      </c>
      <c r="AJ114" s="31">
        <f>'[20]Pivot Additions'!AB63</f>
        <v>0</v>
      </c>
      <c r="AK114" s="31">
        <f>'[20]Pivot Additions'!AC63</f>
        <v>0</v>
      </c>
      <c r="AL114" s="31">
        <f>'[20]Pivot Additions'!AD63</f>
        <v>0</v>
      </c>
      <c r="AM114" s="31">
        <f>'[20]Pivot Additions'!AE63</f>
        <v>0</v>
      </c>
      <c r="AN114" s="31">
        <f>'[20]Pivot Additions'!AF63</f>
        <v>0</v>
      </c>
      <c r="AO114" s="31">
        <f>'[20]Pivot Additions'!AG63</f>
        <v>0</v>
      </c>
      <c r="AP114" s="41">
        <f>IF('Net Plant'!I114&gt;0,'Gross Plant'!L114*$AH114/12,0)</f>
        <v>0</v>
      </c>
      <c r="AQ114" s="41">
        <f>IF('Net Plant'!J114&gt;0,'Gross Plant'!M114*$AH114/12,0)</f>
        <v>0</v>
      </c>
      <c r="AR114" s="41">
        <f>IF('Net Plant'!K114&gt;0,'Gross Plant'!N114*$AH114/12,0)</f>
        <v>0</v>
      </c>
      <c r="AS114" s="41">
        <f>IF('Net Plant'!L114&gt;0,'Gross Plant'!O114*$AH114/12,0)</f>
        <v>0</v>
      </c>
      <c r="AT114" s="41">
        <f>IF('Net Plant'!M114&gt;0,'Gross Plant'!P114*$AH114/12,0)</f>
        <v>0</v>
      </c>
      <c r="AU114" s="41">
        <f>IF('Net Plant'!N114&gt;0,'Gross Plant'!Q114*$AH114/12,0)</f>
        <v>0</v>
      </c>
      <c r="AV114" s="41">
        <f>IF('Net Plant'!O114&gt;0,'Gross Plant'!R114*$AH114/12,0)</f>
        <v>0</v>
      </c>
      <c r="AW114" s="41">
        <f>IF('Net Plant'!P114&gt;0,'Gross Plant'!S114*$AH114/12,0)</f>
        <v>0</v>
      </c>
      <c r="AX114" s="41">
        <f>IF('Net Plant'!Q114&gt;0,'Gross Plant'!T114*$AH114/12,0)</f>
        <v>0</v>
      </c>
      <c r="AY114" s="41">
        <f>IF('Net Plant'!R114&gt;0,'Gross Plant'!U114*$AI114/12,0)</f>
        <v>0</v>
      </c>
      <c r="AZ114" s="41">
        <f>IF('Net Plant'!S114&gt;0,'Gross Plant'!V114*$AI114/12,0)</f>
        <v>0</v>
      </c>
      <c r="BA114" s="41">
        <f>IF('Net Plant'!T114&gt;0,'Gross Plant'!W114*$AI114/12,0)</f>
        <v>0</v>
      </c>
      <c r="BB114" s="41">
        <f>IF('Net Plant'!U114&gt;0,'Gross Plant'!X114*$AI114/12,0)</f>
        <v>0</v>
      </c>
      <c r="BC114" s="41">
        <f>IF('Net Plant'!V114&gt;0,'Gross Plant'!Y114*$AI114/12,0)</f>
        <v>0</v>
      </c>
      <c r="BD114" s="41">
        <f>IF('Net Plant'!W114&gt;0,'Gross Plant'!Z114*$AI114/12,0)</f>
        <v>0</v>
      </c>
      <c r="BE114" s="41">
        <f>IF('Net Plant'!X114&gt;0,'Gross Plant'!AA114*$AI114/12,0)</f>
        <v>0</v>
      </c>
      <c r="BF114" s="41">
        <f>IF('Net Plant'!Y114&gt;0,'Gross Plant'!AB114*$AI114/12,0)</f>
        <v>0</v>
      </c>
      <c r="BG114" s="41">
        <f>IF('Net Plant'!Z114&gt;0,'Gross Plant'!AC114*$AI114/12,0)</f>
        <v>0</v>
      </c>
      <c r="BH114" s="41">
        <f>IF('Net Plant'!AA114&gt;0,'Gross Plant'!AD114*$AI114/12,0)</f>
        <v>0</v>
      </c>
      <c r="BI114" s="41">
        <f>IF('Net Plant'!AB114&gt;0,'Gross Plant'!AE114*$AI114/12,0)</f>
        <v>0</v>
      </c>
      <c r="BJ114" s="41">
        <f>IF('Net Plant'!AC114&gt;0,'Gross Plant'!AF114*$AI114/12,0)</f>
        <v>0</v>
      </c>
      <c r="BK114" s="23">
        <f t="shared" si="187"/>
        <v>0</v>
      </c>
      <c r="BL114" s="41"/>
      <c r="BM114" s="31">
        <f>'[20]Pivot Retires'!AB63</f>
        <v>0</v>
      </c>
      <c r="BN114" s="31">
        <f>'[20]Pivot Retires'!AC63</f>
        <v>0</v>
      </c>
      <c r="BO114" s="31">
        <f>'[20]Pivot Retires'!AD63</f>
        <v>0</v>
      </c>
      <c r="BP114" s="31">
        <f>'[20]Pivot Retires'!AE63</f>
        <v>0</v>
      </c>
      <c r="BQ114" s="31">
        <f>'[20]Pivot Retires'!AF63</f>
        <v>0</v>
      </c>
      <c r="BR114" s="31">
        <f>'[20]Pivot Retires'!AG63</f>
        <v>0</v>
      </c>
      <c r="BS114" s="31">
        <f>'Gross Plant'!BQ114</f>
        <v>0</v>
      </c>
      <c r="BT114" s="41">
        <f>'Gross Plant'!BR114</f>
        <v>0</v>
      </c>
      <c r="BU114" s="41">
        <f>'Gross Plant'!BS114</f>
        <v>0</v>
      </c>
      <c r="BV114" s="41">
        <f>'Gross Plant'!BT114</f>
        <v>0</v>
      </c>
      <c r="BW114" s="41">
        <f>'Gross Plant'!BU114</f>
        <v>0</v>
      </c>
      <c r="BX114" s="41">
        <f>'Gross Plant'!BV114</f>
        <v>0</v>
      </c>
      <c r="BY114" s="41">
        <f>'Gross Plant'!BW114</f>
        <v>0</v>
      </c>
      <c r="BZ114" s="41">
        <f>'Gross Plant'!BX114</f>
        <v>0</v>
      </c>
      <c r="CA114" s="41">
        <f>'Gross Plant'!BY114</f>
        <v>0</v>
      </c>
      <c r="CB114" s="41">
        <f>'Gross Plant'!BZ114</f>
        <v>0</v>
      </c>
      <c r="CC114" s="41">
        <f>'Gross Plant'!CA114</f>
        <v>0</v>
      </c>
      <c r="CD114" s="41">
        <f>'Gross Plant'!CB114</f>
        <v>0</v>
      </c>
      <c r="CE114" s="41">
        <f>'Gross Plant'!CC114</f>
        <v>0</v>
      </c>
      <c r="CF114" s="41">
        <f>'Gross Plant'!CD114</f>
        <v>0</v>
      </c>
      <c r="CG114" s="41">
        <f>'Gross Plant'!CE114</f>
        <v>0</v>
      </c>
      <c r="CH114" s="41">
        <f>'Gross Plant'!CF114</f>
        <v>0</v>
      </c>
      <c r="CI114" s="41">
        <f>'Gross Plant'!CG114</f>
        <v>0</v>
      </c>
      <c r="CJ114" s="41">
        <f>'Gross Plant'!CH114</f>
        <v>0</v>
      </c>
      <c r="CK114" s="41">
        <f>'Gross Plant'!CI114</f>
        <v>0</v>
      </c>
      <c r="CL114" s="41">
        <f>'Gross Plant'!CJ114</f>
        <v>0</v>
      </c>
      <c r="CM114" s="41">
        <f>'Gross Plant'!CK114</f>
        <v>0</v>
      </c>
      <c r="CN114" s="41"/>
      <c r="CO114" s="31">
        <f>'[20]Pivot Transfers'!AB63</f>
        <v>0</v>
      </c>
      <c r="CP114" s="31">
        <f>'[20]Pivot Transfers'!AC63</f>
        <v>0</v>
      </c>
      <c r="CQ114" s="31">
        <f>'[20]Pivot Transfers'!AD63</f>
        <v>0</v>
      </c>
      <c r="CR114" s="31">
        <f>'[20]Pivot Transfers'!AE63</f>
        <v>0</v>
      </c>
      <c r="CS114" s="31">
        <f>'[20]Pivot Transfers'!AF63</f>
        <v>0</v>
      </c>
      <c r="CT114" s="31">
        <f>'[20]Pivot Transfers'!AG63</f>
        <v>0</v>
      </c>
      <c r="CU114" s="31">
        <v>0</v>
      </c>
      <c r="CV114" s="31">
        <v>0</v>
      </c>
      <c r="CW114" s="31">
        <v>0</v>
      </c>
      <c r="CX114" s="31">
        <v>0</v>
      </c>
      <c r="CY114" s="31">
        <v>0</v>
      </c>
      <c r="CZ114" s="31">
        <v>0</v>
      </c>
      <c r="DA114" s="41">
        <v>0</v>
      </c>
      <c r="DB114" s="41">
        <v>0</v>
      </c>
      <c r="DC114" s="41">
        <v>0</v>
      </c>
      <c r="DD114" s="41">
        <v>0</v>
      </c>
      <c r="DE114" s="41">
        <v>0</v>
      </c>
      <c r="DF114" s="41">
        <v>0</v>
      </c>
      <c r="DG114" s="41">
        <v>0</v>
      </c>
      <c r="DH114" s="41">
        <v>0</v>
      </c>
      <c r="DI114" s="41">
        <v>0</v>
      </c>
      <c r="DJ114" s="41">
        <v>0</v>
      </c>
      <c r="DK114" s="41">
        <v>0</v>
      </c>
      <c r="DL114" s="41">
        <v>0</v>
      </c>
      <c r="DM114" s="41">
        <v>0</v>
      </c>
      <c r="DN114" s="41">
        <v>0</v>
      </c>
      <c r="DO114" s="41">
        <v>0</v>
      </c>
      <c r="DP114" s="41"/>
      <c r="DQ114" s="31">
        <f>'[20]Pivot COR'!AB63</f>
        <v>0</v>
      </c>
      <c r="DR114" s="31">
        <f>'[20]Pivot COR'!AC63</f>
        <v>0</v>
      </c>
      <c r="DS114" s="31">
        <f>'[20]Pivot COR'!AD63</f>
        <v>0</v>
      </c>
      <c r="DT114" s="31">
        <f>'[20]Pivot COR'!AE63</f>
        <v>0</v>
      </c>
      <c r="DU114" s="31">
        <f>'[20]Pivot COR'!AF63</f>
        <v>0</v>
      </c>
      <c r="DV114" s="31">
        <f>'[20]Pivot COR'!AG63</f>
        <v>0</v>
      </c>
      <c r="DW114" s="60">
        <f>SUM('Gross Plant'!$AH114:$AM114)/SUM('Gross Plant'!$AH$157:$AM$157)*$DW$157</f>
        <v>0</v>
      </c>
      <c r="DX114" s="60">
        <f>-SUM('Gross Plant'!$AH114:$AM114)/SUM('Gross Plant'!$AH$157:$AM$157)*'Capital Spending'!D$12*Reserve!$DW$1</f>
        <v>0</v>
      </c>
      <c r="DY114" s="60">
        <f>-SUM('Gross Plant'!$AH114:$AM114)/SUM('Gross Plant'!$AH$157:$AM$157)*'Capital Spending'!E$12*Reserve!$DW$1</f>
        <v>0</v>
      </c>
      <c r="DZ114" s="60">
        <f>-SUM('Gross Plant'!$AH114:$AM114)/SUM('Gross Plant'!$AH$157:$AM$157)*'Capital Spending'!F$12*Reserve!$DW$1</f>
        <v>0</v>
      </c>
      <c r="EA114" s="60">
        <f>-SUM('Gross Plant'!$AH114:$AM114)/SUM('Gross Plant'!$AH$157:$AM$157)*'Capital Spending'!G$12*Reserve!$DW$1</f>
        <v>0</v>
      </c>
      <c r="EB114" s="60">
        <f>-SUM('Gross Plant'!$AH114:$AM114)/SUM('Gross Plant'!$AH$157:$AM$157)*'Capital Spending'!H$12*Reserve!$DW$1</f>
        <v>0</v>
      </c>
      <c r="EC114" s="60">
        <f>-SUM('Gross Plant'!$AH114:$AM114)/SUM('Gross Plant'!$AH$157:$AM$157)*'Capital Spending'!I$12*Reserve!$DW$1</f>
        <v>0</v>
      </c>
      <c r="ED114" s="60">
        <f>-SUM('Gross Plant'!$AH114:$AM114)/SUM('Gross Plant'!$AH$157:$AM$157)*'Capital Spending'!J$12*Reserve!$DW$1</f>
        <v>0</v>
      </c>
      <c r="EE114" s="60">
        <f>-SUM('Gross Plant'!$AH114:$AM114)/SUM('Gross Plant'!$AH$157:$AM$157)*'Capital Spending'!K$12*Reserve!$DW$1</f>
        <v>0</v>
      </c>
      <c r="EF114" s="60">
        <f>-SUM('Gross Plant'!$AH114:$AM114)/SUM('Gross Plant'!$AH$157:$AM$157)*'Capital Spending'!L$12*Reserve!$DW$1</f>
        <v>0</v>
      </c>
      <c r="EG114" s="60">
        <f>-SUM('Gross Plant'!$AH114:$AM114)/SUM('Gross Plant'!$AH$157:$AM$157)*'Capital Spending'!M$12*Reserve!$DW$1</f>
        <v>0</v>
      </c>
      <c r="EH114" s="60">
        <f>-SUM('Gross Plant'!$AH114:$AM114)/SUM('Gross Plant'!$AH$157:$AM$157)*'Capital Spending'!N$12*Reserve!$DW$1</f>
        <v>0</v>
      </c>
      <c r="EI114" s="60">
        <f>-SUM('Gross Plant'!$AH114:$AM114)/SUM('Gross Plant'!$AH$157:$AM$157)*'Capital Spending'!O$12*Reserve!$DW$1</f>
        <v>0</v>
      </c>
      <c r="EJ114" s="60">
        <f>-SUM('Gross Plant'!$AH114:$AM114)/SUM('Gross Plant'!$AH$157:$AM$157)*'Capital Spending'!P$12*Reserve!$DW$1</f>
        <v>0</v>
      </c>
      <c r="EK114" s="60">
        <f>-SUM('Gross Plant'!$AH114:$AM114)/SUM('Gross Plant'!$AH$157:$AM$157)*'Capital Spending'!Q$12*Reserve!$DW$1</f>
        <v>0</v>
      </c>
      <c r="EL114" s="60">
        <f>-SUM('Gross Plant'!$AH114:$AM114)/SUM('Gross Plant'!$AH$157:$AM$157)*'Capital Spending'!R$12*Reserve!$DW$1</f>
        <v>0</v>
      </c>
      <c r="EM114" s="60">
        <f>-SUM('Gross Plant'!$AH114:$AM114)/SUM('Gross Plant'!$AH$157:$AM$157)*'Capital Spending'!S$12*Reserve!$DW$1</f>
        <v>0</v>
      </c>
      <c r="EN114" s="60">
        <f>-SUM('Gross Plant'!$AH114:$AM114)/SUM('Gross Plant'!$AH$157:$AM$157)*'Capital Spending'!T$12*Reserve!$DW$1</f>
        <v>0</v>
      </c>
      <c r="EO114" s="60">
        <f>-SUM('Gross Plant'!$AH114:$AM114)/SUM('Gross Plant'!$AH$157:$AM$157)*'Capital Spending'!U$12*Reserve!$DW$1</f>
        <v>0</v>
      </c>
      <c r="EP114" s="60">
        <f>-SUM('Gross Plant'!$AH114:$AM114)/SUM('Gross Plant'!$AH$157:$AM$157)*'Capital Spending'!V$12*Reserve!$DW$1</f>
        <v>0</v>
      </c>
      <c r="EQ114" s="60">
        <f>-SUM('Gross Plant'!$AH114:$AM114)/SUM('Gross Plant'!$AH$157:$AM$157)*'Capital Spending'!W$12*Reserve!$DW$1</f>
        <v>0</v>
      </c>
    </row>
    <row r="115" spans="1:147">
      <c r="A115" s="51">
        <v>37401</v>
      </c>
      <c r="B115" t="s">
        <v>100</v>
      </c>
      <c r="C115" s="53">
        <f t="shared" si="188"/>
        <v>0</v>
      </c>
      <c r="D115" s="53">
        <f t="shared" si="158"/>
        <v>0</v>
      </c>
      <c r="E115" s="72">
        <f>'[20]Pivot End Balances'!AA64</f>
        <v>0</v>
      </c>
      <c r="F115" s="41">
        <f t="shared" si="189"/>
        <v>0</v>
      </c>
      <c r="G115" s="41">
        <f t="shared" si="190"/>
        <v>0</v>
      </c>
      <c r="H115" s="41">
        <f t="shared" si="191"/>
        <v>0</v>
      </c>
      <c r="I115" s="41">
        <f t="shared" si="192"/>
        <v>0</v>
      </c>
      <c r="J115" s="41">
        <f t="shared" si="193"/>
        <v>0</v>
      </c>
      <c r="K115" s="41">
        <f t="shared" si="194"/>
        <v>0</v>
      </c>
      <c r="L115" s="41">
        <f t="shared" si="195"/>
        <v>0</v>
      </c>
      <c r="M115" s="41">
        <f t="shared" si="196"/>
        <v>0</v>
      </c>
      <c r="N115" s="41">
        <f t="shared" si="197"/>
        <v>0</v>
      </c>
      <c r="O115" s="41">
        <f t="shared" si="198"/>
        <v>0</v>
      </c>
      <c r="P115" s="41">
        <f t="shared" si="199"/>
        <v>0</v>
      </c>
      <c r="Q115" s="41">
        <f t="shared" si="200"/>
        <v>0</v>
      </c>
      <c r="R115" s="41">
        <f t="shared" si="201"/>
        <v>0</v>
      </c>
      <c r="S115" s="41">
        <f t="shared" si="202"/>
        <v>0</v>
      </c>
      <c r="T115" s="41">
        <f t="shared" si="203"/>
        <v>0</v>
      </c>
      <c r="U115" s="41">
        <f t="shared" si="204"/>
        <v>0</v>
      </c>
      <c r="V115" s="41">
        <f t="shared" si="205"/>
        <v>0</v>
      </c>
      <c r="W115" s="41">
        <f t="shared" si="206"/>
        <v>0</v>
      </c>
      <c r="X115" s="41">
        <f t="shared" si="207"/>
        <v>0</v>
      </c>
      <c r="Y115" s="41">
        <f t="shared" si="208"/>
        <v>0</v>
      </c>
      <c r="Z115" s="41">
        <f t="shared" si="209"/>
        <v>0</v>
      </c>
      <c r="AA115" s="41">
        <f t="shared" si="210"/>
        <v>0</v>
      </c>
      <c r="AB115" s="41">
        <f t="shared" si="211"/>
        <v>0</v>
      </c>
      <c r="AC115" s="41">
        <f t="shared" si="212"/>
        <v>0</v>
      </c>
      <c r="AD115" s="41">
        <f t="shared" si="213"/>
        <v>0</v>
      </c>
      <c r="AE115" s="41">
        <f t="shared" si="214"/>
        <v>0</v>
      </c>
      <c r="AF115" s="41">
        <f t="shared" si="215"/>
        <v>0</v>
      </c>
      <c r="AG115" s="23">
        <f t="shared" si="186"/>
        <v>0</v>
      </c>
      <c r="AH115" s="83">
        <f>'[25]Kentucky Direct'!E45</f>
        <v>0</v>
      </c>
      <c r="AI115" s="83">
        <f>'[25]Kentucky Direct'!F45</f>
        <v>0</v>
      </c>
      <c r="AJ115" s="31">
        <f>'[20]Pivot Additions'!AB64</f>
        <v>0</v>
      </c>
      <c r="AK115" s="31">
        <f>'[20]Pivot Additions'!AC64</f>
        <v>0</v>
      </c>
      <c r="AL115" s="31">
        <f>'[20]Pivot Additions'!AD64</f>
        <v>0</v>
      </c>
      <c r="AM115" s="31">
        <f>'[20]Pivot Additions'!AE64</f>
        <v>0</v>
      </c>
      <c r="AN115" s="31">
        <f>'[20]Pivot Additions'!AF64</f>
        <v>0</v>
      </c>
      <c r="AO115" s="31">
        <f>'[20]Pivot Additions'!AG64</f>
        <v>0</v>
      </c>
      <c r="AP115" s="41">
        <f>IF('Net Plant'!I115&gt;0,'Gross Plant'!L115*$AH115/12,0)</f>
        <v>0</v>
      </c>
      <c r="AQ115" s="41">
        <f>IF('Net Plant'!J115&gt;0,'Gross Plant'!M115*$AH115/12,0)</f>
        <v>0</v>
      </c>
      <c r="AR115" s="41">
        <f>IF('Net Plant'!K115&gt;0,'Gross Plant'!N115*$AH115/12,0)</f>
        <v>0</v>
      </c>
      <c r="AS115" s="41">
        <f>IF('Net Plant'!L115&gt;0,'Gross Plant'!O115*$AH115/12,0)</f>
        <v>0</v>
      </c>
      <c r="AT115" s="41">
        <f>IF('Net Plant'!M115&gt;0,'Gross Plant'!P115*$AH115/12,0)</f>
        <v>0</v>
      </c>
      <c r="AU115" s="41">
        <f>IF('Net Plant'!N115&gt;0,'Gross Plant'!Q115*$AH115/12,0)</f>
        <v>0</v>
      </c>
      <c r="AV115" s="41">
        <f>IF('Net Plant'!O115&gt;0,'Gross Plant'!R115*$AH115/12,0)</f>
        <v>0</v>
      </c>
      <c r="AW115" s="41">
        <f>IF('Net Plant'!P115&gt;0,'Gross Plant'!S115*$AH115/12,0)</f>
        <v>0</v>
      </c>
      <c r="AX115" s="41">
        <f>IF('Net Plant'!Q115&gt;0,'Gross Plant'!T115*$AH115/12,0)</f>
        <v>0</v>
      </c>
      <c r="AY115" s="41">
        <f>IF('Net Plant'!R115&gt;0,'Gross Plant'!U115*$AI115/12,0)</f>
        <v>0</v>
      </c>
      <c r="AZ115" s="41">
        <f>IF('Net Plant'!S115&gt;0,'Gross Plant'!V115*$AI115/12,0)</f>
        <v>0</v>
      </c>
      <c r="BA115" s="41">
        <f>IF('Net Plant'!T115&gt;0,'Gross Plant'!W115*$AI115/12,0)</f>
        <v>0</v>
      </c>
      <c r="BB115" s="41">
        <f>IF('Net Plant'!U115&gt;0,'Gross Plant'!X115*$AI115/12,0)</f>
        <v>0</v>
      </c>
      <c r="BC115" s="41">
        <f>IF('Net Plant'!V115&gt;0,'Gross Plant'!Y115*$AI115/12,0)</f>
        <v>0</v>
      </c>
      <c r="BD115" s="41">
        <f>IF('Net Plant'!W115&gt;0,'Gross Plant'!Z115*$AI115/12,0)</f>
        <v>0</v>
      </c>
      <c r="BE115" s="41">
        <f>IF('Net Plant'!X115&gt;0,'Gross Plant'!AA115*$AI115/12,0)</f>
        <v>0</v>
      </c>
      <c r="BF115" s="41">
        <f>IF('Net Plant'!Y115&gt;0,'Gross Plant'!AB115*$AI115/12,0)</f>
        <v>0</v>
      </c>
      <c r="BG115" s="41">
        <f>IF('Net Plant'!Z115&gt;0,'Gross Plant'!AC115*$AI115/12,0)</f>
        <v>0</v>
      </c>
      <c r="BH115" s="41">
        <f>IF('Net Plant'!AA115&gt;0,'Gross Plant'!AD115*$AI115/12,0)</f>
        <v>0</v>
      </c>
      <c r="BI115" s="41">
        <f>IF('Net Plant'!AB115&gt;0,'Gross Plant'!AE115*$AI115/12,0)</f>
        <v>0</v>
      </c>
      <c r="BJ115" s="41">
        <f>IF('Net Plant'!AC115&gt;0,'Gross Plant'!AF115*$AI115/12,0)</f>
        <v>0</v>
      </c>
      <c r="BK115" s="23">
        <f t="shared" si="187"/>
        <v>0</v>
      </c>
      <c r="BL115" s="41"/>
      <c r="BM115" s="31">
        <f>'[20]Pivot Retires'!AB64</f>
        <v>0</v>
      </c>
      <c r="BN115" s="31">
        <f>'[20]Pivot Retires'!AC64</f>
        <v>0</v>
      </c>
      <c r="BO115" s="31">
        <f>'[20]Pivot Retires'!AD64</f>
        <v>0</v>
      </c>
      <c r="BP115" s="31">
        <f>'[20]Pivot Retires'!AE64</f>
        <v>0</v>
      </c>
      <c r="BQ115" s="31">
        <f>'[20]Pivot Retires'!AF64</f>
        <v>0</v>
      </c>
      <c r="BR115" s="31">
        <f>'[20]Pivot Retires'!AG64</f>
        <v>0</v>
      </c>
      <c r="BS115" s="31">
        <f>'Gross Plant'!BQ115</f>
        <v>0</v>
      </c>
      <c r="BT115" s="41">
        <f>'Gross Plant'!BR115</f>
        <v>0</v>
      </c>
      <c r="BU115" s="41">
        <f>'Gross Plant'!BS115</f>
        <v>0</v>
      </c>
      <c r="BV115" s="41">
        <f>'Gross Plant'!BT115</f>
        <v>0</v>
      </c>
      <c r="BW115" s="41">
        <f>'Gross Plant'!BU115</f>
        <v>0</v>
      </c>
      <c r="BX115" s="41">
        <f>'Gross Plant'!BV115</f>
        <v>0</v>
      </c>
      <c r="BY115" s="41">
        <f>'Gross Plant'!BW115</f>
        <v>0</v>
      </c>
      <c r="BZ115" s="41">
        <f>'Gross Plant'!BX115</f>
        <v>0</v>
      </c>
      <c r="CA115" s="41">
        <f>'Gross Plant'!BY115</f>
        <v>0</v>
      </c>
      <c r="CB115" s="41">
        <f>'Gross Plant'!BZ115</f>
        <v>0</v>
      </c>
      <c r="CC115" s="41">
        <f>'Gross Plant'!CA115</f>
        <v>0</v>
      </c>
      <c r="CD115" s="41">
        <f>'Gross Plant'!CB115</f>
        <v>0</v>
      </c>
      <c r="CE115" s="41">
        <f>'Gross Plant'!CC115</f>
        <v>0</v>
      </c>
      <c r="CF115" s="41">
        <f>'Gross Plant'!CD115</f>
        <v>0</v>
      </c>
      <c r="CG115" s="41">
        <f>'Gross Plant'!CE115</f>
        <v>0</v>
      </c>
      <c r="CH115" s="41">
        <f>'Gross Plant'!CF115</f>
        <v>0</v>
      </c>
      <c r="CI115" s="41">
        <f>'Gross Plant'!CG115</f>
        <v>0</v>
      </c>
      <c r="CJ115" s="41">
        <f>'Gross Plant'!CH115</f>
        <v>0</v>
      </c>
      <c r="CK115" s="41">
        <f>'Gross Plant'!CI115</f>
        <v>0</v>
      </c>
      <c r="CL115" s="41">
        <f>'Gross Plant'!CJ115</f>
        <v>0</v>
      </c>
      <c r="CM115" s="41">
        <f>'Gross Plant'!CK115</f>
        <v>0</v>
      </c>
      <c r="CN115" s="41"/>
      <c r="CO115" s="31">
        <f>'[20]Pivot Transfers'!AB64</f>
        <v>0</v>
      </c>
      <c r="CP115" s="31">
        <f>'[20]Pivot Transfers'!AC64</f>
        <v>0</v>
      </c>
      <c r="CQ115" s="31">
        <f>'[20]Pivot Transfers'!AD64</f>
        <v>0</v>
      </c>
      <c r="CR115" s="31">
        <f>'[20]Pivot Transfers'!AE64</f>
        <v>0</v>
      </c>
      <c r="CS115" s="31">
        <f>'[20]Pivot Transfers'!AF64</f>
        <v>0</v>
      </c>
      <c r="CT115" s="31">
        <f>'[20]Pivot Transfers'!AG64</f>
        <v>0</v>
      </c>
      <c r="CU115" s="31">
        <v>0</v>
      </c>
      <c r="CV115" s="31">
        <v>0</v>
      </c>
      <c r="CW115" s="31">
        <v>0</v>
      </c>
      <c r="CX115" s="31">
        <v>0</v>
      </c>
      <c r="CY115" s="31">
        <v>0</v>
      </c>
      <c r="CZ115" s="3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/>
      <c r="DQ115" s="31">
        <f>'[20]Pivot COR'!AB64</f>
        <v>0</v>
      </c>
      <c r="DR115" s="31">
        <f>'[20]Pivot COR'!AC64</f>
        <v>0</v>
      </c>
      <c r="DS115" s="31">
        <f>'[20]Pivot COR'!AD64</f>
        <v>0</v>
      </c>
      <c r="DT115" s="31">
        <f>'[20]Pivot COR'!AE64</f>
        <v>0</v>
      </c>
      <c r="DU115" s="31">
        <f>'[20]Pivot COR'!AF64</f>
        <v>0</v>
      </c>
      <c r="DV115" s="31">
        <f>'[20]Pivot COR'!AG64</f>
        <v>0</v>
      </c>
      <c r="DW115" s="60">
        <f>SUM('Gross Plant'!$AH115:$AM115)/SUM('Gross Plant'!$AH$157:$AM$157)*$DW$157</f>
        <v>0</v>
      </c>
      <c r="DX115" s="60">
        <f>-SUM('Gross Plant'!$AH115:$AM115)/SUM('Gross Plant'!$AH$157:$AM$157)*'Capital Spending'!D$12*Reserve!$DW$1</f>
        <v>0</v>
      </c>
      <c r="DY115" s="60">
        <f>-SUM('Gross Plant'!$AH115:$AM115)/SUM('Gross Plant'!$AH$157:$AM$157)*'Capital Spending'!E$12*Reserve!$DW$1</f>
        <v>0</v>
      </c>
      <c r="DZ115" s="60">
        <f>-SUM('Gross Plant'!$AH115:$AM115)/SUM('Gross Plant'!$AH$157:$AM$157)*'Capital Spending'!F$12*Reserve!$DW$1</f>
        <v>0</v>
      </c>
      <c r="EA115" s="60">
        <f>-SUM('Gross Plant'!$AH115:$AM115)/SUM('Gross Plant'!$AH$157:$AM$157)*'Capital Spending'!G$12*Reserve!$DW$1</f>
        <v>0</v>
      </c>
      <c r="EB115" s="60">
        <f>-SUM('Gross Plant'!$AH115:$AM115)/SUM('Gross Plant'!$AH$157:$AM$157)*'Capital Spending'!H$12*Reserve!$DW$1</f>
        <v>0</v>
      </c>
      <c r="EC115" s="60">
        <f>-SUM('Gross Plant'!$AH115:$AM115)/SUM('Gross Plant'!$AH$157:$AM$157)*'Capital Spending'!I$12*Reserve!$DW$1</f>
        <v>0</v>
      </c>
      <c r="ED115" s="60">
        <f>-SUM('Gross Plant'!$AH115:$AM115)/SUM('Gross Plant'!$AH$157:$AM$157)*'Capital Spending'!J$12*Reserve!$DW$1</f>
        <v>0</v>
      </c>
      <c r="EE115" s="60">
        <f>-SUM('Gross Plant'!$AH115:$AM115)/SUM('Gross Plant'!$AH$157:$AM$157)*'Capital Spending'!K$12*Reserve!$DW$1</f>
        <v>0</v>
      </c>
      <c r="EF115" s="60">
        <f>-SUM('Gross Plant'!$AH115:$AM115)/SUM('Gross Plant'!$AH$157:$AM$157)*'Capital Spending'!L$12*Reserve!$DW$1</f>
        <v>0</v>
      </c>
      <c r="EG115" s="60">
        <f>-SUM('Gross Plant'!$AH115:$AM115)/SUM('Gross Plant'!$AH$157:$AM$157)*'Capital Spending'!M$12*Reserve!$DW$1</f>
        <v>0</v>
      </c>
      <c r="EH115" s="60">
        <f>-SUM('Gross Plant'!$AH115:$AM115)/SUM('Gross Plant'!$AH$157:$AM$157)*'Capital Spending'!N$12*Reserve!$DW$1</f>
        <v>0</v>
      </c>
      <c r="EI115" s="60">
        <f>-SUM('Gross Plant'!$AH115:$AM115)/SUM('Gross Plant'!$AH$157:$AM$157)*'Capital Spending'!O$12*Reserve!$DW$1</f>
        <v>0</v>
      </c>
      <c r="EJ115" s="60">
        <f>-SUM('Gross Plant'!$AH115:$AM115)/SUM('Gross Plant'!$AH$157:$AM$157)*'Capital Spending'!P$12*Reserve!$DW$1</f>
        <v>0</v>
      </c>
      <c r="EK115" s="60">
        <f>-SUM('Gross Plant'!$AH115:$AM115)/SUM('Gross Plant'!$AH$157:$AM$157)*'Capital Spending'!Q$12*Reserve!$DW$1</f>
        <v>0</v>
      </c>
      <c r="EL115" s="60">
        <f>-SUM('Gross Plant'!$AH115:$AM115)/SUM('Gross Plant'!$AH$157:$AM$157)*'Capital Spending'!R$12*Reserve!$DW$1</f>
        <v>0</v>
      </c>
      <c r="EM115" s="60">
        <f>-SUM('Gross Plant'!$AH115:$AM115)/SUM('Gross Plant'!$AH$157:$AM$157)*'Capital Spending'!S$12*Reserve!$DW$1</f>
        <v>0</v>
      </c>
      <c r="EN115" s="60">
        <f>-SUM('Gross Plant'!$AH115:$AM115)/SUM('Gross Plant'!$AH$157:$AM$157)*'Capital Spending'!T$12*Reserve!$DW$1</f>
        <v>0</v>
      </c>
      <c r="EO115" s="60">
        <f>-SUM('Gross Plant'!$AH115:$AM115)/SUM('Gross Plant'!$AH$157:$AM$157)*'Capital Spending'!U$12*Reserve!$DW$1</f>
        <v>0</v>
      </c>
      <c r="EP115" s="60">
        <f>-SUM('Gross Plant'!$AH115:$AM115)/SUM('Gross Plant'!$AH$157:$AM$157)*'Capital Spending'!V$12*Reserve!$DW$1</f>
        <v>0</v>
      </c>
      <c r="EQ115" s="60">
        <f>-SUM('Gross Plant'!$AH115:$AM115)/SUM('Gross Plant'!$AH$157:$AM$157)*'Capital Spending'!W$12*Reserve!$DW$1</f>
        <v>0</v>
      </c>
    </row>
    <row r="116" spans="1:147">
      <c r="A116" s="51">
        <v>37402</v>
      </c>
      <c r="B116" t="s">
        <v>50</v>
      </c>
      <c r="C116" s="53">
        <f t="shared" si="188"/>
        <v>91057.892046392459</v>
      </c>
      <c r="D116" s="53">
        <f t="shared" si="158"/>
        <v>120248.31965378176</v>
      </c>
      <c r="E116" s="72">
        <f>'[20]Pivot End Balances'!AA65</f>
        <v>81328.009999999995</v>
      </c>
      <c r="F116" s="41">
        <f t="shared" si="189"/>
        <v>82756.789999999994</v>
      </c>
      <c r="G116" s="41">
        <f t="shared" si="190"/>
        <v>84182.75</v>
      </c>
      <c r="H116" s="41">
        <f t="shared" si="191"/>
        <v>85608.34</v>
      </c>
      <c r="I116" s="41">
        <f t="shared" si="192"/>
        <v>87034.209999999992</v>
      </c>
      <c r="J116" s="41">
        <f t="shared" si="193"/>
        <v>88461.23</v>
      </c>
      <c r="K116" s="41">
        <f t="shared" si="194"/>
        <v>89907.8</v>
      </c>
      <c r="L116" s="41">
        <f t="shared" si="195"/>
        <v>92049.356837876679</v>
      </c>
      <c r="M116" s="41">
        <f t="shared" si="196"/>
        <v>94192.262522803809</v>
      </c>
      <c r="N116" s="41">
        <f t="shared" si="197"/>
        <v>96336.74058708144</v>
      </c>
      <c r="O116" s="41">
        <f t="shared" si="198"/>
        <v>98483.295251310294</v>
      </c>
      <c r="P116" s="41">
        <f t="shared" si="199"/>
        <v>100631.19860372163</v>
      </c>
      <c r="Q116" s="41">
        <f t="shared" si="200"/>
        <v>102780.61280030801</v>
      </c>
      <c r="R116" s="41">
        <f t="shared" si="201"/>
        <v>104931.6746809286</v>
      </c>
      <c r="S116" s="41">
        <f t="shared" si="202"/>
        <v>107084.51818618148</v>
      </c>
      <c r="T116" s="41">
        <f t="shared" si="203"/>
        <v>109239.54280811448</v>
      </c>
      <c r="U116" s="41">
        <f t="shared" si="204"/>
        <v>111070.34468910613</v>
      </c>
      <c r="V116" s="41">
        <f t="shared" si="205"/>
        <v>112902.71320792701</v>
      </c>
      <c r="W116" s="41">
        <f t="shared" si="206"/>
        <v>114736.22003121652</v>
      </c>
      <c r="X116" s="41">
        <f t="shared" si="207"/>
        <v>116571.28693029482</v>
      </c>
      <c r="Y116" s="41">
        <f t="shared" si="208"/>
        <v>118406.59606719832</v>
      </c>
      <c r="Z116" s="41">
        <f t="shared" si="209"/>
        <v>120242.49906646379</v>
      </c>
      <c r="AA116" s="41">
        <f t="shared" si="210"/>
        <v>122079.40815384241</v>
      </c>
      <c r="AB116" s="41">
        <f t="shared" si="211"/>
        <v>123917.08925240369</v>
      </c>
      <c r="AC116" s="41">
        <f t="shared" si="212"/>
        <v>125755.58109598749</v>
      </c>
      <c r="AD116" s="41">
        <f t="shared" si="213"/>
        <v>127595.05444848073</v>
      </c>
      <c r="AE116" s="41">
        <f t="shared" si="214"/>
        <v>129435.26549281263</v>
      </c>
      <c r="AF116" s="41">
        <f t="shared" si="215"/>
        <v>131276.55425531496</v>
      </c>
      <c r="AG116" s="23">
        <f t="shared" si="186"/>
        <v>120248</v>
      </c>
      <c r="AH116" s="83">
        <f>'[25]Kentucky Direct'!E46</f>
        <v>1.72E-2</v>
      </c>
      <c r="AI116" s="83">
        <f>'[25]Kentucky Direct'!F46</f>
        <v>1.46E-2</v>
      </c>
      <c r="AJ116" s="31">
        <f>'[20]Pivot Additions'!AB65</f>
        <v>1428.78</v>
      </c>
      <c r="AK116" s="31">
        <f>'[20]Pivot Additions'!AC65</f>
        <v>1425.96</v>
      </c>
      <c r="AL116" s="31">
        <f>'[20]Pivot Additions'!AD65</f>
        <v>1425.59</v>
      </c>
      <c r="AM116" s="31">
        <f>'[20]Pivot Additions'!AE65</f>
        <v>1425.87</v>
      </c>
      <c r="AN116" s="31">
        <f>'[20]Pivot Additions'!AF65</f>
        <v>1427.02</v>
      </c>
      <c r="AO116" s="31">
        <f>'[20]Pivot Additions'!AG65</f>
        <v>1446.57</v>
      </c>
      <c r="AP116" s="41">
        <f>IF('Net Plant'!I116&gt;0,'Gross Plant'!L116*$AH116/12,0)</f>
        <v>2141.5568378766793</v>
      </c>
      <c r="AQ116" s="41">
        <f>IF('Net Plant'!J116&gt;0,'Gross Plant'!M116*$AH116/12,0)</f>
        <v>2142.9056849271324</v>
      </c>
      <c r="AR116" s="41">
        <f>IF('Net Plant'!K116&gt;0,'Gross Plant'!N116*$AH116/12,0)</f>
        <v>2144.4780642776341</v>
      </c>
      <c r="AS116" s="41">
        <f>IF('Net Plant'!L116&gt;0,'Gross Plant'!O116*$AH116/12,0)</f>
        <v>2146.55466422885</v>
      </c>
      <c r="AT116" s="41">
        <f>IF('Net Plant'!M116&gt;0,'Gross Plant'!P116*$AH116/12,0)</f>
        <v>2147.9033524113379</v>
      </c>
      <c r="AU116" s="41">
        <f>IF('Net Plant'!N116&gt;0,'Gross Plant'!Q116*$AH116/12,0)</f>
        <v>2149.4141965863869</v>
      </c>
      <c r="AV116" s="41">
        <f>IF('Net Plant'!O116&gt;0,'Gross Plant'!R116*$AH116/12,0)</f>
        <v>2151.0618806205935</v>
      </c>
      <c r="AW116" s="41">
        <f>IF('Net Plant'!P116&gt;0,'Gross Plant'!S116*$AH116/12,0)</f>
        <v>2152.8435052528757</v>
      </c>
      <c r="AX116" s="41">
        <f>IF('Net Plant'!Q116&gt;0,'Gross Plant'!T116*$AH116/12,0)</f>
        <v>2155.0246219330061</v>
      </c>
      <c r="AY116" s="41">
        <f>IF('Net Plant'!R116&gt;0,'Gross Plant'!U116*$AI116/12,0)</f>
        <v>1830.8018809916596</v>
      </c>
      <c r="AZ116" s="41">
        <f>IF('Net Plant'!S116&gt;0,'Gross Plant'!V116*$AI116/12,0)</f>
        <v>1832.3685188208776</v>
      </c>
      <c r="BA116" s="41">
        <f>IF('Net Plant'!T116&gt;0,'Gross Plant'!W116*$AI116/12,0)</f>
        <v>1833.5068232895162</v>
      </c>
      <c r="BB116" s="41">
        <f>IF('Net Plant'!U116&gt;0,'Gross Plant'!X116*$AI116/12,0)</f>
        <v>1835.0668990782976</v>
      </c>
      <c r="BC116" s="41">
        <f>IF('Net Plant'!V116&gt;0,'Gross Plant'!Y116*$AI116/12,0)</f>
        <v>1835.3091369034928</v>
      </c>
      <c r="BD116" s="41">
        <f>IF('Net Plant'!W116&gt;0,'Gross Plant'!Z116*$AI116/12,0)</f>
        <v>1835.9029992654714</v>
      </c>
      <c r="BE116" s="41">
        <f>IF('Net Plant'!X116&gt;0,'Gross Plant'!AA116*$AI116/12,0)</f>
        <v>1836.9090873786201</v>
      </c>
      <c r="BF116" s="41">
        <f>IF('Net Plant'!Y116&gt;0,'Gross Plant'!AB116*$AI116/12,0)</f>
        <v>1837.6810985612874</v>
      </c>
      <c r="BG116" s="41">
        <f>IF('Net Plant'!Z116&gt;0,'Gross Plant'!AC116*$AI116/12,0)</f>
        <v>1838.4918435838092</v>
      </c>
      <c r="BH116" s="41">
        <f>IF('Net Plant'!AA116&gt;0,'Gross Plant'!AD116*$AI116/12,0)</f>
        <v>1839.4733524932324</v>
      </c>
      <c r="BI116" s="41">
        <f>IF('Net Plant'!AB116&gt;0,'Gross Plant'!AE116*$AI116/12,0)</f>
        <v>1840.2110443318916</v>
      </c>
      <c r="BJ116" s="41">
        <f>IF('Net Plant'!AC116&gt;0,'Gross Plant'!AF116*$AI116/12,0)</f>
        <v>1841.2887625023352</v>
      </c>
      <c r="BK116" s="23">
        <f t="shared" si="187"/>
        <v>22037.011447200493</v>
      </c>
      <c r="BL116" s="41"/>
      <c r="BM116" s="31">
        <f>'[20]Pivot Retires'!AB65</f>
        <v>0</v>
      </c>
      <c r="BN116" s="31">
        <f>'[20]Pivot Retires'!AC65</f>
        <v>0</v>
      </c>
      <c r="BO116" s="31">
        <f>'[20]Pivot Retires'!AD65</f>
        <v>0</v>
      </c>
      <c r="BP116" s="31">
        <f>'[20]Pivot Retires'!AE65</f>
        <v>0</v>
      </c>
      <c r="BQ116" s="31">
        <f>'[20]Pivot Retires'!AF65</f>
        <v>0</v>
      </c>
      <c r="BR116" s="31">
        <f>'[20]Pivot Retires'!AG65</f>
        <v>0</v>
      </c>
      <c r="BS116" s="31">
        <f>'Gross Plant'!BQ116</f>
        <v>0</v>
      </c>
      <c r="BT116" s="41">
        <f>'Gross Plant'!BR116</f>
        <v>0</v>
      </c>
      <c r="BU116" s="41">
        <f>'Gross Plant'!BS116</f>
        <v>0</v>
      </c>
      <c r="BV116" s="41">
        <f>'Gross Plant'!BT116</f>
        <v>0</v>
      </c>
      <c r="BW116" s="41">
        <f>'Gross Plant'!BU116</f>
        <v>0</v>
      </c>
      <c r="BX116" s="41">
        <f>'Gross Plant'!BV116</f>
        <v>0</v>
      </c>
      <c r="BY116" s="41">
        <f>'Gross Plant'!BW116</f>
        <v>0</v>
      </c>
      <c r="BZ116" s="41">
        <f>'Gross Plant'!BX116</f>
        <v>0</v>
      </c>
      <c r="CA116" s="41">
        <f>'Gross Plant'!BY116</f>
        <v>0</v>
      </c>
      <c r="CB116" s="41">
        <f>'Gross Plant'!BZ116</f>
        <v>0</v>
      </c>
      <c r="CC116" s="41">
        <f>'Gross Plant'!CA116</f>
        <v>0</v>
      </c>
      <c r="CD116" s="41">
        <f>'Gross Plant'!CB116</f>
        <v>0</v>
      </c>
      <c r="CE116" s="41">
        <f>'Gross Plant'!CC116</f>
        <v>0</v>
      </c>
      <c r="CF116" s="41">
        <f>'Gross Plant'!CD116</f>
        <v>0</v>
      </c>
      <c r="CG116" s="41">
        <f>'Gross Plant'!CE116</f>
        <v>0</v>
      </c>
      <c r="CH116" s="41">
        <f>'Gross Plant'!CF116</f>
        <v>0</v>
      </c>
      <c r="CI116" s="41">
        <f>'Gross Plant'!CG116</f>
        <v>0</v>
      </c>
      <c r="CJ116" s="41">
        <f>'Gross Plant'!CH116</f>
        <v>0</v>
      </c>
      <c r="CK116" s="41">
        <f>'Gross Plant'!CI116</f>
        <v>0</v>
      </c>
      <c r="CL116" s="41">
        <f>'Gross Plant'!CJ116</f>
        <v>0</v>
      </c>
      <c r="CM116" s="41">
        <f>'Gross Plant'!CK116</f>
        <v>0</v>
      </c>
      <c r="CN116" s="41"/>
      <c r="CO116" s="31">
        <f>'[20]Pivot Transfers'!AB65</f>
        <v>0</v>
      </c>
      <c r="CP116" s="31">
        <f>'[20]Pivot Transfers'!AC65</f>
        <v>0</v>
      </c>
      <c r="CQ116" s="31">
        <f>'[20]Pivot Transfers'!AD65</f>
        <v>0</v>
      </c>
      <c r="CR116" s="31">
        <f>'[20]Pivot Transfers'!AE65</f>
        <v>0</v>
      </c>
      <c r="CS116" s="31">
        <f>'[20]Pivot Transfers'!AF65</f>
        <v>0</v>
      </c>
      <c r="CT116" s="31">
        <f>'[20]Pivot Transfers'!AG65</f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41">
        <v>0</v>
      </c>
      <c r="DB116" s="41">
        <v>0</v>
      </c>
      <c r="DC116" s="41">
        <v>0</v>
      </c>
      <c r="DD116" s="41">
        <v>0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0</v>
      </c>
      <c r="DL116" s="41">
        <v>0</v>
      </c>
      <c r="DM116" s="41">
        <v>0</v>
      </c>
      <c r="DN116" s="41">
        <v>0</v>
      </c>
      <c r="DO116" s="41">
        <v>0</v>
      </c>
      <c r="DP116" s="41"/>
      <c r="DQ116" s="31">
        <f>'[20]Pivot COR'!AB65</f>
        <v>0</v>
      </c>
      <c r="DR116" s="31">
        <f>'[20]Pivot COR'!AC65</f>
        <v>0</v>
      </c>
      <c r="DS116" s="31">
        <f>'[20]Pivot COR'!AD65</f>
        <v>0</v>
      </c>
      <c r="DT116" s="31">
        <f>'[20]Pivot COR'!AE65</f>
        <v>0</v>
      </c>
      <c r="DU116" s="31">
        <f>'[20]Pivot COR'!AF65</f>
        <v>0</v>
      </c>
      <c r="DV116" s="31">
        <f>'[20]Pivot COR'!AG65</f>
        <v>0</v>
      </c>
      <c r="DW116" s="60">
        <f>SUM('Gross Plant'!$AH116:$AM116)/SUM('Gross Plant'!$AH$157:$AM$157)*$DW$157</f>
        <v>0</v>
      </c>
      <c r="DX116" s="60">
        <f>-SUM('Gross Plant'!$AH116:$AM116)/SUM('Gross Plant'!$AH$157:$AM$157)*'Capital Spending'!D$12*Reserve!$DW$1</f>
        <v>0</v>
      </c>
      <c r="DY116" s="60">
        <f>-SUM('Gross Plant'!$AH116:$AM116)/SUM('Gross Plant'!$AH$157:$AM$157)*'Capital Spending'!E$12*Reserve!$DW$1</f>
        <v>0</v>
      </c>
      <c r="DZ116" s="60">
        <f>-SUM('Gross Plant'!$AH116:$AM116)/SUM('Gross Plant'!$AH$157:$AM$157)*'Capital Spending'!F$12*Reserve!$DW$1</f>
        <v>0</v>
      </c>
      <c r="EA116" s="60">
        <f>-SUM('Gross Plant'!$AH116:$AM116)/SUM('Gross Plant'!$AH$157:$AM$157)*'Capital Spending'!G$12*Reserve!$DW$1</f>
        <v>0</v>
      </c>
      <c r="EB116" s="60">
        <f>-SUM('Gross Plant'!$AH116:$AM116)/SUM('Gross Plant'!$AH$157:$AM$157)*'Capital Spending'!H$12*Reserve!$DW$1</f>
        <v>0</v>
      </c>
      <c r="EC116" s="60">
        <f>-SUM('Gross Plant'!$AH116:$AM116)/SUM('Gross Plant'!$AH$157:$AM$157)*'Capital Spending'!I$12*Reserve!$DW$1</f>
        <v>0</v>
      </c>
      <c r="ED116" s="60">
        <f>-SUM('Gross Plant'!$AH116:$AM116)/SUM('Gross Plant'!$AH$157:$AM$157)*'Capital Spending'!J$12*Reserve!$DW$1</f>
        <v>0</v>
      </c>
      <c r="EE116" s="60">
        <f>-SUM('Gross Plant'!$AH116:$AM116)/SUM('Gross Plant'!$AH$157:$AM$157)*'Capital Spending'!K$12*Reserve!$DW$1</f>
        <v>0</v>
      </c>
      <c r="EF116" s="60">
        <f>-SUM('Gross Plant'!$AH116:$AM116)/SUM('Gross Plant'!$AH$157:$AM$157)*'Capital Spending'!L$12*Reserve!$DW$1</f>
        <v>0</v>
      </c>
      <c r="EG116" s="60">
        <f>-SUM('Gross Plant'!$AH116:$AM116)/SUM('Gross Plant'!$AH$157:$AM$157)*'Capital Spending'!M$12*Reserve!$DW$1</f>
        <v>0</v>
      </c>
      <c r="EH116" s="60">
        <f>-SUM('Gross Plant'!$AH116:$AM116)/SUM('Gross Plant'!$AH$157:$AM$157)*'Capital Spending'!N$12*Reserve!$DW$1</f>
        <v>0</v>
      </c>
      <c r="EI116" s="60">
        <f>-SUM('Gross Plant'!$AH116:$AM116)/SUM('Gross Plant'!$AH$157:$AM$157)*'Capital Spending'!O$12*Reserve!$DW$1</f>
        <v>0</v>
      </c>
      <c r="EJ116" s="60">
        <f>-SUM('Gross Plant'!$AH116:$AM116)/SUM('Gross Plant'!$AH$157:$AM$157)*'Capital Spending'!P$12*Reserve!$DW$1</f>
        <v>0</v>
      </c>
      <c r="EK116" s="60">
        <f>-SUM('Gross Plant'!$AH116:$AM116)/SUM('Gross Plant'!$AH$157:$AM$157)*'Capital Spending'!Q$12*Reserve!$DW$1</f>
        <v>0</v>
      </c>
      <c r="EL116" s="60">
        <f>-SUM('Gross Plant'!$AH116:$AM116)/SUM('Gross Plant'!$AH$157:$AM$157)*'Capital Spending'!R$12*Reserve!$DW$1</f>
        <v>0</v>
      </c>
      <c r="EM116" s="60">
        <f>-SUM('Gross Plant'!$AH116:$AM116)/SUM('Gross Plant'!$AH$157:$AM$157)*'Capital Spending'!S$12*Reserve!$DW$1</f>
        <v>0</v>
      </c>
      <c r="EN116" s="60">
        <f>-SUM('Gross Plant'!$AH116:$AM116)/SUM('Gross Plant'!$AH$157:$AM$157)*'Capital Spending'!T$12*Reserve!$DW$1</f>
        <v>0</v>
      </c>
      <c r="EO116" s="60">
        <f>-SUM('Gross Plant'!$AH116:$AM116)/SUM('Gross Plant'!$AH$157:$AM$157)*'Capital Spending'!U$12*Reserve!$DW$1</f>
        <v>0</v>
      </c>
      <c r="EP116" s="60">
        <f>-SUM('Gross Plant'!$AH116:$AM116)/SUM('Gross Plant'!$AH$157:$AM$157)*'Capital Spending'!V$12*Reserve!$DW$1</f>
        <v>0</v>
      </c>
      <c r="EQ116" s="60">
        <f>-SUM('Gross Plant'!$AH116:$AM116)/SUM('Gross Plant'!$AH$157:$AM$157)*'Capital Spending'!W$12*Reserve!$DW$1</f>
        <v>0</v>
      </c>
    </row>
    <row r="117" spans="1:147">
      <c r="A117" s="51">
        <v>37403</v>
      </c>
      <c r="B117" t="s">
        <v>101</v>
      </c>
      <c r="C117" s="53">
        <f t="shared" si="188"/>
        <v>0</v>
      </c>
      <c r="D117" s="53">
        <f t="shared" si="158"/>
        <v>0</v>
      </c>
      <c r="E117" s="72">
        <f>'[20]Pivot End Balances'!AA66</f>
        <v>0</v>
      </c>
      <c r="F117" s="41">
        <f t="shared" si="189"/>
        <v>0</v>
      </c>
      <c r="G117" s="41">
        <f t="shared" si="190"/>
        <v>0</v>
      </c>
      <c r="H117" s="41">
        <f t="shared" si="191"/>
        <v>0</v>
      </c>
      <c r="I117" s="41">
        <f t="shared" si="192"/>
        <v>0</v>
      </c>
      <c r="J117" s="41">
        <f t="shared" si="193"/>
        <v>0</v>
      </c>
      <c r="K117" s="41">
        <f t="shared" si="194"/>
        <v>0</v>
      </c>
      <c r="L117" s="41">
        <f t="shared" si="195"/>
        <v>0</v>
      </c>
      <c r="M117" s="41">
        <f t="shared" si="196"/>
        <v>0</v>
      </c>
      <c r="N117" s="41">
        <f t="shared" si="197"/>
        <v>0</v>
      </c>
      <c r="O117" s="41">
        <f t="shared" si="198"/>
        <v>0</v>
      </c>
      <c r="P117" s="41">
        <f t="shared" si="199"/>
        <v>0</v>
      </c>
      <c r="Q117" s="41">
        <f t="shared" si="200"/>
        <v>0</v>
      </c>
      <c r="R117" s="41">
        <f t="shared" si="201"/>
        <v>0</v>
      </c>
      <c r="S117" s="41">
        <f t="shared" si="202"/>
        <v>0</v>
      </c>
      <c r="T117" s="41">
        <f t="shared" si="203"/>
        <v>0</v>
      </c>
      <c r="U117" s="41">
        <f t="shared" si="204"/>
        <v>0</v>
      </c>
      <c r="V117" s="41">
        <f t="shared" si="205"/>
        <v>0</v>
      </c>
      <c r="W117" s="41">
        <f t="shared" si="206"/>
        <v>0</v>
      </c>
      <c r="X117" s="41">
        <f t="shared" si="207"/>
        <v>0</v>
      </c>
      <c r="Y117" s="41">
        <f t="shared" si="208"/>
        <v>0</v>
      </c>
      <c r="Z117" s="41">
        <f t="shared" si="209"/>
        <v>0</v>
      </c>
      <c r="AA117" s="41">
        <f t="shared" si="210"/>
        <v>0</v>
      </c>
      <c r="AB117" s="41">
        <f t="shared" si="211"/>
        <v>0</v>
      </c>
      <c r="AC117" s="41">
        <f t="shared" si="212"/>
        <v>0</v>
      </c>
      <c r="AD117" s="41">
        <f t="shared" si="213"/>
        <v>0</v>
      </c>
      <c r="AE117" s="41">
        <f t="shared" si="214"/>
        <v>0</v>
      </c>
      <c r="AF117" s="41">
        <f t="shared" si="215"/>
        <v>0</v>
      </c>
      <c r="AG117" s="23">
        <f t="shared" si="186"/>
        <v>0</v>
      </c>
      <c r="AH117" s="83">
        <f>'[25]Kentucky Direct'!E47</f>
        <v>0</v>
      </c>
      <c r="AI117" s="83">
        <f>'[25]Kentucky Direct'!F47</f>
        <v>0</v>
      </c>
      <c r="AJ117" s="31">
        <f>'[20]Pivot Additions'!AB66</f>
        <v>0</v>
      </c>
      <c r="AK117" s="31">
        <f>'[20]Pivot Additions'!AC66</f>
        <v>0</v>
      </c>
      <c r="AL117" s="31">
        <f>'[20]Pivot Additions'!AD66</f>
        <v>0</v>
      </c>
      <c r="AM117" s="31">
        <f>'[20]Pivot Additions'!AE66</f>
        <v>0</v>
      </c>
      <c r="AN117" s="31">
        <f>'[20]Pivot Additions'!AF66</f>
        <v>0</v>
      </c>
      <c r="AO117" s="31">
        <f>'[20]Pivot Additions'!AG66</f>
        <v>0</v>
      </c>
      <c r="AP117" s="41">
        <f>IF('Net Plant'!I117&gt;0,'Gross Plant'!L117*$AH117/12,0)</f>
        <v>0</v>
      </c>
      <c r="AQ117" s="41">
        <f>IF('Net Plant'!J117&gt;0,'Gross Plant'!M117*$AH117/12,0)</f>
        <v>0</v>
      </c>
      <c r="AR117" s="41">
        <f>IF('Net Plant'!K117&gt;0,'Gross Plant'!N117*$AH117/12,0)</f>
        <v>0</v>
      </c>
      <c r="AS117" s="41">
        <f>IF('Net Plant'!L117&gt;0,'Gross Plant'!O117*$AH117/12,0)</f>
        <v>0</v>
      </c>
      <c r="AT117" s="41">
        <f>IF('Net Plant'!M117&gt;0,'Gross Plant'!P117*$AH117/12,0)</f>
        <v>0</v>
      </c>
      <c r="AU117" s="41">
        <f>IF('Net Plant'!N117&gt;0,'Gross Plant'!Q117*$AH117/12,0)</f>
        <v>0</v>
      </c>
      <c r="AV117" s="41">
        <f>IF('Net Plant'!O117&gt;0,'Gross Plant'!R117*$AH117/12,0)</f>
        <v>0</v>
      </c>
      <c r="AW117" s="41">
        <f>IF('Net Plant'!P117&gt;0,'Gross Plant'!S117*$AH117/12,0)</f>
        <v>0</v>
      </c>
      <c r="AX117" s="41">
        <f>IF('Net Plant'!Q117&gt;0,'Gross Plant'!T117*$AH117/12,0)</f>
        <v>0</v>
      </c>
      <c r="AY117" s="41">
        <f>IF('Net Plant'!R117&gt;0,'Gross Plant'!U117*$AI117/12,0)</f>
        <v>0</v>
      </c>
      <c r="AZ117" s="41">
        <f>IF('Net Plant'!S117&gt;0,'Gross Plant'!V117*$AI117/12,0)</f>
        <v>0</v>
      </c>
      <c r="BA117" s="41">
        <f>IF('Net Plant'!T117&gt;0,'Gross Plant'!W117*$AI117/12,0)</f>
        <v>0</v>
      </c>
      <c r="BB117" s="41">
        <f>IF('Net Plant'!U117&gt;0,'Gross Plant'!X117*$AI117/12,0)</f>
        <v>0</v>
      </c>
      <c r="BC117" s="41">
        <f>IF('Net Plant'!V117&gt;0,'Gross Plant'!Y117*$AI117/12,0)</f>
        <v>0</v>
      </c>
      <c r="BD117" s="41">
        <f>IF('Net Plant'!W117&gt;0,'Gross Plant'!Z117*$AI117/12,0)</f>
        <v>0</v>
      </c>
      <c r="BE117" s="41">
        <f>IF('Net Plant'!X117&gt;0,'Gross Plant'!AA117*$AI117/12,0)</f>
        <v>0</v>
      </c>
      <c r="BF117" s="41">
        <f>IF('Net Plant'!Y117&gt;0,'Gross Plant'!AB117*$AI117/12,0)</f>
        <v>0</v>
      </c>
      <c r="BG117" s="41">
        <f>IF('Net Plant'!Z117&gt;0,'Gross Plant'!AC117*$AI117/12,0)</f>
        <v>0</v>
      </c>
      <c r="BH117" s="41">
        <f>IF('Net Plant'!AA117&gt;0,'Gross Plant'!AD117*$AI117/12,0)</f>
        <v>0</v>
      </c>
      <c r="BI117" s="41">
        <f>IF('Net Plant'!AB117&gt;0,'Gross Plant'!AE117*$AI117/12,0)</f>
        <v>0</v>
      </c>
      <c r="BJ117" s="41">
        <f>IF('Net Plant'!AC117&gt;0,'Gross Plant'!AF117*$AI117/12,0)</f>
        <v>0</v>
      </c>
      <c r="BK117" s="23">
        <f t="shared" si="187"/>
        <v>0</v>
      </c>
      <c r="BL117" s="41"/>
      <c r="BM117" s="31">
        <f>'[20]Pivot Retires'!AB66</f>
        <v>0</v>
      </c>
      <c r="BN117" s="31">
        <f>'[20]Pivot Retires'!AC66</f>
        <v>0</v>
      </c>
      <c r="BO117" s="31">
        <f>'[20]Pivot Retires'!AD66</f>
        <v>0</v>
      </c>
      <c r="BP117" s="31">
        <f>'[20]Pivot Retires'!AE66</f>
        <v>0</v>
      </c>
      <c r="BQ117" s="31">
        <f>'[20]Pivot Retires'!AF66</f>
        <v>0</v>
      </c>
      <c r="BR117" s="31">
        <f>'[20]Pivot Retires'!AG66</f>
        <v>0</v>
      </c>
      <c r="BS117" s="31">
        <f>'Gross Plant'!BQ117</f>
        <v>0</v>
      </c>
      <c r="BT117" s="41">
        <f>'Gross Plant'!BR117</f>
        <v>0</v>
      </c>
      <c r="BU117" s="41">
        <f>'Gross Plant'!BS117</f>
        <v>0</v>
      </c>
      <c r="BV117" s="41">
        <f>'Gross Plant'!BT117</f>
        <v>0</v>
      </c>
      <c r="BW117" s="41">
        <f>'Gross Plant'!BU117</f>
        <v>0</v>
      </c>
      <c r="BX117" s="41">
        <f>'Gross Plant'!BV117</f>
        <v>0</v>
      </c>
      <c r="BY117" s="41">
        <f>'Gross Plant'!BW117</f>
        <v>0</v>
      </c>
      <c r="BZ117" s="41">
        <f>'Gross Plant'!BX117</f>
        <v>0</v>
      </c>
      <c r="CA117" s="41">
        <f>'Gross Plant'!BY117</f>
        <v>0</v>
      </c>
      <c r="CB117" s="41">
        <f>'Gross Plant'!BZ117</f>
        <v>0</v>
      </c>
      <c r="CC117" s="41">
        <f>'Gross Plant'!CA117</f>
        <v>0</v>
      </c>
      <c r="CD117" s="41">
        <f>'Gross Plant'!CB117</f>
        <v>0</v>
      </c>
      <c r="CE117" s="41">
        <f>'Gross Plant'!CC117</f>
        <v>0</v>
      </c>
      <c r="CF117" s="41">
        <f>'Gross Plant'!CD117</f>
        <v>0</v>
      </c>
      <c r="CG117" s="41">
        <f>'Gross Plant'!CE117</f>
        <v>0</v>
      </c>
      <c r="CH117" s="41">
        <f>'Gross Plant'!CF117</f>
        <v>0</v>
      </c>
      <c r="CI117" s="41">
        <f>'Gross Plant'!CG117</f>
        <v>0</v>
      </c>
      <c r="CJ117" s="41">
        <f>'Gross Plant'!CH117</f>
        <v>0</v>
      </c>
      <c r="CK117" s="41">
        <f>'Gross Plant'!CI117</f>
        <v>0</v>
      </c>
      <c r="CL117" s="41">
        <f>'Gross Plant'!CJ117</f>
        <v>0</v>
      </c>
      <c r="CM117" s="41">
        <f>'Gross Plant'!CK117</f>
        <v>0</v>
      </c>
      <c r="CN117" s="41"/>
      <c r="CO117" s="31">
        <f>'[20]Pivot Transfers'!AB66</f>
        <v>0</v>
      </c>
      <c r="CP117" s="31">
        <f>'[20]Pivot Transfers'!AC66</f>
        <v>0</v>
      </c>
      <c r="CQ117" s="31">
        <f>'[20]Pivot Transfers'!AD66</f>
        <v>0</v>
      </c>
      <c r="CR117" s="31">
        <f>'[20]Pivot Transfers'!AE66</f>
        <v>0</v>
      </c>
      <c r="CS117" s="31">
        <f>'[20]Pivot Transfers'!AF66</f>
        <v>0</v>
      </c>
      <c r="CT117" s="31">
        <f>'[20]Pivot Transfers'!AG66</f>
        <v>0</v>
      </c>
      <c r="CU117" s="31">
        <v>0</v>
      </c>
      <c r="CV117" s="31">
        <v>0</v>
      </c>
      <c r="CW117" s="31">
        <v>0</v>
      </c>
      <c r="CX117" s="31">
        <v>0</v>
      </c>
      <c r="CY117" s="31">
        <v>0</v>
      </c>
      <c r="CZ117" s="31">
        <v>0</v>
      </c>
      <c r="DA117" s="41">
        <v>0</v>
      </c>
      <c r="DB117" s="41">
        <v>0</v>
      </c>
      <c r="DC117" s="41">
        <v>0</v>
      </c>
      <c r="DD117" s="41">
        <v>0</v>
      </c>
      <c r="DE117" s="41">
        <v>0</v>
      </c>
      <c r="DF117" s="41">
        <v>0</v>
      </c>
      <c r="DG117" s="41">
        <v>0</v>
      </c>
      <c r="DH117" s="41">
        <v>0</v>
      </c>
      <c r="DI117" s="41">
        <v>0</v>
      </c>
      <c r="DJ117" s="41">
        <v>0</v>
      </c>
      <c r="DK117" s="41">
        <v>0</v>
      </c>
      <c r="DL117" s="41">
        <v>0</v>
      </c>
      <c r="DM117" s="41">
        <v>0</v>
      </c>
      <c r="DN117" s="41">
        <v>0</v>
      </c>
      <c r="DO117" s="41">
        <v>0</v>
      </c>
      <c r="DP117" s="41"/>
      <c r="DQ117" s="31">
        <f>'[20]Pivot COR'!AB66</f>
        <v>0</v>
      </c>
      <c r="DR117" s="31">
        <f>'[20]Pivot COR'!AC66</f>
        <v>0</v>
      </c>
      <c r="DS117" s="31">
        <f>'[20]Pivot COR'!AD66</f>
        <v>0</v>
      </c>
      <c r="DT117" s="31">
        <f>'[20]Pivot COR'!AE66</f>
        <v>0</v>
      </c>
      <c r="DU117" s="31">
        <f>'[20]Pivot COR'!AF66</f>
        <v>0</v>
      </c>
      <c r="DV117" s="31">
        <f>'[20]Pivot COR'!AG66</f>
        <v>0</v>
      </c>
      <c r="DW117" s="60">
        <f>SUM('Gross Plant'!$AH117:$AM117)/SUM('Gross Plant'!$AH$157:$AM$157)*$DW$157</f>
        <v>0</v>
      </c>
      <c r="DX117" s="60">
        <f>-SUM('Gross Plant'!$AH117:$AM117)/SUM('Gross Plant'!$AH$157:$AM$157)*'Capital Spending'!D$12*Reserve!$DW$1</f>
        <v>0</v>
      </c>
      <c r="DY117" s="60">
        <f>-SUM('Gross Plant'!$AH117:$AM117)/SUM('Gross Plant'!$AH$157:$AM$157)*'Capital Spending'!E$12*Reserve!$DW$1</f>
        <v>0</v>
      </c>
      <c r="DZ117" s="60">
        <f>-SUM('Gross Plant'!$AH117:$AM117)/SUM('Gross Plant'!$AH$157:$AM$157)*'Capital Spending'!F$12*Reserve!$DW$1</f>
        <v>0</v>
      </c>
      <c r="EA117" s="60">
        <f>-SUM('Gross Plant'!$AH117:$AM117)/SUM('Gross Plant'!$AH$157:$AM$157)*'Capital Spending'!G$12*Reserve!$DW$1</f>
        <v>0</v>
      </c>
      <c r="EB117" s="60">
        <f>-SUM('Gross Plant'!$AH117:$AM117)/SUM('Gross Plant'!$AH$157:$AM$157)*'Capital Spending'!H$12*Reserve!$DW$1</f>
        <v>0</v>
      </c>
      <c r="EC117" s="60">
        <f>-SUM('Gross Plant'!$AH117:$AM117)/SUM('Gross Plant'!$AH$157:$AM$157)*'Capital Spending'!I$12*Reserve!$DW$1</f>
        <v>0</v>
      </c>
      <c r="ED117" s="60">
        <f>-SUM('Gross Plant'!$AH117:$AM117)/SUM('Gross Plant'!$AH$157:$AM$157)*'Capital Spending'!J$12*Reserve!$DW$1</f>
        <v>0</v>
      </c>
      <c r="EE117" s="60">
        <f>-SUM('Gross Plant'!$AH117:$AM117)/SUM('Gross Plant'!$AH$157:$AM$157)*'Capital Spending'!K$12*Reserve!$DW$1</f>
        <v>0</v>
      </c>
      <c r="EF117" s="60">
        <f>-SUM('Gross Plant'!$AH117:$AM117)/SUM('Gross Plant'!$AH$157:$AM$157)*'Capital Spending'!L$12*Reserve!$DW$1</f>
        <v>0</v>
      </c>
      <c r="EG117" s="60">
        <f>-SUM('Gross Plant'!$AH117:$AM117)/SUM('Gross Plant'!$AH$157:$AM$157)*'Capital Spending'!M$12*Reserve!$DW$1</f>
        <v>0</v>
      </c>
      <c r="EH117" s="60">
        <f>-SUM('Gross Plant'!$AH117:$AM117)/SUM('Gross Plant'!$AH$157:$AM$157)*'Capital Spending'!N$12*Reserve!$DW$1</f>
        <v>0</v>
      </c>
      <c r="EI117" s="60">
        <f>-SUM('Gross Plant'!$AH117:$AM117)/SUM('Gross Plant'!$AH$157:$AM$157)*'Capital Spending'!O$12*Reserve!$DW$1</f>
        <v>0</v>
      </c>
      <c r="EJ117" s="60">
        <f>-SUM('Gross Plant'!$AH117:$AM117)/SUM('Gross Plant'!$AH$157:$AM$157)*'Capital Spending'!P$12*Reserve!$DW$1</f>
        <v>0</v>
      </c>
      <c r="EK117" s="60">
        <f>-SUM('Gross Plant'!$AH117:$AM117)/SUM('Gross Plant'!$AH$157:$AM$157)*'Capital Spending'!Q$12*Reserve!$DW$1</f>
        <v>0</v>
      </c>
      <c r="EL117" s="60">
        <f>-SUM('Gross Plant'!$AH117:$AM117)/SUM('Gross Plant'!$AH$157:$AM$157)*'Capital Spending'!R$12*Reserve!$DW$1</f>
        <v>0</v>
      </c>
      <c r="EM117" s="60">
        <f>-SUM('Gross Plant'!$AH117:$AM117)/SUM('Gross Plant'!$AH$157:$AM$157)*'Capital Spending'!S$12*Reserve!$DW$1</f>
        <v>0</v>
      </c>
      <c r="EN117" s="60">
        <f>-SUM('Gross Plant'!$AH117:$AM117)/SUM('Gross Plant'!$AH$157:$AM$157)*'Capital Spending'!T$12*Reserve!$DW$1</f>
        <v>0</v>
      </c>
      <c r="EO117" s="60">
        <f>-SUM('Gross Plant'!$AH117:$AM117)/SUM('Gross Plant'!$AH$157:$AM$157)*'Capital Spending'!U$12*Reserve!$DW$1</f>
        <v>0</v>
      </c>
      <c r="EP117" s="60">
        <f>-SUM('Gross Plant'!$AH117:$AM117)/SUM('Gross Plant'!$AH$157:$AM$157)*'Capital Spending'!V$12*Reserve!$DW$1</f>
        <v>0</v>
      </c>
      <c r="EQ117" s="60">
        <f>-SUM('Gross Plant'!$AH117:$AM117)/SUM('Gross Plant'!$AH$157:$AM$157)*'Capital Spending'!W$12*Reserve!$DW$1</f>
        <v>0</v>
      </c>
    </row>
    <row r="118" spans="1:147">
      <c r="A118" s="51">
        <v>37500</v>
      </c>
      <c r="B118" t="s">
        <v>51</v>
      </c>
      <c r="C118" s="53">
        <f t="shared" si="188"/>
        <v>84146.00864088464</v>
      </c>
      <c r="D118" s="53">
        <f t="shared" si="158"/>
        <v>93079.672375500042</v>
      </c>
      <c r="E118" s="72">
        <f>'[20]Pivot End Balances'!AA67</f>
        <v>80498.559999999998</v>
      </c>
      <c r="F118" s="41">
        <f t="shared" si="189"/>
        <v>81106.47</v>
      </c>
      <c r="G118" s="41">
        <f t="shared" si="190"/>
        <v>81714.38</v>
      </c>
      <c r="H118" s="41">
        <f t="shared" si="191"/>
        <v>82322.290000000008</v>
      </c>
      <c r="I118" s="41">
        <f t="shared" si="192"/>
        <v>82930.200000000012</v>
      </c>
      <c r="J118" s="41">
        <f t="shared" si="193"/>
        <v>83538.110000000015</v>
      </c>
      <c r="K118" s="41">
        <f t="shared" si="194"/>
        <v>84146.020000000019</v>
      </c>
      <c r="L118" s="41">
        <f t="shared" si="195"/>
        <v>84753.922968166691</v>
      </c>
      <c r="M118" s="41">
        <f t="shared" si="196"/>
        <v>85361.825936333364</v>
      </c>
      <c r="N118" s="41">
        <f t="shared" si="197"/>
        <v>85969.728904500036</v>
      </c>
      <c r="O118" s="41">
        <f t="shared" si="198"/>
        <v>86577.631872666709</v>
      </c>
      <c r="P118" s="41">
        <f t="shared" si="199"/>
        <v>87185.534840833381</v>
      </c>
      <c r="Q118" s="41">
        <f t="shared" si="200"/>
        <v>87793.437809000054</v>
      </c>
      <c r="R118" s="41">
        <f t="shared" si="201"/>
        <v>88401.340777166726</v>
      </c>
      <c r="S118" s="41">
        <f t="shared" si="202"/>
        <v>89009.243745333399</v>
      </c>
      <c r="T118" s="41">
        <f t="shared" si="203"/>
        <v>89617.146713500071</v>
      </c>
      <c r="U118" s="41">
        <f t="shared" si="204"/>
        <v>90194.2343238334</v>
      </c>
      <c r="V118" s="41">
        <f t="shared" si="205"/>
        <v>90771.321934166728</v>
      </c>
      <c r="W118" s="41">
        <f t="shared" si="206"/>
        <v>91348.409544500057</v>
      </c>
      <c r="X118" s="41">
        <f t="shared" si="207"/>
        <v>91925.497154833385</v>
      </c>
      <c r="Y118" s="41">
        <f t="shared" si="208"/>
        <v>92502.584765166714</v>
      </c>
      <c r="Z118" s="41">
        <f t="shared" si="209"/>
        <v>93079.672375500042</v>
      </c>
      <c r="AA118" s="41">
        <f t="shared" si="210"/>
        <v>93656.759985833371</v>
      </c>
      <c r="AB118" s="41">
        <f t="shared" si="211"/>
        <v>94233.847596166699</v>
      </c>
      <c r="AC118" s="41">
        <f t="shared" si="212"/>
        <v>94810.935206500028</v>
      </c>
      <c r="AD118" s="41">
        <f t="shared" si="213"/>
        <v>95388.022816833356</v>
      </c>
      <c r="AE118" s="41">
        <f t="shared" si="214"/>
        <v>95965.110427166685</v>
      </c>
      <c r="AF118" s="41">
        <f t="shared" si="215"/>
        <v>96542.198037500013</v>
      </c>
      <c r="AG118" s="23">
        <f t="shared" si="186"/>
        <v>93080</v>
      </c>
      <c r="AH118" s="83">
        <f>'[25]Kentucky Direct'!E48</f>
        <v>2.1700000000000001E-2</v>
      </c>
      <c r="AI118" s="83">
        <f>'[25]Kentucky Direct'!F48</f>
        <v>2.06E-2</v>
      </c>
      <c r="AJ118" s="31">
        <f>'[20]Pivot Additions'!AB67</f>
        <v>607.91</v>
      </c>
      <c r="AK118" s="31">
        <f>'[20]Pivot Additions'!AC67</f>
        <v>607.91</v>
      </c>
      <c r="AL118" s="31">
        <f>'[20]Pivot Additions'!AD67</f>
        <v>607.91</v>
      </c>
      <c r="AM118" s="31">
        <f>'[20]Pivot Additions'!AE67</f>
        <v>607.91</v>
      </c>
      <c r="AN118" s="31">
        <f>'[20]Pivot Additions'!AF67</f>
        <v>607.91</v>
      </c>
      <c r="AO118" s="31">
        <f>'[20]Pivot Additions'!AG67</f>
        <v>607.91</v>
      </c>
      <c r="AP118" s="41">
        <f>IF('Net Plant'!I118&gt;0,'Gross Plant'!L118*$AH118/12,0)</f>
        <v>607.90296816666671</v>
      </c>
      <c r="AQ118" s="41">
        <f>IF('Net Plant'!J118&gt;0,'Gross Plant'!M118*$AH118/12,0)</f>
        <v>607.90296816666671</v>
      </c>
      <c r="AR118" s="41">
        <f>IF('Net Plant'!K118&gt;0,'Gross Plant'!N118*$AH118/12,0)</f>
        <v>607.90296816666671</v>
      </c>
      <c r="AS118" s="41">
        <f>IF('Net Plant'!L118&gt;0,'Gross Plant'!O118*$AH118/12,0)</f>
        <v>607.90296816666671</v>
      </c>
      <c r="AT118" s="41">
        <f>IF('Net Plant'!M118&gt;0,'Gross Plant'!P118*$AH118/12,0)</f>
        <v>607.90296816666671</v>
      </c>
      <c r="AU118" s="41">
        <f>IF('Net Plant'!N118&gt;0,'Gross Plant'!Q118*$AH118/12,0)</f>
        <v>607.90296816666671</v>
      </c>
      <c r="AV118" s="41">
        <f>IF('Net Plant'!O118&gt;0,'Gross Plant'!R118*$AH118/12,0)</f>
        <v>607.90296816666671</v>
      </c>
      <c r="AW118" s="41">
        <f>IF('Net Plant'!P118&gt;0,'Gross Plant'!S118*$AH118/12,0)</f>
        <v>607.90296816666671</v>
      </c>
      <c r="AX118" s="41">
        <f>IF('Net Plant'!Q118&gt;0,'Gross Plant'!T118*$AH118/12,0)</f>
        <v>607.90296816666671</v>
      </c>
      <c r="AY118" s="41">
        <f>IF('Net Plant'!R118&gt;0,'Gross Plant'!U118*$AI118/12,0)</f>
        <v>577.08761033333337</v>
      </c>
      <c r="AZ118" s="41">
        <f>IF('Net Plant'!S118&gt;0,'Gross Plant'!V118*$AI118/12,0)</f>
        <v>577.08761033333337</v>
      </c>
      <c r="BA118" s="41">
        <f>IF('Net Plant'!T118&gt;0,'Gross Plant'!W118*$AI118/12,0)</f>
        <v>577.08761033333337</v>
      </c>
      <c r="BB118" s="41">
        <f>IF('Net Plant'!U118&gt;0,'Gross Plant'!X118*$AI118/12,0)</f>
        <v>577.08761033333337</v>
      </c>
      <c r="BC118" s="41">
        <f>IF('Net Plant'!V118&gt;0,'Gross Plant'!Y118*$AI118/12,0)</f>
        <v>577.08761033333337</v>
      </c>
      <c r="BD118" s="41">
        <f>IF('Net Plant'!W118&gt;0,'Gross Plant'!Z118*$AI118/12,0)</f>
        <v>577.08761033333337</v>
      </c>
      <c r="BE118" s="41">
        <f>IF('Net Plant'!X118&gt;0,'Gross Plant'!AA118*$AI118/12,0)</f>
        <v>577.08761033333337</v>
      </c>
      <c r="BF118" s="41">
        <f>IF('Net Plant'!Y118&gt;0,'Gross Plant'!AB118*$AI118/12,0)</f>
        <v>577.08761033333337</v>
      </c>
      <c r="BG118" s="41">
        <f>IF('Net Plant'!Z118&gt;0,'Gross Plant'!AC118*$AI118/12,0)</f>
        <v>577.08761033333337</v>
      </c>
      <c r="BH118" s="41">
        <f>IF('Net Plant'!AA118&gt;0,'Gross Plant'!AD118*$AI118/12,0)</f>
        <v>577.08761033333337</v>
      </c>
      <c r="BI118" s="41">
        <f>IF('Net Plant'!AB118&gt;0,'Gross Plant'!AE118*$AI118/12,0)</f>
        <v>577.08761033333337</v>
      </c>
      <c r="BJ118" s="41">
        <f>IF('Net Plant'!AC118&gt;0,'Gross Plant'!AF118*$AI118/12,0)</f>
        <v>577.08761033333337</v>
      </c>
      <c r="BK118" s="23">
        <f t="shared" si="187"/>
        <v>6925.0513239999991</v>
      </c>
      <c r="BL118" s="41"/>
      <c r="BM118" s="31">
        <f>'[20]Pivot Retires'!AB67</f>
        <v>0</v>
      </c>
      <c r="BN118" s="31">
        <f>'[20]Pivot Retires'!AC67</f>
        <v>0</v>
      </c>
      <c r="BO118" s="31">
        <f>'[20]Pivot Retires'!AD67</f>
        <v>0</v>
      </c>
      <c r="BP118" s="31">
        <f>'[20]Pivot Retires'!AE67</f>
        <v>0</v>
      </c>
      <c r="BQ118" s="31">
        <f>'[20]Pivot Retires'!AF67</f>
        <v>0</v>
      </c>
      <c r="BR118" s="31">
        <f>'[20]Pivot Retires'!AG67</f>
        <v>0</v>
      </c>
      <c r="BS118" s="31">
        <f>'Gross Plant'!BQ118</f>
        <v>0</v>
      </c>
      <c r="BT118" s="41">
        <f>'Gross Plant'!BR118</f>
        <v>0</v>
      </c>
      <c r="BU118" s="41">
        <f>'Gross Plant'!BS118</f>
        <v>0</v>
      </c>
      <c r="BV118" s="41">
        <f>'Gross Plant'!BT118</f>
        <v>0</v>
      </c>
      <c r="BW118" s="41">
        <f>'Gross Plant'!BU118</f>
        <v>0</v>
      </c>
      <c r="BX118" s="41">
        <f>'Gross Plant'!BV118</f>
        <v>0</v>
      </c>
      <c r="BY118" s="41">
        <f>'Gross Plant'!BW118</f>
        <v>0</v>
      </c>
      <c r="BZ118" s="41">
        <f>'Gross Plant'!BX118</f>
        <v>0</v>
      </c>
      <c r="CA118" s="41">
        <f>'Gross Plant'!BY118</f>
        <v>0</v>
      </c>
      <c r="CB118" s="41">
        <f>'Gross Plant'!BZ118</f>
        <v>0</v>
      </c>
      <c r="CC118" s="41">
        <f>'Gross Plant'!CA118</f>
        <v>0</v>
      </c>
      <c r="CD118" s="41">
        <f>'Gross Plant'!CB118</f>
        <v>0</v>
      </c>
      <c r="CE118" s="41">
        <f>'Gross Plant'!CC118</f>
        <v>0</v>
      </c>
      <c r="CF118" s="41">
        <f>'Gross Plant'!CD118</f>
        <v>0</v>
      </c>
      <c r="CG118" s="41">
        <f>'Gross Plant'!CE118</f>
        <v>0</v>
      </c>
      <c r="CH118" s="41">
        <f>'Gross Plant'!CF118</f>
        <v>0</v>
      </c>
      <c r="CI118" s="41">
        <f>'Gross Plant'!CG118</f>
        <v>0</v>
      </c>
      <c r="CJ118" s="41">
        <f>'Gross Plant'!CH118</f>
        <v>0</v>
      </c>
      <c r="CK118" s="41">
        <f>'Gross Plant'!CI118</f>
        <v>0</v>
      </c>
      <c r="CL118" s="41">
        <f>'Gross Plant'!CJ118</f>
        <v>0</v>
      </c>
      <c r="CM118" s="41">
        <f>'Gross Plant'!CK118</f>
        <v>0</v>
      </c>
      <c r="CN118" s="41"/>
      <c r="CO118" s="31">
        <f>'[20]Pivot Transfers'!AB67</f>
        <v>0</v>
      </c>
      <c r="CP118" s="31">
        <f>'[20]Pivot Transfers'!AC67</f>
        <v>0</v>
      </c>
      <c r="CQ118" s="31">
        <f>'[20]Pivot Transfers'!AD67</f>
        <v>0</v>
      </c>
      <c r="CR118" s="31">
        <f>'[20]Pivot Transfers'!AE67</f>
        <v>0</v>
      </c>
      <c r="CS118" s="31">
        <f>'[20]Pivot Transfers'!AF67</f>
        <v>0</v>
      </c>
      <c r="CT118" s="31">
        <f>'[20]Pivot Transfers'!AG67</f>
        <v>0</v>
      </c>
      <c r="CU118" s="31">
        <v>0</v>
      </c>
      <c r="CV118" s="31">
        <v>0</v>
      </c>
      <c r="CW118" s="31">
        <v>0</v>
      </c>
      <c r="CX118" s="31">
        <v>0</v>
      </c>
      <c r="CY118" s="31">
        <v>0</v>
      </c>
      <c r="CZ118" s="3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/>
      <c r="DQ118" s="31">
        <f>'[20]Pivot COR'!AB67</f>
        <v>0</v>
      </c>
      <c r="DR118" s="31">
        <f>'[20]Pivot COR'!AC67</f>
        <v>0</v>
      </c>
      <c r="DS118" s="31">
        <f>'[20]Pivot COR'!AD67</f>
        <v>0</v>
      </c>
      <c r="DT118" s="31">
        <f>'[20]Pivot COR'!AE67</f>
        <v>0</v>
      </c>
      <c r="DU118" s="31">
        <f>'[20]Pivot COR'!AF67</f>
        <v>0</v>
      </c>
      <c r="DV118" s="31">
        <f>'[20]Pivot COR'!AG67</f>
        <v>0</v>
      </c>
      <c r="DW118" s="60">
        <f>SUM('Gross Plant'!$AH118:$AM118)/SUM('Gross Plant'!$AH$157:$AM$157)*$DW$157</f>
        <v>0</v>
      </c>
      <c r="DX118" s="60">
        <f>-SUM('Gross Plant'!$AH118:$AM118)/SUM('Gross Plant'!$AH$157:$AM$157)*'Capital Spending'!D$12*Reserve!$DW$1</f>
        <v>0</v>
      </c>
      <c r="DY118" s="60">
        <f>-SUM('Gross Plant'!$AH118:$AM118)/SUM('Gross Plant'!$AH$157:$AM$157)*'Capital Spending'!E$12*Reserve!$DW$1</f>
        <v>0</v>
      </c>
      <c r="DZ118" s="60">
        <f>-SUM('Gross Plant'!$AH118:$AM118)/SUM('Gross Plant'!$AH$157:$AM$157)*'Capital Spending'!F$12*Reserve!$DW$1</f>
        <v>0</v>
      </c>
      <c r="EA118" s="60">
        <f>-SUM('Gross Plant'!$AH118:$AM118)/SUM('Gross Plant'!$AH$157:$AM$157)*'Capital Spending'!G$12*Reserve!$DW$1</f>
        <v>0</v>
      </c>
      <c r="EB118" s="60">
        <f>-SUM('Gross Plant'!$AH118:$AM118)/SUM('Gross Plant'!$AH$157:$AM$157)*'Capital Spending'!H$12*Reserve!$DW$1</f>
        <v>0</v>
      </c>
      <c r="EC118" s="60">
        <f>-SUM('Gross Plant'!$AH118:$AM118)/SUM('Gross Plant'!$AH$157:$AM$157)*'Capital Spending'!I$12*Reserve!$DW$1</f>
        <v>0</v>
      </c>
      <c r="ED118" s="60">
        <f>-SUM('Gross Plant'!$AH118:$AM118)/SUM('Gross Plant'!$AH$157:$AM$157)*'Capital Spending'!J$12*Reserve!$DW$1</f>
        <v>0</v>
      </c>
      <c r="EE118" s="60">
        <f>-SUM('Gross Plant'!$AH118:$AM118)/SUM('Gross Plant'!$AH$157:$AM$157)*'Capital Spending'!K$12*Reserve!$DW$1</f>
        <v>0</v>
      </c>
      <c r="EF118" s="60">
        <f>-SUM('Gross Plant'!$AH118:$AM118)/SUM('Gross Plant'!$AH$157:$AM$157)*'Capital Spending'!L$12*Reserve!$DW$1</f>
        <v>0</v>
      </c>
      <c r="EG118" s="60">
        <f>-SUM('Gross Plant'!$AH118:$AM118)/SUM('Gross Plant'!$AH$157:$AM$157)*'Capital Spending'!M$12*Reserve!$DW$1</f>
        <v>0</v>
      </c>
      <c r="EH118" s="60">
        <f>-SUM('Gross Plant'!$AH118:$AM118)/SUM('Gross Plant'!$AH$157:$AM$157)*'Capital Spending'!N$12*Reserve!$DW$1</f>
        <v>0</v>
      </c>
      <c r="EI118" s="60">
        <f>-SUM('Gross Plant'!$AH118:$AM118)/SUM('Gross Plant'!$AH$157:$AM$157)*'Capital Spending'!O$12*Reserve!$DW$1</f>
        <v>0</v>
      </c>
      <c r="EJ118" s="60">
        <f>-SUM('Gross Plant'!$AH118:$AM118)/SUM('Gross Plant'!$AH$157:$AM$157)*'Capital Spending'!P$12*Reserve!$DW$1</f>
        <v>0</v>
      </c>
      <c r="EK118" s="60">
        <f>-SUM('Gross Plant'!$AH118:$AM118)/SUM('Gross Plant'!$AH$157:$AM$157)*'Capital Spending'!Q$12*Reserve!$DW$1</f>
        <v>0</v>
      </c>
      <c r="EL118" s="60">
        <f>-SUM('Gross Plant'!$AH118:$AM118)/SUM('Gross Plant'!$AH$157:$AM$157)*'Capital Spending'!R$12*Reserve!$DW$1</f>
        <v>0</v>
      </c>
      <c r="EM118" s="60">
        <f>-SUM('Gross Plant'!$AH118:$AM118)/SUM('Gross Plant'!$AH$157:$AM$157)*'Capital Spending'!S$12*Reserve!$DW$1</f>
        <v>0</v>
      </c>
      <c r="EN118" s="60">
        <f>-SUM('Gross Plant'!$AH118:$AM118)/SUM('Gross Plant'!$AH$157:$AM$157)*'Capital Spending'!T$12*Reserve!$DW$1</f>
        <v>0</v>
      </c>
      <c r="EO118" s="60">
        <f>-SUM('Gross Plant'!$AH118:$AM118)/SUM('Gross Plant'!$AH$157:$AM$157)*'Capital Spending'!U$12*Reserve!$DW$1</f>
        <v>0</v>
      </c>
      <c r="EP118" s="60">
        <f>-SUM('Gross Plant'!$AH118:$AM118)/SUM('Gross Plant'!$AH$157:$AM$157)*'Capital Spending'!V$12*Reserve!$DW$1</f>
        <v>0</v>
      </c>
      <c r="EQ118" s="60">
        <f>-SUM('Gross Plant'!$AH118:$AM118)/SUM('Gross Plant'!$AH$157:$AM$157)*'Capital Spending'!W$12*Reserve!$DW$1</f>
        <v>0</v>
      </c>
    </row>
    <row r="119" spans="1:147">
      <c r="A119" s="51">
        <v>37501</v>
      </c>
      <c r="B119" t="s">
        <v>102</v>
      </c>
      <c r="C119" s="53">
        <f t="shared" si="188"/>
        <v>60214.697191288462</v>
      </c>
      <c r="D119" s="53">
        <f t="shared" si="158"/>
        <v>62867.356804749979</v>
      </c>
      <c r="E119" s="72">
        <f>'[20]Pivot End Balances'!AA68</f>
        <v>59131.69</v>
      </c>
      <c r="F119" s="41">
        <f t="shared" si="189"/>
        <v>59312.19</v>
      </c>
      <c r="G119" s="41">
        <f t="shared" si="190"/>
        <v>59492.69</v>
      </c>
      <c r="H119" s="41">
        <f t="shared" si="191"/>
        <v>59673.19</v>
      </c>
      <c r="I119" s="41">
        <f t="shared" si="192"/>
        <v>59853.69</v>
      </c>
      <c r="J119" s="41">
        <f t="shared" si="193"/>
        <v>60034.19</v>
      </c>
      <c r="K119" s="41">
        <f t="shared" si="194"/>
        <v>60214.69</v>
      </c>
      <c r="L119" s="41">
        <f t="shared" si="195"/>
        <v>60395.194451750001</v>
      </c>
      <c r="M119" s="41">
        <f t="shared" si="196"/>
        <v>60575.698903500001</v>
      </c>
      <c r="N119" s="41">
        <f t="shared" si="197"/>
        <v>60756.20335525</v>
      </c>
      <c r="O119" s="41">
        <f t="shared" si="198"/>
        <v>60936.707806999999</v>
      </c>
      <c r="P119" s="41">
        <f t="shared" si="199"/>
        <v>61117.212258749998</v>
      </c>
      <c r="Q119" s="41">
        <f t="shared" si="200"/>
        <v>61297.716710499997</v>
      </c>
      <c r="R119" s="41">
        <f t="shared" si="201"/>
        <v>61478.221162249996</v>
      </c>
      <c r="S119" s="41">
        <f t="shared" si="202"/>
        <v>61658.725613999995</v>
      </c>
      <c r="T119" s="41">
        <f t="shared" si="203"/>
        <v>61839.230065749995</v>
      </c>
      <c r="U119" s="41">
        <f t="shared" si="204"/>
        <v>62010.584522249992</v>
      </c>
      <c r="V119" s="41">
        <f t="shared" si="205"/>
        <v>62181.938978749989</v>
      </c>
      <c r="W119" s="41">
        <f t="shared" si="206"/>
        <v>62353.293435249987</v>
      </c>
      <c r="X119" s="41">
        <f t="shared" si="207"/>
        <v>62524.647891749984</v>
      </c>
      <c r="Y119" s="41">
        <f t="shared" si="208"/>
        <v>62696.002348249982</v>
      </c>
      <c r="Z119" s="41">
        <f t="shared" si="209"/>
        <v>62867.356804749979</v>
      </c>
      <c r="AA119" s="41">
        <f t="shared" si="210"/>
        <v>63038.711261249977</v>
      </c>
      <c r="AB119" s="41">
        <f t="shared" si="211"/>
        <v>63210.065717749974</v>
      </c>
      <c r="AC119" s="41">
        <f t="shared" si="212"/>
        <v>63381.420174249972</v>
      </c>
      <c r="AD119" s="41">
        <f t="shared" si="213"/>
        <v>63552.774630749969</v>
      </c>
      <c r="AE119" s="41">
        <f t="shared" si="214"/>
        <v>63724.129087249967</v>
      </c>
      <c r="AF119" s="41">
        <f t="shared" si="215"/>
        <v>63895.483543749964</v>
      </c>
      <c r="AG119" s="23">
        <f t="shared" si="186"/>
        <v>62867</v>
      </c>
      <c r="AH119" s="83">
        <f>'[25]Kentucky Direct'!E49</f>
        <v>2.1700000000000001E-2</v>
      </c>
      <c r="AI119" s="83">
        <f>'[25]Kentucky Direct'!F49</f>
        <v>2.06E-2</v>
      </c>
      <c r="AJ119" s="31">
        <f>'[20]Pivot Additions'!AB68</f>
        <v>180.5</v>
      </c>
      <c r="AK119" s="31">
        <f>'[20]Pivot Additions'!AC68</f>
        <v>180.5</v>
      </c>
      <c r="AL119" s="31">
        <f>'[20]Pivot Additions'!AD68</f>
        <v>180.5</v>
      </c>
      <c r="AM119" s="31">
        <f>'[20]Pivot Additions'!AE68</f>
        <v>180.5</v>
      </c>
      <c r="AN119" s="31">
        <f>'[20]Pivot Additions'!AF68</f>
        <v>180.5</v>
      </c>
      <c r="AO119" s="31">
        <f>'[20]Pivot Additions'!AG68</f>
        <v>180.5</v>
      </c>
      <c r="AP119" s="41">
        <f>IF('Net Plant'!I119&gt;0,'Gross Plant'!L119*$AH119/12,0)</f>
        <v>180.50445175000002</v>
      </c>
      <c r="AQ119" s="41">
        <f>IF('Net Plant'!J119&gt;0,'Gross Plant'!M119*$AH119/12,0)</f>
        <v>180.50445175000002</v>
      </c>
      <c r="AR119" s="41">
        <f>IF('Net Plant'!K119&gt;0,'Gross Plant'!N119*$AH119/12,0)</f>
        <v>180.50445175000002</v>
      </c>
      <c r="AS119" s="41">
        <f>IF('Net Plant'!L119&gt;0,'Gross Plant'!O119*$AH119/12,0)</f>
        <v>180.50445175000002</v>
      </c>
      <c r="AT119" s="41">
        <f>IF('Net Plant'!M119&gt;0,'Gross Plant'!P119*$AH119/12,0)</f>
        <v>180.50445175000002</v>
      </c>
      <c r="AU119" s="41">
        <f>IF('Net Plant'!N119&gt;0,'Gross Plant'!Q119*$AH119/12,0)</f>
        <v>180.50445175000002</v>
      </c>
      <c r="AV119" s="41">
        <f>IF('Net Plant'!O119&gt;0,'Gross Plant'!R119*$AH119/12,0)</f>
        <v>180.50445175000002</v>
      </c>
      <c r="AW119" s="41">
        <f>IF('Net Plant'!P119&gt;0,'Gross Plant'!S119*$AH119/12,0)</f>
        <v>180.50445175000002</v>
      </c>
      <c r="AX119" s="41">
        <f>IF('Net Plant'!Q119&gt;0,'Gross Plant'!T119*$AH119/12,0)</f>
        <v>180.50445175000002</v>
      </c>
      <c r="AY119" s="41">
        <f>IF('Net Plant'!R119&gt;0,'Gross Plant'!U119*$AI119/12,0)</f>
        <v>171.3544565</v>
      </c>
      <c r="AZ119" s="41">
        <f>IF('Net Plant'!S119&gt;0,'Gross Plant'!V119*$AI119/12,0)</f>
        <v>171.3544565</v>
      </c>
      <c r="BA119" s="41">
        <f>IF('Net Plant'!T119&gt;0,'Gross Plant'!W119*$AI119/12,0)</f>
        <v>171.3544565</v>
      </c>
      <c r="BB119" s="41">
        <f>IF('Net Plant'!U119&gt;0,'Gross Plant'!X119*$AI119/12,0)</f>
        <v>171.3544565</v>
      </c>
      <c r="BC119" s="41">
        <f>IF('Net Plant'!V119&gt;0,'Gross Plant'!Y119*$AI119/12,0)</f>
        <v>171.3544565</v>
      </c>
      <c r="BD119" s="41">
        <f>IF('Net Plant'!W119&gt;0,'Gross Plant'!Z119*$AI119/12,0)</f>
        <v>171.3544565</v>
      </c>
      <c r="BE119" s="41">
        <f>IF('Net Plant'!X119&gt;0,'Gross Plant'!AA119*$AI119/12,0)</f>
        <v>171.3544565</v>
      </c>
      <c r="BF119" s="41">
        <f>IF('Net Plant'!Y119&gt;0,'Gross Plant'!AB119*$AI119/12,0)</f>
        <v>171.3544565</v>
      </c>
      <c r="BG119" s="41">
        <f>IF('Net Plant'!Z119&gt;0,'Gross Plant'!AC119*$AI119/12,0)</f>
        <v>171.3544565</v>
      </c>
      <c r="BH119" s="41">
        <f>IF('Net Plant'!AA119&gt;0,'Gross Plant'!AD119*$AI119/12,0)</f>
        <v>171.3544565</v>
      </c>
      <c r="BI119" s="41">
        <f>IF('Net Plant'!AB119&gt;0,'Gross Plant'!AE119*$AI119/12,0)</f>
        <v>171.3544565</v>
      </c>
      <c r="BJ119" s="41">
        <f>IF('Net Plant'!AC119&gt;0,'Gross Plant'!AF119*$AI119/12,0)</f>
        <v>171.3544565</v>
      </c>
      <c r="BK119" s="23">
        <f t="shared" si="187"/>
        <v>2056.2534780000001</v>
      </c>
      <c r="BL119" s="41"/>
      <c r="BM119" s="31">
        <f>'[20]Pivot Retires'!AB68</f>
        <v>0</v>
      </c>
      <c r="BN119" s="31">
        <f>'[20]Pivot Retires'!AC68</f>
        <v>0</v>
      </c>
      <c r="BO119" s="31">
        <f>'[20]Pivot Retires'!AD68</f>
        <v>0</v>
      </c>
      <c r="BP119" s="31">
        <f>'[20]Pivot Retires'!AE68</f>
        <v>0</v>
      </c>
      <c r="BQ119" s="31">
        <f>'[20]Pivot Retires'!AF68</f>
        <v>0</v>
      </c>
      <c r="BR119" s="31">
        <f>'[20]Pivot Retires'!AG68</f>
        <v>0</v>
      </c>
      <c r="BS119" s="31">
        <f>'Gross Plant'!BQ119</f>
        <v>0</v>
      </c>
      <c r="BT119" s="41">
        <f>'Gross Plant'!BR119</f>
        <v>0</v>
      </c>
      <c r="BU119" s="41">
        <f>'Gross Plant'!BS119</f>
        <v>0</v>
      </c>
      <c r="BV119" s="41">
        <f>'Gross Plant'!BT119</f>
        <v>0</v>
      </c>
      <c r="BW119" s="41">
        <f>'Gross Plant'!BU119</f>
        <v>0</v>
      </c>
      <c r="BX119" s="41">
        <f>'Gross Plant'!BV119</f>
        <v>0</v>
      </c>
      <c r="BY119" s="41">
        <f>'Gross Plant'!BW119</f>
        <v>0</v>
      </c>
      <c r="BZ119" s="41">
        <f>'Gross Plant'!BX119</f>
        <v>0</v>
      </c>
      <c r="CA119" s="41">
        <f>'Gross Plant'!BY119</f>
        <v>0</v>
      </c>
      <c r="CB119" s="41">
        <f>'Gross Plant'!BZ119</f>
        <v>0</v>
      </c>
      <c r="CC119" s="41">
        <f>'Gross Plant'!CA119</f>
        <v>0</v>
      </c>
      <c r="CD119" s="41">
        <f>'Gross Plant'!CB119</f>
        <v>0</v>
      </c>
      <c r="CE119" s="41">
        <f>'Gross Plant'!CC119</f>
        <v>0</v>
      </c>
      <c r="CF119" s="41">
        <f>'Gross Plant'!CD119</f>
        <v>0</v>
      </c>
      <c r="CG119" s="41">
        <f>'Gross Plant'!CE119</f>
        <v>0</v>
      </c>
      <c r="CH119" s="41">
        <f>'Gross Plant'!CF119</f>
        <v>0</v>
      </c>
      <c r="CI119" s="41">
        <f>'Gross Plant'!CG119</f>
        <v>0</v>
      </c>
      <c r="CJ119" s="41">
        <f>'Gross Plant'!CH119</f>
        <v>0</v>
      </c>
      <c r="CK119" s="41">
        <f>'Gross Plant'!CI119</f>
        <v>0</v>
      </c>
      <c r="CL119" s="41">
        <f>'Gross Plant'!CJ119</f>
        <v>0</v>
      </c>
      <c r="CM119" s="41">
        <f>'Gross Plant'!CK119</f>
        <v>0</v>
      </c>
      <c r="CN119" s="41"/>
      <c r="CO119" s="31">
        <f>'[20]Pivot Transfers'!AB68</f>
        <v>0</v>
      </c>
      <c r="CP119" s="31">
        <f>'[20]Pivot Transfers'!AC68</f>
        <v>0</v>
      </c>
      <c r="CQ119" s="31">
        <f>'[20]Pivot Transfers'!AD68</f>
        <v>0</v>
      </c>
      <c r="CR119" s="31">
        <f>'[20]Pivot Transfers'!AE68</f>
        <v>0</v>
      </c>
      <c r="CS119" s="31">
        <f>'[20]Pivot Transfers'!AF68</f>
        <v>0</v>
      </c>
      <c r="CT119" s="31">
        <f>'[20]Pivot Transfers'!AG68</f>
        <v>0</v>
      </c>
      <c r="CU119" s="31">
        <v>0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/>
      <c r="DQ119" s="31">
        <f>'[20]Pivot COR'!AB68</f>
        <v>0</v>
      </c>
      <c r="DR119" s="31">
        <f>'[20]Pivot COR'!AC68</f>
        <v>0</v>
      </c>
      <c r="DS119" s="31">
        <f>'[20]Pivot COR'!AD68</f>
        <v>0</v>
      </c>
      <c r="DT119" s="31">
        <f>'[20]Pivot COR'!AE68</f>
        <v>0</v>
      </c>
      <c r="DU119" s="31">
        <f>'[20]Pivot COR'!AF68</f>
        <v>0</v>
      </c>
      <c r="DV119" s="31">
        <f>'[20]Pivot COR'!AG68</f>
        <v>0</v>
      </c>
      <c r="DW119" s="60">
        <f>SUM('Gross Plant'!$AH119:$AM119)/SUM('Gross Plant'!$AH$157:$AM$157)*$DW$157</f>
        <v>0</v>
      </c>
      <c r="DX119" s="60">
        <f>-SUM('Gross Plant'!$AH119:$AM119)/SUM('Gross Plant'!$AH$157:$AM$157)*'Capital Spending'!D$12*Reserve!$DW$1</f>
        <v>0</v>
      </c>
      <c r="DY119" s="60">
        <f>-SUM('Gross Plant'!$AH119:$AM119)/SUM('Gross Plant'!$AH$157:$AM$157)*'Capital Spending'!E$12*Reserve!$DW$1</f>
        <v>0</v>
      </c>
      <c r="DZ119" s="60">
        <f>-SUM('Gross Plant'!$AH119:$AM119)/SUM('Gross Plant'!$AH$157:$AM$157)*'Capital Spending'!F$12*Reserve!$DW$1</f>
        <v>0</v>
      </c>
      <c r="EA119" s="60">
        <f>-SUM('Gross Plant'!$AH119:$AM119)/SUM('Gross Plant'!$AH$157:$AM$157)*'Capital Spending'!G$12*Reserve!$DW$1</f>
        <v>0</v>
      </c>
      <c r="EB119" s="60">
        <f>-SUM('Gross Plant'!$AH119:$AM119)/SUM('Gross Plant'!$AH$157:$AM$157)*'Capital Spending'!H$12*Reserve!$DW$1</f>
        <v>0</v>
      </c>
      <c r="EC119" s="60">
        <f>-SUM('Gross Plant'!$AH119:$AM119)/SUM('Gross Plant'!$AH$157:$AM$157)*'Capital Spending'!I$12*Reserve!$DW$1</f>
        <v>0</v>
      </c>
      <c r="ED119" s="60">
        <f>-SUM('Gross Plant'!$AH119:$AM119)/SUM('Gross Plant'!$AH$157:$AM$157)*'Capital Spending'!J$12*Reserve!$DW$1</f>
        <v>0</v>
      </c>
      <c r="EE119" s="60">
        <f>-SUM('Gross Plant'!$AH119:$AM119)/SUM('Gross Plant'!$AH$157:$AM$157)*'Capital Spending'!K$12*Reserve!$DW$1</f>
        <v>0</v>
      </c>
      <c r="EF119" s="60">
        <f>-SUM('Gross Plant'!$AH119:$AM119)/SUM('Gross Plant'!$AH$157:$AM$157)*'Capital Spending'!L$12*Reserve!$DW$1</f>
        <v>0</v>
      </c>
      <c r="EG119" s="60">
        <f>-SUM('Gross Plant'!$AH119:$AM119)/SUM('Gross Plant'!$AH$157:$AM$157)*'Capital Spending'!M$12*Reserve!$DW$1</f>
        <v>0</v>
      </c>
      <c r="EH119" s="60">
        <f>-SUM('Gross Plant'!$AH119:$AM119)/SUM('Gross Plant'!$AH$157:$AM$157)*'Capital Spending'!N$12*Reserve!$DW$1</f>
        <v>0</v>
      </c>
      <c r="EI119" s="60">
        <f>-SUM('Gross Plant'!$AH119:$AM119)/SUM('Gross Plant'!$AH$157:$AM$157)*'Capital Spending'!O$12*Reserve!$DW$1</f>
        <v>0</v>
      </c>
      <c r="EJ119" s="60">
        <f>-SUM('Gross Plant'!$AH119:$AM119)/SUM('Gross Plant'!$AH$157:$AM$157)*'Capital Spending'!P$12*Reserve!$DW$1</f>
        <v>0</v>
      </c>
      <c r="EK119" s="60">
        <f>-SUM('Gross Plant'!$AH119:$AM119)/SUM('Gross Plant'!$AH$157:$AM$157)*'Capital Spending'!Q$12*Reserve!$DW$1</f>
        <v>0</v>
      </c>
      <c r="EL119" s="60">
        <f>-SUM('Gross Plant'!$AH119:$AM119)/SUM('Gross Plant'!$AH$157:$AM$157)*'Capital Spending'!R$12*Reserve!$DW$1</f>
        <v>0</v>
      </c>
      <c r="EM119" s="60">
        <f>-SUM('Gross Plant'!$AH119:$AM119)/SUM('Gross Plant'!$AH$157:$AM$157)*'Capital Spending'!S$12*Reserve!$DW$1</f>
        <v>0</v>
      </c>
      <c r="EN119" s="60">
        <f>-SUM('Gross Plant'!$AH119:$AM119)/SUM('Gross Plant'!$AH$157:$AM$157)*'Capital Spending'!T$12*Reserve!$DW$1</f>
        <v>0</v>
      </c>
      <c r="EO119" s="60">
        <f>-SUM('Gross Plant'!$AH119:$AM119)/SUM('Gross Plant'!$AH$157:$AM$157)*'Capital Spending'!U$12*Reserve!$DW$1</f>
        <v>0</v>
      </c>
      <c r="EP119" s="60">
        <f>-SUM('Gross Plant'!$AH119:$AM119)/SUM('Gross Plant'!$AH$157:$AM$157)*'Capital Spending'!V$12*Reserve!$DW$1</f>
        <v>0</v>
      </c>
      <c r="EQ119" s="60">
        <f>-SUM('Gross Plant'!$AH119:$AM119)/SUM('Gross Plant'!$AH$157:$AM$157)*'Capital Spending'!W$12*Reserve!$DW$1</f>
        <v>0</v>
      </c>
    </row>
    <row r="120" spans="1:147">
      <c r="A120" s="51">
        <v>37502</v>
      </c>
      <c r="B120" t="s">
        <v>103</v>
      </c>
      <c r="C120" s="53">
        <f t="shared" si="188"/>
        <v>30486.714047326932</v>
      </c>
      <c r="D120" s="53">
        <f t="shared" si="158"/>
        <v>31716.570849250005</v>
      </c>
      <c r="E120" s="72">
        <f>'[20]Pivot End Balances'!AA69</f>
        <v>29983.7</v>
      </c>
      <c r="F120" s="41">
        <f t="shared" si="189"/>
        <v>30067.600000000002</v>
      </c>
      <c r="G120" s="41">
        <f t="shared" si="190"/>
        <v>30151.500000000004</v>
      </c>
      <c r="H120" s="41">
        <f t="shared" si="191"/>
        <v>30235.400000000005</v>
      </c>
      <c r="I120" s="41">
        <f t="shared" si="192"/>
        <v>30319.300000000007</v>
      </c>
      <c r="J120" s="41">
        <f t="shared" si="193"/>
        <v>30403.200000000008</v>
      </c>
      <c r="K120" s="41">
        <f t="shared" si="194"/>
        <v>30487.100000000009</v>
      </c>
      <c r="L120" s="41">
        <f t="shared" si="195"/>
        <v>30570.761076916675</v>
      </c>
      <c r="M120" s="41">
        <f t="shared" si="196"/>
        <v>30654.42215383334</v>
      </c>
      <c r="N120" s="41">
        <f t="shared" si="197"/>
        <v>30738.083230750006</v>
      </c>
      <c r="O120" s="41">
        <f t="shared" si="198"/>
        <v>30821.744307666671</v>
      </c>
      <c r="P120" s="41">
        <f t="shared" si="199"/>
        <v>30905.405384583337</v>
      </c>
      <c r="Q120" s="41">
        <f t="shared" si="200"/>
        <v>30989.066461500002</v>
      </c>
      <c r="R120" s="41">
        <f t="shared" si="201"/>
        <v>31072.727538416668</v>
      </c>
      <c r="S120" s="41">
        <f t="shared" si="202"/>
        <v>31156.388615333333</v>
      </c>
      <c r="T120" s="41">
        <f t="shared" si="203"/>
        <v>31240.049692249999</v>
      </c>
      <c r="U120" s="41">
        <f t="shared" si="204"/>
        <v>31319.469885083334</v>
      </c>
      <c r="V120" s="41">
        <f t="shared" si="205"/>
        <v>31398.890077916669</v>
      </c>
      <c r="W120" s="41">
        <f t="shared" si="206"/>
        <v>31478.310270750004</v>
      </c>
      <c r="X120" s="41">
        <f t="shared" si="207"/>
        <v>31557.730463583339</v>
      </c>
      <c r="Y120" s="41">
        <f t="shared" si="208"/>
        <v>31637.150656416674</v>
      </c>
      <c r="Z120" s="41">
        <f t="shared" si="209"/>
        <v>31716.570849250009</v>
      </c>
      <c r="AA120" s="41">
        <f t="shared" si="210"/>
        <v>31795.991042083344</v>
      </c>
      <c r="AB120" s="41">
        <f t="shared" si="211"/>
        <v>31875.411234916679</v>
      </c>
      <c r="AC120" s="41">
        <f t="shared" si="212"/>
        <v>31954.831427750014</v>
      </c>
      <c r="AD120" s="41">
        <f t="shared" si="213"/>
        <v>32034.251620583349</v>
      </c>
      <c r="AE120" s="41">
        <f t="shared" si="214"/>
        <v>32113.671813416684</v>
      </c>
      <c r="AF120" s="41">
        <f t="shared" si="215"/>
        <v>32193.092006250019</v>
      </c>
      <c r="AG120" s="23">
        <f t="shared" si="186"/>
        <v>31717</v>
      </c>
      <c r="AH120" s="83">
        <f>'[25]Kentucky Direct'!E50</f>
        <v>2.1700000000000001E-2</v>
      </c>
      <c r="AI120" s="83">
        <f>'[25]Kentucky Direct'!F50</f>
        <v>2.06E-2</v>
      </c>
      <c r="AJ120" s="31">
        <f>'[20]Pivot Additions'!AB69</f>
        <v>83.9</v>
      </c>
      <c r="AK120" s="31">
        <f>'[20]Pivot Additions'!AC69</f>
        <v>83.9</v>
      </c>
      <c r="AL120" s="31">
        <f>'[20]Pivot Additions'!AD69</f>
        <v>83.9</v>
      </c>
      <c r="AM120" s="31">
        <f>'[20]Pivot Additions'!AE69</f>
        <v>83.9</v>
      </c>
      <c r="AN120" s="31">
        <f>'[20]Pivot Additions'!AF69</f>
        <v>83.9</v>
      </c>
      <c r="AO120" s="31">
        <f>'[20]Pivot Additions'!AG69</f>
        <v>83.9</v>
      </c>
      <c r="AP120" s="41">
        <f>IF('Net Plant'!I120&gt;0,'Gross Plant'!L120*$AH120/12,0)</f>
        <v>83.661076916666673</v>
      </c>
      <c r="AQ120" s="41">
        <f>IF('Net Plant'!J120&gt;0,'Gross Plant'!M120*$AH120/12,0)</f>
        <v>83.661076916666673</v>
      </c>
      <c r="AR120" s="41">
        <f>IF('Net Plant'!K120&gt;0,'Gross Plant'!N120*$AH120/12,0)</f>
        <v>83.661076916666673</v>
      </c>
      <c r="AS120" s="41">
        <f>IF('Net Plant'!L120&gt;0,'Gross Plant'!O120*$AH120/12,0)</f>
        <v>83.661076916666673</v>
      </c>
      <c r="AT120" s="41">
        <f>IF('Net Plant'!M120&gt;0,'Gross Plant'!P120*$AH120/12,0)</f>
        <v>83.661076916666673</v>
      </c>
      <c r="AU120" s="41">
        <f>IF('Net Plant'!N120&gt;0,'Gross Plant'!Q120*$AH120/12,0)</f>
        <v>83.661076916666673</v>
      </c>
      <c r="AV120" s="41">
        <f>IF('Net Plant'!O120&gt;0,'Gross Plant'!R120*$AH120/12,0)</f>
        <v>83.661076916666673</v>
      </c>
      <c r="AW120" s="41">
        <f>IF('Net Plant'!P120&gt;0,'Gross Plant'!S120*$AH120/12,0)</f>
        <v>83.661076916666673</v>
      </c>
      <c r="AX120" s="41">
        <f>IF('Net Plant'!Q120&gt;0,'Gross Plant'!T120*$AH120/12,0)</f>
        <v>83.661076916666673</v>
      </c>
      <c r="AY120" s="41">
        <f>IF('Net Plant'!R120&gt;0,'Gross Plant'!U120*$AI120/12,0)</f>
        <v>79.420192833333331</v>
      </c>
      <c r="AZ120" s="41">
        <f>IF('Net Plant'!S120&gt;0,'Gross Plant'!V120*$AI120/12,0)</f>
        <v>79.420192833333331</v>
      </c>
      <c r="BA120" s="41">
        <f>IF('Net Plant'!T120&gt;0,'Gross Plant'!W120*$AI120/12,0)</f>
        <v>79.420192833333331</v>
      </c>
      <c r="BB120" s="41">
        <f>IF('Net Plant'!U120&gt;0,'Gross Plant'!X120*$AI120/12,0)</f>
        <v>79.420192833333331</v>
      </c>
      <c r="BC120" s="41">
        <f>IF('Net Plant'!V120&gt;0,'Gross Plant'!Y120*$AI120/12,0)</f>
        <v>79.420192833333331</v>
      </c>
      <c r="BD120" s="41">
        <f>IF('Net Plant'!W120&gt;0,'Gross Plant'!Z120*$AI120/12,0)</f>
        <v>79.420192833333331</v>
      </c>
      <c r="BE120" s="41">
        <f>IF('Net Plant'!X120&gt;0,'Gross Plant'!AA120*$AI120/12,0)</f>
        <v>79.420192833333331</v>
      </c>
      <c r="BF120" s="41">
        <f>IF('Net Plant'!Y120&gt;0,'Gross Plant'!AB120*$AI120/12,0)</f>
        <v>79.420192833333331</v>
      </c>
      <c r="BG120" s="41">
        <f>IF('Net Plant'!Z120&gt;0,'Gross Plant'!AC120*$AI120/12,0)</f>
        <v>79.420192833333331</v>
      </c>
      <c r="BH120" s="41">
        <f>IF('Net Plant'!AA120&gt;0,'Gross Plant'!AD120*$AI120/12,0)</f>
        <v>79.420192833333331</v>
      </c>
      <c r="BI120" s="41">
        <f>IF('Net Plant'!AB120&gt;0,'Gross Plant'!AE120*$AI120/12,0)</f>
        <v>79.420192833333331</v>
      </c>
      <c r="BJ120" s="41">
        <f>IF('Net Plant'!AC120&gt;0,'Gross Plant'!AF120*$AI120/12,0)</f>
        <v>79.420192833333331</v>
      </c>
      <c r="BK120" s="23">
        <f t="shared" si="187"/>
        <v>953.04231399999992</v>
      </c>
      <c r="BL120" s="41"/>
      <c r="BM120" s="31">
        <f>'[20]Pivot Retires'!AB69</f>
        <v>0</v>
      </c>
      <c r="BN120" s="31">
        <f>'[20]Pivot Retires'!AC69</f>
        <v>0</v>
      </c>
      <c r="BO120" s="31">
        <f>'[20]Pivot Retires'!AD69</f>
        <v>0</v>
      </c>
      <c r="BP120" s="31">
        <f>'[20]Pivot Retires'!AE69</f>
        <v>0</v>
      </c>
      <c r="BQ120" s="31">
        <f>'[20]Pivot Retires'!AF69</f>
        <v>0</v>
      </c>
      <c r="BR120" s="31">
        <f>'[20]Pivot Retires'!AG69</f>
        <v>0</v>
      </c>
      <c r="BS120" s="31">
        <f>'Gross Plant'!BQ120</f>
        <v>0</v>
      </c>
      <c r="BT120" s="41">
        <f>'Gross Plant'!BR120</f>
        <v>0</v>
      </c>
      <c r="BU120" s="41">
        <f>'Gross Plant'!BS120</f>
        <v>0</v>
      </c>
      <c r="BV120" s="41">
        <f>'Gross Plant'!BT120</f>
        <v>0</v>
      </c>
      <c r="BW120" s="41">
        <f>'Gross Plant'!BU120</f>
        <v>0</v>
      </c>
      <c r="BX120" s="41">
        <f>'Gross Plant'!BV120</f>
        <v>0</v>
      </c>
      <c r="BY120" s="41">
        <f>'Gross Plant'!BW120</f>
        <v>0</v>
      </c>
      <c r="BZ120" s="41">
        <f>'Gross Plant'!BX120</f>
        <v>0</v>
      </c>
      <c r="CA120" s="41">
        <f>'Gross Plant'!BY120</f>
        <v>0</v>
      </c>
      <c r="CB120" s="41">
        <f>'Gross Plant'!BZ120</f>
        <v>0</v>
      </c>
      <c r="CC120" s="41">
        <f>'Gross Plant'!CA120</f>
        <v>0</v>
      </c>
      <c r="CD120" s="41">
        <f>'Gross Plant'!CB120</f>
        <v>0</v>
      </c>
      <c r="CE120" s="41">
        <f>'Gross Plant'!CC120</f>
        <v>0</v>
      </c>
      <c r="CF120" s="41">
        <f>'Gross Plant'!CD120</f>
        <v>0</v>
      </c>
      <c r="CG120" s="41">
        <f>'Gross Plant'!CE120</f>
        <v>0</v>
      </c>
      <c r="CH120" s="41">
        <f>'Gross Plant'!CF120</f>
        <v>0</v>
      </c>
      <c r="CI120" s="41">
        <f>'Gross Plant'!CG120</f>
        <v>0</v>
      </c>
      <c r="CJ120" s="41">
        <f>'Gross Plant'!CH120</f>
        <v>0</v>
      </c>
      <c r="CK120" s="41">
        <f>'Gross Plant'!CI120</f>
        <v>0</v>
      </c>
      <c r="CL120" s="41">
        <f>'Gross Plant'!CJ120</f>
        <v>0</v>
      </c>
      <c r="CM120" s="41">
        <f>'Gross Plant'!CK120</f>
        <v>0</v>
      </c>
      <c r="CN120" s="41"/>
      <c r="CO120" s="31">
        <f>'[20]Pivot Transfers'!AB69</f>
        <v>0</v>
      </c>
      <c r="CP120" s="31">
        <f>'[20]Pivot Transfers'!AC69</f>
        <v>0</v>
      </c>
      <c r="CQ120" s="31">
        <f>'[20]Pivot Transfers'!AD69</f>
        <v>0</v>
      </c>
      <c r="CR120" s="31">
        <f>'[20]Pivot Transfers'!AE69</f>
        <v>0</v>
      </c>
      <c r="CS120" s="31">
        <f>'[20]Pivot Transfers'!AF69</f>
        <v>0</v>
      </c>
      <c r="CT120" s="31">
        <f>'[20]Pivot Transfers'!AG69</f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/>
      <c r="DQ120" s="31">
        <f>'[20]Pivot COR'!AB69</f>
        <v>0</v>
      </c>
      <c r="DR120" s="31">
        <f>'[20]Pivot COR'!AC69</f>
        <v>0</v>
      </c>
      <c r="DS120" s="31">
        <f>'[20]Pivot COR'!AD69</f>
        <v>0</v>
      </c>
      <c r="DT120" s="31">
        <f>'[20]Pivot COR'!AE69</f>
        <v>0</v>
      </c>
      <c r="DU120" s="31">
        <f>'[20]Pivot COR'!AF69</f>
        <v>0</v>
      </c>
      <c r="DV120" s="31">
        <f>'[20]Pivot COR'!AG69</f>
        <v>0</v>
      </c>
      <c r="DW120" s="60">
        <f>SUM('Gross Plant'!$AH120:$AM120)/SUM('Gross Plant'!$AH$157:$AM$157)*$DW$157</f>
        <v>0</v>
      </c>
      <c r="DX120" s="60">
        <f>-SUM('Gross Plant'!$AH120:$AM120)/SUM('Gross Plant'!$AH$157:$AM$157)*'Capital Spending'!D$12*Reserve!$DW$1</f>
        <v>0</v>
      </c>
      <c r="DY120" s="60">
        <f>-SUM('Gross Plant'!$AH120:$AM120)/SUM('Gross Plant'!$AH$157:$AM$157)*'Capital Spending'!E$12*Reserve!$DW$1</f>
        <v>0</v>
      </c>
      <c r="DZ120" s="60">
        <f>-SUM('Gross Plant'!$AH120:$AM120)/SUM('Gross Plant'!$AH$157:$AM$157)*'Capital Spending'!F$12*Reserve!$DW$1</f>
        <v>0</v>
      </c>
      <c r="EA120" s="60">
        <f>-SUM('Gross Plant'!$AH120:$AM120)/SUM('Gross Plant'!$AH$157:$AM$157)*'Capital Spending'!G$12*Reserve!$DW$1</f>
        <v>0</v>
      </c>
      <c r="EB120" s="60">
        <f>-SUM('Gross Plant'!$AH120:$AM120)/SUM('Gross Plant'!$AH$157:$AM$157)*'Capital Spending'!H$12*Reserve!$DW$1</f>
        <v>0</v>
      </c>
      <c r="EC120" s="60">
        <f>-SUM('Gross Plant'!$AH120:$AM120)/SUM('Gross Plant'!$AH$157:$AM$157)*'Capital Spending'!I$12*Reserve!$DW$1</f>
        <v>0</v>
      </c>
      <c r="ED120" s="60">
        <f>-SUM('Gross Plant'!$AH120:$AM120)/SUM('Gross Plant'!$AH$157:$AM$157)*'Capital Spending'!J$12*Reserve!$DW$1</f>
        <v>0</v>
      </c>
      <c r="EE120" s="60">
        <f>-SUM('Gross Plant'!$AH120:$AM120)/SUM('Gross Plant'!$AH$157:$AM$157)*'Capital Spending'!K$12*Reserve!$DW$1</f>
        <v>0</v>
      </c>
      <c r="EF120" s="60">
        <f>-SUM('Gross Plant'!$AH120:$AM120)/SUM('Gross Plant'!$AH$157:$AM$157)*'Capital Spending'!L$12*Reserve!$DW$1</f>
        <v>0</v>
      </c>
      <c r="EG120" s="60">
        <f>-SUM('Gross Plant'!$AH120:$AM120)/SUM('Gross Plant'!$AH$157:$AM$157)*'Capital Spending'!M$12*Reserve!$DW$1</f>
        <v>0</v>
      </c>
      <c r="EH120" s="60">
        <f>-SUM('Gross Plant'!$AH120:$AM120)/SUM('Gross Plant'!$AH$157:$AM$157)*'Capital Spending'!N$12*Reserve!$DW$1</f>
        <v>0</v>
      </c>
      <c r="EI120" s="60">
        <f>-SUM('Gross Plant'!$AH120:$AM120)/SUM('Gross Plant'!$AH$157:$AM$157)*'Capital Spending'!O$12*Reserve!$DW$1</f>
        <v>0</v>
      </c>
      <c r="EJ120" s="60">
        <f>-SUM('Gross Plant'!$AH120:$AM120)/SUM('Gross Plant'!$AH$157:$AM$157)*'Capital Spending'!P$12*Reserve!$DW$1</f>
        <v>0</v>
      </c>
      <c r="EK120" s="60">
        <f>-SUM('Gross Plant'!$AH120:$AM120)/SUM('Gross Plant'!$AH$157:$AM$157)*'Capital Spending'!Q$12*Reserve!$DW$1</f>
        <v>0</v>
      </c>
      <c r="EL120" s="60">
        <f>-SUM('Gross Plant'!$AH120:$AM120)/SUM('Gross Plant'!$AH$157:$AM$157)*'Capital Spending'!R$12*Reserve!$DW$1</f>
        <v>0</v>
      </c>
      <c r="EM120" s="60">
        <f>-SUM('Gross Plant'!$AH120:$AM120)/SUM('Gross Plant'!$AH$157:$AM$157)*'Capital Spending'!S$12*Reserve!$DW$1</f>
        <v>0</v>
      </c>
      <c r="EN120" s="60">
        <f>-SUM('Gross Plant'!$AH120:$AM120)/SUM('Gross Plant'!$AH$157:$AM$157)*'Capital Spending'!T$12*Reserve!$DW$1</f>
        <v>0</v>
      </c>
      <c r="EO120" s="60">
        <f>-SUM('Gross Plant'!$AH120:$AM120)/SUM('Gross Plant'!$AH$157:$AM$157)*'Capital Spending'!U$12*Reserve!$DW$1</f>
        <v>0</v>
      </c>
      <c r="EP120" s="60">
        <f>-SUM('Gross Plant'!$AH120:$AM120)/SUM('Gross Plant'!$AH$157:$AM$157)*'Capital Spending'!V$12*Reserve!$DW$1</f>
        <v>0</v>
      </c>
      <c r="EQ120" s="60">
        <f>-SUM('Gross Plant'!$AH120:$AM120)/SUM('Gross Plant'!$AH$157:$AM$157)*'Capital Spending'!W$12*Reserve!$DW$1</f>
        <v>0</v>
      </c>
    </row>
    <row r="121" spans="1:147">
      <c r="A121" s="51">
        <v>37503</v>
      </c>
      <c r="B121" t="s">
        <v>104</v>
      </c>
      <c r="C121" s="53">
        <f t="shared" si="188"/>
        <v>1541.8340702307692</v>
      </c>
      <c r="D121" s="53">
        <f t="shared" si="158"/>
        <v>1648.2650009999986</v>
      </c>
      <c r="E121" s="72">
        <f>'[20]Pivot End Balances'!AA70</f>
        <v>1498.39</v>
      </c>
      <c r="F121" s="41">
        <f t="shared" si="189"/>
        <v>1505.63</v>
      </c>
      <c r="G121" s="41">
        <f t="shared" si="190"/>
        <v>1512.8700000000001</v>
      </c>
      <c r="H121" s="41">
        <f t="shared" si="191"/>
        <v>1520.1100000000001</v>
      </c>
      <c r="I121" s="41">
        <f t="shared" si="192"/>
        <v>1527.3500000000001</v>
      </c>
      <c r="J121" s="41">
        <f t="shared" si="193"/>
        <v>1534.5900000000001</v>
      </c>
      <c r="K121" s="41">
        <f t="shared" si="194"/>
        <v>1541.8300000000002</v>
      </c>
      <c r="L121" s="41">
        <f t="shared" si="195"/>
        <v>1549.0725196666667</v>
      </c>
      <c r="M121" s="41">
        <f t="shared" si="196"/>
        <v>1556.3150393333333</v>
      </c>
      <c r="N121" s="41">
        <f t="shared" si="197"/>
        <v>1563.5575589999999</v>
      </c>
      <c r="O121" s="41">
        <f t="shared" si="198"/>
        <v>1570.8000786666664</v>
      </c>
      <c r="P121" s="41">
        <f t="shared" si="199"/>
        <v>1578.042598333333</v>
      </c>
      <c r="Q121" s="41">
        <f t="shared" si="200"/>
        <v>1585.2851179999996</v>
      </c>
      <c r="R121" s="41">
        <f t="shared" si="201"/>
        <v>1592.5276376666661</v>
      </c>
      <c r="S121" s="41">
        <f t="shared" si="202"/>
        <v>1599.7701573333327</v>
      </c>
      <c r="T121" s="41">
        <f t="shared" si="203"/>
        <v>1607.0126769999993</v>
      </c>
      <c r="U121" s="41">
        <f t="shared" si="204"/>
        <v>1613.8880643333325</v>
      </c>
      <c r="V121" s="41">
        <f t="shared" si="205"/>
        <v>1620.7634516666658</v>
      </c>
      <c r="W121" s="41">
        <f t="shared" si="206"/>
        <v>1627.6388389999991</v>
      </c>
      <c r="X121" s="41">
        <f t="shared" si="207"/>
        <v>1634.5142263333323</v>
      </c>
      <c r="Y121" s="41">
        <f t="shared" si="208"/>
        <v>1641.3896136666656</v>
      </c>
      <c r="Z121" s="41">
        <f t="shared" si="209"/>
        <v>1648.2650009999988</v>
      </c>
      <c r="AA121" s="41">
        <f t="shared" si="210"/>
        <v>1655.1403883333321</v>
      </c>
      <c r="AB121" s="41">
        <f t="shared" si="211"/>
        <v>1662.0157756666654</v>
      </c>
      <c r="AC121" s="41">
        <f t="shared" si="212"/>
        <v>1668.8911629999986</v>
      </c>
      <c r="AD121" s="41">
        <f t="shared" si="213"/>
        <v>1675.7665503333319</v>
      </c>
      <c r="AE121" s="41">
        <f t="shared" si="214"/>
        <v>1682.6419376666652</v>
      </c>
      <c r="AF121" s="41">
        <f t="shared" si="215"/>
        <v>1689.5173249999984</v>
      </c>
      <c r="AG121" s="23">
        <f t="shared" si="186"/>
        <v>1648</v>
      </c>
      <c r="AH121" s="83">
        <f>'[25]Kentucky Direct'!E51</f>
        <v>2.1700000000000001E-2</v>
      </c>
      <c r="AI121" s="83">
        <f>'[25]Kentucky Direct'!F51</f>
        <v>2.06E-2</v>
      </c>
      <c r="AJ121" s="31">
        <f>'[20]Pivot Additions'!AB70</f>
        <v>7.24</v>
      </c>
      <c r="AK121" s="31">
        <f>'[20]Pivot Additions'!AC70</f>
        <v>7.24</v>
      </c>
      <c r="AL121" s="31">
        <f>'[20]Pivot Additions'!AD70</f>
        <v>7.24</v>
      </c>
      <c r="AM121" s="31">
        <f>'[20]Pivot Additions'!AE70</f>
        <v>7.24</v>
      </c>
      <c r="AN121" s="31">
        <f>'[20]Pivot Additions'!AF70</f>
        <v>7.24</v>
      </c>
      <c r="AO121" s="31">
        <f>'[20]Pivot Additions'!AG70</f>
        <v>7.24</v>
      </c>
      <c r="AP121" s="41">
        <f>IF('Net Plant'!I121&gt;0,'Gross Plant'!L121*$AH121/12,0)</f>
        <v>7.2425196666666665</v>
      </c>
      <c r="AQ121" s="41">
        <f>IF('Net Plant'!J121&gt;0,'Gross Plant'!M121*$AH121/12,0)</f>
        <v>7.2425196666666665</v>
      </c>
      <c r="AR121" s="41">
        <f>IF('Net Plant'!K121&gt;0,'Gross Plant'!N121*$AH121/12,0)</f>
        <v>7.2425196666666665</v>
      </c>
      <c r="AS121" s="41">
        <f>IF('Net Plant'!L121&gt;0,'Gross Plant'!O121*$AH121/12,0)</f>
        <v>7.2425196666666665</v>
      </c>
      <c r="AT121" s="41">
        <f>IF('Net Plant'!M121&gt;0,'Gross Plant'!P121*$AH121/12,0)</f>
        <v>7.2425196666666665</v>
      </c>
      <c r="AU121" s="41">
        <f>IF('Net Plant'!N121&gt;0,'Gross Plant'!Q121*$AH121/12,0)</f>
        <v>7.2425196666666665</v>
      </c>
      <c r="AV121" s="41">
        <f>IF('Net Plant'!O121&gt;0,'Gross Plant'!R121*$AH121/12,0)</f>
        <v>7.2425196666666665</v>
      </c>
      <c r="AW121" s="41">
        <f>IF('Net Plant'!P121&gt;0,'Gross Plant'!S121*$AH121/12,0)</f>
        <v>7.2425196666666665</v>
      </c>
      <c r="AX121" s="41">
        <f>IF('Net Plant'!Q121&gt;0,'Gross Plant'!T121*$AH121/12,0)</f>
        <v>7.2425196666666665</v>
      </c>
      <c r="AY121" s="41">
        <f>IF('Net Plant'!R121&gt;0,'Gross Plant'!U121*$AI121/12,0)</f>
        <v>6.8753873333333333</v>
      </c>
      <c r="AZ121" s="41">
        <f>IF('Net Plant'!S121&gt;0,'Gross Plant'!V121*$AI121/12,0)</f>
        <v>6.8753873333333333</v>
      </c>
      <c r="BA121" s="41">
        <f>IF('Net Plant'!T121&gt;0,'Gross Plant'!W121*$AI121/12,0)</f>
        <v>6.8753873333333333</v>
      </c>
      <c r="BB121" s="41">
        <f>IF('Net Plant'!U121&gt;0,'Gross Plant'!X121*$AI121/12,0)</f>
        <v>6.8753873333333333</v>
      </c>
      <c r="BC121" s="41">
        <f>IF('Net Plant'!V121&gt;0,'Gross Plant'!Y121*$AI121/12,0)</f>
        <v>6.8753873333333333</v>
      </c>
      <c r="BD121" s="41">
        <f>IF('Net Plant'!W121&gt;0,'Gross Plant'!Z121*$AI121/12,0)</f>
        <v>6.8753873333333333</v>
      </c>
      <c r="BE121" s="41">
        <f>IF('Net Plant'!X121&gt;0,'Gross Plant'!AA121*$AI121/12,0)</f>
        <v>6.8753873333333333</v>
      </c>
      <c r="BF121" s="41">
        <f>IF('Net Plant'!Y121&gt;0,'Gross Plant'!AB121*$AI121/12,0)</f>
        <v>6.8753873333333333</v>
      </c>
      <c r="BG121" s="41">
        <f>IF('Net Plant'!Z121&gt;0,'Gross Plant'!AC121*$AI121/12,0)</f>
        <v>6.8753873333333333</v>
      </c>
      <c r="BH121" s="41">
        <f>IF('Net Plant'!AA121&gt;0,'Gross Plant'!AD121*$AI121/12,0)</f>
        <v>6.8753873333333333</v>
      </c>
      <c r="BI121" s="41">
        <f>IF('Net Plant'!AB121&gt;0,'Gross Plant'!AE121*$AI121/12,0)</f>
        <v>6.8753873333333333</v>
      </c>
      <c r="BJ121" s="41">
        <f>IF('Net Plant'!AC121&gt;0,'Gross Plant'!AF121*$AI121/12,0)</f>
        <v>6.8753873333333333</v>
      </c>
      <c r="BK121" s="23">
        <f t="shared" si="187"/>
        <v>82.504648000000017</v>
      </c>
      <c r="BL121" s="41"/>
      <c r="BM121" s="31">
        <f>'[20]Pivot Retires'!AB70</f>
        <v>0</v>
      </c>
      <c r="BN121" s="31">
        <f>'[20]Pivot Retires'!AC70</f>
        <v>0</v>
      </c>
      <c r="BO121" s="31">
        <f>'[20]Pivot Retires'!AD70</f>
        <v>0</v>
      </c>
      <c r="BP121" s="31">
        <f>'[20]Pivot Retires'!AE70</f>
        <v>0</v>
      </c>
      <c r="BQ121" s="31">
        <f>'[20]Pivot Retires'!AF70</f>
        <v>0</v>
      </c>
      <c r="BR121" s="31">
        <f>'[20]Pivot Retires'!AG70</f>
        <v>0</v>
      </c>
      <c r="BS121" s="31">
        <f>'Gross Plant'!BQ121</f>
        <v>0</v>
      </c>
      <c r="BT121" s="41">
        <f>'Gross Plant'!BR121</f>
        <v>0</v>
      </c>
      <c r="BU121" s="41">
        <f>'Gross Plant'!BS121</f>
        <v>0</v>
      </c>
      <c r="BV121" s="41">
        <f>'Gross Plant'!BT121</f>
        <v>0</v>
      </c>
      <c r="BW121" s="41">
        <f>'Gross Plant'!BU121</f>
        <v>0</v>
      </c>
      <c r="BX121" s="41">
        <f>'Gross Plant'!BV121</f>
        <v>0</v>
      </c>
      <c r="BY121" s="41">
        <f>'Gross Plant'!BW121</f>
        <v>0</v>
      </c>
      <c r="BZ121" s="41">
        <f>'Gross Plant'!BX121</f>
        <v>0</v>
      </c>
      <c r="CA121" s="41">
        <f>'Gross Plant'!BY121</f>
        <v>0</v>
      </c>
      <c r="CB121" s="41">
        <f>'Gross Plant'!BZ121</f>
        <v>0</v>
      </c>
      <c r="CC121" s="41">
        <f>'Gross Plant'!CA121</f>
        <v>0</v>
      </c>
      <c r="CD121" s="41">
        <f>'Gross Plant'!CB121</f>
        <v>0</v>
      </c>
      <c r="CE121" s="41">
        <f>'Gross Plant'!CC121</f>
        <v>0</v>
      </c>
      <c r="CF121" s="41">
        <f>'Gross Plant'!CD121</f>
        <v>0</v>
      </c>
      <c r="CG121" s="41">
        <f>'Gross Plant'!CE121</f>
        <v>0</v>
      </c>
      <c r="CH121" s="41">
        <f>'Gross Plant'!CF121</f>
        <v>0</v>
      </c>
      <c r="CI121" s="41">
        <f>'Gross Plant'!CG121</f>
        <v>0</v>
      </c>
      <c r="CJ121" s="41">
        <f>'Gross Plant'!CH121</f>
        <v>0</v>
      </c>
      <c r="CK121" s="41">
        <f>'Gross Plant'!CI121</f>
        <v>0</v>
      </c>
      <c r="CL121" s="41">
        <f>'Gross Plant'!CJ121</f>
        <v>0</v>
      </c>
      <c r="CM121" s="41">
        <f>'Gross Plant'!CK121</f>
        <v>0</v>
      </c>
      <c r="CN121" s="41"/>
      <c r="CO121" s="31">
        <f>'[20]Pivot Transfers'!AB70</f>
        <v>0</v>
      </c>
      <c r="CP121" s="31">
        <f>'[20]Pivot Transfers'!AC70</f>
        <v>0</v>
      </c>
      <c r="CQ121" s="31">
        <f>'[20]Pivot Transfers'!AD70</f>
        <v>0</v>
      </c>
      <c r="CR121" s="31">
        <f>'[20]Pivot Transfers'!AE70</f>
        <v>0</v>
      </c>
      <c r="CS121" s="31">
        <f>'[20]Pivot Transfers'!AF70</f>
        <v>0</v>
      </c>
      <c r="CT121" s="31">
        <f>'[20]Pivot Transfers'!AG70</f>
        <v>0</v>
      </c>
      <c r="CU121" s="31">
        <v>0</v>
      </c>
      <c r="CV121" s="31">
        <v>0</v>
      </c>
      <c r="CW121" s="31">
        <v>0</v>
      </c>
      <c r="CX121" s="31">
        <v>0</v>
      </c>
      <c r="CY121" s="31">
        <v>0</v>
      </c>
      <c r="CZ121" s="3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/>
      <c r="DQ121" s="31">
        <f>'[20]Pivot COR'!AB70</f>
        <v>0</v>
      </c>
      <c r="DR121" s="31">
        <f>'[20]Pivot COR'!AC70</f>
        <v>0</v>
      </c>
      <c r="DS121" s="31">
        <f>'[20]Pivot COR'!AD70</f>
        <v>0</v>
      </c>
      <c r="DT121" s="31">
        <f>'[20]Pivot COR'!AE70</f>
        <v>0</v>
      </c>
      <c r="DU121" s="31">
        <f>'[20]Pivot COR'!AF70</f>
        <v>0</v>
      </c>
      <c r="DV121" s="31">
        <f>'[20]Pivot COR'!AG70</f>
        <v>0</v>
      </c>
      <c r="DW121" s="60">
        <f>SUM('Gross Plant'!$AH121:$AM121)/SUM('Gross Plant'!$AH$157:$AM$157)*$DW$157</f>
        <v>0</v>
      </c>
      <c r="DX121" s="60">
        <f>-SUM('Gross Plant'!$AH121:$AM121)/SUM('Gross Plant'!$AH$157:$AM$157)*'Capital Spending'!D$12*Reserve!$DW$1</f>
        <v>0</v>
      </c>
      <c r="DY121" s="60">
        <f>-SUM('Gross Plant'!$AH121:$AM121)/SUM('Gross Plant'!$AH$157:$AM$157)*'Capital Spending'!E$12*Reserve!$DW$1</f>
        <v>0</v>
      </c>
      <c r="DZ121" s="60">
        <f>-SUM('Gross Plant'!$AH121:$AM121)/SUM('Gross Plant'!$AH$157:$AM$157)*'Capital Spending'!F$12*Reserve!$DW$1</f>
        <v>0</v>
      </c>
      <c r="EA121" s="60">
        <f>-SUM('Gross Plant'!$AH121:$AM121)/SUM('Gross Plant'!$AH$157:$AM$157)*'Capital Spending'!G$12*Reserve!$DW$1</f>
        <v>0</v>
      </c>
      <c r="EB121" s="60">
        <f>-SUM('Gross Plant'!$AH121:$AM121)/SUM('Gross Plant'!$AH$157:$AM$157)*'Capital Spending'!H$12*Reserve!$DW$1</f>
        <v>0</v>
      </c>
      <c r="EC121" s="60">
        <f>-SUM('Gross Plant'!$AH121:$AM121)/SUM('Gross Plant'!$AH$157:$AM$157)*'Capital Spending'!I$12*Reserve!$DW$1</f>
        <v>0</v>
      </c>
      <c r="ED121" s="60">
        <f>-SUM('Gross Plant'!$AH121:$AM121)/SUM('Gross Plant'!$AH$157:$AM$157)*'Capital Spending'!J$12*Reserve!$DW$1</f>
        <v>0</v>
      </c>
      <c r="EE121" s="60">
        <f>-SUM('Gross Plant'!$AH121:$AM121)/SUM('Gross Plant'!$AH$157:$AM$157)*'Capital Spending'!K$12*Reserve!$DW$1</f>
        <v>0</v>
      </c>
      <c r="EF121" s="60">
        <f>-SUM('Gross Plant'!$AH121:$AM121)/SUM('Gross Plant'!$AH$157:$AM$157)*'Capital Spending'!L$12*Reserve!$DW$1</f>
        <v>0</v>
      </c>
      <c r="EG121" s="60">
        <f>-SUM('Gross Plant'!$AH121:$AM121)/SUM('Gross Plant'!$AH$157:$AM$157)*'Capital Spending'!M$12*Reserve!$DW$1</f>
        <v>0</v>
      </c>
      <c r="EH121" s="60">
        <f>-SUM('Gross Plant'!$AH121:$AM121)/SUM('Gross Plant'!$AH$157:$AM$157)*'Capital Spending'!N$12*Reserve!$DW$1</f>
        <v>0</v>
      </c>
      <c r="EI121" s="60">
        <f>-SUM('Gross Plant'!$AH121:$AM121)/SUM('Gross Plant'!$AH$157:$AM$157)*'Capital Spending'!O$12*Reserve!$DW$1</f>
        <v>0</v>
      </c>
      <c r="EJ121" s="60">
        <f>-SUM('Gross Plant'!$AH121:$AM121)/SUM('Gross Plant'!$AH$157:$AM$157)*'Capital Spending'!P$12*Reserve!$DW$1</f>
        <v>0</v>
      </c>
      <c r="EK121" s="60">
        <f>-SUM('Gross Plant'!$AH121:$AM121)/SUM('Gross Plant'!$AH$157:$AM$157)*'Capital Spending'!Q$12*Reserve!$DW$1</f>
        <v>0</v>
      </c>
      <c r="EL121" s="60">
        <f>-SUM('Gross Plant'!$AH121:$AM121)/SUM('Gross Plant'!$AH$157:$AM$157)*'Capital Spending'!R$12*Reserve!$DW$1</f>
        <v>0</v>
      </c>
      <c r="EM121" s="60">
        <f>-SUM('Gross Plant'!$AH121:$AM121)/SUM('Gross Plant'!$AH$157:$AM$157)*'Capital Spending'!S$12*Reserve!$DW$1</f>
        <v>0</v>
      </c>
      <c r="EN121" s="60">
        <f>-SUM('Gross Plant'!$AH121:$AM121)/SUM('Gross Plant'!$AH$157:$AM$157)*'Capital Spending'!T$12*Reserve!$DW$1</f>
        <v>0</v>
      </c>
      <c r="EO121" s="60">
        <f>-SUM('Gross Plant'!$AH121:$AM121)/SUM('Gross Plant'!$AH$157:$AM$157)*'Capital Spending'!U$12*Reserve!$DW$1</f>
        <v>0</v>
      </c>
      <c r="EP121" s="60">
        <f>-SUM('Gross Plant'!$AH121:$AM121)/SUM('Gross Plant'!$AH$157:$AM$157)*'Capital Spending'!V$12*Reserve!$DW$1</f>
        <v>0</v>
      </c>
      <c r="EQ121" s="60">
        <f>-SUM('Gross Plant'!$AH121:$AM121)/SUM('Gross Plant'!$AH$157:$AM$157)*'Capital Spending'!W$12*Reserve!$DW$1</f>
        <v>0</v>
      </c>
    </row>
    <row r="122" spans="1:147">
      <c r="A122" s="51">
        <v>37600</v>
      </c>
      <c r="B122" t="s">
        <v>52</v>
      </c>
      <c r="C122" s="53">
        <f t="shared" si="188"/>
        <v>12974183.652307035</v>
      </c>
      <c r="D122" s="53">
        <f t="shared" si="158"/>
        <v>12563726.007170392</v>
      </c>
      <c r="E122" s="72">
        <f>'[20]Pivot End Balances'!AA71</f>
        <v>13077790.689999999</v>
      </c>
      <c r="F122" s="41">
        <f t="shared" si="189"/>
        <v>13163470</v>
      </c>
      <c r="G122" s="41">
        <f t="shared" si="190"/>
        <v>13249479.24</v>
      </c>
      <c r="H122" s="41">
        <f t="shared" si="191"/>
        <v>13336970.1</v>
      </c>
      <c r="I122" s="41">
        <f t="shared" si="192"/>
        <v>12963843.960000001</v>
      </c>
      <c r="J122" s="41">
        <f t="shared" si="193"/>
        <v>12952919.35</v>
      </c>
      <c r="K122" s="41">
        <f t="shared" si="194"/>
        <v>13037818.83</v>
      </c>
      <c r="L122" s="41">
        <f t="shared" si="195"/>
        <v>12874967.858715666</v>
      </c>
      <c r="M122" s="41">
        <f t="shared" si="196"/>
        <v>12865873.833853818</v>
      </c>
      <c r="N122" s="41">
        <f t="shared" si="197"/>
        <v>12840903.36346139</v>
      </c>
      <c r="O122" s="41">
        <f t="shared" si="198"/>
        <v>12780287.656653268</v>
      </c>
      <c r="P122" s="41">
        <f t="shared" si="199"/>
        <v>12770636.508279184</v>
      </c>
      <c r="Q122" s="41">
        <f t="shared" si="200"/>
        <v>12749426.089028159</v>
      </c>
      <c r="R122" s="41">
        <f t="shared" si="201"/>
        <v>12718418.675306333</v>
      </c>
      <c r="S122" s="41">
        <f t="shared" si="202"/>
        <v>12677802.638708198</v>
      </c>
      <c r="T122" s="41">
        <f t="shared" si="203"/>
        <v>12608884.088787535</v>
      </c>
      <c r="U122" s="41">
        <f t="shared" si="204"/>
        <v>12565788.442078972</v>
      </c>
      <c r="V122" s="41">
        <f t="shared" si="205"/>
        <v>12520013.988236411</v>
      </c>
      <c r="W122" s="41">
        <f t="shared" si="206"/>
        <v>12509523.63633747</v>
      </c>
      <c r="X122" s="41">
        <f t="shared" si="207"/>
        <v>12463930.597513868</v>
      </c>
      <c r="Y122" s="41">
        <f t="shared" si="208"/>
        <v>12527331.593333688</v>
      </c>
      <c r="Z122" s="41">
        <f t="shared" si="209"/>
        <v>12561562.671372203</v>
      </c>
      <c r="AA122" s="41">
        <f t="shared" si="210"/>
        <v>12561554.991506582</v>
      </c>
      <c r="AB122" s="41">
        <f t="shared" si="211"/>
        <v>12580809.389341976</v>
      </c>
      <c r="AC122" s="41">
        <f t="shared" si="212"/>
        <v>12596750.678891817</v>
      </c>
      <c r="AD122" s="41">
        <f t="shared" si="213"/>
        <v>12598432.963766027</v>
      </c>
      <c r="AE122" s="41">
        <f t="shared" si="214"/>
        <v>12620187.738451252</v>
      </c>
      <c r="AF122" s="41">
        <f t="shared" si="215"/>
        <v>12613667.313597281</v>
      </c>
      <c r="AG122" s="23">
        <f t="shared" si="186"/>
        <v>12563726</v>
      </c>
      <c r="AH122" s="83">
        <f>'[25]Kentucky Direct'!E52</f>
        <v>0.05</v>
      </c>
      <c r="AI122" s="83">
        <f>'[25]Kentucky Direct'!F52</f>
        <v>0.05</v>
      </c>
      <c r="AJ122" s="31">
        <f>'[20]Pivot Additions'!AB71</f>
        <v>87071.98</v>
      </c>
      <c r="AK122" s="31">
        <f>'[20]Pivot Additions'!AC71</f>
        <v>87311.9</v>
      </c>
      <c r="AL122" s="31">
        <f>'[20]Pivot Additions'!AD71</f>
        <v>87490.86</v>
      </c>
      <c r="AM122" s="31">
        <f>'[20]Pivot Additions'!AE71</f>
        <v>85318.66</v>
      </c>
      <c r="AN122" s="31">
        <f>'[20]Pivot Additions'!AF71</f>
        <v>84779.86</v>
      </c>
      <c r="AO122" s="31">
        <f>'[20]Pivot Additions'!AG71</f>
        <v>85076.21</v>
      </c>
      <c r="AP122" s="41">
        <f>IF('Net Plant'!I122&gt;0,'Gross Plant'!L122*$AH122/12,0)</f>
        <v>85782.714544307019</v>
      </c>
      <c r="AQ122" s="41">
        <f>IF('Net Plant'!J122&gt;0,'Gross Plant'!M122*$AH122/12,0)</f>
        <v>85629.33841102531</v>
      </c>
      <c r="AR122" s="41">
        <f>IF('Net Plant'!K122&gt;0,'Gross Plant'!N122*$AH122/12,0)</f>
        <v>85450.544629513199</v>
      </c>
      <c r="AS122" s="41">
        <f>IF('Net Plant'!L122&gt;0,'Gross Plant'!O122*$AH122/12,0)</f>
        <v>85214.416396305794</v>
      </c>
      <c r="AT122" s="41">
        <f>IF('Net Plant'!M122&gt;0,'Gross Plant'!P122*$AH122/12,0)</f>
        <v>85061.058327751409</v>
      </c>
      <c r="AU122" s="41">
        <f>IF('Net Plant'!N122&gt;0,'Gross Plant'!Q122*$AH122/12,0)</f>
        <v>84889.261653338021</v>
      </c>
      <c r="AV122" s="41">
        <f>IF('Net Plant'!O122&gt;0,'Gross Plant'!R122*$AH122/12,0)</f>
        <v>84701.905046855696</v>
      </c>
      <c r="AW122" s="41">
        <f>IF('Net Plant'!P122&gt;0,'Gross Plant'!S122*$AH122/12,0)</f>
        <v>84499.31818056335</v>
      </c>
      <c r="AX122" s="41">
        <f>IF('Net Plant'!Q122&gt;0,'Gross Plant'!T122*$AH122/12,0)</f>
        <v>84251.30544811736</v>
      </c>
      <c r="AY122" s="41">
        <f>IF('Net Plant'!R122&gt;0,'Gross Plant'!U122*$AI122/12,0)</f>
        <v>84045.438517726914</v>
      </c>
      <c r="AZ122" s="41">
        <f>IF('Net Plant'!S122&gt;0,'Gross Plant'!V122*$AI122/12,0)</f>
        <v>83835.573874001901</v>
      </c>
      <c r="BA122" s="41">
        <f>IF('Net Plant'!T122&gt;0,'Gross Plant'!W122*$AI122/12,0)</f>
        <v>83683.088176729594</v>
      </c>
      <c r="BB122" s="41">
        <f>IF('Net Plant'!U122&gt;0,'Gross Plant'!X122*$AI122/12,0)</f>
        <v>83474.102574894539</v>
      </c>
      <c r="BC122" s="41">
        <f>IF('Net Plant'!V122&gt;0,'Gross Plant'!Y122*$AI122/12,0)</f>
        <v>83441.652729797483</v>
      </c>
      <c r="BD122" s="41">
        <f>IF('Net Plant'!W122&gt;0,'Gross Plant'!Z122*$AI122/12,0)</f>
        <v>83362.099746527194</v>
      </c>
      <c r="BE122" s="41">
        <f>IF('Net Plant'!X122&gt;0,'Gross Plant'!AA122*$AI122/12,0)</f>
        <v>83227.325569953522</v>
      </c>
      <c r="BF122" s="41">
        <f>IF('Net Plant'!Y122&gt;0,'Gross Plant'!AB122*$AI122/12,0)</f>
        <v>83123.908016272297</v>
      </c>
      <c r="BG122" s="41">
        <f>IF('Net Plant'!Z122&gt;0,'Gross Plant'!AC122*$AI122/12,0)</f>
        <v>83015.301730805324</v>
      </c>
      <c r="BH122" s="41">
        <f>IF('Net Plant'!AA122&gt;0,'Gross Plant'!AD122*$AI122/12,0)</f>
        <v>82883.820150476167</v>
      </c>
      <c r="BI122" s="41">
        <f>IF('Net Plant'!AB122&gt;0,'Gross Plant'!AE122*$AI122/12,0)</f>
        <v>82784.999968803153</v>
      </c>
      <c r="BJ122" s="41">
        <f>IF('Net Plant'!AC122&gt;0,'Gross Plant'!AF122*$AI122/12,0)</f>
        <v>82640.630328508501</v>
      </c>
      <c r="BK122" s="23">
        <f t="shared" si="187"/>
        <v>999517.9413844964</v>
      </c>
      <c r="BL122" s="41"/>
      <c r="BM122" s="31">
        <f>'[20]Pivot Retires'!AB71</f>
        <v>0</v>
      </c>
      <c r="BN122" s="31">
        <f>'[20]Pivot Retires'!AC71</f>
        <v>-1302.6600000000001</v>
      </c>
      <c r="BO122" s="31">
        <f>'[20]Pivot Retires'!AD71</f>
        <v>0</v>
      </c>
      <c r="BP122" s="31">
        <f>'[20]Pivot Retires'!AE71</f>
        <v>-458444.77</v>
      </c>
      <c r="BQ122" s="31">
        <f>'[20]Pivot Retires'!AF71</f>
        <v>-95704.47</v>
      </c>
      <c r="BR122" s="31">
        <f>'[20]Pivot Retires'!AG71</f>
        <v>-176.73</v>
      </c>
      <c r="BS122" s="31">
        <f>'Gross Plant'!BQ122</f>
        <v>-248633.68582864109</v>
      </c>
      <c r="BT122" s="41">
        <f>'Gross Plant'!BR122</f>
        <v>-94723.363272873947</v>
      </c>
      <c r="BU122" s="41">
        <f>'Gross Plant'!BS122</f>
        <v>-110421.01502193979</v>
      </c>
      <c r="BV122" s="41">
        <f>'Gross Plant'!BT122</f>
        <v>-145830.12320442757</v>
      </c>
      <c r="BW122" s="41">
        <f>'Gross Plant'!BU122</f>
        <v>-94712.206701835283</v>
      </c>
      <c r="BX122" s="41">
        <f>'Gross Plant'!BV122</f>
        <v>-106099.68090436244</v>
      </c>
      <c r="BY122" s="41">
        <f>'Gross Plant'!BW122</f>
        <v>-115709.31876868184</v>
      </c>
      <c r="BZ122" s="41">
        <f>'Gross Plant'!BX122</f>
        <v>-125115.35477869702</v>
      </c>
      <c r="CA122" s="41">
        <f>'Gross Plant'!BY122</f>
        <v>-153169.85536878041</v>
      </c>
      <c r="CB122" s="41">
        <f>'Gross Plant'!BZ122</f>
        <v>-127141.08522629061</v>
      </c>
      <c r="CC122" s="41">
        <f>'Gross Plant'!CA122</f>
        <v>-129610.02771656356</v>
      </c>
      <c r="CD122" s="41">
        <f>'Gross Plant'!CB122</f>
        <v>-94173.440075669161</v>
      </c>
      <c r="CE122" s="41">
        <f>'Gross Plant'!CC122</f>
        <v>-129067.14139849693</v>
      </c>
      <c r="CF122" s="41">
        <f>'Gross Plant'!CD122</f>
        <v>-20040.656909977915</v>
      </c>
      <c r="CG122" s="41">
        <f>'Gross Plant'!CE122</f>
        <v>-49131.021708011976</v>
      </c>
      <c r="CH122" s="41">
        <f>'Gross Plant'!CF122</f>
        <v>-83235.005435574742</v>
      </c>
      <c r="CI122" s="41">
        <f>'Gross Plant'!CG122</f>
        <v>-63869.510180877558</v>
      </c>
      <c r="CJ122" s="41">
        <f>'Gross Plant'!CH122</f>
        <v>-67074.012180964608</v>
      </c>
      <c r="CK122" s="41">
        <f>'Gross Plant'!CI122</f>
        <v>-81201.535276266281</v>
      </c>
      <c r="CL122" s="41">
        <f>'Gross Plant'!CJ122</f>
        <v>-61030.225283577718</v>
      </c>
      <c r="CM122" s="41">
        <f>'Gross Plant'!CK122</f>
        <v>-89161.055182479788</v>
      </c>
      <c r="CN122" s="41"/>
      <c r="CO122" s="31">
        <f>'[20]Pivot Transfers'!AB71</f>
        <v>0</v>
      </c>
      <c r="CP122" s="31">
        <f>'[20]Pivot Transfers'!AC71</f>
        <v>0</v>
      </c>
      <c r="CQ122" s="31">
        <f>'[20]Pivot Transfers'!AD71</f>
        <v>0</v>
      </c>
      <c r="CR122" s="31">
        <f>'[20]Pivot Transfers'!AE71</f>
        <v>0</v>
      </c>
      <c r="CS122" s="31">
        <f>'[20]Pivot Transfers'!AF71</f>
        <v>0</v>
      </c>
      <c r="CT122" s="31">
        <f>'[20]Pivot Transfers'!AG71</f>
        <v>0</v>
      </c>
      <c r="CU122" s="31">
        <v>0</v>
      </c>
      <c r="CV122" s="31">
        <v>0</v>
      </c>
      <c r="CW122" s="31">
        <v>0</v>
      </c>
      <c r="CX122" s="31">
        <v>0</v>
      </c>
      <c r="CY122" s="31">
        <v>0</v>
      </c>
      <c r="CZ122" s="3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/>
      <c r="DQ122" s="31">
        <f>'[20]Pivot COR'!AB71</f>
        <v>-1392.67</v>
      </c>
      <c r="DR122" s="31">
        <f>'[20]Pivot COR'!AC71</f>
        <v>0</v>
      </c>
      <c r="DS122" s="31">
        <f>'[20]Pivot COR'!AD71</f>
        <v>0</v>
      </c>
      <c r="DT122" s="31">
        <f>'[20]Pivot COR'!AE71</f>
        <v>-0.03</v>
      </c>
      <c r="DU122" s="31">
        <f>'[20]Pivot COR'!AF71</f>
        <v>0</v>
      </c>
      <c r="DV122" s="31">
        <f>'[20]Pivot COR'!AG71</f>
        <v>0</v>
      </c>
      <c r="DW122" s="60">
        <f>SUM('Gross Plant'!$AH122:$AM122)/SUM('Gross Plant'!$AH$157:$AM$157)*$DW$157</f>
        <v>0</v>
      </c>
      <c r="DX122" s="60">
        <f>-SUM('Gross Plant'!$AH122:$AM122)/SUM('Gross Plant'!$AH$157:$AM$157)*'Capital Spending'!D$12*Reserve!$DW$1</f>
        <v>0</v>
      </c>
      <c r="DY122" s="60">
        <f>-SUM('Gross Plant'!$AH122:$AM122)/SUM('Gross Plant'!$AH$157:$AM$157)*'Capital Spending'!E$12*Reserve!$DW$1</f>
        <v>0</v>
      </c>
      <c r="DZ122" s="60">
        <f>-SUM('Gross Plant'!$AH122:$AM122)/SUM('Gross Plant'!$AH$157:$AM$157)*'Capital Spending'!F$12*Reserve!$DW$1</f>
        <v>0</v>
      </c>
      <c r="EA122" s="60">
        <f>-SUM('Gross Plant'!$AH122:$AM122)/SUM('Gross Plant'!$AH$157:$AM$157)*'Capital Spending'!G$12*Reserve!$DW$1</f>
        <v>0</v>
      </c>
      <c r="EB122" s="60">
        <f>-SUM('Gross Plant'!$AH122:$AM122)/SUM('Gross Plant'!$AH$157:$AM$157)*'Capital Spending'!H$12*Reserve!$DW$1</f>
        <v>0</v>
      </c>
      <c r="EC122" s="60">
        <f>-SUM('Gross Plant'!$AH122:$AM122)/SUM('Gross Plant'!$AH$157:$AM$157)*'Capital Spending'!I$12*Reserve!$DW$1</f>
        <v>0</v>
      </c>
      <c r="ED122" s="60">
        <f>-SUM('Gross Plant'!$AH122:$AM122)/SUM('Gross Plant'!$AH$157:$AM$157)*'Capital Spending'!J$12*Reserve!$DW$1</f>
        <v>0</v>
      </c>
      <c r="EE122" s="60">
        <f>-SUM('Gross Plant'!$AH122:$AM122)/SUM('Gross Plant'!$AH$157:$AM$157)*'Capital Spending'!K$12*Reserve!$DW$1</f>
        <v>0</v>
      </c>
      <c r="EF122" s="60">
        <f>-SUM('Gross Plant'!$AH122:$AM122)/SUM('Gross Plant'!$AH$157:$AM$157)*'Capital Spending'!L$12*Reserve!$DW$1</f>
        <v>0</v>
      </c>
      <c r="EG122" s="60">
        <f>-SUM('Gross Plant'!$AH122:$AM122)/SUM('Gross Plant'!$AH$157:$AM$157)*'Capital Spending'!M$12*Reserve!$DW$1</f>
        <v>0</v>
      </c>
      <c r="EH122" s="60">
        <f>-SUM('Gross Plant'!$AH122:$AM122)/SUM('Gross Plant'!$AH$157:$AM$157)*'Capital Spending'!N$12*Reserve!$DW$1</f>
        <v>0</v>
      </c>
      <c r="EI122" s="60">
        <f>-SUM('Gross Plant'!$AH122:$AM122)/SUM('Gross Plant'!$AH$157:$AM$157)*'Capital Spending'!O$12*Reserve!$DW$1</f>
        <v>0</v>
      </c>
      <c r="EJ122" s="60">
        <f>-SUM('Gross Plant'!$AH122:$AM122)/SUM('Gross Plant'!$AH$157:$AM$157)*'Capital Spending'!P$12*Reserve!$DW$1</f>
        <v>0</v>
      </c>
      <c r="EK122" s="60">
        <f>-SUM('Gross Plant'!$AH122:$AM122)/SUM('Gross Plant'!$AH$157:$AM$157)*'Capital Spending'!Q$12*Reserve!$DW$1</f>
        <v>0</v>
      </c>
      <c r="EL122" s="60">
        <f>-SUM('Gross Plant'!$AH122:$AM122)/SUM('Gross Plant'!$AH$157:$AM$157)*'Capital Spending'!R$12*Reserve!$DW$1</f>
        <v>0</v>
      </c>
      <c r="EM122" s="60">
        <f>-SUM('Gross Plant'!$AH122:$AM122)/SUM('Gross Plant'!$AH$157:$AM$157)*'Capital Spending'!S$12*Reserve!$DW$1</f>
        <v>0</v>
      </c>
      <c r="EN122" s="60">
        <f>-SUM('Gross Plant'!$AH122:$AM122)/SUM('Gross Plant'!$AH$157:$AM$157)*'Capital Spending'!T$12*Reserve!$DW$1</f>
        <v>0</v>
      </c>
      <c r="EO122" s="60">
        <f>-SUM('Gross Plant'!$AH122:$AM122)/SUM('Gross Plant'!$AH$157:$AM$157)*'Capital Spending'!U$12*Reserve!$DW$1</f>
        <v>0</v>
      </c>
      <c r="EP122" s="60">
        <f>-SUM('Gross Plant'!$AH122:$AM122)/SUM('Gross Plant'!$AH$157:$AM$157)*'Capital Spending'!V$12*Reserve!$DW$1</f>
        <v>0</v>
      </c>
      <c r="EQ122" s="60">
        <f>-SUM('Gross Plant'!$AH122:$AM122)/SUM('Gross Plant'!$AH$157:$AM$157)*'Capital Spending'!W$12*Reserve!$DW$1</f>
        <v>0</v>
      </c>
    </row>
    <row r="123" spans="1:147">
      <c r="A123" s="51">
        <v>37601</v>
      </c>
      <c r="B123" t="s">
        <v>37</v>
      </c>
      <c r="C123" s="53">
        <f t="shared" si="188"/>
        <v>24995887.743360639</v>
      </c>
      <c r="D123" s="53">
        <f t="shared" si="158"/>
        <v>25503851.906295814</v>
      </c>
      <c r="E123" s="72">
        <f>'[20]Pivot End Balances'!AA72</f>
        <v>24966921.330000002</v>
      </c>
      <c r="F123" s="41">
        <f t="shared" si="189"/>
        <v>25033889.460000005</v>
      </c>
      <c r="G123" s="41">
        <f t="shared" si="190"/>
        <v>24880285.710000001</v>
      </c>
      <c r="H123" s="41">
        <f t="shared" si="191"/>
        <v>25028907.23</v>
      </c>
      <c r="I123" s="41">
        <f t="shared" si="192"/>
        <v>25143715.510000002</v>
      </c>
      <c r="J123" s="41">
        <f t="shared" si="193"/>
        <v>24972787.190000001</v>
      </c>
      <c r="K123" s="41">
        <f t="shared" si="194"/>
        <v>25034705.880000003</v>
      </c>
      <c r="L123" s="41">
        <f t="shared" si="195"/>
        <v>24867201.714237519</v>
      </c>
      <c r="M123" s="41">
        <f t="shared" si="196"/>
        <v>24933231.950829234</v>
      </c>
      <c r="N123" s="41">
        <f t="shared" si="197"/>
        <v>24977204.773760352</v>
      </c>
      <c r="O123" s="41">
        <f t="shared" si="198"/>
        <v>24969908.474240359</v>
      </c>
      <c r="P123" s="41">
        <f t="shared" si="199"/>
        <v>25041103.20335941</v>
      </c>
      <c r="Q123" s="41">
        <f t="shared" si="200"/>
        <v>25096678.237261418</v>
      </c>
      <c r="R123" s="41">
        <f t="shared" si="201"/>
        <v>25139456.058025077</v>
      </c>
      <c r="S123" s="41">
        <f t="shared" si="202"/>
        <v>25169881.721770417</v>
      </c>
      <c r="T123" s="41">
        <f t="shared" si="203"/>
        <v>25160238.973223411</v>
      </c>
      <c r="U123" s="41">
        <f t="shared" si="204"/>
        <v>25158916.466437064</v>
      </c>
      <c r="V123" s="41">
        <f t="shared" si="205"/>
        <v>25155491.707529224</v>
      </c>
      <c r="W123" s="41">
        <f t="shared" si="206"/>
        <v>25206694.748118483</v>
      </c>
      <c r="X123" s="41">
        <f t="shared" si="207"/>
        <v>25206882.031019978</v>
      </c>
      <c r="Y123" s="41">
        <f t="shared" si="208"/>
        <v>25371766.220707297</v>
      </c>
      <c r="Z123" s="41">
        <f t="shared" si="209"/>
        <v>25493387.740306493</v>
      </c>
      <c r="AA123" s="41">
        <f t="shared" si="210"/>
        <v>25564611.189914744</v>
      </c>
      <c r="AB123" s="41">
        <f t="shared" si="211"/>
        <v>25665843.023239236</v>
      </c>
      <c r="AC123" s="41">
        <f t="shared" si="212"/>
        <v>25763080.695659664</v>
      </c>
      <c r="AD123" s="41">
        <f t="shared" si="213"/>
        <v>25840025.627509285</v>
      </c>
      <c r="AE123" s="41">
        <f t="shared" si="214"/>
        <v>25948158.839313615</v>
      </c>
      <c r="AF123" s="41">
        <f t="shared" si="215"/>
        <v>26014977.518867083</v>
      </c>
      <c r="AG123" s="23">
        <f t="shared" si="186"/>
        <v>25503852</v>
      </c>
      <c r="AH123" s="83">
        <f>'[25]Kentucky Direct'!E53</f>
        <v>2.4499999999999997E-2</v>
      </c>
      <c r="AI123" s="83">
        <f>'[25]Kentucky Direct'!F53</f>
        <v>2.0899999999999998E-2</v>
      </c>
      <c r="AJ123" s="31">
        <f>'[20]Pivot Additions'!AB72</f>
        <v>184542.19</v>
      </c>
      <c r="AK123" s="31">
        <f>'[20]Pivot Additions'!AC72</f>
        <v>183771.83</v>
      </c>
      <c r="AL123" s="31">
        <f>'[20]Pivot Additions'!AD72</f>
        <v>183857.03</v>
      </c>
      <c r="AM123" s="31">
        <f>'[20]Pivot Additions'!AE72</f>
        <v>183687.96</v>
      </c>
      <c r="AN123" s="31">
        <f>'[20]Pivot Additions'!AF72</f>
        <v>202757.76000000001</v>
      </c>
      <c r="AO123" s="31">
        <f>'[20]Pivot Additions'!AG72</f>
        <v>202403.35</v>
      </c>
      <c r="AP123" s="41">
        <f>IF('Net Plant'!I123&gt;0,'Gross Plant'!L123*$AH123/12,0)</f>
        <v>207513.4670060965</v>
      </c>
      <c r="AQ123" s="41">
        <f>IF('Net Plant'!J123&gt;0,'Gross Plant'!M123*$AH123/12,0)</f>
        <v>208902.79766115188</v>
      </c>
      <c r="AR123" s="41">
        <f>IF('Net Plant'!K123&gt;0,'Gross Plant'!N123*$AH123/12,0)</f>
        <v>210522.36960023487</v>
      </c>
      <c r="AS123" s="41">
        <f>IF('Net Plant'!L123&gt;0,'Gross Plant'!O123*$AH123/12,0)</f>
        <v>212661.29555892106</v>
      </c>
      <c r="AT123" s="41">
        <f>IF('Net Plant'!M123&gt;0,'Gross Plant'!P123*$AH123/12,0)</f>
        <v>214050.46257782992</v>
      </c>
      <c r="AU123" s="41">
        <f>IF('Net Plant'!N123&gt;0,'Gross Plant'!Q123*$AH123/12,0)</f>
        <v>215606.65245621689</v>
      </c>
      <c r="AV123" s="41">
        <f>IF('Net Plant'!O123&gt;0,'Gross Plant'!R123*$AH123/12,0)</f>
        <v>217303.78923521619</v>
      </c>
      <c r="AW123" s="41">
        <f>IF('Net Plant'!P123&gt;0,'Gross Plant'!S123*$AH123/12,0)</f>
        <v>219138.88663680886</v>
      </c>
      <c r="AX123" s="41">
        <f>IF('Net Plant'!Q123&gt;0,'Gross Plant'!T123*$AH123/12,0)</f>
        <v>221385.4662359856</v>
      </c>
      <c r="AY123" s="41">
        <f>IF('Net Plant'!R123&gt;0,'Gross Plant'!U123*$AI123/12,0)</f>
        <v>190446.15340257346</v>
      </c>
      <c r="AZ123" s="41">
        <f>IF('Net Plant'!S123&gt;0,'Gross Plant'!V123*$AI123/12,0)</f>
        <v>192067.84144252236</v>
      </c>
      <c r="BA123" s="41">
        <f>IF('Net Plant'!T123&gt;0,'Gross Plant'!W123*$AI123/12,0)</f>
        <v>193246.14488201807</v>
      </c>
      <c r="BB123" s="41">
        <f>IF('Net Plant'!U123&gt;0,'Gross Plant'!X123*$AI123/12,0)</f>
        <v>194861.04029747203</v>
      </c>
      <c r="BC123" s="41">
        <f>IF('Net Plant'!V123&gt;0,'Gross Plant'!Y123*$AI123/12,0)</f>
        <v>195111.79013678769</v>
      </c>
      <c r="BD123" s="41">
        <f>IF('Net Plant'!W123&gt;0,'Gross Plant'!Z123*$AI123/12,0)</f>
        <v>195726.52027532752</v>
      </c>
      <c r="BE123" s="41">
        <f>IF('Net Plant'!X123&gt;0,'Gross Plant'!AA123*$AI123/12,0)</f>
        <v>196767.96139834879</v>
      </c>
      <c r="BF123" s="41">
        <f>IF('Net Plant'!Y123&gt;0,'Gross Plant'!AB123*$AI123/12,0)</f>
        <v>197567.10034309331</v>
      </c>
      <c r="BG123" s="41">
        <f>IF('Net Plant'!Z123&gt;0,'Gross Plant'!AC123*$AI123/12,0)</f>
        <v>198406.33419915827</v>
      </c>
      <c r="BH123" s="41">
        <f>IF('Net Plant'!AA123&gt;0,'Gross Plant'!AD123*$AI123/12,0)</f>
        <v>199422.33242786772</v>
      </c>
      <c r="BI123" s="41">
        <f>IF('Net Plant'!AB123&gt;0,'Gross Plant'!AE123*$AI123/12,0)</f>
        <v>200185.9460784581</v>
      </c>
      <c r="BJ123" s="41">
        <f>IF('Net Plant'!AC123&gt;0,'Gross Plant'!AF123*$AI123/12,0)</f>
        <v>201301.53427302939</v>
      </c>
      <c r="BK123" s="23">
        <f t="shared" si="187"/>
        <v>2355110.6991566564</v>
      </c>
      <c r="BL123" s="41"/>
      <c r="BM123" s="31">
        <f>'[20]Pivot Retires'!AB72</f>
        <v>-61350.7</v>
      </c>
      <c r="BN123" s="31">
        <f>'[20]Pivot Retires'!AC72</f>
        <v>-306063.89</v>
      </c>
      <c r="BO123" s="31">
        <f>'[20]Pivot Retires'!AD72</f>
        <v>-20336.419999999998</v>
      </c>
      <c r="BP123" s="31">
        <f>'[20]Pivot Retires'!AE72</f>
        <v>-58565.48</v>
      </c>
      <c r="BQ123" s="31">
        <f>'[20]Pivot Retires'!AF72</f>
        <v>-331645.40999999997</v>
      </c>
      <c r="BR123" s="31">
        <f>'[20]Pivot Retires'!AG72</f>
        <v>-60100.46</v>
      </c>
      <c r="BS123" s="31">
        <f>'Gross Plant'!BQ123</f>
        <v>-375017.6327685804</v>
      </c>
      <c r="BT123" s="41">
        <f>'Gross Plant'!BR123</f>
        <v>-142872.56106943596</v>
      </c>
      <c r="BU123" s="41">
        <f>'Gross Plant'!BS123</f>
        <v>-166549.54666911653</v>
      </c>
      <c r="BV123" s="41">
        <f>'Gross Plant'!BT123</f>
        <v>-219957.59507891681</v>
      </c>
      <c r="BW123" s="41">
        <f>'Gross Plant'!BU123</f>
        <v>-142855.73345878141</v>
      </c>
      <c r="BX123" s="41">
        <f>'Gross Plant'!BV123</f>
        <v>-160031.61855420753</v>
      </c>
      <c r="BY123" s="41">
        <f>'Gross Plant'!BW123</f>
        <v>-174525.96847155585</v>
      </c>
      <c r="BZ123" s="41">
        <f>'Gross Plant'!BX123</f>
        <v>-188713.22289146989</v>
      </c>
      <c r="CA123" s="41">
        <f>'Gross Plant'!BY123</f>
        <v>-231028.21478299049</v>
      </c>
      <c r="CB123" s="41">
        <f>'Gross Plant'!BZ123</f>
        <v>-191768.6601889219</v>
      </c>
      <c r="CC123" s="41">
        <f>'Gross Plant'!CA123</f>
        <v>-195492.60035036103</v>
      </c>
      <c r="CD123" s="41">
        <f>'Gross Plant'!CB123</f>
        <v>-142043.10429276092</v>
      </c>
      <c r="CE123" s="41">
        <f>'Gross Plant'!CC123</f>
        <v>-194673.75739597509</v>
      </c>
      <c r="CF123" s="41">
        <f>'Gross Plant'!CD123</f>
        <v>-30227.600449469988</v>
      </c>
      <c r="CG123" s="41">
        <f>'Gross Plant'!CE123</f>
        <v>-74105.000676130992</v>
      </c>
      <c r="CH123" s="41">
        <f>'Gross Plant'!CF123</f>
        <v>-125544.51179009725</v>
      </c>
      <c r="CI123" s="41">
        <f>'Gross Plant'!CG123</f>
        <v>-96335.267018602448</v>
      </c>
      <c r="CJ123" s="41">
        <f>'Gross Plant'!CH123</f>
        <v>-101168.66177872788</v>
      </c>
      <c r="CK123" s="41">
        <f>'Gross Plant'!CI123</f>
        <v>-122477.40057824405</v>
      </c>
      <c r="CL123" s="41">
        <f>'Gross Plant'!CJ123</f>
        <v>-92052.734274126226</v>
      </c>
      <c r="CM123" s="41">
        <f>'Gross Plant'!CK123</f>
        <v>-134482.85471956193</v>
      </c>
      <c r="CN123" s="41"/>
      <c r="CO123" s="31">
        <f>'[20]Pivot Transfers'!AB72</f>
        <v>0</v>
      </c>
      <c r="CP123" s="31">
        <f>'[20]Pivot Transfers'!AC72</f>
        <v>0</v>
      </c>
      <c r="CQ123" s="31">
        <f>'[20]Pivot Transfers'!AD72</f>
        <v>0</v>
      </c>
      <c r="CR123" s="31">
        <f>'[20]Pivot Transfers'!AE72</f>
        <v>0</v>
      </c>
      <c r="CS123" s="31">
        <f>'[20]Pivot Transfers'!AF72</f>
        <v>0</v>
      </c>
      <c r="CT123" s="31">
        <f>'[20]Pivot Transfers'!AG72</f>
        <v>0</v>
      </c>
      <c r="CU123" s="31">
        <v>0</v>
      </c>
      <c r="CV123" s="31">
        <v>0</v>
      </c>
      <c r="CW123" s="31">
        <v>0</v>
      </c>
      <c r="CX123" s="31">
        <v>0</v>
      </c>
      <c r="CY123" s="31">
        <v>0</v>
      </c>
      <c r="CZ123" s="3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/>
      <c r="DQ123" s="31">
        <f>'[20]Pivot COR'!AB72</f>
        <v>-56223.360000000001</v>
      </c>
      <c r="DR123" s="31">
        <f>'[20]Pivot COR'!AC72</f>
        <v>-31311.69</v>
      </c>
      <c r="DS123" s="31">
        <f>'[20]Pivot COR'!AD72</f>
        <v>-14899.09</v>
      </c>
      <c r="DT123" s="31">
        <f>'[20]Pivot COR'!AE72</f>
        <v>-10314.200000000001</v>
      </c>
      <c r="DU123" s="31">
        <f>'[20]Pivot COR'!AF72</f>
        <v>-42040.67</v>
      </c>
      <c r="DV123" s="31">
        <f>'[20]Pivot COR'!AG72</f>
        <v>-80384.2</v>
      </c>
      <c r="DW123" s="60">
        <f>SUM('Gross Plant'!$AH123:$AM123)/SUM('Gross Plant'!$AH$157:$AM$157)*$DW$157</f>
        <v>0</v>
      </c>
      <c r="DX123" s="60">
        <f>-SUM('Gross Plant'!$AH123:$AM123)/SUM('Gross Plant'!$AH$157:$AM$157)*'Capital Spending'!D$12*Reserve!$DW$1</f>
        <v>0</v>
      </c>
      <c r="DY123" s="60">
        <f>-SUM('Gross Plant'!$AH123:$AM123)/SUM('Gross Plant'!$AH$157:$AM$157)*'Capital Spending'!E$12*Reserve!$DW$1</f>
        <v>0</v>
      </c>
      <c r="DZ123" s="60">
        <f>-SUM('Gross Plant'!$AH123:$AM123)/SUM('Gross Plant'!$AH$157:$AM$157)*'Capital Spending'!F$12*Reserve!$DW$1</f>
        <v>0</v>
      </c>
      <c r="EA123" s="60">
        <f>-SUM('Gross Plant'!$AH123:$AM123)/SUM('Gross Plant'!$AH$157:$AM$157)*'Capital Spending'!G$12*Reserve!$DW$1</f>
        <v>0</v>
      </c>
      <c r="EB123" s="60">
        <f>-SUM('Gross Plant'!$AH123:$AM123)/SUM('Gross Plant'!$AH$157:$AM$157)*'Capital Spending'!H$12*Reserve!$DW$1</f>
        <v>0</v>
      </c>
      <c r="EC123" s="60">
        <f>-SUM('Gross Plant'!$AH123:$AM123)/SUM('Gross Plant'!$AH$157:$AM$157)*'Capital Spending'!I$12*Reserve!$DW$1</f>
        <v>0</v>
      </c>
      <c r="ED123" s="60">
        <f>-SUM('Gross Plant'!$AH123:$AM123)/SUM('Gross Plant'!$AH$157:$AM$157)*'Capital Spending'!J$12*Reserve!$DW$1</f>
        <v>0</v>
      </c>
      <c r="EE123" s="60">
        <f>-SUM('Gross Plant'!$AH123:$AM123)/SUM('Gross Plant'!$AH$157:$AM$157)*'Capital Spending'!K$12*Reserve!$DW$1</f>
        <v>0</v>
      </c>
      <c r="EF123" s="60">
        <f>-SUM('Gross Plant'!$AH123:$AM123)/SUM('Gross Plant'!$AH$157:$AM$157)*'Capital Spending'!L$12*Reserve!$DW$1</f>
        <v>0</v>
      </c>
      <c r="EG123" s="60">
        <f>-SUM('Gross Plant'!$AH123:$AM123)/SUM('Gross Plant'!$AH$157:$AM$157)*'Capital Spending'!M$12*Reserve!$DW$1</f>
        <v>0</v>
      </c>
      <c r="EH123" s="60">
        <f>-SUM('Gross Plant'!$AH123:$AM123)/SUM('Gross Plant'!$AH$157:$AM$157)*'Capital Spending'!N$12*Reserve!$DW$1</f>
        <v>0</v>
      </c>
      <c r="EI123" s="60">
        <f>-SUM('Gross Plant'!$AH123:$AM123)/SUM('Gross Plant'!$AH$157:$AM$157)*'Capital Spending'!O$12*Reserve!$DW$1</f>
        <v>0</v>
      </c>
      <c r="EJ123" s="60">
        <f>-SUM('Gross Plant'!$AH123:$AM123)/SUM('Gross Plant'!$AH$157:$AM$157)*'Capital Spending'!P$12*Reserve!$DW$1</f>
        <v>0</v>
      </c>
      <c r="EK123" s="60">
        <f>-SUM('Gross Plant'!$AH123:$AM123)/SUM('Gross Plant'!$AH$157:$AM$157)*'Capital Spending'!Q$12*Reserve!$DW$1</f>
        <v>0</v>
      </c>
      <c r="EL123" s="60">
        <f>-SUM('Gross Plant'!$AH123:$AM123)/SUM('Gross Plant'!$AH$157:$AM$157)*'Capital Spending'!R$12*Reserve!$DW$1</f>
        <v>0</v>
      </c>
      <c r="EM123" s="60">
        <f>-SUM('Gross Plant'!$AH123:$AM123)/SUM('Gross Plant'!$AH$157:$AM$157)*'Capital Spending'!S$12*Reserve!$DW$1</f>
        <v>0</v>
      </c>
      <c r="EN123" s="60">
        <f>-SUM('Gross Plant'!$AH123:$AM123)/SUM('Gross Plant'!$AH$157:$AM$157)*'Capital Spending'!T$12*Reserve!$DW$1</f>
        <v>0</v>
      </c>
      <c r="EO123" s="60">
        <f>-SUM('Gross Plant'!$AH123:$AM123)/SUM('Gross Plant'!$AH$157:$AM$157)*'Capital Spending'!U$12*Reserve!$DW$1</f>
        <v>0</v>
      </c>
      <c r="EP123" s="60">
        <f>-SUM('Gross Plant'!$AH123:$AM123)/SUM('Gross Plant'!$AH$157:$AM$157)*'Capital Spending'!V$12*Reserve!$DW$1</f>
        <v>0</v>
      </c>
      <c r="EQ123" s="60">
        <f>-SUM('Gross Plant'!$AH123:$AM123)/SUM('Gross Plant'!$AH$157:$AM$157)*'Capital Spending'!W$12*Reserve!$DW$1</f>
        <v>0</v>
      </c>
    </row>
    <row r="124" spans="1:147">
      <c r="A124" s="51">
        <v>37602</v>
      </c>
      <c r="B124" t="s">
        <v>53</v>
      </c>
      <c r="C124" s="53">
        <f t="shared" si="188"/>
        <v>11938882.399967462</v>
      </c>
      <c r="D124" s="53">
        <f t="shared" si="158"/>
        <v>14330469.760161983</v>
      </c>
      <c r="E124" s="72">
        <f>'[20]Pivot End Balances'!AA73</f>
        <v>11147606.42</v>
      </c>
      <c r="F124" s="41">
        <f t="shared" si="189"/>
        <v>11257068.459999999</v>
      </c>
      <c r="G124" s="41">
        <f t="shared" si="190"/>
        <v>11377390.93</v>
      </c>
      <c r="H124" s="41">
        <f t="shared" si="191"/>
        <v>11508778.439999999</v>
      </c>
      <c r="I124" s="41">
        <f t="shared" si="192"/>
        <v>11617722.66</v>
      </c>
      <c r="J124" s="41">
        <f t="shared" si="193"/>
        <v>11762721.509999998</v>
      </c>
      <c r="K124" s="41">
        <f t="shared" si="194"/>
        <v>11904705.819999998</v>
      </c>
      <c r="L124" s="41">
        <f t="shared" si="195"/>
        <v>12046928.850867126</v>
      </c>
      <c r="M124" s="41">
        <f t="shared" si="196"/>
        <v>12199568.984482387</v>
      </c>
      <c r="N124" s="41">
        <f t="shared" si="197"/>
        <v>12354673.25900895</v>
      </c>
      <c r="O124" s="41">
        <f t="shared" si="198"/>
        <v>12512303.726017181</v>
      </c>
      <c r="P124" s="41">
        <f t="shared" si="199"/>
        <v>12675251.604533549</v>
      </c>
      <c r="Q124" s="41">
        <f t="shared" si="200"/>
        <v>12840750.53466784</v>
      </c>
      <c r="R124" s="41">
        <f t="shared" si="201"/>
        <v>13009170.93056171</v>
      </c>
      <c r="S124" s="41">
        <f t="shared" si="202"/>
        <v>13180799.131714711</v>
      </c>
      <c r="T124" s="41">
        <f t="shared" si="203"/>
        <v>13355533.930779306</v>
      </c>
      <c r="U124" s="41">
        <f t="shared" si="204"/>
        <v>13507953.400598925</v>
      </c>
      <c r="V124" s="41">
        <f t="shared" si="205"/>
        <v>13663497.503095472</v>
      </c>
      <c r="W124" s="41">
        <f t="shared" si="206"/>
        <v>13823158.878909118</v>
      </c>
      <c r="X124" s="41">
        <f t="shared" si="207"/>
        <v>13984322.747103831</v>
      </c>
      <c r="Y124" s="41">
        <f t="shared" si="208"/>
        <v>14151397.318825312</v>
      </c>
      <c r="Z124" s="41">
        <f t="shared" si="209"/>
        <v>14318259.641782124</v>
      </c>
      <c r="AA124" s="41">
        <f t="shared" si="210"/>
        <v>14485515.403743492</v>
      </c>
      <c r="AB124" s="41">
        <f t="shared" si="211"/>
        <v>14655331.975656871</v>
      </c>
      <c r="AC124" s="41">
        <f t="shared" si="212"/>
        <v>14826669.97898647</v>
      </c>
      <c r="AD124" s="41">
        <f t="shared" si="213"/>
        <v>14999341.47653133</v>
      </c>
      <c r="AE124" s="41">
        <f t="shared" si="214"/>
        <v>15174542.626734748</v>
      </c>
      <c r="AF124" s="41">
        <f t="shared" si="215"/>
        <v>15350581.999358786</v>
      </c>
      <c r="AG124" s="23">
        <f t="shared" si="186"/>
        <v>14330470</v>
      </c>
      <c r="AH124" s="83">
        <f>'[25]Kentucky Direct'!E54</f>
        <v>2.4499999999999997E-2</v>
      </c>
      <c r="AI124" s="83">
        <f>'[25]Kentucky Direct'!F54</f>
        <v>2.0899999999999998E-2</v>
      </c>
      <c r="AJ124" s="31">
        <f>'[20]Pivot Additions'!AB73</f>
        <v>129760.18</v>
      </c>
      <c r="AK124" s="31">
        <f>'[20]Pivot Additions'!AC73</f>
        <v>133950.91</v>
      </c>
      <c r="AL124" s="31">
        <f>'[20]Pivot Additions'!AD73</f>
        <v>135091.01</v>
      </c>
      <c r="AM124" s="31">
        <f>'[20]Pivot Additions'!AE73</f>
        <v>137822.97</v>
      </c>
      <c r="AN124" s="31">
        <f>'[20]Pivot Additions'!AF73</f>
        <v>146839.12</v>
      </c>
      <c r="AO124" s="31">
        <f>'[20]Pivot Additions'!AG73</f>
        <v>156191.97</v>
      </c>
      <c r="AP124" s="41">
        <f>IF('Net Plant'!I124&gt;0,'Gross Plant'!L124*$AH124/12,0)</f>
        <v>154557.34245300543</v>
      </c>
      <c r="AQ124" s="41">
        <f>IF('Net Plant'!J124&gt;0,'Gross Plant'!M124*$AH124/12,0)</f>
        <v>157339.20515569262</v>
      </c>
      <c r="AR124" s="41">
        <f>IF('Net Plant'!K124&gt;0,'Gross Plant'!N124*$AH124/12,0)</f>
        <v>160582.08096445692</v>
      </c>
      <c r="AS124" s="41">
        <f>IF('Net Plant'!L124&gt;0,'Gross Plant'!O124*$AH124/12,0)</f>
        <v>164864.86154417534</v>
      </c>
      <c r="AT124" s="41">
        <f>IF('Net Plant'!M124&gt;0,'Gross Plant'!P124*$AH124/12,0)</f>
        <v>167646.3965975077</v>
      </c>
      <c r="AU124" s="41">
        <f>IF('Net Plant'!N124&gt;0,'Gross Plant'!Q124*$AH124/12,0)</f>
        <v>170762.36223551611</v>
      </c>
      <c r="AV124" s="41">
        <f>IF('Net Plant'!O124&gt;0,'Gross Plant'!R124*$AH124/12,0)</f>
        <v>174160.54645442587</v>
      </c>
      <c r="AW124" s="41">
        <f>IF('Net Plant'!P124&gt;0,'Gross Plant'!S124*$AH124/12,0)</f>
        <v>177834.96981700941</v>
      </c>
      <c r="AX124" s="41">
        <f>IF('Net Plant'!Q124&gt;0,'Gross Plant'!T124*$AH124/12,0)</f>
        <v>182333.30574073418</v>
      </c>
      <c r="AY124" s="41">
        <f>IF('Net Plant'!R124&gt;0,'Gross Plant'!U124*$AI124/12,0)</f>
        <v>158726.73166678596</v>
      </c>
      <c r="AZ124" s="41">
        <f>IF('Net Plant'!S124&gt;0,'Gross Plant'!V124*$AI124/12,0)</f>
        <v>161973.84455334934</v>
      </c>
      <c r="BA124" s="41">
        <f>IF('Net Plant'!T124&gt;0,'Gross Plant'!W124*$AI124/12,0)</f>
        <v>164333.1665612917</v>
      </c>
      <c r="BB124" s="41">
        <f>IF('Net Plant'!U124&gt;0,'Gross Plant'!X124*$AI124/12,0)</f>
        <v>167566.67854682609</v>
      </c>
      <c r="BC124" s="41">
        <f>IF('Net Plant'!V124&gt;0,'Gross Plant'!Y124*$AI124/12,0)</f>
        <v>168068.75602072256</v>
      </c>
      <c r="BD124" s="41">
        <f>IF('Net Plant'!W124&gt;0,'Gross Plant'!Z124*$AI124/12,0)</f>
        <v>169299.63280185391</v>
      </c>
      <c r="BE124" s="41">
        <f>IF('Net Plant'!X124&gt;0,'Gross Plant'!AA124*$AI124/12,0)</f>
        <v>171384.91480915408</v>
      </c>
      <c r="BF124" s="41">
        <f>IF('Net Plant'!Y124&gt;0,'Gross Plant'!AB124*$AI124/12,0)</f>
        <v>172985.03413032534</v>
      </c>
      <c r="BG124" s="41">
        <f>IF('Net Plant'!Z124&gt;0,'Gross Plant'!AC124*$AI124/12,0)</f>
        <v>174665.43566362804</v>
      </c>
      <c r="BH124" s="41">
        <f>IF('Net Plant'!AA124&gt;0,'Gross Plant'!AD124*$AI124/12,0)</f>
        <v>176699.77325501331</v>
      </c>
      <c r="BI124" s="41">
        <f>IF('Net Plant'!AB124&gt;0,'Gross Plant'!AE124*$AI124/12,0)</f>
        <v>178228.76012801623</v>
      </c>
      <c r="BJ124" s="41">
        <f>IF('Net Plant'!AC124&gt;0,'Gross Plant'!AF124*$AI124/12,0)</f>
        <v>180462.5071332691</v>
      </c>
      <c r="BK124" s="23">
        <f t="shared" si="187"/>
        <v>2044395.2352702357</v>
      </c>
      <c r="BL124" s="41"/>
      <c r="BM124" s="31">
        <f>'[20]Pivot Retires'!AB73</f>
        <v>-3472.88</v>
      </c>
      <c r="BN124" s="31">
        <f>'[20]Pivot Retires'!AC73</f>
        <v>-901.45</v>
      </c>
      <c r="BO124" s="31">
        <f>'[20]Pivot Retires'!AD73</f>
        <v>-3605.49</v>
      </c>
      <c r="BP124" s="31">
        <f>'[20]Pivot Retires'!AE73</f>
        <v>-2358.14</v>
      </c>
      <c r="BQ124" s="31">
        <f>'[20]Pivot Retires'!AF73</f>
        <v>-3750.81</v>
      </c>
      <c r="BR124" s="31">
        <f>'[20]Pivot Retires'!AG73</f>
        <v>-13475.06</v>
      </c>
      <c r="BS124" s="31">
        <f>'Gross Plant'!BQ124</f>
        <v>-12334.311585877191</v>
      </c>
      <c r="BT124" s="41">
        <f>'Gross Plant'!BR124</f>
        <v>-4699.071540431135</v>
      </c>
      <c r="BU124" s="41">
        <f>'Gross Plant'!BS124</f>
        <v>-5477.8064378939471</v>
      </c>
      <c r="BV124" s="41">
        <f>'Gross Plant'!BT124</f>
        <v>-7234.3945359437239</v>
      </c>
      <c r="BW124" s="41">
        <f>'Gross Plant'!BU124</f>
        <v>-4698.5180811403616</v>
      </c>
      <c r="BX124" s="41">
        <f>'Gross Plant'!BV124</f>
        <v>-5263.4321012257633</v>
      </c>
      <c r="BY124" s="41">
        <f>'Gross Plant'!BW124</f>
        <v>-5740.1505605565271</v>
      </c>
      <c r="BZ124" s="41">
        <f>'Gross Plant'!BX124</f>
        <v>-6206.7686640079928</v>
      </c>
      <c r="CA124" s="41">
        <f>'Gross Plant'!BY124</f>
        <v>-7598.5066761402304</v>
      </c>
      <c r="CB124" s="41">
        <f>'Gross Plant'!BZ124</f>
        <v>-6307.2618471675678</v>
      </c>
      <c r="CC124" s="41">
        <f>'Gross Plant'!CA124</f>
        <v>-6429.7420568026628</v>
      </c>
      <c r="CD124" s="41">
        <f>'Gross Plant'!CB124</f>
        <v>-4671.7907476454766</v>
      </c>
      <c r="CE124" s="41">
        <f>'Gross Plant'!CC124</f>
        <v>-6402.8103521125813</v>
      </c>
      <c r="CF124" s="41">
        <f>'Gross Plant'!CD124</f>
        <v>-994.18429924130521</v>
      </c>
      <c r="CG124" s="41">
        <f>'Gross Plant'!CE124</f>
        <v>-2437.309845041555</v>
      </c>
      <c r="CH124" s="41">
        <f>'Gross Plant'!CF124</f>
        <v>-4129.1528477847842</v>
      </c>
      <c r="CI124" s="41">
        <f>'Gross Plant'!CG124</f>
        <v>-3168.4622169469167</v>
      </c>
      <c r="CJ124" s="41">
        <f>'Gross Plant'!CH124</f>
        <v>-3327.4323340286437</v>
      </c>
      <c r="CK124" s="41">
        <f>'Gross Plant'!CI124</f>
        <v>-4028.2757101519528</v>
      </c>
      <c r="CL124" s="41">
        <f>'Gross Plant'!CJ124</f>
        <v>-3027.6099245970063</v>
      </c>
      <c r="CM124" s="41">
        <f>'Gross Plant'!CK124</f>
        <v>-4423.1345092323481</v>
      </c>
      <c r="CN124" s="41"/>
      <c r="CO124" s="31">
        <f>'[20]Pivot Transfers'!AB73</f>
        <v>0</v>
      </c>
      <c r="CP124" s="31">
        <f>'[20]Pivot Transfers'!AC73</f>
        <v>0</v>
      </c>
      <c r="CQ124" s="31">
        <f>'[20]Pivot Transfers'!AD73</f>
        <v>0</v>
      </c>
      <c r="CR124" s="31">
        <f>'[20]Pivot Transfers'!AE73</f>
        <v>0</v>
      </c>
      <c r="CS124" s="31">
        <f>'[20]Pivot Transfers'!AF73</f>
        <v>0</v>
      </c>
      <c r="CT124" s="31">
        <f>'[20]Pivot Transfers'!AG73</f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/>
      <c r="DQ124" s="31">
        <f>'[20]Pivot COR'!AB73</f>
        <v>-16825.259999999998</v>
      </c>
      <c r="DR124" s="31">
        <f>'[20]Pivot COR'!AC73</f>
        <v>-12726.99</v>
      </c>
      <c r="DS124" s="31">
        <f>'[20]Pivot COR'!AD73</f>
        <v>-98.01</v>
      </c>
      <c r="DT124" s="31">
        <f>'[20]Pivot COR'!AE73</f>
        <v>-26520.61</v>
      </c>
      <c r="DU124" s="31">
        <f>'[20]Pivot COR'!AF73</f>
        <v>1910.54</v>
      </c>
      <c r="DV124" s="31">
        <f>'[20]Pivot COR'!AG73</f>
        <v>-732.6</v>
      </c>
      <c r="DW124" s="60">
        <f>SUM('Gross Plant'!$AH124:$AM124)/SUM('Gross Plant'!$AH$157:$AM$157)*$DW$157</f>
        <v>0</v>
      </c>
      <c r="DX124" s="60">
        <f>-SUM('Gross Plant'!$AH124:$AM124)/SUM('Gross Plant'!$AH$157:$AM$157)*'Capital Spending'!D$12*Reserve!$DW$1</f>
        <v>0</v>
      </c>
      <c r="DY124" s="60">
        <f>-SUM('Gross Plant'!$AH124:$AM124)/SUM('Gross Plant'!$AH$157:$AM$157)*'Capital Spending'!E$12*Reserve!$DW$1</f>
        <v>0</v>
      </c>
      <c r="DZ124" s="60">
        <f>-SUM('Gross Plant'!$AH124:$AM124)/SUM('Gross Plant'!$AH$157:$AM$157)*'Capital Spending'!F$12*Reserve!$DW$1</f>
        <v>0</v>
      </c>
      <c r="EA124" s="60">
        <f>-SUM('Gross Plant'!$AH124:$AM124)/SUM('Gross Plant'!$AH$157:$AM$157)*'Capital Spending'!G$12*Reserve!$DW$1</f>
        <v>0</v>
      </c>
      <c r="EB124" s="60">
        <f>-SUM('Gross Plant'!$AH124:$AM124)/SUM('Gross Plant'!$AH$157:$AM$157)*'Capital Spending'!H$12*Reserve!$DW$1</f>
        <v>0</v>
      </c>
      <c r="EC124" s="60">
        <f>-SUM('Gross Plant'!$AH124:$AM124)/SUM('Gross Plant'!$AH$157:$AM$157)*'Capital Spending'!I$12*Reserve!$DW$1</f>
        <v>0</v>
      </c>
      <c r="ED124" s="60">
        <f>-SUM('Gross Plant'!$AH124:$AM124)/SUM('Gross Plant'!$AH$157:$AM$157)*'Capital Spending'!J$12*Reserve!$DW$1</f>
        <v>0</v>
      </c>
      <c r="EE124" s="60">
        <f>-SUM('Gross Plant'!$AH124:$AM124)/SUM('Gross Plant'!$AH$157:$AM$157)*'Capital Spending'!K$12*Reserve!$DW$1</f>
        <v>0</v>
      </c>
      <c r="EF124" s="60">
        <f>-SUM('Gross Plant'!$AH124:$AM124)/SUM('Gross Plant'!$AH$157:$AM$157)*'Capital Spending'!L$12*Reserve!$DW$1</f>
        <v>0</v>
      </c>
      <c r="EG124" s="60">
        <f>-SUM('Gross Plant'!$AH124:$AM124)/SUM('Gross Plant'!$AH$157:$AM$157)*'Capital Spending'!M$12*Reserve!$DW$1</f>
        <v>0</v>
      </c>
      <c r="EH124" s="60">
        <f>-SUM('Gross Plant'!$AH124:$AM124)/SUM('Gross Plant'!$AH$157:$AM$157)*'Capital Spending'!N$12*Reserve!$DW$1</f>
        <v>0</v>
      </c>
      <c r="EI124" s="60">
        <f>-SUM('Gross Plant'!$AH124:$AM124)/SUM('Gross Plant'!$AH$157:$AM$157)*'Capital Spending'!O$12*Reserve!$DW$1</f>
        <v>0</v>
      </c>
      <c r="EJ124" s="60">
        <f>-SUM('Gross Plant'!$AH124:$AM124)/SUM('Gross Plant'!$AH$157:$AM$157)*'Capital Spending'!P$12*Reserve!$DW$1</f>
        <v>0</v>
      </c>
      <c r="EK124" s="60">
        <f>-SUM('Gross Plant'!$AH124:$AM124)/SUM('Gross Plant'!$AH$157:$AM$157)*'Capital Spending'!Q$12*Reserve!$DW$1</f>
        <v>0</v>
      </c>
      <c r="EL124" s="60">
        <f>-SUM('Gross Plant'!$AH124:$AM124)/SUM('Gross Plant'!$AH$157:$AM$157)*'Capital Spending'!R$12*Reserve!$DW$1</f>
        <v>0</v>
      </c>
      <c r="EM124" s="60">
        <f>-SUM('Gross Plant'!$AH124:$AM124)/SUM('Gross Plant'!$AH$157:$AM$157)*'Capital Spending'!S$12*Reserve!$DW$1</f>
        <v>0</v>
      </c>
      <c r="EN124" s="60">
        <f>-SUM('Gross Plant'!$AH124:$AM124)/SUM('Gross Plant'!$AH$157:$AM$157)*'Capital Spending'!T$12*Reserve!$DW$1</f>
        <v>0</v>
      </c>
      <c r="EO124" s="60">
        <f>-SUM('Gross Plant'!$AH124:$AM124)/SUM('Gross Plant'!$AH$157:$AM$157)*'Capital Spending'!U$12*Reserve!$DW$1</f>
        <v>0</v>
      </c>
      <c r="EP124" s="60">
        <f>-SUM('Gross Plant'!$AH124:$AM124)/SUM('Gross Plant'!$AH$157:$AM$157)*'Capital Spending'!V$12*Reserve!$DW$1</f>
        <v>0</v>
      </c>
      <c r="EQ124" s="60">
        <f>-SUM('Gross Plant'!$AH124:$AM124)/SUM('Gross Plant'!$AH$157:$AM$157)*'Capital Spending'!W$12*Reserve!$DW$1</f>
        <v>0</v>
      </c>
    </row>
    <row r="125" spans="1:147">
      <c r="A125" s="51">
        <v>37800</v>
      </c>
      <c r="B125" t="s">
        <v>54</v>
      </c>
      <c r="C125" s="53">
        <f t="shared" si="188"/>
        <v>1795528.7667832826</v>
      </c>
      <c r="D125" s="53">
        <f t="shared" si="158"/>
        <v>2038790.2839423008</v>
      </c>
      <c r="E125" s="72">
        <f>'[20]Pivot End Balances'!AA74</f>
        <v>1710972.19</v>
      </c>
      <c r="F125" s="41">
        <f t="shared" si="189"/>
        <v>1723569.18</v>
      </c>
      <c r="G125" s="41">
        <f t="shared" si="190"/>
        <v>1732784.66</v>
      </c>
      <c r="H125" s="41">
        <f t="shared" si="191"/>
        <v>1747620.2899999998</v>
      </c>
      <c r="I125" s="41">
        <f t="shared" si="192"/>
        <v>1762565.3799999997</v>
      </c>
      <c r="J125" s="41">
        <f t="shared" si="193"/>
        <v>1778155.0299999996</v>
      </c>
      <c r="K125" s="41">
        <f t="shared" si="194"/>
        <v>1794662.2499999995</v>
      </c>
      <c r="L125" s="41">
        <f t="shared" si="195"/>
        <v>1808566.7933987787</v>
      </c>
      <c r="M125" s="41">
        <f t="shared" si="196"/>
        <v>1824553.6881394412</v>
      </c>
      <c r="N125" s="41">
        <f t="shared" si="197"/>
        <v>1840491.7747806152</v>
      </c>
      <c r="O125" s="41">
        <f t="shared" si="198"/>
        <v>1856179.123857351</v>
      </c>
      <c r="P125" s="41">
        <f t="shared" si="199"/>
        <v>1872644.2415974981</v>
      </c>
      <c r="Q125" s="41">
        <f t="shared" si="200"/>
        <v>1889109.3664089912</v>
      </c>
      <c r="R125" s="41">
        <f t="shared" si="201"/>
        <v>1905610.1515404773</v>
      </c>
      <c r="S125" s="41">
        <f t="shared" si="202"/>
        <v>1922161.9938398402</v>
      </c>
      <c r="T125" s="41">
        <f t="shared" si="203"/>
        <v>1938566.4361437741</v>
      </c>
      <c r="U125" s="41">
        <f t="shared" si="204"/>
        <v>1954388.4538070357</v>
      </c>
      <c r="V125" s="41">
        <f t="shared" si="205"/>
        <v>1970345.3401579459</v>
      </c>
      <c r="W125" s="41">
        <f t="shared" si="206"/>
        <v>1986872.7236197288</v>
      </c>
      <c r="X125" s="41">
        <f t="shared" si="207"/>
        <v>2003122.7678304517</v>
      </c>
      <c r="Y125" s="41">
        <f t="shared" si="208"/>
        <v>2020782.1966950952</v>
      </c>
      <c r="Z125" s="41">
        <f t="shared" si="209"/>
        <v>2038135.4336653936</v>
      </c>
      <c r="AA125" s="41">
        <f t="shared" si="210"/>
        <v>2055162.5820235405</v>
      </c>
      <c r="AB125" s="41">
        <f t="shared" si="211"/>
        <v>2072517.4050994818</v>
      </c>
      <c r="AC125" s="41">
        <f t="shared" si="212"/>
        <v>2089917.5699050836</v>
      </c>
      <c r="AD125" s="41">
        <f t="shared" si="213"/>
        <v>2107242.5654287175</v>
      </c>
      <c r="AE125" s="41">
        <f t="shared" si="214"/>
        <v>2124901.8215945777</v>
      </c>
      <c r="AF125" s="41">
        <f t="shared" si="215"/>
        <v>2142318.3952790843</v>
      </c>
      <c r="AG125" s="23">
        <f t="shared" si="186"/>
        <v>2038790</v>
      </c>
      <c r="AH125" s="83">
        <f>'[25]Kentucky Direct'!E55</f>
        <v>3.0700000000000002E-2</v>
      </c>
      <c r="AI125" s="83">
        <f>'[25]Kentucky Direct'!F55</f>
        <v>2.8899999999999999E-2</v>
      </c>
      <c r="AJ125" s="31">
        <f>'[20]Pivot Additions'!AB74</f>
        <v>14797.75</v>
      </c>
      <c r="AK125" s="31">
        <f>'[20]Pivot Additions'!AC74</f>
        <v>14783.31</v>
      </c>
      <c r="AL125" s="31">
        <f>'[20]Pivot Additions'!AD74</f>
        <v>14842.98</v>
      </c>
      <c r="AM125" s="31">
        <f>'[20]Pivot Additions'!AE74</f>
        <v>14944.94</v>
      </c>
      <c r="AN125" s="31">
        <f>'[20]Pivot Additions'!AF74</f>
        <v>15746.65</v>
      </c>
      <c r="AO125" s="31">
        <f>'[20]Pivot Additions'!AG74</f>
        <v>16507.82</v>
      </c>
      <c r="AP125" s="41">
        <f>IF('Net Plant'!I125&gt;0,'Gross Plant'!L125*$AH125/12,0)</f>
        <v>17060.023785628029</v>
      </c>
      <c r="AQ125" s="41">
        <f>IF('Net Plant'!J125&gt;0,'Gross Plant'!M125*$AH125/12,0)</f>
        <v>17189.055718921565</v>
      </c>
      <c r="AR125" s="41">
        <f>IF('Net Plant'!K125&gt;0,'Gross Plant'!N125*$AH125/12,0)</f>
        <v>17339.470954954424</v>
      </c>
      <c r="AS125" s="41">
        <f>IF('Net Plant'!L125&gt;0,'Gross Plant'!O125*$AH125/12,0)</f>
        <v>17538.12039136955</v>
      </c>
      <c r="AT125" s="41">
        <f>IF('Net Plant'!M125&gt;0,'Gross Plant'!P125*$AH125/12,0)</f>
        <v>17667.137127209357</v>
      </c>
      <c r="AU125" s="41">
        <f>IF('Net Plant'!N125&gt;0,'Gross Plant'!Q125*$AH125/12,0)</f>
        <v>17811.665852498376</v>
      </c>
      <c r="AV125" s="41">
        <f>IF('Net Plant'!O125&gt;0,'Gross Plant'!R125*$AH125/12,0)</f>
        <v>17969.284802933977</v>
      </c>
      <c r="AW125" s="41">
        <f>IF('Net Plant'!P125&gt;0,'Gross Plant'!S125*$AH125/12,0)</f>
        <v>18139.716632569241</v>
      </c>
      <c r="AX125" s="41">
        <f>IF('Net Plant'!Q125&gt;0,'Gross Plant'!T125*$AH125/12,0)</f>
        <v>18348.364234149758</v>
      </c>
      <c r="AY125" s="41">
        <f>IF('Net Plant'!R125&gt;0,'Gross Plant'!U125*$AI125/12,0)</f>
        <v>17435.601114181012</v>
      </c>
      <c r="AZ125" s="41">
        <f>IF('Net Plant'!S125&gt;0,'Gross Plant'!V125*$AI125/12,0)</f>
        <v>17601.803848857013</v>
      </c>
      <c r="BA125" s="41">
        <f>IF('Net Plant'!T125&gt;0,'Gross Plant'!W125*$AI125/12,0)</f>
        <v>17722.565209302451</v>
      </c>
      <c r="BB125" s="41">
        <f>IF('Net Plant'!U125&gt;0,'Gross Plant'!X125*$AI125/12,0)</f>
        <v>17888.071784952252</v>
      </c>
      <c r="BC125" s="41">
        <f>IF('Net Plant'!V125&gt;0,'Gross Plant'!Y125*$AI125/12,0)</f>
        <v>17913.770506276698</v>
      </c>
      <c r="BD125" s="41">
        <f>IF('Net Plant'!W125&gt;0,'Gross Plant'!Z125*$AI125/12,0)</f>
        <v>17976.772654406432</v>
      </c>
      <c r="BE125" s="41">
        <f>IF('Net Plant'!X125&gt;0,'Gross Plant'!AA125*$AI125/12,0)</f>
        <v>18083.50733973816</v>
      </c>
      <c r="BF125" s="41">
        <f>IF('Net Plant'!Y125&gt;0,'Gross Plant'!AB125*$AI125/12,0)</f>
        <v>18165.409083310751</v>
      </c>
      <c r="BG125" s="41">
        <f>IF('Net Plant'!Z125&gt;0,'Gross Plant'!AC125*$AI125/12,0)</f>
        <v>18251.420053654394</v>
      </c>
      <c r="BH125" s="41">
        <f>IF('Net Plant'!AA125&gt;0,'Gross Plant'!AD125*$AI125/12,0)</f>
        <v>18355.547160642742</v>
      </c>
      <c r="BI125" s="41">
        <f>IF('Net Plant'!AB125&gt;0,'Gross Plant'!AE125*$AI125/12,0)</f>
        <v>18433.808006031995</v>
      </c>
      <c r="BJ125" s="41">
        <f>IF('Net Plant'!AC125&gt;0,'Gross Plant'!AF125*$AI125/12,0)</f>
        <v>18548.14183852166</v>
      </c>
      <c r="BK125" s="23">
        <f t="shared" si="187"/>
        <v>216376.41859987559</v>
      </c>
      <c r="BL125" s="41"/>
      <c r="BM125" s="31">
        <f>'[20]Pivot Retires'!AB74</f>
        <v>-1260.93</v>
      </c>
      <c r="BN125" s="31">
        <f>'[20]Pivot Retires'!AC74</f>
        <v>-5633.71</v>
      </c>
      <c r="BO125" s="31">
        <f>'[20]Pivot Retires'!AD74</f>
        <v>0</v>
      </c>
      <c r="BP125" s="31">
        <f>'[20]Pivot Retires'!AE74</f>
        <v>0</v>
      </c>
      <c r="BQ125" s="31">
        <f>'[20]Pivot Retires'!AF74</f>
        <v>-157</v>
      </c>
      <c r="BR125" s="31">
        <f>'[20]Pivot Retires'!AG74</f>
        <v>0</v>
      </c>
      <c r="BS125" s="31">
        <f>'Gross Plant'!BQ125</f>
        <v>-3155.4803868488175</v>
      </c>
      <c r="BT125" s="41">
        <f>'Gross Plant'!BR125</f>
        <v>-1202.1609782590374</v>
      </c>
      <c r="BU125" s="41">
        <f>'Gross Plant'!BS125</f>
        <v>-1401.3843137804317</v>
      </c>
      <c r="BV125" s="41">
        <f>'Gross Plant'!BT125</f>
        <v>-1850.7713146337862</v>
      </c>
      <c r="BW125" s="41">
        <f>'Gross Plant'!BU125</f>
        <v>-1202.0193870624157</v>
      </c>
      <c r="BX125" s="41">
        <f>'Gross Plant'!BV125</f>
        <v>-1346.5410410051013</v>
      </c>
      <c r="BY125" s="41">
        <f>'Gross Plant'!BW125</f>
        <v>-1468.4996714477934</v>
      </c>
      <c r="BZ125" s="41">
        <f>'Gross Plant'!BX125</f>
        <v>-1587.8743332064278</v>
      </c>
      <c r="CA125" s="41">
        <f>'Gross Plant'!BY125</f>
        <v>-1943.921930215703</v>
      </c>
      <c r="CB125" s="41">
        <f>'Gross Plant'!BZ125</f>
        <v>-1613.5834509195824</v>
      </c>
      <c r="CC125" s="41">
        <f>'Gross Plant'!CA125</f>
        <v>-1644.9174979468357</v>
      </c>
      <c r="CD125" s="41">
        <f>'Gross Plant'!CB125</f>
        <v>-1195.1817475193668</v>
      </c>
      <c r="CE125" s="41">
        <f>'Gross Plant'!CC125</f>
        <v>-1638.0275742293857</v>
      </c>
      <c r="CF125" s="41">
        <f>'Gross Plant'!CD125</f>
        <v>-254.34164163332736</v>
      </c>
      <c r="CG125" s="41">
        <f>'Gross Plant'!CE125</f>
        <v>-623.53568410808043</v>
      </c>
      <c r="CH125" s="41">
        <f>'Gross Plant'!CF125</f>
        <v>-1056.3589815912046</v>
      </c>
      <c r="CI125" s="41">
        <f>'Gross Plant'!CG125</f>
        <v>-810.58600736949677</v>
      </c>
      <c r="CJ125" s="41">
        <f>'Gross Plant'!CH125</f>
        <v>-851.2552480526017</v>
      </c>
      <c r="CK125" s="41">
        <f>'Gross Plant'!CI125</f>
        <v>-1030.5516370089322</v>
      </c>
      <c r="CL125" s="41">
        <f>'Gross Plant'!CJ125</f>
        <v>-774.5518401718931</v>
      </c>
      <c r="CM125" s="41">
        <f>'Gross Plant'!CK125</f>
        <v>-1131.5681540149969</v>
      </c>
      <c r="CN125" s="41"/>
      <c r="CO125" s="31">
        <f>'[20]Pivot Transfers'!AB74</f>
        <v>0</v>
      </c>
      <c r="CP125" s="31">
        <f>'[20]Pivot Transfers'!AC74</f>
        <v>0</v>
      </c>
      <c r="CQ125" s="31">
        <f>'[20]Pivot Transfers'!AD74</f>
        <v>0</v>
      </c>
      <c r="CR125" s="31">
        <f>'[20]Pivot Transfers'!AE74</f>
        <v>0</v>
      </c>
      <c r="CS125" s="31">
        <f>'[20]Pivot Transfers'!AF74</f>
        <v>0</v>
      </c>
      <c r="CT125" s="31">
        <f>'[20]Pivot Transfers'!AG74</f>
        <v>0</v>
      </c>
      <c r="CU125" s="31">
        <v>0</v>
      </c>
      <c r="CV125" s="31">
        <v>0</v>
      </c>
      <c r="CW125" s="31">
        <v>0</v>
      </c>
      <c r="CX125" s="31">
        <v>0</v>
      </c>
      <c r="CY125" s="31">
        <v>0</v>
      </c>
      <c r="CZ125" s="3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/>
      <c r="DQ125" s="31">
        <f>'[20]Pivot COR'!AB74</f>
        <v>-939.83</v>
      </c>
      <c r="DR125" s="31">
        <f>'[20]Pivot COR'!AC74</f>
        <v>65.88</v>
      </c>
      <c r="DS125" s="31">
        <f>'[20]Pivot COR'!AD74</f>
        <v>-7.35</v>
      </c>
      <c r="DT125" s="31">
        <f>'[20]Pivot COR'!AE74</f>
        <v>0.15</v>
      </c>
      <c r="DU125" s="31">
        <f>'[20]Pivot COR'!AF74</f>
        <v>0</v>
      </c>
      <c r="DV125" s="31">
        <f>'[20]Pivot COR'!AG74</f>
        <v>-0.6</v>
      </c>
      <c r="DW125" s="60">
        <f>SUM('Gross Plant'!$AH125:$AM125)/SUM('Gross Plant'!$AH$157:$AM$157)*$DW$157</f>
        <v>0</v>
      </c>
      <c r="DX125" s="60">
        <f>-SUM('Gross Plant'!$AH125:$AM125)/SUM('Gross Plant'!$AH$157:$AM$157)*'Capital Spending'!D$12*Reserve!$DW$1</f>
        <v>0</v>
      </c>
      <c r="DY125" s="60">
        <f>-SUM('Gross Plant'!$AH125:$AM125)/SUM('Gross Plant'!$AH$157:$AM$157)*'Capital Spending'!E$12*Reserve!$DW$1</f>
        <v>0</v>
      </c>
      <c r="DZ125" s="60">
        <f>-SUM('Gross Plant'!$AH125:$AM125)/SUM('Gross Plant'!$AH$157:$AM$157)*'Capital Spending'!F$12*Reserve!$DW$1</f>
        <v>0</v>
      </c>
      <c r="EA125" s="60">
        <f>-SUM('Gross Plant'!$AH125:$AM125)/SUM('Gross Plant'!$AH$157:$AM$157)*'Capital Spending'!G$12*Reserve!$DW$1</f>
        <v>0</v>
      </c>
      <c r="EB125" s="60">
        <f>-SUM('Gross Plant'!$AH125:$AM125)/SUM('Gross Plant'!$AH$157:$AM$157)*'Capital Spending'!H$12*Reserve!$DW$1</f>
        <v>0</v>
      </c>
      <c r="EC125" s="60">
        <f>-SUM('Gross Plant'!$AH125:$AM125)/SUM('Gross Plant'!$AH$157:$AM$157)*'Capital Spending'!I$12*Reserve!$DW$1</f>
        <v>0</v>
      </c>
      <c r="ED125" s="60">
        <f>-SUM('Gross Plant'!$AH125:$AM125)/SUM('Gross Plant'!$AH$157:$AM$157)*'Capital Spending'!J$12*Reserve!$DW$1</f>
        <v>0</v>
      </c>
      <c r="EE125" s="60">
        <f>-SUM('Gross Plant'!$AH125:$AM125)/SUM('Gross Plant'!$AH$157:$AM$157)*'Capital Spending'!K$12*Reserve!$DW$1</f>
        <v>0</v>
      </c>
      <c r="EF125" s="60">
        <f>-SUM('Gross Plant'!$AH125:$AM125)/SUM('Gross Plant'!$AH$157:$AM$157)*'Capital Spending'!L$12*Reserve!$DW$1</f>
        <v>0</v>
      </c>
      <c r="EG125" s="60">
        <f>-SUM('Gross Plant'!$AH125:$AM125)/SUM('Gross Plant'!$AH$157:$AM$157)*'Capital Spending'!M$12*Reserve!$DW$1</f>
        <v>0</v>
      </c>
      <c r="EH125" s="60">
        <f>-SUM('Gross Plant'!$AH125:$AM125)/SUM('Gross Plant'!$AH$157:$AM$157)*'Capital Spending'!N$12*Reserve!$DW$1</f>
        <v>0</v>
      </c>
      <c r="EI125" s="60">
        <f>-SUM('Gross Plant'!$AH125:$AM125)/SUM('Gross Plant'!$AH$157:$AM$157)*'Capital Spending'!O$12*Reserve!$DW$1</f>
        <v>0</v>
      </c>
      <c r="EJ125" s="60">
        <f>-SUM('Gross Plant'!$AH125:$AM125)/SUM('Gross Plant'!$AH$157:$AM$157)*'Capital Spending'!P$12*Reserve!$DW$1</f>
        <v>0</v>
      </c>
      <c r="EK125" s="60">
        <f>-SUM('Gross Plant'!$AH125:$AM125)/SUM('Gross Plant'!$AH$157:$AM$157)*'Capital Spending'!Q$12*Reserve!$DW$1</f>
        <v>0</v>
      </c>
      <c r="EL125" s="60">
        <f>-SUM('Gross Plant'!$AH125:$AM125)/SUM('Gross Plant'!$AH$157:$AM$157)*'Capital Spending'!R$12*Reserve!$DW$1</f>
        <v>0</v>
      </c>
      <c r="EM125" s="60">
        <f>-SUM('Gross Plant'!$AH125:$AM125)/SUM('Gross Plant'!$AH$157:$AM$157)*'Capital Spending'!S$12*Reserve!$DW$1</f>
        <v>0</v>
      </c>
      <c r="EN125" s="60">
        <f>-SUM('Gross Plant'!$AH125:$AM125)/SUM('Gross Plant'!$AH$157:$AM$157)*'Capital Spending'!T$12*Reserve!$DW$1</f>
        <v>0</v>
      </c>
      <c r="EO125" s="60">
        <f>-SUM('Gross Plant'!$AH125:$AM125)/SUM('Gross Plant'!$AH$157:$AM$157)*'Capital Spending'!U$12*Reserve!$DW$1</f>
        <v>0</v>
      </c>
      <c r="EP125" s="60">
        <f>-SUM('Gross Plant'!$AH125:$AM125)/SUM('Gross Plant'!$AH$157:$AM$157)*'Capital Spending'!V$12*Reserve!$DW$1</f>
        <v>0</v>
      </c>
      <c r="EQ125" s="60">
        <f>-SUM('Gross Plant'!$AH125:$AM125)/SUM('Gross Plant'!$AH$157:$AM$157)*'Capital Spending'!W$12*Reserve!$DW$1</f>
        <v>0</v>
      </c>
    </row>
    <row r="126" spans="1:147">
      <c r="A126" s="51">
        <v>37900</v>
      </c>
      <c r="B126" t="s">
        <v>55</v>
      </c>
      <c r="C126" s="53">
        <f t="shared" si="188"/>
        <v>546784.67133280472</v>
      </c>
      <c r="D126" s="53">
        <f t="shared" si="158"/>
        <v>636817.22325764527</v>
      </c>
      <c r="E126" s="72">
        <f>'[20]Pivot End Balances'!AA75</f>
        <v>515241.5</v>
      </c>
      <c r="F126" s="41">
        <f t="shared" si="189"/>
        <v>521221.96</v>
      </c>
      <c r="G126" s="41">
        <f t="shared" si="190"/>
        <v>527202.42000000004</v>
      </c>
      <c r="H126" s="41">
        <f t="shared" si="191"/>
        <v>532299.38</v>
      </c>
      <c r="I126" s="41">
        <f t="shared" si="192"/>
        <v>538346.27</v>
      </c>
      <c r="J126" s="41">
        <f t="shared" si="193"/>
        <v>544806.92000000004</v>
      </c>
      <c r="K126" s="41">
        <f t="shared" si="194"/>
        <v>545123.44000000006</v>
      </c>
      <c r="L126" s="41">
        <f t="shared" si="195"/>
        <v>549773.87355537468</v>
      </c>
      <c r="M126" s="41">
        <f t="shared" si="196"/>
        <v>555499.07169110887</v>
      </c>
      <c r="N126" s="41">
        <f t="shared" si="197"/>
        <v>561163.75008323835</v>
      </c>
      <c r="O126" s="41">
        <f t="shared" si="198"/>
        <v>566649.70032197959</v>
      </c>
      <c r="P126" s="41">
        <f t="shared" si="199"/>
        <v>572518.47166096966</v>
      </c>
      <c r="Q126" s="41">
        <f t="shared" si="200"/>
        <v>578353.97001379193</v>
      </c>
      <c r="R126" s="41">
        <f t="shared" si="201"/>
        <v>584172.0918295678</v>
      </c>
      <c r="S126" s="41">
        <f t="shared" si="202"/>
        <v>589978.05347647343</v>
      </c>
      <c r="T126" s="41">
        <f t="shared" si="203"/>
        <v>595657.79491741676</v>
      </c>
      <c r="U126" s="41">
        <f t="shared" si="204"/>
        <v>602128.29571811901</v>
      </c>
      <c r="V126" s="41">
        <f t="shared" si="205"/>
        <v>608639.58670652704</v>
      </c>
      <c r="W126" s="41">
        <f t="shared" si="206"/>
        <v>615431.12960842927</v>
      </c>
      <c r="X126" s="41">
        <f t="shared" si="207"/>
        <v>622044.95754187286</v>
      </c>
      <c r="Y126" s="41">
        <f t="shared" si="208"/>
        <v>629401.56543918874</v>
      </c>
      <c r="Z126" s="41">
        <f t="shared" si="209"/>
        <v>636584.11603119958</v>
      </c>
      <c r="AA126" s="41">
        <f t="shared" si="210"/>
        <v>643573.96661464148</v>
      </c>
      <c r="AB126" s="41">
        <f t="shared" si="211"/>
        <v>650722.4649570412</v>
      </c>
      <c r="AC126" s="41">
        <f t="shared" si="212"/>
        <v>657879.1023215428</v>
      </c>
      <c r="AD126" s="41">
        <f t="shared" si="213"/>
        <v>664976.60892727342</v>
      </c>
      <c r="AE126" s="41">
        <f t="shared" si="214"/>
        <v>672236.92993237637</v>
      </c>
      <c r="AF126" s="41">
        <f t="shared" si="215"/>
        <v>679347.38363375934</v>
      </c>
      <c r="AG126" s="23">
        <f t="shared" si="186"/>
        <v>636817</v>
      </c>
      <c r="AH126" s="83">
        <f>'[25]Kentucky Direct'!E56</f>
        <v>2.64E-2</v>
      </c>
      <c r="AI126" s="83">
        <f>'[25]Kentucky Direct'!F56</f>
        <v>2.86E-2</v>
      </c>
      <c r="AJ126" s="31">
        <f>'[20]Pivot Additions'!AB75</f>
        <v>5980.46</v>
      </c>
      <c r="AK126" s="31">
        <f>'[20]Pivot Additions'!AC75</f>
        <v>5980.46</v>
      </c>
      <c r="AL126" s="31">
        <f>'[20]Pivot Additions'!AD75</f>
        <v>6019.88</v>
      </c>
      <c r="AM126" s="31">
        <f>'[20]Pivot Additions'!AE75</f>
        <v>6019.24</v>
      </c>
      <c r="AN126" s="31">
        <f>'[20]Pivot Additions'!AF75</f>
        <v>6450.56</v>
      </c>
      <c r="AO126" s="31">
        <f>'[20]Pivot Additions'!AG75</f>
        <v>6387.81</v>
      </c>
      <c r="AP126" s="41">
        <f>IF('Net Plant'!I126&gt;0,'Gross Plant'!L126*$AH126/12,0)</f>
        <v>6324.091467361035</v>
      </c>
      <c r="AQ126" s="41">
        <f>IF('Net Plant'!J126&gt;0,'Gross Plant'!M126*$AH126/12,0)</f>
        <v>6362.8209335592665</v>
      </c>
      <c r="AR126" s="41">
        <f>IF('Net Plant'!K126&gt;0,'Gross Plant'!N126*$AH126/12,0)</f>
        <v>6407.9686861421951</v>
      </c>
      <c r="AS126" s="41">
        <f>IF('Net Plant'!L126&gt;0,'Gross Plant'!O126*$AH126/12,0)</f>
        <v>6467.5941326232232</v>
      </c>
      <c r="AT126" s="41">
        <f>IF('Net Plant'!M126&gt;0,'Gross Plant'!P126*$AH126/12,0)</f>
        <v>6506.3190372431282</v>
      </c>
      <c r="AU126" s="41">
        <f>IF('Net Plant'!N126&gt;0,'Gross Plant'!Q126*$AH126/12,0)</f>
        <v>6549.6999293826011</v>
      </c>
      <c r="AV126" s="41">
        <f>IF('Net Plant'!O126&gt;0,'Gross Plant'!R126*$AH126/12,0)</f>
        <v>6597.0099065121331</v>
      </c>
      <c r="AW126" s="41">
        <f>IF('Net Plant'!P126&gt;0,'Gross Plant'!S126*$AH126/12,0)</f>
        <v>6648.1657221035011</v>
      </c>
      <c r="AX126" s="41">
        <f>IF('Net Plant'!Q126&gt;0,'Gross Plant'!T126*$AH126/12,0)</f>
        <v>6710.7921590365304</v>
      </c>
      <c r="AY126" s="41">
        <f>IF('Net Plant'!R126&gt;0,'Gross Plant'!U126*$AI126/12,0)</f>
        <v>7326.3409195434651</v>
      </c>
      <c r="AZ126" s="41">
        <f>IF('Net Plant'!S126&gt;0,'Gross Plant'!V126*$AI126/12,0)</f>
        <v>7383.7505975622335</v>
      </c>
      <c r="BA126" s="41">
        <f>IF('Net Plant'!T126&gt;0,'Gross Plant'!W126*$AI126/12,0)</f>
        <v>7425.463935395067</v>
      </c>
      <c r="BB126" s="41">
        <f>IF('Net Plant'!U126&gt;0,'Gross Plant'!X126*$AI126/12,0)</f>
        <v>7482.6331464586938</v>
      </c>
      <c r="BC126" s="41">
        <f>IF('Net Plant'!V126&gt;0,'Gross Plant'!Y126*$AI126/12,0)</f>
        <v>7491.5099878632973</v>
      </c>
      <c r="BD126" s="41">
        <f>IF('Net Plant'!W126&gt;0,'Gross Plant'!Z126*$AI126/12,0)</f>
        <v>7513.2721631107115</v>
      </c>
      <c r="BE126" s="41">
        <f>IF('Net Plant'!X126&gt;0,'Gross Plant'!AA126*$AI126/12,0)</f>
        <v>7550.1404127834649</v>
      </c>
      <c r="BF126" s="41">
        <f>IF('Net Plant'!Y126&gt;0,'Gross Plant'!AB126*$AI126/12,0)</f>
        <v>7578.4308782613307</v>
      </c>
      <c r="BG126" s="41">
        <f>IF('Net Plant'!Z126&gt;0,'Gross Plant'!AC126*$AI126/12,0)</f>
        <v>7608.1407511050966</v>
      </c>
      <c r="BH126" s="41">
        <f>IF('Net Plant'!AA126&gt;0,'Gross Plant'!AD126*$AI126/12,0)</f>
        <v>7644.1082921740226</v>
      </c>
      <c r="BI126" s="41">
        <f>IF('Net Plant'!AB126&gt;0,'Gross Plant'!AE126*$AI126/12,0)</f>
        <v>7671.1411201478368</v>
      </c>
      <c r="BJ126" s="41">
        <f>IF('Net Plant'!AC126&gt;0,'Gross Plant'!AF126*$AI126/12,0)</f>
        <v>7710.6342640042176</v>
      </c>
      <c r="BK126" s="23">
        <f t="shared" si="187"/>
        <v>90385.566468409423</v>
      </c>
      <c r="BL126" s="41"/>
      <c r="BM126" s="31">
        <f>'[20]Pivot Retires'!AB75</f>
        <v>0</v>
      </c>
      <c r="BN126" s="31">
        <f>'[20]Pivot Retires'!AC75</f>
        <v>0</v>
      </c>
      <c r="BO126" s="31">
        <f>'[20]Pivot Retires'!AD75</f>
        <v>0</v>
      </c>
      <c r="BP126" s="31">
        <f>'[20]Pivot Retires'!AE75</f>
        <v>0</v>
      </c>
      <c r="BQ126" s="31">
        <f>'[20]Pivot Retires'!AF75</f>
        <v>0</v>
      </c>
      <c r="BR126" s="31">
        <f>'[20]Pivot Retires'!AG75</f>
        <v>-3740.17</v>
      </c>
      <c r="BS126" s="31">
        <f>'Gross Plant'!BQ126</f>
        <v>-1673.6579119864796</v>
      </c>
      <c r="BT126" s="41">
        <f>'Gross Plant'!BR126</f>
        <v>-637.62279782505971</v>
      </c>
      <c r="BU126" s="41">
        <f>'Gross Plant'!BS126</f>
        <v>-743.2902940127625</v>
      </c>
      <c r="BV126" s="41">
        <f>'Gross Plant'!BT126</f>
        <v>-981.64389388196901</v>
      </c>
      <c r="BW126" s="41">
        <f>'Gross Plant'!BU126</f>
        <v>-637.54769825306391</v>
      </c>
      <c r="BX126" s="41">
        <f>'Gross Plant'!BV126</f>
        <v>-714.20157656035326</v>
      </c>
      <c r="BY126" s="41">
        <f>'Gross Plant'!BW126</f>
        <v>-778.88809073618245</v>
      </c>
      <c r="BZ126" s="41">
        <f>'Gross Plant'!BX126</f>
        <v>-842.20407519792332</v>
      </c>
      <c r="CA126" s="41">
        <f>'Gross Plant'!BY126</f>
        <v>-1031.0507180932188</v>
      </c>
      <c r="CB126" s="41">
        <f>'Gross Plant'!BZ126</f>
        <v>-855.84011884127585</v>
      </c>
      <c r="CC126" s="41">
        <f>'Gross Plant'!CA126</f>
        <v>-872.45960915415651</v>
      </c>
      <c r="CD126" s="41">
        <f>'Gross Plant'!CB126</f>
        <v>-633.92103349284844</v>
      </c>
      <c r="CE126" s="41">
        <f>'Gross Plant'!CC126</f>
        <v>-868.80521301506053</v>
      </c>
      <c r="CF126" s="41">
        <f>'Gross Plant'!CD126</f>
        <v>-134.90209054740768</v>
      </c>
      <c r="CG126" s="41">
        <f>'Gross Plant'!CE126</f>
        <v>-330.72157109984619</v>
      </c>
      <c r="CH126" s="41">
        <f>'Gross Plant'!CF126</f>
        <v>-560.28982934153987</v>
      </c>
      <c r="CI126" s="41">
        <f>'Gross Plant'!CG126</f>
        <v>-429.93253586161103</v>
      </c>
      <c r="CJ126" s="41">
        <f>'Gross Plant'!CH126</f>
        <v>-451.50338660352759</v>
      </c>
      <c r="CK126" s="41">
        <f>'Gross Plant'!CI126</f>
        <v>-546.60168644339433</v>
      </c>
      <c r="CL126" s="41">
        <f>'Gross Plant'!CJ126</f>
        <v>-410.82011504496955</v>
      </c>
      <c r="CM126" s="41">
        <f>'Gross Plant'!CK126</f>
        <v>-600.18056262121593</v>
      </c>
      <c r="CN126" s="41"/>
      <c r="CO126" s="31">
        <f>'[20]Pivot Transfers'!AB75</f>
        <v>0</v>
      </c>
      <c r="CP126" s="31">
        <f>'[20]Pivot Transfers'!AC75</f>
        <v>0</v>
      </c>
      <c r="CQ126" s="31">
        <f>'[20]Pivot Transfers'!AD75</f>
        <v>0</v>
      </c>
      <c r="CR126" s="31">
        <f>'[20]Pivot Transfers'!AE75</f>
        <v>0</v>
      </c>
      <c r="CS126" s="31">
        <f>'[20]Pivot Transfers'!AF75</f>
        <v>0</v>
      </c>
      <c r="CT126" s="31">
        <f>'[20]Pivot Transfers'!AG75</f>
        <v>0</v>
      </c>
      <c r="CU126" s="31">
        <v>0</v>
      </c>
      <c r="CV126" s="31">
        <v>0</v>
      </c>
      <c r="CW126" s="31">
        <v>0</v>
      </c>
      <c r="CX126" s="31">
        <v>0</v>
      </c>
      <c r="CY126" s="31">
        <v>0</v>
      </c>
      <c r="CZ126" s="3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/>
      <c r="DQ126" s="31">
        <f>'[20]Pivot COR'!AB75</f>
        <v>0</v>
      </c>
      <c r="DR126" s="31">
        <f>'[20]Pivot COR'!AC75</f>
        <v>0</v>
      </c>
      <c r="DS126" s="31">
        <f>'[20]Pivot COR'!AD75</f>
        <v>-922.92</v>
      </c>
      <c r="DT126" s="31">
        <f>'[20]Pivot COR'!AE75</f>
        <v>27.65</v>
      </c>
      <c r="DU126" s="31">
        <f>'[20]Pivot COR'!AF75</f>
        <v>10.09</v>
      </c>
      <c r="DV126" s="31">
        <f>'[20]Pivot COR'!AG75</f>
        <v>-2331.12</v>
      </c>
      <c r="DW126" s="60">
        <f>SUM('Gross Plant'!$AH126:$AM126)/SUM('Gross Plant'!$AH$157:$AM$157)*$DW$157</f>
        <v>0</v>
      </c>
      <c r="DX126" s="60">
        <f>-SUM('Gross Plant'!$AH126:$AM126)/SUM('Gross Plant'!$AH$157:$AM$157)*'Capital Spending'!D$12*Reserve!$DW$1</f>
        <v>0</v>
      </c>
      <c r="DY126" s="60">
        <f>-SUM('Gross Plant'!$AH126:$AM126)/SUM('Gross Plant'!$AH$157:$AM$157)*'Capital Spending'!E$12*Reserve!$DW$1</f>
        <v>0</v>
      </c>
      <c r="DZ126" s="60">
        <f>-SUM('Gross Plant'!$AH126:$AM126)/SUM('Gross Plant'!$AH$157:$AM$157)*'Capital Spending'!F$12*Reserve!$DW$1</f>
        <v>0</v>
      </c>
      <c r="EA126" s="60">
        <f>-SUM('Gross Plant'!$AH126:$AM126)/SUM('Gross Plant'!$AH$157:$AM$157)*'Capital Spending'!G$12*Reserve!$DW$1</f>
        <v>0</v>
      </c>
      <c r="EB126" s="60">
        <f>-SUM('Gross Plant'!$AH126:$AM126)/SUM('Gross Plant'!$AH$157:$AM$157)*'Capital Spending'!H$12*Reserve!$DW$1</f>
        <v>0</v>
      </c>
      <c r="EC126" s="60">
        <f>-SUM('Gross Plant'!$AH126:$AM126)/SUM('Gross Plant'!$AH$157:$AM$157)*'Capital Spending'!I$12*Reserve!$DW$1</f>
        <v>0</v>
      </c>
      <c r="ED126" s="60">
        <f>-SUM('Gross Plant'!$AH126:$AM126)/SUM('Gross Plant'!$AH$157:$AM$157)*'Capital Spending'!J$12*Reserve!$DW$1</f>
        <v>0</v>
      </c>
      <c r="EE126" s="60">
        <f>-SUM('Gross Plant'!$AH126:$AM126)/SUM('Gross Plant'!$AH$157:$AM$157)*'Capital Spending'!K$12*Reserve!$DW$1</f>
        <v>0</v>
      </c>
      <c r="EF126" s="60">
        <f>-SUM('Gross Plant'!$AH126:$AM126)/SUM('Gross Plant'!$AH$157:$AM$157)*'Capital Spending'!L$12*Reserve!$DW$1</f>
        <v>0</v>
      </c>
      <c r="EG126" s="60">
        <f>-SUM('Gross Plant'!$AH126:$AM126)/SUM('Gross Plant'!$AH$157:$AM$157)*'Capital Spending'!M$12*Reserve!$DW$1</f>
        <v>0</v>
      </c>
      <c r="EH126" s="60">
        <f>-SUM('Gross Plant'!$AH126:$AM126)/SUM('Gross Plant'!$AH$157:$AM$157)*'Capital Spending'!N$12*Reserve!$DW$1</f>
        <v>0</v>
      </c>
      <c r="EI126" s="60">
        <f>-SUM('Gross Plant'!$AH126:$AM126)/SUM('Gross Plant'!$AH$157:$AM$157)*'Capital Spending'!O$12*Reserve!$DW$1</f>
        <v>0</v>
      </c>
      <c r="EJ126" s="60">
        <f>-SUM('Gross Plant'!$AH126:$AM126)/SUM('Gross Plant'!$AH$157:$AM$157)*'Capital Spending'!P$12*Reserve!$DW$1</f>
        <v>0</v>
      </c>
      <c r="EK126" s="60">
        <f>-SUM('Gross Plant'!$AH126:$AM126)/SUM('Gross Plant'!$AH$157:$AM$157)*'Capital Spending'!Q$12*Reserve!$DW$1</f>
        <v>0</v>
      </c>
      <c r="EL126" s="60">
        <f>-SUM('Gross Plant'!$AH126:$AM126)/SUM('Gross Plant'!$AH$157:$AM$157)*'Capital Spending'!R$12*Reserve!$DW$1</f>
        <v>0</v>
      </c>
      <c r="EM126" s="60">
        <f>-SUM('Gross Plant'!$AH126:$AM126)/SUM('Gross Plant'!$AH$157:$AM$157)*'Capital Spending'!S$12*Reserve!$DW$1</f>
        <v>0</v>
      </c>
      <c r="EN126" s="60">
        <f>-SUM('Gross Plant'!$AH126:$AM126)/SUM('Gross Plant'!$AH$157:$AM$157)*'Capital Spending'!T$12*Reserve!$DW$1</f>
        <v>0</v>
      </c>
      <c r="EO126" s="60">
        <f>-SUM('Gross Plant'!$AH126:$AM126)/SUM('Gross Plant'!$AH$157:$AM$157)*'Capital Spending'!U$12*Reserve!$DW$1</f>
        <v>0</v>
      </c>
      <c r="EP126" s="60">
        <f>-SUM('Gross Plant'!$AH126:$AM126)/SUM('Gross Plant'!$AH$157:$AM$157)*'Capital Spending'!V$12*Reserve!$DW$1</f>
        <v>0</v>
      </c>
      <c r="EQ126" s="60">
        <f>-SUM('Gross Plant'!$AH126:$AM126)/SUM('Gross Plant'!$AH$157:$AM$157)*'Capital Spending'!W$12*Reserve!$DW$1</f>
        <v>0</v>
      </c>
    </row>
    <row r="127" spans="1:147">
      <c r="A127" s="51">
        <v>37905</v>
      </c>
      <c r="B127" t="s">
        <v>105</v>
      </c>
      <c r="C127" s="53">
        <f t="shared" si="188"/>
        <v>825031.44093707681</v>
      </c>
      <c r="D127" s="53">
        <f t="shared" si="158"/>
        <v>872464.07280099951</v>
      </c>
      <c r="E127" s="72">
        <f>'[20]Pivot End Balances'!AA76</f>
        <v>807809.8</v>
      </c>
      <c r="F127" s="41">
        <f t="shared" si="189"/>
        <v>809607.73</v>
      </c>
      <c r="G127" s="41">
        <f t="shared" si="190"/>
        <v>812660.39</v>
      </c>
      <c r="H127" s="41">
        <f t="shared" si="191"/>
        <v>815728.99</v>
      </c>
      <c r="I127" s="41">
        <f t="shared" si="192"/>
        <v>818797.59</v>
      </c>
      <c r="J127" s="41">
        <f t="shared" si="193"/>
        <v>821866.19</v>
      </c>
      <c r="K127" s="41">
        <f t="shared" si="194"/>
        <v>824934.78999999992</v>
      </c>
      <c r="L127" s="41">
        <f t="shared" si="195"/>
        <v>828001.19534199988</v>
      </c>
      <c r="M127" s="41">
        <f t="shared" si="196"/>
        <v>831067.60068399983</v>
      </c>
      <c r="N127" s="41">
        <f t="shared" si="197"/>
        <v>834134.00602599978</v>
      </c>
      <c r="O127" s="41">
        <f t="shared" si="198"/>
        <v>837200.41136799974</v>
      </c>
      <c r="P127" s="41">
        <f t="shared" si="199"/>
        <v>840266.81670999969</v>
      </c>
      <c r="Q127" s="41">
        <f t="shared" si="200"/>
        <v>843333.22205199965</v>
      </c>
      <c r="R127" s="41">
        <f t="shared" si="201"/>
        <v>846399.6273939996</v>
      </c>
      <c r="S127" s="41">
        <f t="shared" si="202"/>
        <v>849466.03273599956</v>
      </c>
      <c r="T127" s="41">
        <f t="shared" si="203"/>
        <v>852532.43807799951</v>
      </c>
      <c r="U127" s="41">
        <f t="shared" si="204"/>
        <v>855854.37719849951</v>
      </c>
      <c r="V127" s="41">
        <f t="shared" si="205"/>
        <v>859176.31631899951</v>
      </c>
      <c r="W127" s="41">
        <f t="shared" si="206"/>
        <v>862498.25543949951</v>
      </c>
      <c r="X127" s="41">
        <f t="shared" si="207"/>
        <v>865820.19455999951</v>
      </c>
      <c r="Y127" s="41">
        <f t="shared" si="208"/>
        <v>869142.13368049951</v>
      </c>
      <c r="Z127" s="41">
        <f t="shared" si="209"/>
        <v>872464.07280099951</v>
      </c>
      <c r="AA127" s="41">
        <f t="shared" si="210"/>
        <v>875786.01192149951</v>
      </c>
      <c r="AB127" s="41">
        <f t="shared" si="211"/>
        <v>879107.95104199951</v>
      </c>
      <c r="AC127" s="41">
        <f t="shared" si="212"/>
        <v>882429.89016249951</v>
      </c>
      <c r="AD127" s="41">
        <f t="shared" si="213"/>
        <v>885751.8292829995</v>
      </c>
      <c r="AE127" s="41">
        <f t="shared" si="214"/>
        <v>889073.7684034995</v>
      </c>
      <c r="AF127" s="41">
        <f t="shared" si="215"/>
        <v>892395.7075239995</v>
      </c>
      <c r="AG127" s="23">
        <f t="shared" si="186"/>
        <v>872464</v>
      </c>
      <c r="AH127" s="83">
        <f>'[25]Kentucky Direct'!E57</f>
        <v>2.64E-2</v>
      </c>
      <c r="AI127" s="83">
        <f>'[25]Kentucky Direct'!F57</f>
        <v>2.86E-2</v>
      </c>
      <c r="AJ127" s="31">
        <f>'[20]Pivot Additions'!AB76</f>
        <v>3068.6</v>
      </c>
      <c r="AK127" s="31">
        <f>'[20]Pivot Additions'!AC76</f>
        <v>3068.6</v>
      </c>
      <c r="AL127" s="31">
        <f>'[20]Pivot Additions'!AD76</f>
        <v>3068.6</v>
      </c>
      <c r="AM127" s="31">
        <f>'[20]Pivot Additions'!AE76</f>
        <v>3068.6</v>
      </c>
      <c r="AN127" s="31">
        <f>'[20]Pivot Additions'!AF76</f>
        <v>3068.6</v>
      </c>
      <c r="AO127" s="31">
        <f>'[20]Pivot Additions'!AG76</f>
        <v>3068.6</v>
      </c>
      <c r="AP127" s="41">
        <f>IF('Net Plant'!I127&gt;0,'Gross Plant'!L127*$AH127/12,0)</f>
        <v>3066.405342</v>
      </c>
      <c r="AQ127" s="41">
        <f>IF('Net Plant'!J127&gt;0,'Gross Plant'!M127*$AH127/12,0)</f>
        <v>3066.405342</v>
      </c>
      <c r="AR127" s="41">
        <f>IF('Net Plant'!K127&gt;0,'Gross Plant'!N127*$AH127/12,0)</f>
        <v>3066.405342</v>
      </c>
      <c r="AS127" s="41">
        <f>IF('Net Plant'!L127&gt;0,'Gross Plant'!O127*$AH127/12,0)</f>
        <v>3066.405342</v>
      </c>
      <c r="AT127" s="41">
        <f>IF('Net Plant'!M127&gt;0,'Gross Plant'!P127*$AH127/12,0)</f>
        <v>3066.405342</v>
      </c>
      <c r="AU127" s="41">
        <f>IF('Net Plant'!N127&gt;0,'Gross Plant'!Q127*$AH127/12,0)</f>
        <v>3066.405342</v>
      </c>
      <c r="AV127" s="41">
        <f>IF('Net Plant'!O127&gt;0,'Gross Plant'!R127*$AH127/12,0)</f>
        <v>3066.405342</v>
      </c>
      <c r="AW127" s="41">
        <f>IF('Net Plant'!P127&gt;0,'Gross Plant'!S127*$AH127/12,0)</f>
        <v>3066.405342</v>
      </c>
      <c r="AX127" s="41">
        <f>IF('Net Plant'!Q127&gt;0,'Gross Plant'!T127*$AH127/12,0)</f>
        <v>3066.405342</v>
      </c>
      <c r="AY127" s="41">
        <f>IF('Net Plant'!R127&gt;0,'Gross Plant'!U127*$AI127/12,0)</f>
        <v>3321.9391205000006</v>
      </c>
      <c r="AZ127" s="41">
        <f>IF('Net Plant'!S127&gt;0,'Gross Plant'!V127*$AI127/12,0)</f>
        <v>3321.9391205000006</v>
      </c>
      <c r="BA127" s="41">
        <f>IF('Net Plant'!T127&gt;0,'Gross Plant'!W127*$AI127/12,0)</f>
        <v>3321.9391205000006</v>
      </c>
      <c r="BB127" s="41">
        <f>IF('Net Plant'!U127&gt;0,'Gross Plant'!X127*$AI127/12,0)</f>
        <v>3321.9391205000006</v>
      </c>
      <c r="BC127" s="41">
        <f>IF('Net Plant'!V127&gt;0,'Gross Plant'!Y127*$AI127/12,0)</f>
        <v>3321.9391205000006</v>
      </c>
      <c r="BD127" s="41">
        <f>IF('Net Plant'!W127&gt;0,'Gross Plant'!Z127*$AI127/12,0)</f>
        <v>3321.9391205000006</v>
      </c>
      <c r="BE127" s="41">
        <f>IF('Net Plant'!X127&gt;0,'Gross Plant'!AA127*$AI127/12,0)</f>
        <v>3321.9391205000006</v>
      </c>
      <c r="BF127" s="41">
        <f>IF('Net Plant'!Y127&gt;0,'Gross Plant'!AB127*$AI127/12,0)</f>
        <v>3321.9391205000006</v>
      </c>
      <c r="BG127" s="41">
        <f>IF('Net Plant'!Z127&gt;0,'Gross Plant'!AC127*$AI127/12,0)</f>
        <v>3321.9391205000006</v>
      </c>
      <c r="BH127" s="41">
        <f>IF('Net Plant'!AA127&gt;0,'Gross Plant'!AD127*$AI127/12,0)</f>
        <v>3321.9391205000006</v>
      </c>
      <c r="BI127" s="41">
        <f>IF('Net Plant'!AB127&gt;0,'Gross Plant'!AE127*$AI127/12,0)</f>
        <v>3321.9391205000006</v>
      </c>
      <c r="BJ127" s="41">
        <f>IF('Net Plant'!AC127&gt;0,'Gross Plant'!AF127*$AI127/12,0)</f>
        <v>3321.9391205000006</v>
      </c>
      <c r="BK127" s="23">
        <f t="shared" si="187"/>
        <v>39863.269445999998</v>
      </c>
      <c r="BL127" s="41"/>
      <c r="BM127" s="31">
        <f>'[20]Pivot Retires'!AB76</f>
        <v>0</v>
      </c>
      <c r="BN127" s="31">
        <f>'[20]Pivot Retires'!AC76</f>
        <v>0</v>
      </c>
      <c r="BO127" s="31">
        <f>'[20]Pivot Retires'!AD76</f>
        <v>0</v>
      </c>
      <c r="BP127" s="31">
        <f>'[20]Pivot Retires'!AE76</f>
        <v>0</v>
      </c>
      <c r="BQ127" s="31">
        <f>'[20]Pivot Retires'!AF76</f>
        <v>0</v>
      </c>
      <c r="BR127" s="31">
        <f>'[20]Pivot Retires'!AG76</f>
        <v>0</v>
      </c>
      <c r="BS127" s="31">
        <f>'Gross Plant'!BQ127</f>
        <v>0</v>
      </c>
      <c r="BT127" s="41">
        <f>'Gross Plant'!BR127</f>
        <v>0</v>
      </c>
      <c r="BU127" s="41">
        <f>'Gross Plant'!BS127</f>
        <v>0</v>
      </c>
      <c r="BV127" s="41">
        <f>'Gross Plant'!BT127</f>
        <v>0</v>
      </c>
      <c r="BW127" s="41">
        <f>'Gross Plant'!BU127</f>
        <v>0</v>
      </c>
      <c r="BX127" s="41">
        <f>'Gross Plant'!BV127</f>
        <v>0</v>
      </c>
      <c r="BY127" s="41">
        <f>'Gross Plant'!BW127</f>
        <v>0</v>
      </c>
      <c r="BZ127" s="41">
        <f>'Gross Plant'!BX127</f>
        <v>0</v>
      </c>
      <c r="CA127" s="41">
        <f>'Gross Plant'!BY127</f>
        <v>0</v>
      </c>
      <c r="CB127" s="41">
        <f>'Gross Plant'!BZ127</f>
        <v>0</v>
      </c>
      <c r="CC127" s="41">
        <f>'Gross Plant'!CA127</f>
        <v>0</v>
      </c>
      <c r="CD127" s="41">
        <f>'Gross Plant'!CB127</f>
        <v>0</v>
      </c>
      <c r="CE127" s="41">
        <f>'Gross Plant'!CC127</f>
        <v>0</v>
      </c>
      <c r="CF127" s="41">
        <f>'Gross Plant'!CD127</f>
        <v>0</v>
      </c>
      <c r="CG127" s="41">
        <f>'Gross Plant'!CE127</f>
        <v>0</v>
      </c>
      <c r="CH127" s="41">
        <f>'Gross Plant'!CF127</f>
        <v>0</v>
      </c>
      <c r="CI127" s="41">
        <f>'Gross Plant'!CG127</f>
        <v>0</v>
      </c>
      <c r="CJ127" s="41">
        <f>'Gross Plant'!CH127</f>
        <v>0</v>
      </c>
      <c r="CK127" s="41">
        <f>'Gross Plant'!CI127</f>
        <v>0</v>
      </c>
      <c r="CL127" s="41">
        <f>'Gross Plant'!CJ127</f>
        <v>0</v>
      </c>
      <c r="CM127" s="41">
        <f>'Gross Plant'!CK127</f>
        <v>0</v>
      </c>
      <c r="CN127" s="41"/>
      <c r="CO127" s="31">
        <f>'[20]Pivot Transfers'!AB76</f>
        <v>0</v>
      </c>
      <c r="CP127" s="31">
        <f>'[20]Pivot Transfers'!AC76</f>
        <v>0</v>
      </c>
      <c r="CQ127" s="31">
        <f>'[20]Pivot Transfers'!AD76</f>
        <v>0</v>
      </c>
      <c r="CR127" s="31">
        <f>'[20]Pivot Transfers'!AE76</f>
        <v>0</v>
      </c>
      <c r="CS127" s="31">
        <f>'[20]Pivot Transfers'!AF76</f>
        <v>0</v>
      </c>
      <c r="CT127" s="31">
        <f>'[20]Pivot Transfers'!AG76</f>
        <v>0</v>
      </c>
      <c r="CU127" s="31">
        <v>0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/>
      <c r="DQ127" s="31">
        <f>'[20]Pivot COR'!AB76</f>
        <v>-1270.67</v>
      </c>
      <c r="DR127" s="31">
        <f>'[20]Pivot COR'!AC76</f>
        <v>-15.94</v>
      </c>
      <c r="DS127" s="31">
        <f>'[20]Pivot COR'!AD76</f>
        <v>0</v>
      </c>
      <c r="DT127" s="31">
        <f>'[20]Pivot COR'!AE76</f>
        <v>0</v>
      </c>
      <c r="DU127" s="31">
        <f>'[20]Pivot COR'!AF76</f>
        <v>0</v>
      </c>
      <c r="DV127" s="31">
        <f>'[20]Pivot COR'!AG76</f>
        <v>0</v>
      </c>
      <c r="DW127" s="60">
        <f>SUM('Gross Plant'!$AH127:$AM127)/SUM('Gross Plant'!$AH$157:$AM$157)*$DW$157</f>
        <v>0</v>
      </c>
      <c r="DX127" s="60">
        <f>-SUM('Gross Plant'!$AH127:$AM127)/SUM('Gross Plant'!$AH$157:$AM$157)*'Capital Spending'!D$12*Reserve!$DW$1</f>
        <v>0</v>
      </c>
      <c r="DY127" s="60">
        <f>-SUM('Gross Plant'!$AH127:$AM127)/SUM('Gross Plant'!$AH$157:$AM$157)*'Capital Spending'!E$12*Reserve!$DW$1</f>
        <v>0</v>
      </c>
      <c r="DZ127" s="60">
        <f>-SUM('Gross Plant'!$AH127:$AM127)/SUM('Gross Plant'!$AH$157:$AM$157)*'Capital Spending'!F$12*Reserve!$DW$1</f>
        <v>0</v>
      </c>
      <c r="EA127" s="60">
        <f>-SUM('Gross Plant'!$AH127:$AM127)/SUM('Gross Plant'!$AH$157:$AM$157)*'Capital Spending'!G$12*Reserve!$DW$1</f>
        <v>0</v>
      </c>
      <c r="EB127" s="60">
        <f>-SUM('Gross Plant'!$AH127:$AM127)/SUM('Gross Plant'!$AH$157:$AM$157)*'Capital Spending'!H$12*Reserve!$DW$1</f>
        <v>0</v>
      </c>
      <c r="EC127" s="60">
        <f>-SUM('Gross Plant'!$AH127:$AM127)/SUM('Gross Plant'!$AH$157:$AM$157)*'Capital Spending'!I$12*Reserve!$DW$1</f>
        <v>0</v>
      </c>
      <c r="ED127" s="60">
        <f>-SUM('Gross Plant'!$AH127:$AM127)/SUM('Gross Plant'!$AH$157:$AM$157)*'Capital Spending'!J$12*Reserve!$DW$1</f>
        <v>0</v>
      </c>
      <c r="EE127" s="60">
        <f>-SUM('Gross Plant'!$AH127:$AM127)/SUM('Gross Plant'!$AH$157:$AM$157)*'Capital Spending'!K$12*Reserve!$DW$1</f>
        <v>0</v>
      </c>
      <c r="EF127" s="60">
        <f>-SUM('Gross Plant'!$AH127:$AM127)/SUM('Gross Plant'!$AH$157:$AM$157)*'Capital Spending'!L$12*Reserve!$DW$1</f>
        <v>0</v>
      </c>
      <c r="EG127" s="60">
        <f>-SUM('Gross Plant'!$AH127:$AM127)/SUM('Gross Plant'!$AH$157:$AM$157)*'Capital Spending'!M$12*Reserve!$DW$1</f>
        <v>0</v>
      </c>
      <c r="EH127" s="60">
        <f>-SUM('Gross Plant'!$AH127:$AM127)/SUM('Gross Plant'!$AH$157:$AM$157)*'Capital Spending'!N$12*Reserve!$DW$1</f>
        <v>0</v>
      </c>
      <c r="EI127" s="60">
        <f>-SUM('Gross Plant'!$AH127:$AM127)/SUM('Gross Plant'!$AH$157:$AM$157)*'Capital Spending'!O$12*Reserve!$DW$1</f>
        <v>0</v>
      </c>
      <c r="EJ127" s="60">
        <f>-SUM('Gross Plant'!$AH127:$AM127)/SUM('Gross Plant'!$AH$157:$AM$157)*'Capital Spending'!P$12*Reserve!$DW$1</f>
        <v>0</v>
      </c>
      <c r="EK127" s="60">
        <f>-SUM('Gross Plant'!$AH127:$AM127)/SUM('Gross Plant'!$AH$157:$AM$157)*'Capital Spending'!Q$12*Reserve!$DW$1</f>
        <v>0</v>
      </c>
      <c r="EL127" s="60">
        <f>-SUM('Gross Plant'!$AH127:$AM127)/SUM('Gross Plant'!$AH$157:$AM$157)*'Capital Spending'!R$12*Reserve!$DW$1</f>
        <v>0</v>
      </c>
      <c r="EM127" s="60">
        <f>-SUM('Gross Plant'!$AH127:$AM127)/SUM('Gross Plant'!$AH$157:$AM$157)*'Capital Spending'!S$12*Reserve!$DW$1</f>
        <v>0</v>
      </c>
      <c r="EN127" s="60">
        <f>-SUM('Gross Plant'!$AH127:$AM127)/SUM('Gross Plant'!$AH$157:$AM$157)*'Capital Spending'!T$12*Reserve!$DW$1</f>
        <v>0</v>
      </c>
      <c r="EO127" s="60">
        <f>-SUM('Gross Plant'!$AH127:$AM127)/SUM('Gross Plant'!$AH$157:$AM$157)*'Capital Spending'!U$12*Reserve!$DW$1</f>
        <v>0</v>
      </c>
      <c r="EP127" s="60">
        <f>-SUM('Gross Plant'!$AH127:$AM127)/SUM('Gross Plant'!$AH$157:$AM$157)*'Capital Spending'!V$12*Reserve!$DW$1</f>
        <v>0</v>
      </c>
      <c r="EQ127" s="60">
        <f>-SUM('Gross Plant'!$AH127:$AM127)/SUM('Gross Plant'!$AH$157:$AM$157)*'Capital Spending'!W$12*Reserve!$DW$1</f>
        <v>0</v>
      </c>
    </row>
    <row r="128" spans="1:147">
      <c r="A128" s="51">
        <v>38000</v>
      </c>
      <c r="B128" t="s">
        <v>56</v>
      </c>
      <c r="C128" s="53">
        <f t="shared" si="188"/>
        <v>42277011.127153352</v>
      </c>
      <c r="D128" s="53">
        <f t="shared" si="158"/>
        <v>41215363.434713893</v>
      </c>
      <c r="E128" s="72">
        <f>'[20]Pivot End Balances'!AA77</f>
        <v>43108633.5</v>
      </c>
      <c r="F128" s="41">
        <f t="shared" si="189"/>
        <v>43121726.100000001</v>
      </c>
      <c r="G128" s="41">
        <f t="shared" si="190"/>
        <v>43095780.939999998</v>
      </c>
      <c r="H128" s="41">
        <f t="shared" si="191"/>
        <v>42872210.619999997</v>
      </c>
      <c r="I128" s="41">
        <f t="shared" si="192"/>
        <v>42230962.639999993</v>
      </c>
      <c r="J128" s="41">
        <f t="shared" si="193"/>
        <v>42428294.959999993</v>
      </c>
      <c r="K128" s="41">
        <f t="shared" si="194"/>
        <v>42374475.199999988</v>
      </c>
      <c r="L128" s="41">
        <f t="shared" si="195"/>
        <v>41783542.631380081</v>
      </c>
      <c r="M128" s="41">
        <f t="shared" si="196"/>
        <v>41818786.508674376</v>
      </c>
      <c r="N128" s="41">
        <f t="shared" si="197"/>
        <v>41793255.413216412</v>
      </c>
      <c r="O128" s="41">
        <f t="shared" si="198"/>
        <v>41627977.654927008</v>
      </c>
      <c r="P128" s="41">
        <f t="shared" si="199"/>
        <v>41672298.278967306</v>
      </c>
      <c r="Q128" s="41">
        <f t="shared" si="200"/>
        <v>41673200.205828369</v>
      </c>
      <c r="R128" s="41">
        <f t="shared" si="201"/>
        <v>41638135.607164964</v>
      </c>
      <c r="S128" s="41">
        <f t="shared" si="202"/>
        <v>41568171.653087556</v>
      </c>
      <c r="T128" s="41">
        <f t="shared" si="203"/>
        <v>41388455.287275925</v>
      </c>
      <c r="U128" s="41">
        <f t="shared" si="204"/>
        <v>41206902.696999669</v>
      </c>
      <c r="V128" s="41">
        <f t="shared" si="205"/>
        <v>41017849.544294305</v>
      </c>
      <c r="W128" s="41">
        <f t="shared" si="206"/>
        <v>40974227.330656692</v>
      </c>
      <c r="X128" s="41">
        <f t="shared" si="207"/>
        <v>40791689.082881838</v>
      </c>
      <c r="Y128" s="41">
        <f t="shared" si="208"/>
        <v>41051380.261087082</v>
      </c>
      <c r="Z128" s="41">
        <f t="shared" si="209"/>
        <v>41194129.072098643</v>
      </c>
      <c r="AA128" s="41">
        <f t="shared" si="210"/>
        <v>41200276.424096443</v>
      </c>
      <c r="AB128" s="41">
        <f t="shared" si="211"/>
        <v>41286139.092544876</v>
      </c>
      <c r="AC128" s="41">
        <f t="shared" si="212"/>
        <v>41360311.564000368</v>
      </c>
      <c r="AD128" s="41">
        <f t="shared" si="213"/>
        <v>41378800.125002824</v>
      </c>
      <c r="AE128" s="41">
        <f t="shared" si="214"/>
        <v>41480214.77949366</v>
      </c>
      <c r="AF128" s="41">
        <f t="shared" si="215"/>
        <v>41469349.390848212</v>
      </c>
      <c r="AG128" s="23">
        <f t="shared" si="186"/>
        <v>41215363</v>
      </c>
      <c r="AH128" s="83">
        <f>'[25]Kentucky Direct'!E58</f>
        <v>4.6199999999999998E-2</v>
      </c>
      <c r="AI128" s="83">
        <f>'[25]Kentucky Direct'!F58</f>
        <v>3.4700000000000002E-2</v>
      </c>
      <c r="AJ128" s="31">
        <f>'[20]Pivot Additions'!AB77</f>
        <v>396547.76999999996</v>
      </c>
      <c r="AK128" s="31">
        <f>'[20]Pivot Additions'!AC77</f>
        <v>398685.14999999997</v>
      </c>
      <c r="AL128" s="31">
        <f>'[20]Pivot Additions'!AD77</f>
        <v>401967.75999999995</v>
      </c>
      <c r="AM128" s="31">
        <f>'[20]Pivot Additions'!AE77</f>
        <v>402760</v>
      </c>
      <c r="AN128" s="31">
        <f>'[20]Pivot Additions'!AF77</f>
        <v>409593.87999999995</v>
      </c>
      <c r="AO128" s="31">
        <f>'[20]Pivot Additions'!AG77</f>
        <v>418661.8</v>
      </c>
      <c r="AP128" s="41">
        <f>IF('Net Plant'!I128&gt;0,'Gross Plant'!L128*$AH128/12,0)</f>
        <v>416683.38258671016</v>
      </c>
      <c r="AQ128" s="41">
        <f>IF('Net Plant'!J128&gt;0,'Gross Plant'!M128*$AH128/12,0)</f>
        <v>419120.95118148369</v>
      </c>
      <c r="AR128" s="41">
        <f>IF('Net Plant'!K128&gt;0,'Gross Plant'!N128*$AH128/12,0)</f>
        <v>421962.47611388197</v>
      </c>
      <c r="AS128" s="41">
        <f>IF('Net Plant'!L128&gt;0,'Gross Plant'!O128*$AH128/12,0)</f>
        <v>425715.20317310857</v>
      </c>
      <c r="AT128" s="41">
        <f>IF('Net Plant'!M128&gt;0,'Gross Plant'!P128*$AH128/12,0)</f>
        <v>428152.484669681</v>
      </c>
      <c r="AU128" s="41">
        <f>IF('Net Plant'!N128&gt;0,'Gross Plant'!Q128*$AH128/12,0)</f>
        <v>430882.80632583814</v>
      </c>
      <c r="AV128" s="41">
        <f>IF('Net Plant'!O128&gt;0,'Gross Plant'!R128*$AH128/12,0)</f>
        <v>433860.418097716</v>
      </c>
      <c r="AW128" s="41">
        <f>IF('Net Plant'!P128&gt;0,'Gross Plant'!S128*$AH128/12,0)</f>
        <v>437080.08058640891</v>
      </c>
      <c r="AX128" s="41">
        <f>IF('Net Plant'!Q128&gt;0,'Gross Plant'!T128*$AH128/12,0)</f>
        <v>441021.68502498209</v>
      </c>
      <c r="AY128" s="41">
        <f>IF('Net Plant'!R128&gt;0,'Gross Plant'!U128*$AI128/12,0)</f>
        <v>333700.94466117414</v>
      </c>
      <c r="AZ128" s="41">
        <f>IF('Net Plant'!S128&gt;0,'Gross Plant'!V128*$AI128/12,0)</f>
        <v>336206.04911312793</v>
      </c>
      <c r="BA128" s="41">
        <f>IF('Net Plant'!T128&gt;0,'Gross Plant'!W128*$AI128/12,0)</f>
        <v>338026.23469711124</v>
      </c>
      <c r="BB128" s="41">
        <f>IF('Net Plant'!U128&gt;0,'Gross Plant'!X128*$AI128/12,0)</f>
        <v>340520.8462346181</v>
      </c>
      <c r="BC128" s="41">
        <f>IF('Net Plant'!V128&gt;0,'Gross Plant'!Y128*$AI128/12,0)</f>
        <v>340908.19233529986</v>
      </c>
      <c r="BD128" s="41">
        <f>IF('Net Plant'!W128&gt;0,'Gross Plant'!Z128*$AI128/12,0)</f>
        <v>341857.79741893528</v>
      </c>
      <c r="BE128" s="41">
        <f>IF('Net Plant'!X128&gt;0,'Gross Plant'!AA128*$AI128/12,0)</f>
        <v>343466.56478322472</v>
      </c>
      <c r="BF128" s="41">
        <f>IF('Net Plant'!Y128&gt;0,'Gross Plant'!AB128*$AI128/12,0)</f>
        <v>344701.03558087104</v>
      </c>
      <c r="BG128" s="41">
        <f>IF('Net Plant'!Z128&gt;0,'Gross Plant'!AC128*$AI128/12,0)</f>
        <v>345997.44303857477</v>
      </c>
      <c r="BH128" s="41">
        <f>IF('Net Plant'!AA128&gt;0,'Gross Plant'!AD128*$AI128/12,0)</f>
        <v>347566.90746281593</v>
      </c>
      <c r="BI128" s="41">
        <f>IF('Net Plant'!AB128&gt;0,'Gross Plant'!AE128*$AI128/12,0)</f>
        <v>348746.50052174169</v>
      </c>
      <c r="BJ128" s="41">
        <f>IF('Net Plant'!AC128&gt;0,'Gross Plant'!AF128*$AI128/12,0)</f>
        <v>350469.80665949656</v>
      </c>
      <c r="BK128" s="23">
        <f t="shared" si="187"/>
        <v>4112168.3225069912</v>
      </c>
      <c r="BL128" s="41"/>
      <c r="BM128" s="31">
        <f>'[20]Pivot Retires'!AB77</f>
        <v>-53330.13</v>
      </c>
      <c r="BN128" s="31">
        <f>'[20]Pivot Retires'!AC77</f>
        <v>-159043.1</v>
      </c>
      <c r="BO128" s="31">
        <f>'[20]Pivot Retires'!AD77</f>
        <v>-625538.07999999996</v>
      </c>
      <c r="BP128" s="31">
        <f>'[20]Pivot Retires'!AE77</f>
        <v>-729093.03</v>
      </c>
      <c r="BQ128" s="31">
        <f>'[20]Pivot Retires'!AF77</f>
        <v>-212261.56</v>
      </c>
      <c r="BR128" s="31">
        <f>'[20]Pivot Retires'!AG77</f>
        <v>-472481.56</v>
      </c>
      <c r="BS128" s="31">
        <f>'Gross Plant'!BQ128</f>
        <v>-1007615.9512066187</v>
      </c>
      <c r="BT128" s="41">
        <f>'Gross Plant'!BR128</f>
        <v>-383877.07388719538</v>
      </c>
      <c r="BU128" s="41">
        <f>'Gross Plant'!BS128</f>
        <v>-447493.57157185132</v>
      </c>
      <c r="BV128" s="41">
        <f>'Gross Plant'!BT128</f>
        <v>-590992.96146250924</v>
      </c>
      <c r="BW128" s="41">
        <f>'Gross Plant'!BU128</f>
        <v>-383831.86062937859</v>
      </c>
      <c r="BX128" s="41">
        <f>'Gross Plant'!BV128</f>
        <v>-429980.87946477591</v>
      </c>
      <c r="BY128" s="41">
        <f>'Gross Plant'!BW128</f>
        <v>-468925.01676112268</v>
      </c>
      <c r="BZ128" s="41">
        <f>'Gross Plant'!BX128</f>
        <v>-507044.03466381814</v>
      </c>
      <c r="CA128" s="41">
        <f>'Gross Plant'!BY128</f>
        <v>-620738.05083661468</v>
      </c>
      <c r="CB128" s="41">
        <f>'Gross Plant'!BZ128</f>
        <v>-515253.53493743355</v>
      </c>
      <c r="CC128" s="41">
        <f>'Gross Plant'!CA128</f>
        <v>-525259.20181849075</v>
      </c>
      <c r="CD128" s="41">
        <f>'Gross Plant'!CB128</f>
        <v>-381648.44833472715</v>
      </c>
      <c r="CE128" s="41">
        <f>'Gross Plant'!CC128</f>
        <v>-523059.09400947584</v>
      </c>
      <c r="CF128" s="41">
        <f>'Gross Plant'!CD128</f>
        <v>-81217.014130056996</v>
      </c>
      <c r="CG128" s="41">
        <f>'Gross Plant'!CE128</f>
        <v>-199108.98640737936</v>
      </c>
      <c r="CH128" s="41">
        <f>'Gross Plant'!CF128</f>
        <v>-337319.21278542036</v>
      </c>
      <c r="CI128" s="41">
        <f>'Gross Plant'!CG128</f>
        <v>-258838.36713244088</v>
      </c>
      <c r="CJ128" s="41">
        <f>'Gross Plant'!CH128</f>
        <v>-271824.97158308077</v>
      </c>
      <c r="CK128" s="41">
        <f>'Gross Plant'!CI128</f>
        <v>-329078.34646035597</v>
      </c>
      <c r="CL128" s="41">
        <f>'Gross Plant'!CJ128</f>
        <v>-247331.84603090718</v>
      </c>
      <c r="CM128" s="41">
        <f>'Gross Plant'!CK128</f>
        <v>-361335.19530494441</v>
      </c>
      <c r="CN128" s="41"/>
      <c r="CO128" s="31">
        <f>'[20]Pivot Transfers'!AB77</f>
        <v>0</v>
      </c>
      <c r="CP128" s="31">
        <f>'[20]Pivot Transfers'!AC77</f>
        <v>0</v>
      </c>
      <c r="CQ128" s="31">
        <f>'[20]Pivot Transfers'!AD77</f>
        <v>0</v>
      </c>
      <c r="CR128" s="31">
        <f>'[20]Pivot Transfers'!AE77</f>
        <v>0</v>
      </c>
      <c r="CS128" s="31">
        <f>'[20]Pivot Transfers'!AF77</f>
        <v>0</v>
      </c>
      <c r="CT128" s="31">
        <f>'[20]Pivot Transfers'!AG77</f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/>
      <c r="DQ128" s="31">
        <f>'[20]Pivot COR'!AB77</f>
        <v>-330125.03999999998</v>
      </c>
      <c r="DR128" s="31">
        <f>'[20]Pivot COR'!AC77</f>
        <v>-265587.21000000002</v>
      </c>
      <c r="DS128" s="31">
        <f>'[20]Pivot COR'!AD77</f>
        <v>0</v>
      </c>
      <c r="DT128" s="31">
        <f>'[20]Pivot COR'!AE77</f>
        <v>-314914.95</v>
      </c>
      <c r="DU128" s="31">
        <f>'[20]Pivot COR'!AF77</f>
        <v>0</v>
      </c>
      <c r="DV128" s="31">
        <f>'[20]Pivot COR'!AG77</f>
        <v>0</v>
      </c>
      <c r="DW128" s="60">
        <f>SUM('Gross Plant'!$AH128:$AM128)/SUM('Gross Plant'!$AH$157:$AM$157)*$DW$157</f>
        <v>0</v>
      </c>
      <c r="DX128" s="60">
        <f>-SUM('Gross Plant'!$AH128:$AM128)/SUM('Gross Plant'!$AH$157:$AM$157)*'Capital Spending'!D$12*Reserve!$DW$1</f>
        <v>0</v>
      </c>
      <c r="DY128" s="60">
        <f>-SUM('Gross Plant'!$AH128:$AM128)/SUM('Gross Plant'!$AH$157:$AM$157)*'Capital Spending'!E$12*Reserve!$DW$1</f>
        <v>0</v>
      </c>
      <c r="DZ128" s="60">
        <f>-SUM('Gross Plant'!$AH128:$AM128)/SUM('Gross Plant'!$AH$157:$AM$157)*'Capital Spending'!F$12*Reserve!$DW$1</f>
        <v>0</v>
      </c>
      <c r="EA128" s="60">
        <f>-SUM('Gross Plant'!$AH128:$AM128)/SUM('Gross Plant'!$AH$157:$AM$157)*'Capital Spending'!G$12*Reserve!$DW$1</f>
        <v>0</v>
      </c>
      <c r="EB128" s="60">
        <f>-SUM('Gross Plant'!$AH128:$AM128)/SUM('Gross Plant'!$AH$157:$AM$157)*'Capital Spending'!H$12*Reserve!$DW$1</f>
        <v>0</v>
      </c>
      <c r="EC128" s="60">
        <f>-SUM('Gross Plant'!$AH128:$AM128)/SUM('Gross Plant'!$AH$157:$AM$157)*'Capital Spending'!I$12*Reserve!$DW$1</f>
        <v>0</v>
      </c>
      <c r="ED128" s="60">
        <f>-SUM('Gross Plant'!$AH128:$AM128)/SUM('Gross Plant'!$AH$157:$AM$157)*'Capital Spending'!J$12*Reserve!$DW$1</f>
        <v>0</v>
      </c>
      <c r="EE128" s="60">
        <f>-SUM('Gross Plant'!$AH128:$AM128)/SUM('Gross Plant'!$AH$157:$AM$157)*'Capital Spending'!K$12*Reserve!$DW$1</f>
        <v>0</v>
      </c>
      <c r="EF128" s="60">
        <f>-SUM('Gross Plant'!$AH128:$AM128)/SUM('Gross Plant'!$AH$157:$AM$157)*'Capital Spending'!L$12*Reserve!$DW$1</f>
        <v>0</v>
      </c>
      <c r="EG128" s="60">
        <f>-SUM('Gross Plant'!$AH128:$AM128)/SUM('Gross Plant'!$AH$157:$AM$157)*'Capital Spending'!M$12*Reserve!$DW$1</f>
        <v>0</v>
      </c>
      <c r="EH128" s="60">
        <f>-SUM('Gross Plant'!$AH128:$AM128)/SUM('Gross Plant'!$AH$157:$AM$157)*'Capital Spending'!N$12*Reserve!$DW$1</f>
        <v>0</v>
      </c>
      <c r="EI128" s="60">
        <f>-SUM('Gross Plant'!$AH128:$AM128)/SUM('Gross Plant'!$AH$157:$AM$157)*'Capital Spending'!O$12*Reserve!$DW$1</f>
        <v>0</v>
      </c>
      <c r="EJ128" s="60">
        <f>-SUM('Gross Plant'!$AH128:$AM128)/SUM('Gross Plant'!$AH$157:$AM$157)*'Capital Spending'!P$12*Reserve!$DW$1</f>
        <v>0</v>
      </c>
      <c r="EK128" s="60">
        <f>-SUM('Gross Plant'!$AH128:$AM128)/SUM('Gross Plant'!$AH$157:$AM$157)*'Capital Spending'!Q$12*Reserve!$DW$1</f>
        <v>0</v>
      </c>
      <c r="EL128" s="60">
        <f>-SUM('Gross Plant'!$AH128:$AM128)/SUM('Gross Plant'!$AH$157:$AM$157)*'Capital Spending'!R$12*Reserve!$DW$1</f>
        <v>0</v>
      </c>
      <c r="EM128" s="60">
        <f>-SUM('Gross Plant'!$AH128:$AM128)/SUM('Gross Plant'!$AH$157:$AM$157)*'Capital Spending'!S$12*Reserve!$DW$1</f>
        <v>0</v>
      </c>
      <c r="EN128" s="60">
        <f>-SUM('Gross Plant'!$AH128:$AM128)/SUM('Gross Plant'!$AH$157:$AM$157)*'Capital Spending'!T$12*Reserve!$DW$1</f>
        <v>0</v>
      </c>
      <c r="EO128" s="60">
        <f>-SUM('Gross Plant'!$AH128:$AM128)/SUM('Gross Plant'!$AH$157:$AM$157)*'Capital Spending'!U$12*Reserve!$DW$1</f>
        <v>0</v>
      </c>
      <c r="EP128" s="60">
        <f>-SUM('Gross Plant'!$AH128:$AM128)/SUM('Gross Plant'!$AH$157:$AM$157)*'Capital Spending'!V$12*Reserve!$DW$1</f>
        <v>0</v>
      </c>
      <c r="EQ128" s="60">
        <f>-SUM('Gross Plant'!$AH128:$AM128)/SUM('Gross Plant'!$AH$157:$AM$157)*'Capital Spending'!W$12*Reserve!$DW$1</f>
        <v>0</v>
      </c>
    </row>
    <row r="129" spans="1:147">
      <c r="A129" s="51">
        <v>38100</v>
      </c>
      <c r="B129" t="s">
        <v>57</v>
      </c>
      <c r="C129" s="53">
        <f t="shared" si="188"/>
        <v>14811873.896610765</v>
      </c>
      <c r="D129" s="53">
        <f t="shared" si="158"/>
        <v>17354749.489799816</v>
      </c>
      <c r="E129" s="72">
        <f>'[20]Pivot End Balances'!AA78</f>
        <v>13990616.73</v>
      </c>
      <c r="F129" s="41">
        <f t="shared" si="189"/>
        <v>14138420.170000002</v>
      </c>
      <c r="G129" s="41">
        <f t="shared" si="190"/>
        <v>14291620.210000001</v>
      </c>
      <c r="H129" s="41">
        <f t="shared" si="191"/>
        <v>14431029.340000002</v>
      </c>
      <c r="I129" s="41">
        <f t="shared" si="192"/>
        <v>14573028.620000003</v>
      </c>
      <c r="J129" s="41">
        <f t="shared" si="193"/>
        <v>14712470.570000002</v>
      </c>
      <c r="K129" s="41">
        <f t="shared" si="194"/>
        <v>14801268.910000002</v>
      </c>
      <c r="L129" s="41">
        <f t="shared" si="195"/>
        <v>14891706.445786657</v>
      </c>
      <c r="M129" s="41">
        <f t="shared" si="196"/>
        <v>15043465.741298441</v>
      </c>
      <c r="N129" s="41">
        <f t="shared" si="197"/>
        <v>15192794.388283152</v>
      </c>
      <c r="O129" s="41">
        <f t="shared" si="198"/>
        <v>15333352.642616514</v>
      </c>
      <c r="P129" s="41">
        <f t="shared" si="199"/>
        <v>15496291.654762877</v>
      </c>
      <c r="Q129" s="41">
        <f t="shared" si="200"/>
        <v>15658295.2331923</v>
      </c>
      <c r="R129" s="41">
        <f t="shared" si="201"/>
        <v>15820342.865424799</v>
      </c>
      <c r="S129" s="41">
        <f t="shared" si="202"/>
        <v>15982811.191644633</v>
      </c>
      <c r="T129" s="41">
        <f t="shared" si="203"/>
        <v>16139528.971024813</v>
      </c>
      <c r="U129" s="41">
        <f t="shared" si="204"/>
        <v>16317512.265410278</v>
      </c>
      <c r="V129" s="41">
        <f t="shared" si="205"/>
        <v>16498826.108981665</v>
      </c>
      <c r="W129" s="41">
        <f t="shared" si="206"/>
        <v>16696663.855635038</v>
      </c>
      <c r="X129" s="41">
        <f t="shared" si="207"/>
        <v>16885530.875325754</v>
      </c>
      <c r="Y129" s="41">
        <f t="shared" si="208"/>
        <v>17116359.783437755</v>
      </c>
      <c r="Z129" s="41">
        <f t="shared" si="209"/>
        <v>17337785.494344447</v>
      </c>
      <c r="AA129" s="41">
        <f t="shared" si="210"/>
        <v>17549031.172723338</v>
      </c>
      <c r="AB129" s="41">
        <f t="shared" si="211"/>
        <v>17769715.180593159</v>
      </c>
      <c r="AC129" s="41">
        <f t="shared" si="212"/>
        <v>17991392.839672595</v>
      </c>
      <c r="AD129" s="41">
        <f t="shared" si="213"/>
        <v>18210391.182248265</v>
      </c>
      <c r="AE129" s="41">
        <f t="shared" si="214"/>
        <v>18439039.67017794</v>
      </c>
      <c r="AF129" s="41">
        <f t="shared" si="215"/>
        <v>18659965.967822582</v>
      </c>
      <c r="AG129" s="23">
        <f t="shared" si="186"/>
        <v>17354749</v>
      </c>
      <c r="AH129" s="83">
        <f>'[25]Kentucky Direct'!E59</f>
        <v>8.030000000000001E-2</v>
      </c>
      <c r="AI129" s="83">
        <f>'[25]Kentucky Direct'!F59</f>
        <v>8.3000000000000004E-2</v>
      </c>
      <c r="AJ129" s="31">
        <f>'[20]Pivot Additions'!AB78</f>
        <v>166147.6</v>
      </c>
      <c r="AK129" s="31">
        <f>'[20]Pivot Additions'!AC78</f>
        <v>166833.62</v>
      </c>
      <c r="AL129" s="31">
        <f>'[20]Pivot Additions'!AD78</f>
        <v>168189.15</v>
      </c>
      <c r="AM129" s="31">
        <f>'[20]Pivot Additions'!AE78</f>
        <v>170972.66</v>
      </c>
      <c r="AN129" s="31">
        <f>'[20]Pivot Additions'!AF78</f>
        <v>174154.68</v>
      </c>
      <c r="AO129" s="31">
        <f>'[20]Pivot Additions'!AG78</f>
        <v>178964.97</v>
      </c>
      <c r="AP129" s="41">
        <f>IF('Net Plant'!I129&gt;0,'Gross Plant'!L129*$AH129/12,0)</f>
        <v>184626.94996232507</v>
      </c>
      <c r="AQ129" s="41">
        <f>IF('Net Plant'!J129&gt;0,'Gross Plant'!M129*$AH129/12,0)</f>
        <v>187643.16243708131</v>
      </c>
      <c r="AR129" s="41">
        <f>IF('Net Plant'!K129&gt;0,'Gross Plant'!N129*$AH129/12,0)</f>
        <v>191159.22469961923</v>
      </c>
      <c r="AS129" s="41">
        <f>IF('Net Plant'!L129&gt;0,'Gross Plant'!O129*$AH129/12,0)</f>
        <v>195802.79542606531</v>
      </c>
      <c r="AT129" s="41">
        <f>IF('Net Plant'!M129&gt;0,'Gross Plant'!P129*$AH129/12,0)</f>
        <v>198818.65264961869</v>
      </c>
      <c r="AU129" s="41">
        <f>IF('Net Plant'!N129&gt;0,'Gross Plant'!Q129*$AH129/12,0)</f>
        <v>202197.11357049519</v>
      </c>
      <c r="AV129" s="41">
        <f>IF('Net Plant'!O129&gt;0,'Gross Plant'!R129*$AH129/12,0)</f>
        <v>205881.56773952904</v>
      </c>
      <c r="AW129" s="41">
        <f>IF('Net Plant'!P129&gt;0,'Gross Plant'!S129*$AH129/12,0)</f>
        <v>209865.53199953889</v>
      </c>
      <c r="AX129" s="41">
        <f>IF('Net Plant'!Q129&gt;0,'Gross Plant'!T129*$AH129/12,0)</f>
        <v>214742.81689058567</v>
      </c>
      <c r="AY129" s="41">
        <f>IF('Net Plant'!R129&gt;0,'Gross Plant'!U129*$AI129/12,0)</f>
        <v>226147.90367890053</v>
      </c>
      <c r="AZ129" s="41">
        <f>IF('Net Plant'!S129&gt;0,'Gross Plant'!V129*$AI129/12,0)</f>
        <v>230413.75753207671</v>
      </c>
      <c r="BA129" s="41">
        <f>IF('Net Plant'!T129&gt;0,'Gross Plant'!W129*$AI129/12,0)</f>
        <v>233513.2872466461</v>
      </c>
      <c r="BB129" s="41">
        <f>IF('Net Plant'!U129&gt;0,'Gross Plant'!X129*$AI129/12,0)</f>
        <v>237761.2730865785</v>
      </c>
      <c r="BC129" s="41">
        <f>IF('Net Plant'!V129&gt;0,'Gross Plant'!Y129*$AI129/12,0)</f>
        <v>238420.87107452555</v>
      </c>
      <c r="BD129" s="41">
        <f>IF('Net Plant'!W129&gt;0,'Gross Plant'!Z129*$AI129/12,0)</f>
        <v>240037.9200170807</v>
      </c>
      <c r="BE129" s="41">
        <f>IF('Net Plant'!X129&gt;0,'Gross Plant'!AA129*$AI129/12,0)</f>
        <v>242777.43311581225</v>
      </c>
      <c r="BF129" s="41">
        <f>IF('Net Plant'!Y129&gt;0,'Gross Plant'!AB129*$AI129/12,0)</f>
        <v>244879.56981700481</v>
      </c>
      <c r="BG129" s="41">
        <f>IF('Net Plant'!Z129&gt;0,'Gross Plant'!AC129*$AI129/12,0)</f>
        <v>247087.17626807257</v>
      </c>
      <c r="BH129" s="41">
        <f>IF('Net Plant'!AA129&gt;0,'Gross Plant'!AD129*$AI129/12,0)</f>
        <v>249759.76177896824</v>
      </c>
      <c r="BI129" s="41">
        <f>IF('Net Plant'!AB129&gt;0,'Gross Plant'!AE129*$AI129/12,0)</f>
        <v>251768.44911800264</v>
      </c>
      <c r="BJ129" s="41">
        <f>IF('Net Plant'!AC129&gt;0,'Gross Plant'!AF129*$AI129/12,0)</f>
        <v>254703.00624683217</v>
      </c>
      <c r="BK129" s="23">
        <f t="shared" si="187"/>
        <v>2897270.4089805009</v>
      </c>
      <c r="BL129" s="41"/>
      <c r="BM129" s="31">
        <f>'[20]Pivot Retires'!AB78</f>
        <v>-14947.12</v>
      </c>
      <c r="BN129" s="31">
        <f>'[20]Pivot Retires'!AC78</f>
        <v>-13633.58</v>
      </c>
      <c r="BO129" s="31">
        <f>'[20]Pivot Retires'!AD78</f>
        <v>-28780.02</v>
      </c>
      <c r="BP129" s="31">
        <f>'[20]Pivot Retires'!AE78</f>
        <v>-28859.45</v>
      </c>
      <c r="BQ129" s="31">
        <f>'[20]Pivot Retires'!AF78</f>
        <v>-34712.730000000003</v>
      </c>
      <c r="BR129" s="31">
        <f>'[20]Pivot Retires'!AG78</f>
        <v>-89554.81</v>
      </c>
      <c r="BS129" s="31">
        <f>'Gross Plant'!BQ129</f>
        <v>-94189.414175670012</v>
      </c>
      <c r="BT129" s="41">
        <f>'Gross Plant'!BR129</f>
        <v>-35883.866925297458</v>
      </c>
      <c r="BU129" s="41">
        <f>'Gross Plant'!BS129</f>
        <v>-41830.577714909508</v>
      </c>
      <c r="BV129" s="41">
        <f>'Gross Plant'!BT129</f>
        <v>-55244.541092703985</v>
      </c>
      <c r="BW129" s="41">
        <f>'Gross Plant'!BU129</f>
        <v>-35879.640503254777</v>
      </c>
      <c r="BX129" s="41">
        <f>'Gross Plant'!BV129</f>
        <v>-40193.535141070715</v>
      </c>
      <c r="BY129" s="41">
        <f>'Gross Plant'!BW129</f>
        <v>-43833.935507030765</v>
      </c>
      <c r="BZ129" s="41">
        <f>'Gross Plant'!BX129</f>
        <v>-47397.205779704847</v>
      </c>
      <c r="CA129" s="41">
        <f>'Gross Plant'!BY129</f>
        <v>-58025.037510406532</v>
      </c>
      <c r="CB129" s="41">
        <f>'Gross Plant'!BZ129</f>
        <v>-48164.609293435329</v>
      </c>
      <c r="CC129" s="41">
        <f>'Gross Plant'!CA129</f>
        <v>-49099.913960689875</v>
      </c>
      <c r="CD129" s="41">
        <f>'Gross Plant'!CB129</f>
        <v>-35675.540593273297</v>
      </c>
      <c r="CE129" s="41">
        <f>'Gross Plant'!CC129</f>
        <v>-48894.253395862295</v>
      </c>
      <c r="CF129" s="41">
        <f>'Gross Plant'!CD129</f>
        <v>-7591.962962522156</v>
      </c>
      <c r="CG129" s="41">
        <f>'Gross Plant'!CE129</f>
        <v>-18612.209110390384</v>
      </c>
      <c r="CH129" s="41">
        <f>'Gross Plant'!CF129</f>
        <v>-31531.754736921459</v>
      </c>
      <c r="CI129" s="41">
        <f>'Gross Plant'!CG129</f>
        <v>-24195.561947185124</v>
      </c>
      <c r="CJ129" s="41">
        <f>'Gross Plant'!CH129</f>
        <v>-25409.517188636131</v>
      </c>
      <c r="CK129" s="41">
        <f>'Gross Plant'!CI129</f>
        <v>-30761.419203300418</v>
      </c>
      <c r="CL129" s="41">
        <f>'Gross Plant'!CJ129</f>
        <v>-23119.961188328925</v>
      </c>
      <c r="CM129" s="41">
        <f>'Gross Plant'!CK129</f>
        <v>-33776.708602189567</v>
      </c>
      <c r="CN129" s="41"/>
      <c r="CO129" s="31">
        <f>'[20]Pivot Transfers'!AB78</f>
        <v>0</v>
      </c>
      <c r="CP129" s="31">
        <f>'[20]Pivot Transfers'!AC78</f>
        <v>0</v>
      </c>
      <c r="CQ129" s="31">
        <f>'[20]Pivot Transfers'!AD78</f>
        <v>0</v>
      </c>
      <c r="CR129" s="31">
        <f>'[20]Pivot Transfers'!AE78</f>
        <v>0</v>
      </c>
      <c r="CS129" s="31">
        <f>'[20]Pivot Transfers'!AF78</f>
        <v>0</v>
      </c>
      <c r="CT129" s="31">
        <f>'[20]Pivot Transfers'!AG78</f>
        <v>0</v>
      </c>
      <c r="CU129" s="31">
        <v>0</v>
      </c>
      <c r="CV129" s="31">
        <v>0</v>
      </c>
      <c r="CW129" s="31">
        <v>0</v>
      </c>
      <c r="CX129" s="31">
        <v>0</v>
      </c>
      <c r="CY129" s="31">
        <v>0</v>
      </c>
      <c r="CZ129" s="3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/>
      <c r="DQ129" s="31">
        <f>'[20]Pivot COR'!AB78</f>
        <v>-3397.04</v>
      </c>
      <c r="DR129" s="31">
        <f>'[20]Pivot COR'!AC78</f>
        <v>0</v>
      </c>
      <c r="DS129" s="31">
        <f>'[20]Pivot COR'!AD78</f>
        <v>0</v>
      </c>
      <c r="DT129" s="31">
        <f>'[20]Pivot COR'!AE78</f>
        <v>-113.93</v>
      </c>
      <c r="DU129" s="31">
        <f>'[20]Pivot COR'!AF78</f>
        <v>0</v>
      </c>
      <c r="DV129" s="31">
        <f>'[20]Pivot COR'!AG78</f>
        <v>-611.82000000000005</v>
      </c>
      <c r="DW129" s="60">
        <f>SUM('Gross Plant'!$AH129:$AM129)/SUM('Gross Plant'!$AH$157:$AM$157)*$DW$157</f>
        <v>0</v>
      </c>
      <c r="DX129" s="60">
        <f>-SUM('Gross Plant'!$AH129:$AM129)/SUM('Gross Plant'!$AH$157:$AM$157)*'Capital Spending'!D$12*Reserve!$DW$1</f>
        <v>0</v>
      </c>
      <c r="DY129" s="60">
        <f>-SUM('Gross Plant'!$AH129:$AM129)/SUM('Gross Plant'!$AH$157:$AM$157)*'Capital Spending'!E$12*Reserve!$DW$1</f>
        <v>0</v>
      </c>
      <c r="DZ129" s="60">
        <f>-SUM('Gross Plant'!$AH129:$AM129)/SUM('Gross Plant'!$AH$157:$AM$157)*'Capital Spending'!F$12*Reserve!$DW$1</f>
        <v>0</v>
      </c>
      <c r="EA129" s="60">
        <f>-SUM('Gross Plant'!$AH129:$AM129)/SUM('Gross Plant'!$AH$157:$AM$157)*'Capital Spending'!G$12*Reserve!$DW$1</f>
        <v>0</v>
      </c>
      <c r="EB129" s="60">
        <f>-SUM('Gross Plant'!$AH129:$AM129)/SUM('Gross Plant'!$AH$157:$AM$157)*'Capital Spending'!H$12*Reserve!$DW$1</f>
        <v>0</v>
      </c>
      <c r="EC129" s="60">
        <f>-SUM('Gross Plant'!$AH129:$AM129)/SUM('Gross Plant'!$AH$157:$AM$157)*'Capital Spending'!I$12*Reserve!$DW$1</f>
        <v>0</v>
      </c>
      <c r="ED129" s="60">
        <f>-SUM('Gross Plant'!$AH129:$AM129)/SUM('Gross Plant'!$AH$157:$AM$157)*'Capital Spending'!J$12*Reserve!$DW$1</f>
        <v>0</v>
      </c>
      <c r="EE129" s="60">
        <f>-SUM('Gross Plant'!$AH129:$AM129)/SUM('Gross Plant'!$AH$157:$AM$157)*'Capital Spending'!K$12*Reserve!$DW$1</f>
        <v>0</v>
      </c>
      <c r="EF129" s="60">
        <f>-SUM('Gross Plant'!$AH129:$AM129)/SUM('Gross Plant'!$AH$157:$AM$157)*'Capital Spending'!L$12*Reserve!$DW$1</f>
        <v>0</v>
      </c>
      <c r="EG129" s="60">
        <f>-SUM('Gross Plant'!$AH129:$AM129)/SUM('Gross Plant'!$AH$157:$AM$157)*'Capital Spending'!M$12*Reserve!$DW$1</f>
        <v>0</v>
      </c>
      <c r="EH129" s="60">
        <f>-SUM('Gross Plant'!$AH129:$AM129)/SUM('Gross Plant'!$AH$157:$AM$157)*'Capital Spending'!N$12*Reserve!$DW$1</f>
        <v>0</v>
      </c>
      <c r="EI129" s="60">
        <f>-SUM('Gross Plant'!$AH129:$AM129)/SUM('Gross Plant'!$AH$157:$AM$157)*'Capital Spending'!O$12*Reserve!$DW$1</f>
        <v>0</v>
      </c>
      <c r="EJ129" s="60">
        <f>-SUM('Gross Plant'!$AH129:$AM129)/SUM('Gross Plant'!$AH$157:$AM$157)*'Capital Spending'!P$12*Reserve!$DW$1</f>
        <v>0</v>
      </c>
      <c r="EK129" s="60">
        <f>-SUM('Gross Plant'!$AH129:$AM129)/SUM('Gross Plant'!$AH$157:$AM$157)*'Capital Spending'!Q$12*Reserve!$DW$1</f>
        <v>0</v>
      </c>
      <c r="EL129" s="60">
        <f>-SUM('Gross Plant'!$AH129:$AM129)/SUM('Gross Plant'!$AH$157:$AM$157)*'Capital Spending'!R$12*Reserve!$DW$1</f>
        <v>0</v>
      </c>
      <c r="EM129" s="60">
        <f>-SUM('Gross Plant'!$AH129:$AM129)/SUM('Gross Plant'!$AH$157:$AM$157)*'Capital Spending'!S$12*Reserve!$DW$1</f>
        <v>0</v>
      </c>
      <c r="EN129" s="60">
        <f>-SUM('Gross Plant'!$AH129:$AM129)/SUM('Gross Plant'!$AH$157:$AM$157)*'Capital Spending'!T$12*Reserve!$DW$1</f>
        <v>0</v>
      </c>
      <c r="EO129" s="60">
        <f>-SUM('Gross Plant'!$AH129:$AM129)/SUM('Gross Plant'!$AH$157:$AM$157)*'Capital Spending'!U$12*Reserve!$DW$1</f>
        <v>0</v>
      </c>
      <c r="EP129" s="60">
        <f>-SUM('Gross Plant'!$AH129:$AM129)/SUM('Gross Plant'!$AH$157:$AM$157)*'Capital Spending'!V$12*Reserve!$DW$1</f>
        <v>0</v>
      </c>
      <c r="EQ129" s="60">
        <f>-SUM('Gross Plant'!$AH129:$AM129)/SUM('Gross Plant'!$AH$157:$AM$157)*'Capital Spending'!W$12*Reserve!$DW$1</f>
        <v>0</v>
      </c>
    </row>
    <row r="130" spans="1:147">
      <c r="A130" s="51">
        <v>38200</v>
      </c>
      <c r="B130" t="s">
        <v>58</v>
      </c>
      <c r="C130" s="53">
        <f t="shared" si="188"/>
        <v>20684388.699045144</v>
      </c>
      <c r="D130" s="53">
        <f t="shared" si="158"/>
        <v>22442436.168499127</v>
      </c>
      <c r="E130" s="72">
        <f>'[20]Pivot End Balances'!AA79</f>
        <v>20014001.699999999</v>
      </c>
      <c r="F130" s="41">
        <f t="shared" si="189"/>
        <v>20180906.34</v>
      </c>
      <c r="G130" s="41">
        <f t="shared" si="190"/>
        <v>20238751.810000002</v>
      </c>
      <c r="H130" s="41">
        <f t="shared" si="191"/>
        <v>20375201</v>
      </c>
      <c r="I130" s="41">
        <f t="shared" si="192"/>
        <v>20508492.350000001</v>
      </c>
      <c r="J130" s="41">
        <f t="shared" si="193"/>
        <v>20637861.920000002</v>
      </c>
      <c r="K130" s="41">
        <f t="shared" si="194"/>
        <v>20688839.68</v>
      </c>
      <c r="L130" s="41">
        <f t="shared" si="195"/>
        <v>20732637.630951583</v>
      </c>
      <c r="M130" s="41">
        <f t="shared" si="196"/>
        <v>20864735.860943235</v>
      </c>
      <c r="N130" s="41">
        <f t="shared" si="197"/>
        <v>20988124.765864998</v>
      </c>
      <c r="O130" s="41">
        <f t="shared" si="198"/>
        <v>21091613.065817147</v>
      </c>
      <c r="P130" s="41">
        <f t="shared" si="199"/>
        <v>21224584.592852365</v>
      </c>
      <c r="Q130" s="41">
        <f t="shared" si="200"/>
        <v>21351302.371157583</v>
      </c>
      <c r="R130" s="41">
        <f t="shared" si="201"/>
        <v>21472807.401749305</v>
      </c>
      <c r="S130" s="41">
        <f t="shared" si="202"/>
        <v>21589239.417860005</v>
      </c>
      <c r="T130" s="41">
        <f t="shared" si="203"/>
        <v>21689997.208764698</v>
      </c>
      <c r="U130" s="41">
        <f t="shared" si="204"/>
        <v>21793980.642396998</v>
      </c>
      <c r="V130" s="41">
        <f t="shared" si="205"/>
        <v>21896851.188460384</v>
      </c>
      <c r="W130" s="41">
        <f t="shared" si="206"/>
        <v>22020216.125632048</v>
      </c>
      <c r="X130" s="41">
        <f t="shared" si="207"/>
        <v>22123913.721696544</v>
      </c>
      <c r="Y130" s="41">
        <f t="shared" si="208"/>
        <v>22290041.793258935</v>
      </c>
      <c r="Z130" s="41">
        <f t="shared" si="209"/>
        <v>22439638.234825246</v>
      </c>
      <c r="AA130" s="41">
        <f t="shared" si="210"/>
        <v>22569913.183744397</v>
      </c>
      <c r="AB130" s="41">
        <f t="shared" si="211"/>
        <v>22711416.667254522</v>
      </c>
      <c r="AC130" s="41">
        <f t="shared" si="212"/>
        <v>22851241.719323676</v>
      </c>
      <c r="AD130" s="41">
        <f t="shared" si="213"/>
        <v>22983170.951970216</v>
      </c>
      <c r="AE130" s="41">
        <f t="shared" si="214"/>
        <v>23126783.232186727</v>
      </c>
      <c r="AF130" s="41">
        <f t="shared" si="215"/>
        <v>23254505.520974264</v>
      </c>
      <c r="AG130" s="23">
        <f t="shared" si="186"/>
        <v>22442436</v>
      </c>
      <c r="AH130" s="83">
        <f>'[25]Kentucky Direct'!E60</f>
        <v>4.41E-2</v>
      </c>
      <c r="AI130" s="83">
        <f>'[25]Kentucky Direct'!F60</f>
        <v>4.1300000000000003E-2</v>
      </c>
      <c r="AJ130" s="31">
        <f>'[20]Pivot Additions'!AB79</f>
        <v>184109.77</v>
      </c>
      <c r="AK130" s="31">
        <f>'[20]Pivot Additions'!AC79</f>
        <v>185078.23</v>
      </c>
      <c r="AL130" s="31">
        <f>'[20]Pivot Additions'!AD79</f>
        <v>185215.99</v>
      </c>
      <c r="AM130" s="31">
        <f>'[20]Pivot Additions'!AE79</f>
        <v>185072.59</v>
      </c>
      <c r="AN130" s="31">
        <f>'[20]Pivot Additions'!AF79</f>
        <v>185303.44999999998</v>
      </c>
      <c r="AO130" s="31">
        <f>'[20]Pivot Additions'!AG79</f>
        <v>186022.13</v>
      </c>
      <c r="AP130" s="41">
        <f>IF('Net Plant'!I130&gt;0,'Gross Plant'!L130*$AH130/12,0)</f>
        <v>186064.2343021039</v>
      </c>
      <c r="AQ130" s="41">
        <f>IF('Net Plant'!J130&gt;0,'Gross Plant'!M130*$AH130/12,0)</f>
        <v>186298.21015274746</v>
      </c>
      <c r="AR130" s="41">
        <f>IF('Net Plant'!K130&gt;0,'Gross Plant'!N130*$AH130/12,0)</f>
        <v>186570.96071845802</v>
      </c>
      <c r="AS130" s="41">
        <f>IF('Net Plant'!L130&gt;0,'Gross Plant'!O130*$AH130/12,0)</f>
        <v>186931.17519931341</v>
      </c>
      <c r="AT130" s="41">
        <f>IF('Net Plant'!M130&gt;0,'Gross Plant'!P130*$AH130/12,0)</f>
        <v>187165.12349214961</v>
      </c>
      <c r="AU130" s="41">
        <f>IF('Net Plant'!N130&gt;0,'Gross Plant'!Q130*$AH130/12,0)</f>
        <v>187427.19994546447</v>
      </c>
      <c r="AV130" s="41">
        <f>IF('Net Plant'!O130&gt;0,'Gross Plant'!R130*$AH130/12,0)</f>
        <v>187713.01313189344</v>
      </c>
      <c r="AW130" s="41">
        <f>IF('Net Plant'!P130&gt;0,'Gross Plant'!S130*$AH130/12,0)</f>
        <v>188022.06013520333</v>
      </c>
      <c r="AX130" s="41">
        <f>IF('Net Plant'!Q130&gt;0,'Gross Plant'!T130*$AH130/12,0)</f>
        <v>188400.40446298677</v>
      </c>
      <c r="AY130" s="41">
        <f>IF('Net Plant'!R130&gt;0,'Gross Plant'!U130*$AI130/12,0)</f>
        <v>176732.58504359293</v>
      </c>
      <c r="AZ130" s="41">
        <f>IF('Net Plant'!S130&gt;0,'Gross Plant'!V130*$AI130/12,0)</f>
        <v>177032.40738454679</v>
      </c>
      <c r="BA130" s="41">
        <f>IF('Net Plant'!T130&gt;0,'Gross Plant'!W130*$AI130/12,0)</f>
        <v>177250.25550754007</v>
      </c>
      <c r="BB130" s="41">
        <f>IF('Net Plant'!U130&gt;0,'Gross Plant'!X130*$AI130/12,0)</f>
        <v>177548.82200857459</v>
      </c>
      <c r="BC130" s="41">
        <f>IF('Net Plant'!V130&gt;0,'Gross Plant'!Y130*$AI130/12,0)</f>
        <v>177595.18135881054</v>
      </c>
      <c r="BD130" s="41">
        <f>IF('Net Plant'!W130&gt;0,'Gross Plant'!Z130*$AI130/12,0)</f>
        <v>177708.83443181321</v>
      </c>
      <c r="BE130" s="41">
        <f>IF('Net Plant'!X130&gt;0,'Gross Plant'!AA130*$AI130/12,0)</f>
        <v>177901.37905678293</v>
      </c>
      <c r="BF130" s="41">
        <f>IF('Net Plant'!Y130&gt;0,'Gross Plant'!AB130*$AI130/12,0)</f>
        <v>178049.12615934419</v>
      </c>
      <c r="BG130" s="41">
        <f>IF('Net Plant'!Z130&gt;0,'Gross Plant'!AC130*$AI130/12,0)</f>
        <v>178204.28612422934</v>
      </c>
      <c r="BH130" s="41">
        <f>IF('Net Plant'!AA130&gt;0,'Gross Plant'!AD130*$AI130/12,0)</f>
        <v>178392.12679384803</v>
      </c>
      <c r="BI130" s="41">
        <f>IF('Net Plant'!AB130&gt;0,'Gross Plant'!AE130*$AI130/12,0)</f>
        <v>178533.3058780272</v>
      </c>
      <c r="BJ130" s="41">
        <f>IF('Net Plant'!AC130&gt;0,'Gross Plant'!AF130*$AI130/12,0)</f>
        <v>178739.55902647332</v>
      </c>
      <c r="BK130" s="23">
        <f t="shared" si="187"/>
        <v>2133687.8687735833</v>
      </c>
      <c r="BL130" s="41"/>
      <c r="BM130" s="31">
        <f>'[20]Pivot Retires'!AB79</f>
        <v>-15458.3</v>
      </c>
      <c r="BN130" s="31">
        <f>'[20]Pivot Retires'!AC79</f>
        <v>-13132.38</v>
      </c>
      <c r="BO130" s="31">
        <f>'[20]Pivot Retires'!AD79</f>
        <v>-48766.8</v>
      </c>
      <c r="BP130" s="31">
        <f>'[20]Pivot Retires'!AE79</f>
        <v>-49590.7</v>
      </c>
      <c r="BQ130" s="31">
        <f>'[20]Pivot Retires'!AF79</f>
        <v>-55933.88</v>
      </c>
      <c r="BR130" s="31">
        <f>'[20]Pivot Retires'!AG79</f>
        <v>-135044.37</v>
      </c>
      <c r="BS130" s="31">
        <f>'Gross Plant'!BQ130</f>
        <v>-142266.28335052036</v>
      </c>
      <c r="BT130" s="41">
        <f>'Gross Plant'!BR130</f>
        <v>-54199.980161097759</v>
      </c>
      <c r="BU130" s="41">
        <f>'Gross Plant'!BS130</f>
        <v>-63182.055796695866</v>
      </c>
      <c r="BV130" s="41">
        <f>'Gross Plant'!BT130</f>
        <v>-83442.875247166099</v>
      </c>
      <c r="BW130" s="41">
        <f>'Gross Plant'!BU130</f>
        <v>-54193.596456929452</v>
      </c>
      <c r="BX130" s="41">
        <f>'Gross Plant'!BV130</f>
        <v>-60709.421640247587</v>
      </c>
      <c r="BY130" s="41">
        <f>'Gross Plant'!BW130</f>
        <v>-66207.982540170779</v>
      </c>
      <c r="BZ130" s="41">
        <f>'Gross Plant'!BX130</f>
        <v>-71590.044024503528</v>
      </c>
      <c r="CA130" s="41">
        <f>'Gross Plant'!BY130</f>
        <v>-87642.613558291065</v>
      </c>
      <c r="CB130" s="41">
        <f>'Gross Plant'!BZ130</f>
        <v>-72749.151411294821</v>
      </c>
      <c r="CC130" s="41">
        <f>'Gross Plant'!CA130</f>
        <v>-74161.861321163553</v>
      </c>
      <c r="CD130" s="41">
        <f>'Gross Plant'!CB130</f>
        <v>-53885.318335875578</v>
      </c>
      <c r="CE130" s="41">
        <f>'Gross Plant'!CC130</f>
        <v>-73851.225944079473</v>
      </c>
      <c r="CF130" s="41">
        <f>'Gross Plant'!CD130</f>
        <v>-11467.109796419434</v>
      </c>
      <c r="CG130" s="41">
        <f>'Gross Plant'!CE130</f>
        <v>-28112.392865502177</v>
      </c>
      <c r="CH130" s="41">
        <f>'Gross Plant'!CF130</f>
        <v>-47626.430137631447</v>
      </c>
      <c r="CI130" s="41">
        <f>'Gross Plant'!CG130</f>
        <v>-36545.642649218877</v>
      </c>
      <c r="CJ130" s="41">
        <f>'Gross Plant'!CH130</f>
        <v>-38379.234055074863</v>
      </c>
      <c r="CK130" s="41">
        <f>'Gross Plant'!CI130</f>
        <v>-46462.894147305546</v>
      </c>
      <c r="CL130" s="41">
        <f>'Gross Plant'!CJ130</f>
        <v>-34921.025661517117</v>
      </c>
      <c r="CM130" s="41">
        <f>'Gross Plant'!CK130</f>
        <v>-51017.27023893423</v>
      </c>
      <c r="CN130" s="41"/>
      <c r="CO130" s="31">
        <f>'[20]Pivot Transfers'!AB79</f>
        <v>0</v>
      </c>
      <c r="CP130" s="31">
        <f>'[20]Pivot Transfers'!AC79</f>
        <v>0</v>
      </c>
      <c r="CQ130" s="31">
        <f>'[20]Pivot Transfers'!AD79</f>
        <v>0</v>
      </c>
      <c r="CR130" s="31">
        <f>'[20]Pivot Transfers'!AE79</f>
        <v>0</v>
      </c>
      <c r="CS130" s="31">
        <f>'[20]Pivot Transfers'!AF79</f>
        <v>0</v>
      </c>
      <c r="CT130" s="31">
        <f>'[20]Pivot Transfers'!AG79</f>
        <v>0</v>
      </c>
      <c r="CU130" s="31">
        <v>0</v>
      </c>
      <c r="CV130" s="31">
        <v>0</v>
      </c>
      <c r="CW130" s="31">
        <v>0</v>
      </c>
      <c r="CX130" s="31">
        <v>0</v>
      </c>
      <c r="CY130" s="31">
        <v>0</v>
      </c>
      <c r="CZ130" s="3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/>
      <c r="DQ130" s="31">
        <f>'[20]Pivot COR'!AB79</f>
        <v>-1746.83</v>
      </c>
      <c r="DR130" s="31">
        <f>'[20]Pivot COR'!AC79</f>
        <v>-114100.38</v>
      </c>
      <c r="DS130" s="31">
        <f>'[20]Pivot COR'!AD79</f>
        <v>0</v>
      </c>
      <c r="DT130" s="31">
        <f>'[20]Pivot COR'!AE79</f>
        <v>-2190.54</v>
      </c>
      <c r="DU130" s="31">
        <f>'[20]Pivot COR'!AF79</f>
        <v>0</v>
      </c>
      <c r="DV130" s="31">
        <f>'[20]Pivot COR'!AG79</f>
        <v>0</v>
      </c>
      <c r="DW130" s="60">
        <f>SUM('Gross Plant'!$AH130:$AM130)/SUM('Gross Plant'!$AH$157:$AM$157)*$DW$157</f>
        <v>0</v>
      </c>
      <c r="DX130" s="60">
        <f>-SUM('Gross Plant'!$AH130:$AM130)/SUM('Gross Plant'!$AH$157:$AM$157)*'Capital Spending'!D$12*Reserve!$DW$1</f>
        <v>0</v>
      </c>
      <c r="DY130" s="60">
        <f>-SUM('Gross Plant'!$AH130:$AM130)/SUM('Gross Plant'!$AH$157:$AM$157)*'Capital Spending'!E$12*Reserve!$DW$1</f>
        <v>0</v>
      </c>
      <c r="DZ130" s="60">
        <f>-SUM('Gross Plant'!$AH130:$AM130)/SUM('Gross Plant'!$AH$157:$AM$157)*'Capital Spending'!F$12*Reserve!$DW$1</f>
        <v>0</v>
      </c>
      <c r="EA130" s="60">
        <f>-SUM('Gross Plant'!$AH130:$AM130)/SUM('Gross Plant'!$AH$157:$AM$157)*'Capital Spending'!G$12*Reserve!$DW$1</f>
        <v>0</v>
      </c>
      <c r="EB130" s="60">
        <f>-SUM('Gross Plant'!$AH130:$AM130)/SUM('Gross Plant'!$AH$157:$AM$157)*'Capital Spending'!H$12*Reserve!$DW$1</f>
        <v>0</v>
      </c>
      <c r="EC130" s="60">
        <f>-SUM('Gross Plant'!$AH130:$AM130)/SUM('Gross Plant'!$AH$157:$AM$157)*'Capital Spending'!I$12*Reserve!$DW$1</f>
        <v>0</v>
      </c>
      <c r="ED130" s="60">
        <f>-SUM('Gross Plant'!$AH130:$AM130)/SUM('Gross Plant'!$AH$157:$AM$157)*'Capital Spending'!J$12*Reserve!$DW$1</f>
        <v>0</v>
      </c>
      <c r="EE130" s="60">
        <f>-SUM('Gross Plant'!$AH130:$AM130)/SUM('Gross Plant'!$AH$157:$AM$157)*'Capital Spending'!K$12*Reserve!$DW$1</f>
        <v>0</v>
      </c>
      <c r="EF130" s="60">
        <f>-SUM('Gross Plant'!$AH130:$AM130)/SUM('Gross Plant'!$AH$157:$AM$157)*'Capital Spending'!L$12*Reserve!$DW$1</f>
        <v>0</v>
      </c>
      <c r="EG130" s="60">
        <f>-SUM('Gross Plant'!$AH130:$AM130)/SUM('Gross Plant'!$AH$157:$AM$157)*'Capital Spending'!M$12*Reserve!$DW$1</f>
        <v>0</v>
      </c>
      <c r="EH130" s="60">
        <f>-SUM('Gross Plant'!$AH130:$AM130)/SUM('Gross Plant'!$AH$157:$AM$157)*'Capital Spending'!N$12*Reserve!$DW$1</f>
        <v>0</v>
      </c>
      <c r="EI130" s="60">
        <f>-SUM('Gross Plant'!$AH130:$AM130)/SUM('Gross Plant'!$AH$157:$AM$157)*'Capital Spending'!O$12*Reserve!$DW$1</f>
        <v>0</v>
      </c>
      <c r="EJ130" s="60">
        <f>-SUM('Gross Plant'!$AH130:$AM130)/SUM('Gross Plant'!$AH$157:$AM$157)*'Capital Spending'!P$12*Reserve!$DW$1</f>
        <v>0</v>
      </c>
      <c r="EK130" s="60">
        <f>-SUM('Gross Plant'!$AH130:$AM130)/SUM('Gross Plant'!$AH$157:$AM$157)*'Capital Spending'!Q$12*Reserve!$DW$1</f>
        <v>0</v>
      </c>
      <c r="EL130" s="60">
        <f>-SUM('Gross Plant'!$AH130:$AM130)/SUM('Gross Plant'!$AH$157:$AM$157)*'Capital Spending'!R$12*Reserve!$DW$1</f>
        <v>0</v>
      </c>
      <c r="EM130" s="60">
        <f>-SUM('Gross Plant'!$AH130:$AM130)/SUM('Gross Plant'!$AH$157:$AM$157)*'Capital Spending'!S$12*Reserve!$DW$1</f>
        <v>0</v>
      </c>
      <c r="EN130" s="60">
        <f>-SUM('Gross Plant'!$AH130:$AM130)/SUM('Gross Plant'!$AH$157:$AM$157)*'Capital Spending'!T$12*Reserve!$DW$1</f>
        <v>0</v>
      </c>
      <c r="EO130" s="60">
        <f>-SUM('Gross Plant'!$AH130:$AM130)/SUM('Gross Plant'!$AH$157:$AM$157)*'Capital Spending'!U$12*Reserve!$DW$1</f>
        <v>0</v>
      </c>
      <c r="EP130" s="60">
        <f>-SUM('Gross Plant'!$AH130:$AM130)/SUM('Gross Plant'!$AH$157:$AM$157)*'Capital Spending'!V$12*Reserve!$DW$1</f>
        <v>0</v>
      </c>
      <c r="EQ130" s="60">
        <f>-SUM('Gross Plant'!$AH130:$AM130)/SUM('Gross Plant'!$AH$157:$AM$157)*'Capital Spending'!W$12*Reserve!$DW$1</f>
        <v>0</v>
      </c>
    </row>
    <row r="131" spans="1:147">
      <c r="A131" s="51">
        <v>38300</v>
      </c>
      <c r="B131" t="s">
        <v>59</v>
      </c>
      <c r="C131" s="53">
        <f t="shared" si="188"/>
        <v>3063132.3177689635</v>
      </c>
      <c r="D131" s="53">
        <f t="shared" si="158"/>
        <v>3398848.2452533166</v>
      </c>
      <c r="E131" s="72">
        <f>'[20]Pivot End Balances'!AA80</f>
        <v>2930437.93</v>
      </c>
      <c r="F131" s="41">
        <f t="shared" si="189"/>
        <v>2952013.1900000004</v>
      </c>
      <c r="G131" s="41">
        <f t="shared" si="190"/>
        <v>2973841.3000000007</v>
      </c>
      <c r="H131" s="41">
        <f t="shared" si="191"/>
        <v>2995708.9700000007</v>
      </c>
      <c r="I131" s="41">
        <f t="shared" si="192"/>
        <v>3017568.2200000007</v>
      </c>
      <c r="J131" s="41">
        <f t="shared" si="193"/>
        <v>3039738.0500000007</v>
      </c>
      <c r="K131" s="41">
        <f t="shared" si="194"/>
        <v>3062506.3800000008</v>
      </c>
      <c r="L131" s="41">
        <f t="shared" si="195"/>
        <v>3084976.9768122239</v>
      </c>
      <c r="M131" s="41">
        <f t="shared" si="196"/>
        <v>3107499.355703779</v>
      </c>
      <c r="N131" s="41">
        <f t="shared" si="197"/>
        <v>3130077.947350652</v>
      </c>
      <c r="O131" s="41">
        <f t="shared" si="198"/>
        <v>3152730.4654611233</v>
      </c>
      <c r="P131" s="41">
        <f t="shared" si="199"/>
        <v>3175432.5732140345</v>
      </c>
      <c r="Q131" s="41">
        <f t="shared" si="200"/>
        <v>3198188.7724547056</v>
      </c>
      <c r="R131" s="41">
        <f t="shared" si="201"/>
        <v>3221004.0221070377</v>
      </c>
      <c r="S131" s="41">
        <f t="shared" si="202"/>
        <v>3243883.1433412442</v>
      </c>
      <c r="T131" s="41">
        <f t="shared" si="203"/>
        <v>3266840.1061781128</v>
      </c>
      <c r="U131" s="41">
        <f t="shared" si="204"/>
        <v>3288680.1619524183</v>
      </c>
      <c r="V131" s="41">
        <f t="shared" si="205"/>
        <v>3310583.1297026244</v>
      </c>
      <c r="W131" s="41">
        <f t="shared" si="206"/>
        <v>3332532.6007210086</v>
      </c>
      <c r="X131" s="41">
        <f t="shared" si="207"/>
        <v>3354544.0302029033</v>
      </c>
      <c r="Y131" s="41">
        <f t="shared" si="208"/>
        <v>3376567.5147701027</v>
      </c>
      <c r="Z131" s="41">
        <f t="shared" si="209"/>
        <v>3398614.2483222596</v>
      </c>
      <c r="AA131" s="41">
        <f t="shared" si="210"/>
        <v>3420700.6919049295</v>
      </c>
      <c r="AB131" s="41">
        <f t="shared" si="211"/>
        <v>3442818.5752354925</v>
      </c>
      <c r="AC131" s="41">
        <f t="shared" si="212"/>
        <v>3464968.9749235976</v>
      </c>
      <c r="AD131" s="41">
        <f t="shared" si="213"/>
        <v>3487158.5217465265</v>
      </c>
      <c r="AE131" s="41">
        <f t="shared" si="214"/>
        <v>3509378.1461361721</v>
      </c>
      <c r="AF131" s="41">
        <f t="shared" si="215"/>
        <v>3531640.4864969696</v>
      </c>
      <c r="AG131" s="23">
        <f t="shared" si="186"/>
        <v>3398848</v>
      </c>
      <c r="AH131" s="83">
        <f>'[25]Kentucky Direct'!E61</f>
        <v>3.3099999999999997E-2</v>
      </c>
      <c r="AI131" s="83">
        <f>'[25]Kentucky Direct'!F61</f>
        <v>3.1399999999999997E-2</v>
      </c>
      <c r="AJ131" s="31">
        <f>'[20]Pivot Additions'!AB80</f>
        <v>21947.49</v>
      </c>
      <c r="AK131" s="31">
        <f>'[20]Pivot Additions'!AC80</f>
        <v>21839.93</v>
      </c>
      <c r="AL131" s="31">
        <f>'[20]Pivot Additions'!AD80</f>
        <v>21867.67</v>
      </c>
      <c r="AM131" s="31">
        <f>'[20]Pivot Additions'!AE80</f>
        <v>21944.58</v>
      </c>
      <c r="AN131" s="31">
        <f>'[20]Pivot Additions'!AF80</f>
        <v>22169.83</v>
      </c>
      <c r="AO131" s="31">
        <f>'[20]Pivot Additions'!AG80</f>
        <v>22768.33</v>
      </c>
      <c r="AP131" s="41">
        <f>IF('Net Plant'!I131&gt;0,'Gross Plant'!L131*$AH131/12,0)</f>
        <v>22475.88604680858</v>
      </c>
      <c r="AQ131" s="41">
        <f>IF('Net Plant'!J131&gt;0,'Gross Plant'!M131*$AH131/12,0)</f>
        <v>22524.393960781937</v>
      </c>
      <c r="AR131" s="41">
        <f>IF('Net Plant'!K131&gt;0,'Gross Plant'!N131*$AH131/12,0)</f>
        <v>22580.940655414233</v>
      </c>
      <c r="AS131" s="41">
        <f>IF('Net Plant'!L131&gt;0,'Gross Plant'!O131*$AH131/12,0)</f>
        <v>22655.620384117981</v>
      </c>
      <c r="AT131" s="41">
        <f>IF('Net Plant'!M131&gt;0,'Gross Plant'!P131*$AH131/12,0)</f>
        <v>22704.122584801935</v>
      </c>
      <c r="AU131" s="41">
        <f>IF('Net Plant'!N131&gt;0,'Gross Plant'!Q131*$AH131/12,0)</f>
        <v>22758.456320599333</v>
      </c>
      <c r="AV131" s="41">
        <f>IF('Net Plant'!O131&gt;0,'Gross Plant'!R131*$AH131/12,0)</f>
        <v>22817.711160026625</v>
      </c>
      <c r="AW131" s="41">
        <f>IF('Net Plant'!P131&gt;0,'Gross Plant'!S131*$AH131/12,0)</f>
        <v>22881.78283840304</v>
      </c>
      <c r="AX131" s="41">
        <f>IF('Net Plant'!Q131&gt;0,'Gross Plant'!T131*$AH131/12,0)</f>
        <v>22960.221250119237</v>
      </c>
      <c r="AY131" s="41">
        <f>IF('Net Plant'!R131&gt;0,'Gross Plant'!U131*$AI131/12,0)</f>
        <v>21842.760472274833</v>
      </c>
      <c r="AZ131" s="41">
        <f>IF('Net Plant'!S131&gt;0,'Gross Plant'!V131*$AI131/12,0)</f>
        <v>21905.724970487558</v>
      </c>
      <c r="BA131" s="41">
        <f>IF('Net Plant'!T131&gt;0,'Gross Plant'!W131*$AI131/12,0)</f>
        <v>21951.474388983919</v>
      </c>
      <c r="BB131" s="41">
        <f>IF('Net Plant'!U131&gt;0,'Gross Plant'!X131*$AI131/12,0)</f>
        <v>22014.175153246379</v>
      </c>
      <c r="BC131" s="41">
        <f>IF('Net Plant'!V131&gt;0,'Gross Plant'!Y131*$AI131/12,0)</f>
        <v>22023.910896139278</v>
      </c>
      <c r="BD131" s="41">
        <f>IF('Net Plant'!W131&gt;0,'Gross Plant'!Z131*$AI131/12,0)</f>
        <v>22047.7787262989</v>
      </c>
      <c r="BE131" s="41">
        <f>IF('Net Plant'!X131&gt;0,'Gross Plant'!AA131*$AI131/12,0)</f>
        <v>22088.214257741303</v>
      </c>
      <c r="BF131" s="41">
        <f>IF('Net Plant'!Y131&gt;0,'Gross Plant'!AB131*$AI131/12,0)</f>
        <v>22119.242039545545</v>
      </c>
      <c r="BG131" s="41">
        <f>IF('Net Plant'!Z131&gt;0,'Gross Plant'!AC131*$AI131/12,0)</f>
        <v>22151.826567104818</v>
      </c>
      <c r="BH131" s="41">
        <f>IF('Net Plant'!AA131&gt;0,'Gross Plant'!AD131*$AI131/12,0)</f>
        <v>22191.274239579307</v>
      </c>
      <c r="BI131" s="41">
        <f>IF('Net Plant'!AB131&gt;0,'Gross Plant'!AE131*$AI131/12,0)</f>
        <v>22220.922697946997</v>
      </c>
      <c r="BJ131" s="41">
        <f>IF('Net Plant'!AC131&gt;0,'Gross Plant'!AF131*$AI131/12,0)</f>
        <v>22264.237101921652</v>
      </c>
      <c r="BK131" s="23">
        <f t="shared" si="187"/>
        <v>264821.54151127051</v>
      </c>
      <c r="BL131" s="41"/>
      <c r="BM131" s="31">
        <f>'[20]Pivot Retires'!AB80</f>
        <v>0</v>
      </c>
      <c r="BN131" s="31">
        <f>'[20]Pivot Retires'!AC80</f>
        <v>-11.82</v>
      </c>
      <c r="BO131" s="31">
        <f>'[20]Pivot Retires'!AD80</f>
        <v>0</v>
      </c>
      <c r="BP131" s="31">
        <f>'[20]Pivot Retires'!AE80</f>
        <v>0</v>
      </c>
      <c r="BQ131" s="31">
        <f>'[20]Pivot Retires'!AF80</f>
        <v>0</v>
      </c>
      <c r="BR131" s="31">
        <f>'[20]Pivot Retires'!AG80</f>
        <v>0</v>
      </c>
      <c r="BS131" s="31">
        <f>'Gross Plant'!BQ131</f>
        <v>-5.289234585508197</v>
      </c>
      <c r="BT131" s="41">
        <f>'Gross Plant'!BR131</f>
        <v>-2.0150692268779777</v>
      </c>
      <c r="BU131" s="41">
        <f>'Gross Plant'!BS131</f>
        <v>-2.3490085411173434</v>
      </c>
      <c r="BV131" s="41">
        <f>'Gross Plant'!BT131</f>
        <v>-3.1022736468355379</v>
      </c>
      <c r="BW131" s="41">
        <f>'Gross Plant'!BU131</f>
        <v>-2.0148318908903113</v>
      </c>
      <c r="BX131" s="41">
        <f>'Gross Plant'!BV131</f>
        <v>-2.2570799281699432</v>
      </c>
      <c r="BY131" s="41">
        <f>'Gross Plant'!BW131</f>
        <v>-2.46150769416943</v>
      </c>
      <c r="BZ131" s="41">
        <f>'Gross Plant'!BX131</f>
        <v>-2.6616041968251318</v>
      </c>
      <c r="CA131" s="41">
        <f>'Gross Plant'!BY131</f>
        <v>-3.2584132506976546</v>
      </c>
      <c r="CB131" s="41">
        <f>'Gross Plant'!BZ131</f>
        <v>-2.7046979695318343</v>
      </c>
      <c r="CC131" s="41">
        <f>'Gross Plant'!CA131</f>
        <v>-2.7572202814851008</v>
      </c>
      <c r="CD131" s="41">
        <f>'Gross Plant'!CB131</f>
        <v>-2.0033705997014759</v>
      </c>
      <c r="CE131" s="41">
        <f>'Gross Plant'!CC131</f>
        <v>-2.7456713512589039</v>
      </c>
      <c r="CF131" s="41">
        <f>'Gross Plant'!CD131</f>
        <v>-0.42632893966594004</v>
      </c>
      <c r="CG131" s="41">
        <f>'Gross Plant'!CE131</f>
        <v>-1.045174141924079</v>
      </c>
      <c r="CH131" s="41">
        <f>'Gross Plant'!CF131</f>
        <v>-1.7706750716724109</v>
      </c>
      <c r="CI131" s="41">
        <f>'Gross Plant'!CG131</f>
        <v>-1.3587089821810887</v>
      </c>
      <c r="CJ131" s="41">
        <f>'Gross Plant'!CH131</f>
        <v>-1.4268790000598091</v>
      </c>
      <c r="CK131" s="41">
        <f>'Gross Plant'!CI131</f>
        <v>-1.7274166505161324</v>
      </c>
      <c r="CL131" s="41">
        <f>'Gross Plant'!CJ131</f>
        <v>-1.2983083014492767</v>
      </c>
      <c r="CM131" s="41">
        <f>'Gross Plant'!CK131</f>
        <v>-1.8967411241154206</v>
      </c>
      <c r="CN131" s="41"/>
      <c r="CO131" s="31">
        <f>'[20]Pivot Transfers'!AB80</f>
        <v>0</v>
      </c>
      <c r="CP131" s="31">
        <f>'[20]Pivot Transfers'!AC80</f>
        <v>0</v>
      </c>
      <c r="CQ131" s="31">
        <f>'[20]Pivot Transfers'!AD80</f>
        <v>0</v>
      </c>
      <c r="CR131" s="31">
        <f>'[20]Pivot Transfers'!AE80</f>
        <v>0</v>
      </c>
      <c r="CS131" s="31">
        <f>'[20]Pivot Transfers'!AF80</f>
        <v>0</v>
      </c>
      <c r="CT131" s="31">
        <f>'[20]Pivot Transfers'!AG80</f>
        <v>0</v>
      </c>
      <c r="CU131" s="31">
        <v>0</v>
      </c>
      <c r="CV131" s="31">
        <v>0</v>
      </c>
      <c r="CW131" s="31">
        <v>0</v>
      </c>
      <c r="CX131" s="31">
        <v>0</v>
      </c>
      <c r="CY131" s="31">
        <v>0</v>
      </c>
      <c r="CZ131" s="3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/>
      <c r="DQ131" s="31">
        <f>'[20]Pivot COR'!AB80</f>
        <v>-372.23</v>
      </c>
      <c r="DR131" s="31">
        <f>'[20]Pivot COR'!AC80</f>
        <v>0</v>
      </c>
      <c r="DS131" s="31">
        <f>'[20]Pivot COR'!AD80</f>
        <v>0</v>
      </c>
      <c r="DT131" s="31">
        <f>'[20]Pivot COR'!AE80</f>
        <v>-85.33</v>
      </c>
      <c r="DU131" s="31">
        <f>'[20]Pivot COR'!AF80</f>
        <v>0</v>
      </c>
      <c r="DV131" s="31">
        <f>'[20]Pivot COR'!AG80</f>
        <v>0</v>
      </c>
      <c r="DW131" s="60">
        <f>SUM('Gross Plant'!$AH131:$AM131)/SUM('Gross Plant'!$AH$157:$AM$157)*$DW$157</f>
        <v>0</v>
      </c>
      <c r="DX131" s="60">
        <f>-SUM('Gross Plant'!$AH131:$AM131)/SUM('Gross Plant'!$AH$157:$AM$157)*'Capital Spending'!D$12*Reserve!$DW$1</f>
        <v>0</v>
      </c>
      <c r="DY131" s="60">
        <f>-SUM('Gross Plant'!$AH131:$AM131)/SUM('Gross Plant'!$AH$157:$AM$157)*'Capital Spending'!E$12*Reserve!$DW$1</f>
        <v>0</v>
      </c>
      <c r="DZ131" s="60">
        <f>-SUM('Gross Plant'!$AH131:$AM131)/SUM('Gross Plant'!$AH$157:$AM$157)*'Capital Spending'!F$12*Reserve!$DW$1</f>
        <v>0</v>
      </c>
      <c r="EA131" s="60">
        <f>-SUM('Gross Plant'!$AH131:$AM131)/SUM('Gross Plant'!$AH$157:$AM$157)*'Capital Spending'!G$12*Reserve!$DW$1</f>
        <v>0</v>
      </c>
      <c r="EB131" s="60">
        <f>-SUM('Gross Plant'!$AH131:$AM131)/SUM('Gross Plant'!$AH$157:$AM$157)*'Capital Spending'!H$12*Reserve!$DW$1</f>
        <v>0</v>
      </c>
      <c r="EC131" s="60">
        <f>-SUM('Gross Plant'!$AH131:$AM131)/SUM('Gross Plant'!$AH$157:$AM$157)*'Capital Spending'!I$12*Reserve!$DW$1</f>
        <v>0</v>
      </c>
      <c r="ED131" s="60">
        <f>-SUM('Gross Plant'!$AH131:$AM131)/SUM('Gross Plant'!$AH$157:$AM$157)*'Capital Spending'!J$12*Reserve!$DW$1</f>
        <v>0</v>
      </c>
      <c r="EE131" s="60">
        <f>-SUM('Gross Plant'!$AH131:$AM131)/SUM('Gross Plant'!$AH$157:$AM$157)*'Capital Spending'!K$12*Reserve!$DW$1</f>
        <v>0</v>
      </c>
      <c r="EF131" s="60">
        <f>-SUM('Gross Plant'!$AH131:$AM131)/SUM('Gross Plant'!$AH$157:$AM$157)*'Capital Spending'!L$12*Reserve!$DW$1</f>
        <v>0</v>
      </c>
      <c r="EG131" s="60">
        <f>-SUM('Gross Plant'!$AH131:$AM131)/SUM('Gross Plant'!$AH$157:$AM$157)*'Capital Spending'!M$12*Reserve!$DW$1</f>
        <v>0</v>
      </c>
      <c r="EH131" s="60">
        <f>-SUM('Gross Plant'!$AH131:$AM131)/SUM('Gross Plant'!$AH$157:$AM$157)*'Capital Spending'!N$12*Reserve!$DW$1</f>
        <v>0</v>
      </c>
      <c r="EI131" s="60">
        <f>-SUM('Gross Plant'!$AH131:$AM131)/SUM('Gross Plant'!$AH$157:$AM$157)*'Capital Spending'!O$12*Reserve!$DW$1</f>
        <v>0</v>
      </c>
      <c r="EJ131" s="60">
        <f>-SUM('Gross Plant'!$AH131:$AM131)/SUM('Gross Plant'!$AH$157:$AM$157)*'Capital Spending'!P$12*Reserve!$DW$1</f>
        <v>0</v>
      </c>
      <c r="EK131" s="60">
        <f>-SUM('Gross Plant'!$AH131:$AM131)/SUM('Gross Plant'!$AH$157:$AM$157)*'Capital Spending'!Q$12*Reserve!$DW$1</f>
        <v>0</v>
      </c>
      <c r="EL131" s="60">
        <f>-SUM('Gross Plant'!$AH131:$AM131)/SUM('Gross Plant'!$AH$157:$AM$157)*'Capital Spending'!R$12*Reserve!$DW$1</f>
        <v>0</v>
      </c>
      <c r="EM131" s="60">
        <f>-SUM('Gross Plant'!$AH131:$AM131)/SUM('Gross Plant'!$AH$157:$AM$157)*'Capital Spending'!S$12*Reserve!$DW$1</f>
        <v>0</v>
      </c>
      <c r="EN131" s="60">
        <f>-SUM('Gross Plant'!$AH131:$AM131)/SUM('Gross Plant'!$AH$157:$AM$157)*'Capital Spending'!T$12*Reserve!$DW$1</f>
        <v>0</v>
      </c>
      <c r="EO131" s="60">
        <f>-SUM('Gross Plant'!$AH131:$AM131)/SUM('Gross Plant'!$AH$157:$AM$157)*'Capital Spending'!U$12*Reserve!$DW$1</f>
        <v>0</v>
      </c>
      <c r="EP131" s="60">
        <f>-SUM('Gross Plant'!$AH131:$AM131)/SUM('Gross Plant'!$AH$157:$AM$157)*'Capital Spending'!V$12*Reserve!$DW$1</f>
        <v>0</v>
      </c>
      <c r="EQ131" s="60">
        <f>-SUM('Gross Plant'!$AH131:$AM131)/SUM('Gross Plant'!$AH$157:$AM$157)*'Capital Spending'!W$12*Reserve!$DW$1</f>
        <v>0</v>
      </c>
    </row>
    <row r="132" spans="1:147">
      <c r="A132" s="51">
        <v>38400</v>
      </c>
      <c r="B132" t="s">
        <v>106</v>
      </c>
      <c r="C132" s="53">
        <f t="shared" si="188"/>
        <v>72220.333526076938</v>
      </c>
      <c r="D132" s="53">
        <f t="shared" si="158"/>
        <v>76960.481160999945</v>
      </c>
      <c r="E132" s="72">
        <f>'[20]Pivot End Balances'!AA81</f>
        <v>70268.72</v>
      </c>
      <c r="F132" s="41">
        <f t="shared" si="189"/>
        <v>70593.990000000005</v>
      </c>
      <c r="G132" s="41">
        <f t="shared" si="190"/>
        <v>70919.260000000009</v>
      </c>
      <c r="H132" s="41">
        <f t="shared" si="191"/>
        <v>71244.530000000013</v>
      </c>
      <c r="I132" s="41">
        <f t="shared" si="192"/>
        <v>71569.800000000017</v>
      </c>
      <c r="J132" s="41">
        <f t="shared" si="193"/>
        <v>71895.070000000022</v>
      </c>
      <c r="K132" s="41">
        <f t="shared" si="194"/>
        <v>72220.340000000026</v>
      </c>
      <c r="L132" s="41">
        <f t="shared" si="195"/>
        <v>72545.605992333352</v>
      </c>
      <c r="M132" s="41">
        <f t="shared" si="196"/>
        <v>72870.871984666679</v>
      </c>
      <c r="N132" s="41">
        <f t="shared" si="197"/>
        <v>73196.137977000006</v>
      </c>
      <c r="O132" s="41">
        <f t="shared" si="198"/>
        <v>73521.403969333332</v>
      </c>
      <c r="P132" s="41">
        <f t="shared" si="199"/>
        <v>73846.669961666659</v>
      </c>
      <c r="Q132" s="41">
        <f t="shared" si="200"/>
        <v>74171.935953999986</v>
      </c>
      <c r="R132" s="41">
        <f t="shared" si="201"/>
        <v>74497.201946333313</v>
      </c>
      <c r="S132" s="41">
        <f t="shared" si="202"/>
        <v>74822.467938666639</v>
      </c>
      <c r="T132" s="41">
        <f t="shared" si="203"/>
        <v>75147.733930999966</v>
      </c>
      <c r="U132" s="41">
        <f t="shared" si="204"/>
        <v>75449.858469333296</v>
      </c>
      <c r="V132" s="41">
        <f t="shared" si="205"/>
        <v>75751.983007666626</v>
      </c>
      <c r="W132" s="41">
        <f t="shared" si="206"/>
        <v>76054.107545999956</v>
      </c>
      <c r="X132" s="41">
        <f t="shared" si="207"/>
        <v>76356.232084333285</v>
      </c>
      <c r="Y132" s="41">
        <f t="shared" si="208"/>
        <v>76658.356622666615</v>
      </c>
      <c r="Z132" s="41">
        <f t="shared" si="209"/>
        <v>76960.481160999945</v>
      </c>
      <c r="AA132" s="41">
        <f t="shared" si="210"/>
        <v>77262.605699333275</v>
      </c>
      <c r="AB132" s="41">
        <f t="shared" si="211"/>
        <v>77564.730237666605</v>
      </c>
      <c r="AC132" s="41">
        <f t="shared" si="212"/>
        <v>77866.854775999935</v>
      </c>
      <c r="AD132" s="41">
        <f t="shared" si="213"/>
        <v>78168.979314333264</v>
      </c>
      <c r="AE132" s="41">
        <f t="shared" si="214"/>
        <v>78471.103852666594</v>
      </c>
      <c r="AF132" s="41">
        <f t="shared" si="215"/>
        <v>78773.228390999924</v>
      </c>
      <c r="AG132" s="23">
        <f t="shared" si="186"/>
        <v>76960</v>
      </c>
      <c r="AH132" s="83">
        <f>'[25]Kentucky Direct'!E62</f>
        <v>2.53E-2</v>
      </c>
      <c r="AI132" s="83">
        <f>'[25]Kentucky Direct'!F62</f>
        <v>2.35E-2</v>
      </c>
      <c r="AJ132" s="31">
        <f>'[20]Pivot Additions'!AB81</f>
        <v>325.27</v>
      </c>
      <c r="AK132" s="31">
        <f>'[20]Pivot Additions'!AC81</f>
        <v>325.27</v>
      </c>
      <c r="AL132" s="31">
        <f>'[20]Pivot Additions'!AD81</f>
        <v>325.27</v>
      </c>
      <c r="AM132" s="31">
        <f>'[20]Pivot Additions'!AE81</f>
        <v>325.27</v>
      </c>
      <c r="AN132" s="31">
        <f>'[20]Pivot Additions'!AF81</f>
        <v>325.27</v>
      </c>
      <c r="AO132" s="31">
        <f>'[20]Pivot Additions'!AG81</f>
        <v>325.27</v>
      </c>
      <c r="AP132" s="41">
        <f>IF('Net Plant'!I132&gt;0,'Gross Plant'!L132*$AH132/12,0)</f>
        <v>325.26599233333332</v>
      </c>
      <c r="AQ132" s="41">
        <f>IF('Net Plant'!J132&gt;0,'Gross Plant'!M132*$AH132/12,0)</f>
        <v>325.26599233333332</v>
      </c>
      <c r="AR132" s="41">
        <f>IF('Net Plant'!K132&gt;0,'Gross Plant'!N132*$AH132/12,0)</f>
        <v>325.26599233333332</v>
      </c>
      <c r="AS132" s="41">
        <f>IF('Net Plant'!L132&gt;0,'Gross Plant'!O132*$AH132/12,0)</f>
        <v>325.26599233333332</v>
      </c>
      <c r="AT132" s="41">
        <f>IF('Net Plant'!M132&gt;0,'Gross Plant'!P132*$AH132/12,0)</f>
        <v>325.26599233333332</v>
      </c>
      <c r="AU132" s="41">
        <f>IF('Net Plant'!N132&gt;0,'Gross Plant'!Q132*$AH132/12,0)</f>
        <v>325.26599233333332</v>
      </c>
      <c r="AV132" s="41">
        <f>IF('Net Plant'!O132&gt;0,'Gross Plant'!R132*$AH132/12,0)</f>
        <v>325.26599233333332</v>
      </c>
      <c r="AW132" s="41">
        <f>IF('Net Plant'!P132&gt;0,'Gross Plant'!S132*$AH132/12,0)</f>
        <v>325.26599233333332</v>
      </c>
      <c r="AX132" s="41">
        <f>IF('Net Plant'!Q132&gt;0,'Gross Plant'!T132*$AH132/12,0)</f>
        <v>325.26599233333332</v>
      </c>
      <c r="AY132" s="41">
        <f>IF('Net Plant'!R132&gt;0,'Gross Plant'!U132*$AI132/12,0)</f>
        <v>302.12453833333331</v>
      </c>
      <c r="AZ132" s="41">
        <f>IF('Net Plant'!S132&gt;0,'Gross Plant'!V132*$AI132/12,0)</f>
        <v>302.12453833333331</v>
      </c>
      <c r="BA132" s="41">
        <f>IF('Net Plant'!T132&gt;0,'Gross Plant'!W132*$AI132/12,0)</f>
        <v>302.12453833333331</v>
      </c>
      <c r="BB132" s="41">
        <f>IF('Net Plant'!U132&gt;0,'Gross Plant'!X132*$AI132/12,0)</f>
        <v>302.12453833333331</v>
      </c>
      <c r="BC132" s="41">
        <f>IF('Net Plant'!V132&gt;0,'Gross Plant'!Y132*$AI132/12,0)</f>
        <v>302.12453833333331</v>
      </c>
      <c r="BD132" s="41">
        <f>IF('Net Plant'!W132&gt;0,'Gross Plant'!Z132*$AI132/12,0)</f>
        <v>302.12453833333331</v>
      </c>
      <c r="BE132" s="41">
        <f>IF('Net Plant'!X132&gt;0,'Gross Plant'!AA132*$AI132/12,0)</f>
        <v>302.12453833333331</v>
      </c>
      <c r="BF132" s="41">
        <f>IF('Net Plant'!Y132&gt;0,'Gross Plant'!AB132*$AI132/12,0)</f>
        <v>302.12453833333331</v>
      </c>
      <c r="BG132" s="41">
        <f>IF('Net Plant'!Z132&gt;0,'Gross Plant'!AC132*$AI132/12,0)</f>
        <v>302.12453833333331</v>
      </c>
      <c r="BH132" s="41">
        <f>IF('Net Plant'!AA132&gt;0,'Gross Plant'!AD132*$AI132/12,0)</f>
        <v>302.12453833333331</v>
      </c>
      <c r="BI132" s="41">
        <f>IF('Net Plant'!AB132&gt;0,'Gross Plant'!AE132*$AI132/12,0)</f>
        <v>302.12453833333331</v>
      </c>
      <c r="BJ132" s="41">
        <f>IF('Net Plant'!AC132&gt;0,'Gross Plant'!AF132*$AI132/12,0)</f>
        <v>302.12453833333331</v>
      </c>
      <c r="BK132" s="23">
        <f t="shared" si="187"/>
        <v>3625.4944600000003</v>
      </c>
      <c r="BL132" s="41"/>
      <c r="BM132" s="31">
        <f>'[20]Pivot Retires'!AB81</f>
        <v>0</v>
      </c>
      <c r="BN132" s="31">
        <f>'[20]Pivot Retires'!AC81</f>
        <v>0</v>
      </c>
      <c r="BO132" s="31">
        <f>'[20]Pivot Retires'!AD81</f>
        <v>0</v>
      </c>
      <c r="BP132" s="31">
        <f>'[20]Pivot Retires'!AE81</f>
        <v>0</v>
      </c>
      <c r="BQ132" s="31">
        <f>'[20]Pivot Retires'!AF81</f>
        <v>0</v>
      </c>
      <c r="BR132" s="31">
        <f>'[20]Pivot Retires'!AG81</f>
        <v>0</v>
      </c>
      <c r="BS132" s="31">
        <f>'Gross Plant'!BQ132</f>
        <v>0</v>
      </c>
      <c r="BT132" s="41">
        <f>'Gross Plant'!BR132</f>
        <v>0</v>
      </c>
      <c r="BU132" s="41">
        <f>'Gross Plant'!BS132</f>
        <v>0</v>
      </c>
      <c r="BV132" s="41">
        <f>'Gross Plant'!BT132</f>
        <v>0</v>
      </c>
      <c r="BW132" s="41">
        <f>'Gross Plant'!BU132</f>
        <v>0</v>
      </c>
      <c r="BX132" s="41">
        <f>'Gross Plant'!BV132</f>
        <v>0</v>
      </c>
      <c r="BY132" s="41">
        <f>'Gross Plant'!BW132</f>
        <v>0</v>
      </c>
      <c r="BZ132" s="41">
        <f>'Gross Plant'!BX132</f>
        <v>0</v>
      </c>
      <c r="CA132" s="41">
        <f>'Gross Plant'!BY132</f>
        <v>0</v>
      </c>
      <c r="CB132" s="41">
        <f>'Gross Plant'!BZ132</f>
        <v>0</v>
      </c>
      <c r="CC132" s="41">
        <f>'Gross Plant'!CA132</f>
        <v>0</v>
      </c>
      <c r="CD132" s="41">
        <f>'Gross Plant'!CB132</f>
        <v>0</v>
      </c>
      <c r="CE132" s="41">
        <f>'Gross Plant'!CC132</f>
        <v>0</v>
      </c>
      <c r="CF132" s="41">
        <f>'Gross Plant'!CD132</f>
        <v>0</v>
      </c>
      <c r="CG132" s="41">
        <f>'Gross Plant'!CE132</f>
        <v>0</v>
      </c>
      <c r="CH132" s="41">
        <f>'Gross Plant'!CF132</f>
        <v>0</v>
      </c>
      <c r="CI132" s="41">
        <f>'Gross Plant'!CG132</f>
        <v>0</v>
      </c>
      <c r="CJ132" s="41">
        <f>'Gross Plant'!CH132</f>
        <v>0</v>
      </c>
      <c r="CK132" s="41">
        <f>'Gross Plant'!CI132</f>
        <v>0</v>
      </c>
      <c r="CL132" s="41">
        <f>'Gross Plant'!CJ132</f>
        <v>0</v>
      </c>
      <c r="CM132" s="41">
        <f>'Gross Plant'!CK132</f>
        <v>0</v>
      </c>
      <c r="CN132" s="41"/>
      <c r="CO132" s="31">
        <f>'[20]Pivot Transfers'!AB81</f>
        <v>0</v>
      </c>
      <c r="CP132" s="31">
        <f>'[20]Pivot Transfers'!AC81</f>
        <v>0</v>
      </c>
      <c r="CQ132" s="31">
        <f>'[20]Pivot Transfers'!AD81</f>
        <v>0</v>
      </c>
      <c r="CR132" s="31">
        <f>'[20]Pivot Transfers'!AE81</f>
        <v>0</v>
      </c>
      <c r="CS132" s="31">
        <f>'[20]Pivot Transfers'!AF81</f>
        <v>0</v>
      </c>
      <c r="CT132" s="31">
        <f>'[20]Pivot Transfers'!AG81</f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0</v>
      </c>
      <c r="DO132" s="41">
        <v>0</v>
      </c>
      <c r="DP132" s="41"/>
      <c r="DQ132" s="31">
        <f>'[20]Pivot COR'!AB81</f>
        <v>0</v>
      </c>
      <c r="DR132" s="31">
        <f>'[20]Pivot COR'!AC81</f>
        <v>0</v>
      </c>
      <c r="DS132" s="31">
        <f>'[20]Pivot COR'!AD81</f>
        <v>0</v>
      </c>
      <c r="DT132" s="31">
        <f>'[20]Pivot COR'!AE81</f>
        <v>0</v>
      </c>
      <c r="DU132" s="31">
        <f>'[20]Pivot COR'!AF81</f>
        <v>0</v>
      </c>
      <c r="DV132" s="31">
        <f>'[20]Pivot COR'!AG81</f>
        <v>0</v>
      </c>
      <c r="DW132" s="60">
        <f>SUM('Gross Plant'!$AH132:$AM132)/SUM('Gross Plant'!$AH$157:$AM$157)*$DW$157</f>
        <v>0</v>
      </c>
      <c r="DX132" s="60">
        <f>-SUM('Gross Plant'!$AH132:$AM132)/SUM('Gross Plant'!$AH$157:$AM$157)*'Capital Spending'!D$12*Reserve!$DW$1</f>
        <v>0</v>
      </c>
      <c r="DY132" s="60">
        <f>-SUM('Gross Plant'!$AH132:$AM132)/SUM('Gross Plant'!$AH$157:$AM$157)*'Capital Spending'!E$12*Reserve!$DW$1</f>
        <v>0</v>
      </c>
      <c r="DZ132" s="60">
        <f>-SUM('Gross Plant'!$AH132:$AM132)/SUM('Gross Plant'!$AH$157:$AM$157)*'Capital Spending'!F$12*Reserve!$DW$1</f>
        <v>0</v>
      </c>
      <c r="EA132" s="60">
        <f>-SUM('Gross Plant'!$AH132:$AM132)/SUM('Gross Plant'!$AH$157:$AM$157)*'Capital Spending'!G$12*Reserve!$DW$1</f>
        <v>0</v>
      </c>
      <c r="EB132" s="60">
        <f>-SUM('Gross Plant'!$AH132:$AM132)/SUM('Gross Plant'!$AH$157:$AM$157)*'Capital Spending'!H$12*Reserve!$DW$1</f>
        <v>0</v>
      </c>
      <c r="EC132" s="60">
        <f>-SUM('Gross Plant'!$AH132:$AM132)/SUM('Gross Plant'!$AH$157:$AM$157)*'Capital Spending'!I$12*Reserve!$DW$1</f>
        <v>0</v>
      </c>
      <c r="ED132" s="60">
        <f>-SUM('Gross Plant'!$AH132:$AM132)/SUM('Gross Plant'!$AH$157:$AM$157)*'Capital Spending'!J$12*Reserve!$DW$1</f>
        <v>0</v>
      </c>
      <c r="EE132" s="60">
        <f>-SUM('Gross Plant'!$AH132:$AM132)/SUM('Gross Plant'!$AH$157:$AM$157)*'Capital Spending'!K$12*Reserve!$DW$1</f>
        <v>0</v>
      </c>
      <c r="EF132" s="60">
        <f>-SUM('Gross Plant'!$AH132:$AM132)/SUM('Gross Plant'!$AH$157:$AM$157)*'Capital Spending'!L$12*Reserve!$DW$1</f>
        <v>0</v>
      </c>
      <c r="EG132" s="60">
        <f>-SUM('Gross Plant'!$AH132:$AM132)/SUM('Gross Plant'!$AH$157:$AM$157)*'Capital Spending'!M$12*Reserve!$DW$1</f>
        <v>0</v>
      </c>
      <c r="EH132" s="60">
        <f>-SUM('Gross Plant'!$AH132:$AM132)/SUM('Gross Plant'!$AH$157:$AM$157)*'Capital Spending'!N$12*Reserve!$DW$1</f>
        <v>0</v>
      </c>
      <c r="EI132" s="60">
        <f>-SUM('Gross Plant'!$AH132:$AM132)/SUM('Gross Plant'!$AH$157:$AM$157)*'Capital Spending'!O$12*Reserve!$DW$1</f>
        <v>0</v>
      </c>
      <c r="EJ132" s="60">
        <f>-SUM('Gross Plant'!$AH132:$AM132)/SUM('Gross Plant'!$AH$157:$AM$157)*'Capital Spending'!P$12*Reserve!$DW$1</f>
        <v>0</v>
      </c>
      <c r="EK132" s="60">
        <f>-SUM('Gross Plant'!$AH132:$AM132)/SUM('Gross Plant'!$AH$157:$AM$157)*'Capital Spending'!Q$12*Reserve!$DW$1</f>
        <v>0</v>
      </c>
      <c r="EL132" s="60">
        <f>-SUM('Gross Plant'!$AH132:$AM132)/SUM('Gross Plant'!$AH$157:$AM$157)*'Capital Spending'!R$12*Reserve!$DW$1</f>
        <v>0</v>
      </c>
      <c r="EM132" s="60">
        <f>-SUM('Gross Plant'!$AH132:$AM132)/SUM('Gross Plant'!$AH$157:$AM$157)*'Capital Spending'!S$12*Reserve!$DW$1</f>
        <v>0</v>
      </c>
      <c r="EN132" s="60">
        <f>-SUM('Gross Plant'!$AH132:$AM132)/SUM('Gross Plant'!$AH$157:$AM$157)*'Capital Spending'!T$12*Reserve!$DW$1</f>
        <v>0</v>
      </c>
      <c r="EO132" s="60">
        <f>-SUM('Gross Plant'!$AH132:$AM132)/SUM('Gross Plant'!$AH$157:$AM$157)*'Capital Spending'!U$12*Reserve!$DW$1</f>
        <v>0</v>
      </c>
      <c r="EP132" s="60">
        <f>-SUM('Gross Plant'!$AH132:$AM132)/SUM('Gross Plant'!$AH$157:$AM$157)*'Capital Spending'!V$12*Reserve!$DW$1</f>
        <v>0</v>
      </c>
      <c r="EQ132" s="60">
        <f>-SUM('Gross Plant'!$AH132:$AM132)/SUM('Gross Plant'!$AH$157:$AM$157)*'Capital Spending'!W$12*Reserve!$DW$1</f>
        <v>0</v>
      </c>
    </row>
    <row r="133" spans="1:147">
      <c r="A133" s="51">
        <v>38500</v>
      </c>
      <c r="B133" t="s">
        <v>60</v>
      </c>
      <c r="C133" s="53">
        <f t="shared" si="188"/>
        <v>2591259.9568336639</v>
      </c>
      <c r="D133" s="53">
        <f t="shared" si="158"/>
        <v>2791804.6332062902</v>
      </c>
      <c r="E133" s="72">
        <f>'[20]Pivot End Balances'!AA82</f>
        <v>2507663.81</v>
      </c>
      <c r="F133" s="41">
        <f t="shared" si="189"/>
        <v>2521513.29</v>
      </c>
      <c r="G133" s="41">
        <f t="shared" si="190"/>
        <v>2535301.2300000004</v>
      </c>
      <c r="H133" s="41">
        <f t="shared" si="191"/>
        <v>2549154.8500000006</v>
      </c>
      <c r="I133" s="41">
        <f t="shared" si="192"/>
        <v>2563045.6700000004</v>
      </c>
      <c r="J133" s="41">
        <f t="shared" si="193"/>
        <v>2576980.5000000005</v>
      </c>
      <c r="K133" s="41">
        <f t="shared" si="194"/>
        <v>2591027.0900000003</v>
      </c>
      <c r="L133" s="41">
        <f t="shared" si="195"/>
        <v>2605054.9834628962</v>
      </c>
      <c r="M133" s="41">
        <f t="shared" si="196"/>
        <v>2619106.485959738</v>
      </c>
      <c r="N133" s="41">
        <f t="shared" si="197"/>
        <v>2633185.5100035546</v>
      </c>
      <c r="O133" s="41">
        <f t="shared" si="198"/>
        <v>2647300.8810288347</v>
      </c>
      <c r="P133" s="41">
        <f t="shared" si="199"/>
        <v>2661439.8583073751</v>
      </c>
      <c r="Q133" s="41">
        <f t="shared" si="200"/>
        <v>2675605.280075232</v>
      </c>
      <c r="R133" s="41">
        <f t="shared" si="201"/>
        <v>2689799.5414571003</v>
      </c>
      <c r="S133" s="41">
        <f t="shared" si="202"/>
        <v>2704024.9868315556</v>
      </c>
      <c r="T133" s="41">
        <f t="shared" si="203"/>
        <v>2718288.6085564899</v>
      </c>
      <c r="U133" s="41">
        <f t="shared" si="204"/>
        <v>2730471.0902436799</v>
      </c>
      <c r="V133" s="41">
        <f t="shared" si="205"/>
        <v>2742681.1016563778</v>
      </c>
      <c r="W133" s="41">
        <f t="shared" si="206"/>
        <v>2754911.1159114563</v>
      </c>
      <c r="X133" s="41">
        <f t="shared" si="207"/>
        <v>2767168.5445806612</v>
      </c>
      <c r="Y133" s="41">
        <f t="shared" si="208"/>
        <v>2779430.2299713055</v>
      </c>
      <c r="Z133" s="41">
        <f t="shared" si="209"/>
        <v>2791702.3510015784</v>
      </c>
      <c r="AA133" s="41">
        <f t="shared" si="210"/>
        <v>2803992.1515038232</v>
      </c>
      <c r="AB133" s="41">
        <f t="shared" si="211"/>
        <v>2816295.5181638305</v>
      </c>
      <c r="AC133" s="41">
        <f t="shared" si="212"/>
        <v>2828613.131631562</v>
      </c>
      <c r="AD133" s="41">
        <f t="shared" si="213"/>
        <v>2840947.9926534863</v>
      </c>
      <c r="AE133" s="41">
        <f t="shared" si="214"/>
        <v>2853295.8167568892</v>
      </c>
      <c r="AF133" s="41">
        <f t="shared" si="215"/>
        <v>2865662.5790506341</v>
      </c>
      <c r="AG133" s="23">
        <f t="shared" si="186"/>
        <v>2791805</v>
      </c>
      <c r="AH133" s="83">
        <f>'[25]Kentucky Direct'!E63</f>
        <v>3.1800000000000002E-2</v>
      </c>
      <c r="AI133" s="83">
        <f>'[25]Kentucky Direct'!F63</f>
        <v>2.7099999999999999E-2</v>
      </c>
      <c r="AJ133" s="31">
        <f>'[20]Pivot Additions'!AB82</f>
        <v>13849.48</v>
      </c>
      <c r="AK133" s="31">
        <f>'[20]Pivot Additions'!AC82</f>
        <v>13851.7</v>
      </c>
      <c r="AL133" s="31">
        <f>'[20]Pivot Additions'!AD82</f>
        <v>13853.62</v>
      </c>
      <c r="AM133" s="31">
        <f>'[20]Pivot Additions'!AE82</f>
        <v>13890.82</v>
      </c>
      <c r="AN133" s="31">
        <f>'[20]Pivot Additions'!AF82</f>
        <v>13934.83</v>
      </c>
      <c r="AO133" s="31">
        <f>'[20]Pivot Additions'!AG82</f>
        <v>14046.59</v>
      </c>
      <c r="AP133" s="41">
        <f>IF('Net Plant'!I133&gt;0,'Gross Plant'!L133*$AH133/12,0)</f>
        <v>14027.893462895947</v>
      </c>
      <c r="AQ133" s="41">
        <f>IF('Net Plant'!J133&gt;0,'Gross Plant'!M133*$AH133/12,0)</f>
        <v>14051.502496841598</v>
      </c>
      <c r="AR133" s="41">
        <f>IF('Net Plant'!K133&gt;0,'Gross Plant'!N133*$AH133/12,0)</f>
        <v>14079.024043816835</v>
      </c>
      <c r="AS133" s="41">
        <f>IF('Net Plant'!L133&gt;0,'Gross Plant'!O133*$AH133/12,0)</f>
        <v>14115.371025280258</v>
      </c>
      <c r="AT133" s="41">
        <f>IF('Net Plant'!M133&gt;0,'Gross Plant'!P133*$AH133/12,0)</f>
        <v>14138.977278540608</v>
      </c>
      <c r="AU133" s="41">
        <f>IF('Net Plant'!N133&gt;0,'Gross Plant'!Q133*$AH133/12,0)</f>
        <v>14165.421767857124</v>
      </c>
      <c r="AV133" s="41">
        <f>IF('Net Plant'!O133&gt;0,'Gross Plant'!R133*$AH133/12,0)</f>
        <v>14194.261381868389</v>
      </c>
      <c r="AW133" s="41">
        <f>IF('Net Plant'!P133&gt;0,'Gross Plant'!S133*$AH133/12,0)</f>
        <v>14225.445374455134</v>
      </c>
      <c r="AX133" s="41">
        <f>IF('Net Plant'!Q133&gt;0,'Gross Plant'!T133*$AH133/12,0)</f>
        <v>14263.621724934108</v>
      </c>
      <c r="AY133" s="41">
        <f>IF('Net Plant'!R133&gt;0,'Gross Plant'!U133*$AI133/12,0)</f>
        <v>12182.481687190064</v>
      </c>
      <c r="AZ133" s="41">
        <f>IF('Net Plant'!S133&gt;0,'Gross Plant'!V133*$AI133/12,0)</f>
        <v>12210.011412697693</v>
      </c>
      <c r="BA133" s="41">
        <f>IF('Net Plant'!T133&gt;0,'Gross Plant'!W133*$AI133/12,0)</f>
        <v>12230.014255078546</v>
      </c>
      <c r="BB133" s="41">
        <f>IF('Net Plant'!U133&gt;0,'Gross Plant'!X133*$AI133/12,0)</f>
        <v>12257.428669204935</v>
      </c>
      <c r="BC133" s="41">
        <f>IF('Net Plant'!V133&gt;0,'Gross Plant'!Y133*$AI133/12,0)</f>
        <v>12261.685390644197</v>
      </c>
      <c r="BD133" s="41">
        <f>IF('Net Plant'!W133&gt;0,'Gross Plant'!Z133*$AI133/12,0)</f>
        <v>12272.121030273012</v>
      </c>
      <c r="BE133" s="41">
        <f>IF('Net Plant'!X133&gt;0,'Gross Plant'!AA133*$AI133/12,0)</f>
        <v>12289.800502244723</v>
      </c>
      <c r="BF133" s="41">
        <f>IF('Net Plant'!Y133&gt;0,'Gross Plant'!AB133*$AI133/12,0)</f>
        <v>12303.366660007081</v>
      </c>
      <c r="BG133" s="41">
        <f>IF('Net Plant'!Z133&gt;0,'Gross Plant'!AC133*$AI133/12,0)</f>
        <v>12317.61346773152</v>
      </c>
      <c r="BH133" s="41">
        <f>IF('Net Plant'!AA133&gt;0,'Gross Plant'!AD133*$AI133/12,0)</f>
        <v>12334.861021924182</v>
      </c>
      <c r="BI133" s="41">
        <f>IF('Net Plant'!AB133&gt;0,'Gross Plant'!AE133*$AI133/12,0)</f>
        <v>12347.824103402723</v>
      </c>
      <c r="BJ133" s="41">
        <f>IF('Net Plant'!AC133&gt;0,'Gross Plant'!AF133*$AI133/12,0)</f>
        <v>12366.762293744847</v>
      </c>
      <c r="BK133" s="23">
        <f t="shared" si="187"/>
        <v>147373.97049414355</v>
      </c>
      <c r="BL133" s="41"/>
      <c r="BM133" s="31">
        <f>'[20]Pivot Retires'!AB82</f>
        <v>0</v>
      </c>
      <c r="BN133" s="31">
        <f>'[20]Pivot Retires'!AC82</f>
        <v>0</v>
      </c>
      <c r="BO133" s="31">
        <f>'[20]Pivot Retires'!AD82</f>
        <v>0</v>
      </c>
      <c r="BP133" s="31">
        <f>'[20]Pivot Retires'!AE82</f>
        <v>0</v>
      </c>
      <c r="BQ133" s="31">
        <f>'[20]Pivot Retires'!AF82</f>
        <v>0</v>
      </c>
      <c r="BR133" s="31">
        <f>'[20]Pivot Retires'!AG82</f>
        <v>0</v>
      </c>
      <c r="BS133" s="31">
        <f>'Gross Plant'!BQ133</f>
        <v>0</v>
      </c>
      <c r="BT133" s="41">
        <f>'Gross Plant'!BR133</f>
        <v>0</v>
      </c>
      <c r="BU133" s="41">
        <f>'Gross Plant'!BS133</f>
        <v>0</v>
      </c>
      <c r="BV133" s="41">
        <f>'Gross Plant'!BT133</f>
        <v>0</v>
      </c>
      <c r="BW133" s="41">
        <f>'Gross Plant'!BU133</f>
        <v>0</v>
      </c>
      <c r="BX133" s="41">
        <f>'Gross Plant'!BV133</f>
        <v>0</v>
      </c>
      <c r="BY133" s="41">
        <f>'Gross Plant'!BW133</f>
        <v>0</v>
      </c>
      <c r="BZ133" s="41">
        <f>'Gross Plant'!BX133</f>
        <v>0</v>
      </c>
      <c r="CA133" s="41">
        <f>'Gross Plant'!BY133</f>
        <v>0</v>
      </c>
      <c r="CB133" s="41">
        <f>'Gross Plant'!BZ133</f>
        <v>0</v>
      </c>
      <c r="CC133" s="41">
        <f>'Gross Plant'!CA133</f>
        <v>0</v>
      </c>
      <c r="CD133" s="41">
        <f>'Gross Plant'!CB133</f>
        <v>0</v>
      </c>
      <c r="CE133" s="41">
        <f>'Gross Plant'!CC133</f>
        <v>0</v>
      </c>
      <c r="CF133" s="41">
        <f>'Gross Plant'!CD133</f>
        <v>0</v>
      </c>
      <c r="CG133" s="41">
        <f>'Gross Plant'!CE133</f>
        <v>0</v>
      </c>
      <c r="CH133" s="41">
        <f>'Gross Plant'!CF133</f>
        <v>0</v>
      </c>
      <c r="CI133" s="41">
        <f>'Gross Plant'!CG133</f>
        <v>0</v>
      </c>
      <c r="CJ133" s="41">
        <f>'Gross Plant'!CH133</f>
        <v>0</v>
      </c>
      <c r="CK133" s="41">
        <f>'Gross Plant'!CI133</f>
        <v>0</v>
      </c>
      <c r="CL133" s="41">
        <f>'Gross Plant'!CJ133</f>
        <v>0</v>
      </c>
      <c r="CM133" s="41">
        <f>'Gross Plant'!CK133</f>
        <v>0</v>
      </c>
      <c r="CN133" s="41"/>
      <c r="CO133" s="31">
        <f>'[20]Pivot Transfers'!AB82</f>
        <v>0</v>
      </c>
      <c r="CP133" s="31">
        <f>'[20]Pivot Transfers'!AC82</f>
        <v>0</v>
      </c>
      <c r="CQ133" s="31">
        <f>'[20]Pivot Transfers'!AD82</f>
        <v>0</v>
      </c>
      <c r="CR133" s="31">
        <f>'[20]Pivot Transfers'!AE82</f>
        <v>0</v>
      </c>
      <c r="CS133" s="31">
        <f>'[20]Pivot Transfers'!AF82</f>
        <v>0</v>
      </c>
      <c r="CT133" s="31">
        <f>'[20]Pivot Transfers'!AG82</f>
        <v>0</v>
      </c>
      <c r="CU133" s="31">
        <v>0</v>
      </c>
      <c r="CV133" s="31">
        <v>0</v>
      </c>
      <c r="CW133" s="31">
        <v>0</v>
      </c>
      <c r="CX133" s="31">
        <v>0</v>
      </c>
      <c r="CY133" s="31">
        <v>0</v>
      </c>
      <c r="CZ133" s="3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/>
      <c r="DQ133" s="31">
        <f>'[20]Pivot COR'!AB82</f>
        <v>0</v>
      </c>
      <c r="DR133" s="31">
        <f>'[20]Pivot COR'!AC82</f>
        <v>-63.76</v>
      </c>
      <c r="DS133" s="31">
        <f>'[20]Pivot COR'!AD82</f>
        <v>0</v>
      </c>
      <c r="DT133" s="31">
        <f>'[20]Pivot COR'!AE82</f>
        <v>0</v>
      </c>
      <c r="DU133" s="31">
        <f>'[20]Pivot COR'!AF82</f>
        <v>0</v>
      </c>
      <c r="DV133" s="31">
        <f>'[20]Pivot COR'!AG82</f>
        <v>0</v>
      </c>
      <c r="DW133" s="60">
        <f>SUM('Gross Plant'!$AH133:$AM133)/SUM('Gross Plant'!$AH$157:$AM$157)*$DW$157</f>
        <v>0</v>
      </c>
      <c r="DX133" s="60">
        <f>-SUM('Gross Plant'!$AH133:$AM133)/SUM('Gross Plant'!$AH$157:$AM$157)*'Capital Spending'!D$12*Reserve!$DW$1</f>
        <v>0</v>
      </c>
      <c r="DY133" s="60">
        <f>-SUM('Gross Plant'!$AH133:$AM133)/SUM('Gross Plant'!$AH$157:$AM$157)*'Capital Spending'!E$12*Reserve!$DW$1</f>
        <v>0</v>
      </c>
      <c r="DZ133" s="60">
        <f>-SUM('Gross Plant'!$AH133:$AM133)/SUM('Gross Plant'!$AH$157:$AM$157)*'Capital Spending'!F$12*Reserve!$DW$1</f>
        <v>0</v>
      </c>
      <c r="EA133" s="60">
        <f>-SUM('Gross Plant'!$AH133:$AM133)/SUM('Gross Plant'!$AH$157:$AM$157)*'Capital Spending'!G$12*Reserve!$DW$1</f>
        <v>0</v>
      </c>
      <c r="EB133" s="60">
        <f>-SUM('Gross Plant'!$AH133:$AM133)/SUM('Gross Plant'!$AH$157:$AM$157)*'Capital Spending'!H$12*Reserve!$DW$1</f>
        <v>0</v>
      </c>
      <c r="EC133" s="60">
        <f>-SUM('Gross Plant'!$AH133:$AM133)/SUM('Gross Plant'!$AH$157:$AM$157)*'Capital Spending'!I$12*Reserve!$DW$1</f>
        <v>0</v>
      </c>
      <c r="ED133" s="60">
        <f>-SUM('Gross Plant'!$AH133:$AM133)/SUM('Gross Plant'!$AH$157:$AM$157)*'Capital Spending'!J$12*Reserve!$DW$1</f>
        <v>0</v>
      </c>
      <c r="EE133" s="60">
        <f>-SUM('Gross Plant'!$AH133:$AM133)/SUM('Gross Plant'!$AH$157:$AM$157)*'Capital Spending'!K$12*Reserve!$DW$1</f>
        <v>0</v>
      </c>
      <c r="EF133" s="60">
        <f>-SUM('Gross Plant'!$AH133:$AM133)/SUM('Gross Plant'!$AH$157:$AM$157)*'Capital Spending'!L$12*Reserve!$DW$1</f>
        <v>0</v>
      </c>
      <c r="EG133" s="60">
        <f>-SUM('Gross Plant'!$AH133:$AM133)/SUM('Gross Plant'!$AH$157:$AM$157)*'Capital Spending'!M$12*Reserve!$DW$1</f>
        <v>0</v>
      </c>
      <c r="EH133" s="60">
        <f>-SUM('Gross Plant'!$AH133:$AM133)/SUM('Gross Plant'!$AH$157:$AM$157)*'Capital Spending'!N$12*Reserve!$DW$1</f>
        <v>0</v>
      </c>
      <c r="EI133" s="60">
        <f>-SUM('Gross Plant'!$AH133:$AM133)/SUM('Gross Plant'!$AH$157:$AM$157)*'Capital Spending'!O$12*Reserve!$DW$1</f>
        <v>0</v>
      </c>
      <c r="EJ133" s="60">
        <f>-SUM('Gross Plant'!$AH133:$AM133)/SUM('Gross Plant'!$AH$157:$AM$157)*'Capital Spending'!P$12*Reserve!$DW$1</f>
        <v>0</v>
      </c>
      <c r="EK133" s="60">
        <f>-SUM('Gross Plant'!$AH133:$AM133)/SUM('Gross Plant'!$AH$157:$AM$157)*'Capital Spending'!Q$12*Reserve!$DW$1</f>
        <v>0</v>
      </c>
      <c r="EL133" s="60">
        <f>-SUM('Gross Plant'!$AH133:$AM133)/SUM('Gross Plant'!$AH$157:$AM$157)*'Capital Spending'!R$12*Reserve!$DW$1</f>
        <v>0</v>
      </c>
      <c r="EM133" s="60">
        <f>-SUM('Gross Plant'!$AH133:$AM133)/SUM('Gross Plant'!$AH$157:$AM$157)*'Capital Spending'!S$12*Reserve!$DW$1</f>
        <v>0</v>
      </c>
      <c r="EN133" s="60">
        <f>-SUM('Gross Plant'!$AH133:$AM133)/SUM('Gross Plant'!$AH$157:$AM$157)*'Capital Spending'!T$12*Reserve!$DW$1</f>
        <v>0</v>
      </c>
      <c r="EO133" s="60">
        <f>-SUM('Gross Plant'!$AH133:$AM133)/SUM('Gross Plant'!$AH$157:$AM$157)*'Capital Spending'!U$12*Reserve!$DW$1</f>
        <v>0</v>
      </c>
      <c r="EP133" s="60">
        <f>-SUM('Gross Plant'!$AH133:$AM133)/SUM('Gross Plant'!$AH$157:$AM$157)*'Capital Spending'!V$12*Reserve!$DW$1</f>
        <v>0</v>
      </c>
      <c r="EQ133" s="60">
        <f>-SUM('Gross Plant'!$AH133:$AM133)/SUM('Gross Plant'!$AH$157:$AM$157)*'Capital Spending'!W$12*Reserve!$DW$1</f>
        <v>0</v>
      </c>
    </row>
    <row r="134" spans="1:147">
      <c r="A134" s="51">
        <v>38900</v>
      </c>
      <c r="B134" t="s">
        <v>61</v>
      </c>
      <c r="C134" s="53">
        <f t="shared" si="188"/>
        <v>0</v>
      </c>
      <c r="D134" s="53">
        <f t="shared" si="158"/>
        <v>0</v>
      </c>
      <c r="E134" s="72">
        <f>'[20]Pivot End Balances'!AA83</f>
        <v>0</v>
      </c>
      <c r="F134" s="41">
        <f t="shared" si="189"/>
        <v>0</v>
      </c>
      <c r="G134" s="41">
        <f t="shared" si="190"/>
        <v>0</v>
      </c>
      <c r="H134" s="41">
        <f t="shared" si="191"/>
        <v>0</v>
      </c>
      <c r="I134" s="41">
        <f t="shared" si="192"/>
        <v>0</v>
      </c>
      <c r="J134" s="41">
        <f t="shared" si="193"/>
        <v>0</v>
      </c>
      <c r="K134" s="41">
        <f t="shared" si="194"/>
        <v>0</v>
      </c>
      <c r="L134" s="41">
        <f t="shared" si="195"/>
        <v>0</v>
      </c>
      <c r="M134" s="41">
        <f t="shared" si="196"/>
        <v>0</v>
      </c>
      <c r="N134" s="41">
        <f t="shared" si="197"/>
        <v>0</v>
      </c>
      <c r="O134" s="41">
        <f t="shared" si="198"/>
        <v>0</v>
      </c>
      <c r="P134" s="41">
        <f t="shared" si="199"/>
        <v>0</v>
      </c>
      <c r="Q134" s="41">
        <f t="shared" si="200"/>
        <v>0</v>
      </c>
      <c r="R134" s="41">
        <f t="shared" si="201"/>
        <v>0</v>
      </c>
      <c r="S134" s="41">
        <f t="shared" si="202"/>
        <v>0</v>
      </c>
      <c r="T134" s="41">
        <f t="shared" si="203"/>
        <v>0</v>
      </c>
      <c r="U134" s="41">
        <f t="shared" si="204"/>
        <v>0</v>
      </c>
      <c r="V134" s="41">
        <f t="shared" si="205"/>
        <v>0</v>
      </c>
      <c r="W134" s="41">
        <f t="shared" si="206"/>
        <v>0</v>
      </c>
      <c r="X134" s="41">
        <f t="shared" si="207"/>
        <v>0</v>
      </c>
      <c r="Y134" s="41">
        <f t="shared" si="208"/>
        <v>0</v>
      </c>
      <c r="Z134" s="41">
        <f t="shared" si="209"/>
        <v>0</v>
      </c>
      <c r="AA134" s="41">
        <f t="shared" si="210"/>
        <v>0</v>
      </c>
      <c r="AB134" s="41">
        <f t="shared" si="211"/>
        <v>0</v>
      </c>
      <c r="AC134" s="41">
        <f t="shared" si="212"/>
        <v>0</v>
      </c>
      <c r="AD134" s="41">
        <f t="shared" si="213"/>
        <v>0</v>
      </c>
      <c r="AE134" s="41">
        <f t="shared" si="214"/>
        <v>0</v>
      </c>
      <c r="AF134" s="41">
        <f t="shared" si="215"/>
        <v>0</v>
      </c>
      <c r="AG134" s="23">
        <f t="shared" si="186"/>
        <v>0</v>
      </c>
      <c r="AH134" s="83">
        <f>'[25]Kentucky Direct'!E66</f>
        <v>0</v>
      </c>
      <c r="AI134" s="83">
        <f>'[25]Kentucky Direct'!F66</f>
        <v>0</v>
      </c>
      <c r="AJ134" s="31">
        <f>'[20]Pivot Additions'!AB83</f>
        <v>0</v>
      </c>
      <c r="AK134" s="31">
        <f>'[20]Pivot Additions'!AC83</f>
        <v>0</v>
      </c>
      <c r="AL134" s="31">
        <f>'[20]Pivot Additions'!AD83</f>
        <v>0</v>
      </c>
      <c r="AM134" s="31">
        <f>'[20]Pivot Additions'!AE83</f>
        <v>0</v>
      </c>
      <c r="AN134" s="31">
        <f>'[20]Pivot Additions'!AF83</f>
        <v>0</v>
      </c>
      <c r="AO134" s="31">
        <f>'[20]Pivot Additions'!AG83</f>
        <v>0</v>
      </c>
      <c r="AP134" s="41">
        <f>IF('Net Plant'!I134&gt;0,'Gross Plant'!L134*$AH134/12,0)</f>
        <v>0</v>
      </c>
      <c r="AQ134" s="41">
        <f>IF('Net Plant'!J134&gt;0,'Gross Plant'!M134*$AH134/12,0)</f>
        <v>0</v>
      </c>
      <c r="AR134" s="41">
        <f>IF('Net Plant'!K134&gt;0,'Gross Plant'!N134*$AH134/12,0)</f>
        <v>0</v>
      </c>
      <c r="AS134" s="41">
        <f>IF('Net Plant'!L134&gt;0,'Gross Plant'!O134*$AH134/12,0)</f>
        <v>0</v>
      </c>
      <c r="AT134" s="41">
        <f>IF('Net Plant'!M134&gt;0,'Gross Plant'!P134*$AH134/12,0)</f>
        <v>0</v>
      </c>
      <c r="AU134" s="41">
        <f>IF('Net Plant'!N134&gt;0,'Gross Plant'!Q134*$AH134/12,0)</f>
        <v>0</v>
      </c>
      <c r="AV134" s="41">
        <f>IF('Net Plant'!O134&gt;0,'Gross Plant'!R134*$AH134/12,0)</f>
        <v>0</v>
      </c>
      <c r="AW134" s="41">
        <f>IF('Net Plant'!P134&gt;0,'Gross Plant'!S134*$AH134/12,0)</f>
        <v>0</v>
      </c>
      <c r="AX134" s="41">
        <f>IF('Net Plant'!Q134&gt;0,'Gross Plant'!T134*$AH134/12,0)</f>
        <v>0</v>
      </c>
      <c r="AY134" s="41">
        <f>IF('Net Plant'!R134&gt;0,'Gross Plant'!U134*$AI134/12,0)</f>
        <v>0</v>
      </c>
      <c r="AZ134" s="41">
        <f>IF('Net Plant'!S134&gt;0,'Gross Plant'!V134*$AI134/12,0)</f>
        <v>0</v>
      </c>
      <c r="BA134" s="41">
        <f>IF('Net Plant'!T134&gt;0,'Gross Plant'!W134*$AI134/12,0)</f>
        <v>0</v>
      </c>
      <c r="BB134" s="41">
        <f>IF('Net Plant'!U134&gt;0,'Gross Plant'!X134*$AI134/12,0)</f>
        <v>0</v>
      </c>
      <c r="BC134" s="41">
        <f>IF('Net Plant'!V134&gt;0,'Gross Plant'!Y134*$AI134/12,0)</f>
        <v>0</v>
      </c>
      <c r="BD134" s="41">
        <f>IF('Net Plant'!W134&gt;0,'Gross Plant'!Z134*$AI134/12,0)</f>
        <v>0</v>
      </c>
      <c r="BE134" s="41">
        <f>IF('Net Plant'!X134&gt;0,'Gross Plant'!AA134*$AI134/12,0)</f>
        <v>0</v>
      </c>
      <c r="BF134" s="41">
        <f>IF('Net Plant'!Y134&gt;0,'Gross Plant'!AB134*$AI134/12,0)</f>
        <v>0</v>
      </c>
      <c r="BG134" s="41">
        <f>IF('Net Plant'!Z134&gt;0,'Gross Plant'!AC134*$AI134/12,0)</f>
        <v>0</v>
      </c>
      <c r="BH134" s="41">
        <f>IF('Net Plant'!AA134&gt;0,'Gross Plant'!AD134*$AI134/12,0)</f>
        <v>0</v>
      </c>
      <c r="BI134" s="41">
        <f>IF('Net Plant'!AB134&gt;0,'Gross Plant'!AE134*$AI134/12,0)</f>
        <v>0</v>
      </c>
      <c r="BJ134" s="41">
        <f>IF('Net Plant'!AC134&gt;0,'Gross Plant'!AF134*$AI134/12,0)</f>
        <v>0</v>
      </c>
      <c r="BK134" s="23">
        <f t="shared" si="187"/>
        <v>0</v>
      </c>
      <c r="BL134" s="41"/>
      <c r="BM134" s="31">
        <f>'[20]Pivot Retires'!AB83</f>
        <v>0</v>
      </c>
      <c r="BN134" s="31">
        <f>'[20]Pivot Retires'!AC83</f>
        <v>0</v>
      </c>
      <c r="BO134" s="31">
        <f>'[20]Pivot Retires'!AD83</f>
        <v>0</v>
      </c>
      <c r="BP134" s="31">
        <f>'[20]Pivot Retires'!AE83</f>
        <v>0</v>
      </c>
      <c r="BQ134" s="31">
        <f>'[20]Pivot Retires'!AF83</f>
        <v>0</v>
      </c>
      <c r="BR134" s="31">
        <f>'[20]Pivot Retires'!AG83</f>
        <v>0</v>
      </c>
      <c r="BS134" s="31">
        <f>'Gross Plant'!BQ134</f>
        <v>0</v>
      </c>
      <c r="BT134" s="41">
        <f>'Gross Plant'!BR134</f>
        <v>0</v>
      </c>
      <c r="BU134" s="41">
        <f>'Gross Plant'!BS134</f>
        <v>0</v>
      </c>
      <c r="BV134" s="41">
        <f>'Gross Plant'!BT134</f>
        <v>0</v>
      </c>
      <c r="BW134" s="41">
        <f>'Gross Plant'!BU134</f>
        <v>0</v>
      </c>
      <c r="BX134" s="41">
        <f>'Gross Plant'!BV134</f>
        <v>0</v>
      </c>
      <c r="BY134" s="41">
        <f>'Gross Plant'!BW134</f>
        <v>0</v>
      </c>
      <c r="BZ134" s="41">
        <f>'Gross Plant'!BX134</f>
        <v>0</v>
      </c>
      <c r="CA134" s="41">
        <f>'Gross Plant'!BY134</f>
        <v>0</v>
      </c>
      <c r="CB134" s="41">
        <f>'Gross Plant'!BZ134</f>
        <v>0</v>
      </c>
      <c r="CC134" s="41">
        <f>'Gross Plant'!CA134</f>
        <v>0</v>
      </c>
      <c r="CD134" s="41">
        <f>'Gross Plant'!CB134</f>
        <v>0</v>
      </c>
      <c r="CE134" s="41">
        <f>'Gross Plant'!CC134</f>
        <v>0</v>
      </c>
      <c r="CF134" s="41">
        <f>'Gross Plant'!CD134</f>
        <v>0</v>
      </c>
      <c r="CG134" s="41">
        <f>'Gross Plant'!CE134</f>
        <v>0</v>
      </c>
      <c r="CH134" s="41">
        <f>'Gross Plant'!CF134</f>
        <v>0</v>
      </c>
      <c r="CI134" s="41">
        <f>'Gross Plant'!CG134</f>
        <v>0</v>
      </c>
      <c r="CJ134" s="41">
        <f>'Gross Plant'!CH134</f>
        <v>0</v>
      </c>
      <c r="CK134" s="41">
        <f>'Gross Plant'!CI134</f>
        <v>0</v>
      </c>
      <c r="CL134" s="41">
        <f>'Gross Plant'!CJ134</f>
        <v>0</v>
      </c>
      <c r="CM134" s="41">
        <f>'Gross Plant'!CK134</f>
        <v>0</v>
      </c>
      <c r="CN134" s="41"/>
      <c r="CO134" s="31">
        <f>'[20]Pivot Transfers'!AB83</f>
        <v>0</v>
      </c>
      <c r="CP134" s="31">
        <f>'[20]Pivot Transfers'!AC83</f>
        <v>0</v>
      </c>
      <c r="CQ134" s="31">
        <f>'[20]Pivot Transfers'!AD83</f>
        <v>0</v>
      </c>
      <c r="CR134" s="31">
        <f>'[20]Pivot Transfers'!AE83</f>
        <v>0</v>
      </c>
      <c r="CS134" s="31">
        <f>'[20]Pivot Transfers'!AF83</f>
        <v>0</v>
      </c>
      <c r="CT134" s="31">
        <f>'[20]Pivot Transfers'!AG83</f>
        <v>0</v>
      </c>
      <c r="CU134" s="31">
        <v>0</v>
      </c>
      <c r="CV134" s="31">
        <v>0</v>
      </c>
      <c r="CW134" s="31">
        <v>0</v>
      </c>
      <c r="CX134" s="31">
        <v>0</v>
      </c>
      <c r="CY134" s="31">
        <v>0</v>
      </c>
      <c r="CZ134" s="3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/>
      <c r="DQ134" s="31">
        <f>'[20]Pivot COR'!AB83</f>
        <v>0</v>
      </c>
      <c r="DR134" s="31">
        <f>'[20]Pivot COR'!AC83</f>
        <v>0</v>
      </c>
      <c r="DS134" s="31">
        <f>'[20]Pivot COR'!AD83</f>
        <v>0</v>
      </c>
      <c r="DT134" s="31">
        <f>'[20]Pivot COR'!AE83</f>
        <v>0</v>
      </c>
      <c r="DU134" s="31">
        <f>'[20]Pivot COR'!AF83</f>
        <v>0</v>
      </c>
      <c r="DV134" s="31">
        <f>'[20]Pivot COR'!AG83</f>
        <v>0</v>
      </c>
      <c r="DW134" s="60">
        <f>SUM('Gross Plant'!$AH134:$AM134)/SUM('Gross Plant'!$AH$157:$AM$157)*$DW$157</f>
        <v>0</v>
      </c>
      <c r="DX134" s="60">
        <f>-SUM('Gross Plant'!$AH134:$AM134)/SUM('Gross Plant'!$AH$157:$AM$157)*'Capital Spending'!D$12*Reserve!$DW$1</f>
        <v>0</v>
      </c>
      <c r="DY134" s="60">
        <f>-SUM('Gross Plant'!$AH134:$AM134)/SUM('Gross Plant'!$AH$157:$AM$157)*'Capital Spending'!E$12*Reserve!$DW$1</f>
        <v>0</v>
      </c>
      <c r="DZ134" s="60">
        <f>-SUM('Gross Plant'!$AH134:$AM134)/SUM('Gross Plant'!$AH$157:$AM$157)*'Capital Spending'!F$12*Reserve!$DW$1</f>
        <v>0</v>
      </c>
      <c r="EA134" s="60">
        <f>-SUM('Gross Plant'!$AH134:$AM134)/SUM('Gross Plant'!$AH$157:$AM$157)*'Capital Spending'!G$12*Reserve!$DW$1</f>
        <v>0</v>
      </c>
      <c r="EB134" s="60">
        <f>-SUM('Gross Plant'!$AH134:$AM134)/SUM('Gross Plant'!$AH$157:$AM$157)*'Capital Spending'!H$12*Reserve!$DW$1</f>
        <v>0</v>
      </c>
      <c r="EC134" s="60">
        <f>-SUM('Gross Plant'!$AH134:$AM134)/SUM('Gross Plant'!$AH$157:$AM$157)*'Capital Spending'!I$12*Reserve!$DW$1</f>
        <v>0</v>
      </c>
      <c r="ED134" s="60">
        <f>-SUM('Gross Plant'!$AH134:$AM134)/SUM('Gross Plant'!$AH$157:$AM$157)*'Capital Spending'!J$12*Reserve!$DW$1</f>
        <v>0</v>
      </c>
      <c r="EE134" s="60">
        <f>-SUM('Gross Plant'!$AH134:$AM134)/SUM('Gross Plant'!$AH$157:$AM$157)*'Capital Spending'!K$12*Reserve!$DW$1</f>
        <v>0</v>
      </c>
      <c r="EF134" s="60">
        <f>-SUM('Gross Plant'!$AH134:$AM134)/SUM('Gross Plant'!$AH$157:$AM$157)*'Capital Spending'!L$12*Reserve!$DW$1</f>
        <v>0</v>
      </c>
      <c r="EG134" s="60">
        <f>-SUM('Gross Plant'!$AH134:$AM134)/SUM('Gross Plant'!$AH$157:$AM$157)*'Capital Spending'!M$12*Reserve!$DW$1</f>
        <v>0</v>
      </c>
      <c r="EH134" s="60">
        <f>-SUM('Gross Plant'!$AH134:$AM134)/SUM('Gross Plant'!$AH$157:$AM$157)*'Capital Spending'!N$12*Reserve!$DW$1</f>
        <v>0</v>
      </c>
      <c r="EI134" s="60">
        <f>-SUM('Gross Plant'!$AH134:$AM134)/SUM('Gross Plant'!$AH$157:$AM$157)*'Capital Spending'!O$12*Reserve!$DW$1</f>
        <v>0</v>
      </c>
      <c r="EJ134" s="60">
        <f>-SUM('Gross Plant'!$AH134:$AM134)/SUM('Gross Plant'!$AH$157:$AM$157)*'Capital Spending'!P$12*Reserve!$DW$1</f>
        <v>0</v>
      </c>
      <c r="EK134" s="60">
        <f>-SUM('Gross Plant'!$AH134:$AM134)/SUM('Gross Plant'!$AH$157:$AM$157)*'Capital Spending'!Q$12*Reserve!$DW$1</f>
        <v>0</v>
      </c>
      <c r="EL134" s="60">
        <f>-SUM('Gross Plant'!$AH134:$AM134)/SUM('Gross Plant'!$AH$157:$AM$157)*'Capital Spending'!R$12*Reserve!$DW$1</f>
        <v>0</v>
      </c>
      <c r="EM134" s="60">
        <f>-SUM('Gross Plant'!$AH134:$AM134)/SUM('Gross Plant'!$AH$157:$AM$157)*'Capital Spending'!S$12*Reserve!$DW$1</f>
        <v>0</v>
      </c>
      <c r="EN134" s="60">
        <f>-SUM('Gross Plant'!$AH134:$AM134)/SUM('Gross Plant'!$AH$157:$AM$157)*'Capital Spending'!T$12*Reserve!$DW$1</f>
        <v>0</v>
      </c>
      <c r="EO134" s="60">
        <f>-SUM('Gross Plant'!$AH134:$AM134)/SUM('Gross Plant'!$AH$157:$AM$157)*'Capital Spending'!U$12*Reserve!$DW$1</f>
        <v>0</v>
      </c>
      <c r="EP134" s="60">
        <f>-SUM('Gross Plant'!$AH134:$AM134)/SUM('Gross Plant'!$AH$157:$AM$157)*'Capital Spending'!V$12*Reserve!$DW$1</f>
        <v>0</v>
      </c>
      <c r="EQ134" s="60">
        <f>-SUM('Gross Plant'!$AH134:$AM134)/SUM('Gross Plant'!$AH$157:$AM$157)*'Capital Spending'!W$12*Reserve!$DW$1</f>
        <v>0</v>
      </c>
    </row>
    <row r="135" spans="1:147">
      <c r="A135" s="51">
        <v>39000</v>
      </c>
      <c r="B135" s="34" t="s">
        <v>10</v>
      </c>
      <c r="C135" s="53">
        <f t="shared" si="188"/>
        <v>-39809.945874493096</v>
      </c>
      <c r="D135" s="53">
        <f t="shared" si="158"/>
        <v>189418.63594092827</v>
      </c>
      <c r="E135" s="72">
        <f>'[20]Pivot End Balances'!AA84</f>
        <v>-112753.68</v>
      </c>
      <c r="F135" s="41">
        <f t="shared" si="189"/>
        <v>-101984.59</v>
      </c>
      <c r="G135" s="41">
        <f t="shared" si="190"/>
        <v>-91088.549999999988</v>
      </c>
      <c r="H135" s="41">
        <f t="shared" si="191"/>
        <v>-80192.50999999998</v>
      </c>
      <c r="I135" s="41">
        <f t="shared" si="192"/>
        <v>-68787.499999999985</v>
      </c>
      <c r="J135" s="41">
        <f t="shared" si="193"/>
        <v>-57185.849999999984</v>
      </c>
      <c r="K135" s="41">
        <f t="shared" si="194"/>
        <v>-45584.199999999983</v>
      </c>
      <c r="L135" s="41">
        <f t="shared" si="195"/>
        <v>-30861.870568027065</v>
      </c>
      <c r="M135" s="41">
        <f t="shared" si="196"/>
        <v>-16029.983333306029</v>
      </c>
      <c r="N135" s="41">
        <f t="shared" si="197"/>
        <v>-1070.382265745553</v>
      </c>
      <c r="O135" s="41">
        <f t="shared" si="198"/>
        <v>14057.887093572464</v>
      </c>
      <c r="P135" s="41">
        <f t="shared" si="199"/>
        <v>29295.701351858937</v>
      </c>
      <c r="Q135" s="41">
        <f t="shared" si="200"/>
        <v>44656.23135323693</v>
      </c>
      <c r="R135" s="41">
        <f t="shared" si="201"/>
        <v>60150.591682041748</v>
      </c>
      <c r="S135" s="41">
        <f t="shared" si="202"/>
        <v>75789.661435068745</v>
      </c>
      <c r="T135" s="41">
        <f t="shared" si="203"/>
        <v>91605.888673024878</v>
      </c>
      <c r="U135" s="41">
        <f t="shared" si="204"/>
        <v>107526.82539449645</v>
      </c>
      <c r="V135" s="41">
        <f t="shared" si="205"/>
        <v>123597.27248106015</v>
      </c>
      <c r="W135" s="41">
        <f t="shared" si="206"/>
        <v>139776.35240765754</v>
      </c>
      <c r="X135" s="41">
        <f t="shared" si="207"/>
        <v>156104.31645820625</v>
      </c>
      <c r="Y135" s="41">
        <f t="shared" si="208"/>
        <v>172455.3982102483</v>
      </c>
      <c r="Z135" s="41">
        <f t="shared" si="209"/>
        <v>188863.15456627222</v>
      </c>
      <c r="AA135" s="41">
        <f t="shared" si="210"/>
        <v>205366.92583927719</v>
      </c>
      <c r="AB135" s="41">
        <f t="shared" si="211"/>
        <v>221944.37315381717</v>
      </c>
      <c r="AC135" s="41">
        <f t="shared" si="212"/>
        <v>238599.19303146855</v>
      </c>
      <c r="AD135" s="41">
        <f t="shared" si="213"/>
        <v>255347.68213671815</v>
      </c>
      <c r="AE135" s="41">
        <f t="shared" si="214"/>
        <v>272166.57205450174</v>
      </c>
      <c r="AF135" s="41">
        <f t="shared" si="215"/>
        <v>289088.31282531878</v>
      </c>
      <c r="AG135" s="23">
        <f t="shared" si="186"/>
        <v>189419</v>
      </c>
      <c r="AH135" s="83">
        <f>'[25]Kentucky Direct'!E67</f>
        <v>3.7700000000000004E-2</v>
      </c>
      <c r="AI135" s="83">
        <f>'[25]Kentucky Direct'!F67</f>
        <v>3.7600000000000001E-2</v>
      </c>
      <c r="AJ135" s="31">
        <f>'[20]Pivot Additions'!AB84</f>
        <v>10769.09</v>
      </c>
      <c r="AK135" s="31">
        <f>'[20]Pivot Additions'!AC84</f>
        <v>10896.04</v>
      </c>
      <c r="AL135" s="31">
        <f>'[20]Pivot Additions'!AD84</f>
        <v>10896.04</v>
      </c>
      <c r="AM135" s="31">
        <f>'[20]Pivot Additions'!AE84</f>
        <v>11405.01</v>
      </c>
      <c r="AN135" s="31">
        <f>'[20]Pivot Additions'!AF84</f>
        <v>11601.65</v>
      </c>
      <c r="AO135" s="31">
        <f>'[20]Pivot Additions'!AG84</f>
        <v>11601.65</v>
      </c>
      <c r="AP135" s="41">
        <f>IF('Net Plant'!I135&gt;0,'Gross Plant'!L135*$AH135/12,0)</f>
        <v>14722.329431972916</v>
      </c>
      <c r="AQ135" s="41">
        <f>IF('Net Plant'!J135&gt;0,'Gross Plant'!M135*$AH135/12,0)</f>
        <v>14831.887234721036</v>
      </c>
      <c r="AR135" s="41">
        <f>IF('Net Plant'!K135&gt;0,'Gross Plant'!N135*$AH135/12,0)</f>
        <v>14959.601067560476</v>
      </c>
      <c r="AS135" s="41">
        <f>IF('Net Plant'!L135&gt;0,'Gross Plant'!O135*$AH135/12,0)</f>
        <v>15128.269359318017</v>
      </c>
      <c r="AT135" s="41">
        <f>IF('Net Plant'!M135&gt;0,'Gross Plant'!P135*$AH135/12,0)</f>
        <v>15237.814258286473</v>
      </c>
      <c r="AU135" s="41">
        <f>IF('Net Plant'!N135&gt;0,'Gross Plant'!Q135*$AH135/12,0)</f>
        <v>15360.530001377994</v>
      </c>
      <c r="AV135" s="41">
        <f>IF('Net Plant'!O135&gt;0,'Gross Plant'!R135*$AH135/12,0)</f>
        <v>15494.360328804818</v>
      </c>
      <c r="AW135" s="41">
        <f>IF('Net Plant'!P135&gt;0,'Gross Plant'!S135*$AH135/12,0)</f>
        <v>15639.069753026997</v>
      </c>
      <c r="AX135" s="41">
        <f>IF('Net Plant'!Q135&gt;0,'Gross Plant'!T135*$AH135/12,0)</f>
        <v>15816.227237956133</v>
      </c>
      <c r="AY135" s="41">
        <f>IF('Net Plant'!R135&gt;0,'Gross Plant'!U135*$AI135/12,0)</f>
        <v>15920.936721471569</v>
      </c>
      <c r="AZ135" s="41">
        <f>IF('Net Plant'!S135&gt;0,'Gross Plant'!V135*$AI135/12,0)</f>
        <v>16070.447086563698</v>
      </c>
      <c r="BA135" s="41">
        <f>IF('Net Plant'!T135&gt;0,'Gross Plant'!W135*$AI135/12,0)</f>
        <v>16179.079926597382</v>
      </c>
      <c r="BB135" s="41">
        <f>IF('Net Plant'!U135&gt;0,'Gross Plant'!X135*$AI135/12,0)</f>
        <v>16327.964050548697</v>
      </c>
      <c r="BC135" s="41">
        <f>IF('Net Plant'!V135&gt;0,'Gross Plant'!Y135*$AI135/12,0)</f>
        <v>16351.081752042053</v>
      </c>
      <c r="BD135" s="41">
        <f>IF('Net Plant'!W135&gt;0,'Gross Plant'!Z135*$AI135/12,0)</f>
        <v>16407.756356023914</v>
      </c>
      <c r="BE135" s="41">
        <f>IF('Net Plant'!X135&gt;0,'Gross Plant'!AA135*$AI135/12,0)</f>
        <v>16503.771273004968</v>
      </c>
      <c r="BF135" s="41">
        <f>IF('Net Plant'!Y135&gt;0,'Gross Plant'!AB135*$AI135/12,0)</f>
        <v>16577.447314539972</v>
      </c>
      <c r="BG135" s="41">
        <f>IF('Net Plant'!Z135&gt;0,'Gross Plant'!AC135*$AI135/12,0)</f>
        <v>16654.819877651364</v>
      </c>
      <c r="BH135" s="41">
        <f>IF('Net Plant'!AA135&gt;0,'Gross Plant'!AD135*$AI135/12,0)</f>
        <v>16748.489105249599</v>
      </c>
      <c r="BI135" s="41">
        <f>IF('Net Plant'!AB135&gt;0,'Gross Plant'!AE135*$AI135/12,0)</f>
        <v>16818.889917783614</v>
      </c>
      <c r="BJ135" s="41">
        <f>IF('Net Plant'!AC135&gt;0,'Gross Plant'!AF135*$AI135/12,0)</f>
        <v>16921.740770817021</v>
      </c>
      <c r="BK135" s="23">
        <f t="shared" si="187"/>
        <v>197482.42415229388</v>
      </c>
      <c r="BL135" s="41"/>
      <c r="BM135" s="31">
        <f>'[20]Pivot Retires'!AB84</f>
        <v>0</v>
      </c>
      <c r="BN135" s="31">
        <f>'[20]Pivot Retires'!AC84</f>
        <v>0</v>
      </c>
      <c r="BO135" s="31">
        <f>'[20]Pivot Retires'!AD84</f>
        <v>0</v>
      </c>
      <c r="BP135" s="31">
        <f>'[20]Pivot Retires'!AE84</f>
        <v>0</v>
      </c>
      <c r="BQ135" s="31">
        <f>'[20]Pivot Retires'!AF84</f>
        <v>0</v>
      </c>
      <c r="BR135" s="31">
        <f>'[20]Pivot Retires'!AG84</f>
        <v>0</v>
      </c>
      <c r="BS135" s="31">
        <f>'Gross Plant'!BQ135</f>
        <v>0</v>
      </c>
      <c r="BT135" s="41">
        <f>'Gross Plant'!BR135</f>
        <v>0</v>
      </c>
      <c r="BU135" s="41">
        <f>'Gross Plant'!BS135</f>
        <v>0</v>
      </c>
      <c r="BV135" s="41">
        <f>'Gross Plant'!BT135</f>
        <v>0</v>
      </c>
      <c r="BW135" s="41">
        <f>'Gross Plant'!BU135</f>
        <v>0</v>
      </c>
      <c r="BX135" s="41">
        <f>'Gross Plant'!BV135</f>
        <v>0</v>
      </c>
      <c r="BY135" s="41">
        <f>'Gross Plant'!BW135</f>
        <v>0</v>
      </c>
      <c r="BZ135" s="41">
        <f>'Gross Plant'!BX135</f>
        <v>0</v>
      </c>
      <c r="CA135" s="41">
        <f>'Gross Plant'!BY135</f>
        <v>0</v>
      </c>
      <c r="CB135" s="41">
        <f>'Gross Plant'!BZ135</f>
        <v>0</v>
      </c>
      <c r="CC135" s="41">
        <f>'Gross Plant'!CA135</f>
        <v>0</v>
      </c>
      <c r="CD135" s="41">
        <f>'Gross Plant'!CB135</f>
        <v>0</v>
      </c>
      <c r="CE135" s="41">
        <f>'Gross Plant'!CC135</f>
        <v>0</v>
      </c>
      <c r="CF135" s="41">
        <f>'Gross Plant'!CD135</f>
        <v>0</v>
      </c>
      <c r="CG135" s="41">
        <f>'Gross Plant'!CE135</f>
        <v>0</v>
      </c>
      <c r="CH135" s="41">
        <f>'Gross Plant'!CF135</f>
        <v>0</v>
      </c>
      <c r="CI135" s="41">
        <f>'Gross Plant'!CG135</f>
        <v>0</v>
      </c>
      <c r="CJ135" s="41">
        <f>'Gross Plant'!CH135</f>
        <v>0</v>
      </c>
      <c r="CK135" s="41">
        <f>'Gross Plant'!CI135</f>
        <v>0</v>
      </c>
      <c r="CL135" s="41">
        <f>'Gross Plant'!CJ135</f>
        <v>0</v>
      </c>
      <c r="CM135" s="41">
        <f>'Gross Plant'!CK135</f>
        <v>0</v>
      </c>
      <c r="CN135" s="41"/>
      <c r="CO135" s="31">
        <f>'[20]Pivot Transfers'!AB84</f>
        <v>0</v>
      </c>
      <c r="CP135" s="31">
        <f>'[20]Pivot Transfers'!AC84</f>
        <v>0</v>
      </c>
      <c r="CQ135" s="31">
        <f>'[20]Pivot Transfers'!AD84</f>
        <v>0</v>
      </c>
      <c r="CR135" s="31">
        <f>'[20]Pivot Transfers'!AE84</f>
        <v>0</v>
      </c>
      <c r="CS135" s="31">
        <f>'[20]Pivot Transfers'!AF84</f>
        <v>0</v>
      </c>
      <c r="CT135" s="31">
        <f>'[20]Pivot Transfers'!AG84</f>
        <v>0</v>
      </c>
      <c r="CU135" s="31">
        <v>0</v>
      </c>
      <c r="CV135" s="31">
        <v>0</v>
      </c>
      <c r="CW135" s="31">
        <v>0</v>
      </c>
      <c r="CX135" s="31">
        <v>0</v>
      </c>
      <c r="CY135" s="31">
        <v>0</v>
      </c>
      <c r="CZ135" s="3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/>
      <c r="DQ135" s="31">
        <f>'[20]Pivot COR'!AB84</f>
        <v>0</v>
      </c>
      <c r="DR135" s="31">
        <f>'[20]Pivot COR'!AC84</f>
        <v>0</v>
      </c>
      <c r="DS135" s="31">
        <f>'[20]Pivot COR'!AD84</f>
        <v>0</v>
      </c>
      <c r="DT135" s="31">
        <f>'[20]Pivot COR'!AE84</f>
        <v>0</v>
      </c>
      <c r="DU135" s="31">
        <f>'[20]Pivot COR'!AF84</f>
        <v>0</v>
      </c>
      <c r="DV135" s="31">
        <f>'[20]Pivot COR'!AG84</f>
        <v>0</v>
      </c>
      <c r="DW135" s="60">
        <f>SUM('Gross Plant'!$AH135:$AM135)/SUM('Gross Plant'!$AH$157:$AM$157)*$DW$157</f>
        <v>0</v>
      </c>
      <c r="DX135" s="60">
        <f>-SUM('Gross Plant'!$AH135:$AM135)/SUM('Gross Plant'!$AH$157:$AM$157)*'Capital Spending'!D$12*Reserve!$DW$1</f>
        <v>0</v>
      </c>
      <c r="DY135" s="60">
        <f>-SUM('Gross Plant'!$AH135:$AM135)/SUM('Gross Plant'!$AH$157:$AM$157)*'Capital Spending'!E$12*Reserve!$DW$1</f>
        <v>0</v>
      </c>
      <c r="DZ135" s="60">
        <f>-SUM('Gross Plant'!$AH135:$AM135)/SUM('Gross Plant'!$AH$157:$AM$157)*'Capital Spending'!F$12*Reserve!$DW$1</f>
        <v>0</v>
      </c>
      <c r="EA135" s="60">
        <f>-SUM('Gross Plant'!$AH135:$AM135)/SUM('Gross Plant'!$AH$157:$AM$157)*'Capital Spending'!G$12*Reserve!$DW$1</f>
        <v>0</v>
      </c>
      <c r="EB135" s="60">
        <f>-SUM('Gross Plant'!$AH135:$AM135)/SUM('Gross Plant'!$AH$157:$AM$157)*'Capital Spending'!H$12*Reserve!$DW$1</f>
        <v>0</v>
      </c>
      <c r="EC135" s="60">
        <f>-SUM('Gross Plant'!$AH135:$AM135)/SUM('Gross Plant'!$AH$157:$AM$157)*'Capital Spending'!I$12*Reserve!$DW$1</f>
        <v>0</v>
      </c>
      <c r="ED135" s="60">
        <f>-SUM('Gross Plant'!$AH135:$AM135)/SUM('Gross Plant'!$AH$157:$AM$157)*'Capital Spending'!J$12*Reserve!$DW$1</f>
        <v>0</v>
      </c>
      <c r="EE135" s="60">
        <f>-SUM('Gross Plant'!$AH135:$AM135)/SUM('Gross Plant'!$AH$157:$AM$157)*'Capital Spending'!K$12*Reserve!$DW$1</f>
        <v>0</v>
      </c>
      <c r="EF135" s="60">
        <f>-SUM('Gross Plant'!$AH135:$AM135)/SUM('Gross Plant'!$AH$157:$AM$157)*'Capital Spending'!L$12*Reserve!$DW$1</f>
        <v>0</v>
      </c>
      <c r="EG135" s="60">
        <f>-SUM('Gross Plant'!$AH135:$AM135)/SUM('Gross Plant'!$AH$157:$AM$157)*'Capital Spending'!M$12*Reserve!$DW$1</f>
        <v>0</v>
      </c>
      <c r="EH135" s="60">
        <f>-SUM('Gross Plant'!$AH135:$AM135)/SUM('Gross Plant'!$AH$157:$AM$157)*'Capital Spending'!N$12*Reserve!$DW$1</f>
        <v>0</v>
      </c>
      <c r="EI135" s="60">
        <f>-SUM('Gross Plant'!$AH135:$AM135)/SUM('Gross Plant'!$AH$157:$AM$157)*'Capital Spending'!O$12*Reserve!$DW$1</f>
        <v>0</v>
      </c>
      <c r="EJ135" s="60">
        <f>-SUM('Gross Plant'!$AH135:$AM135)/SUM('Gross Plant'!$AH$157:$AM$157)*'Capital Spending'!P$12*Reserve!$DW$1</f>
        <v>0</v>
      </c>
      <c r="EK135" s="60">
        <f>-SUM('Gross Plant'!$AH135:$AM135)/SUM('Gross Plant'!$AH$157:$AM$157)*'Capital Spending'!Q$12*Reserve!$DW$1</f>
        <v>0</v>
      </c>
      <c r="EL135" s="60">
        <f>-SUM('Gross Plant'!$AH135:$AM135)/SUM('Gross Plant'!$AH$157:$AM$157)*'Capital Spending'!R$12*Reserve!$DW$1</f>
        <v>0</v>
      </c>
      <c r="EM135" s="60">
        <f>-SUM('Gross Plant'!$AH135:$AM135)/SUM('Gross Plant'!$AH$157:$AM$157)*'Capital Spending'!S$12*Reserve!$DW$1</f>
        <v>0</v>
      </c>
      <c r="EN135" s="60">
        <f>-SUM('Gross Plant'!$AH135:$AM135)/SUM('Gross Plant'!$AH$157:$AM$157)*'Capital Spending'!T$12*Reserve!$DW$1</f>
        <v>0</v>
      </c>
      <c r="EO135" s="60">
        <f>-SUM('Gross Plant'!$AH135:$AM135)/SUM('Gross Plant'!$AH$157:$AM$157)*'Capital Spending'!U$12*Reserve!$DW$1</f>
        <v>0</v>
      </c>
      <c r="EP135" s="60">
        <f>-SUM('Gross Plant'!$AH135:$AM135)/SUM('Gross Plant'!$AH$157:$AM$157)*'Capital Spending'!V$12*Reserve!$DW$1</f>
        <v>0</v>
      </c>
      <c r="EQ135" s="60">
        <f>-SUM('Gross Plant'!$AH135:$AM135)/SUM('Gross Plant'!$AH$157:$AM$157)*'Capital Spending'!W$12*Reserve!$DW$1</f>
        <v>0</v>
      </c>
    </row>
    <row r="136" spans="1:147">
      <c r="A136" s="51">
        <v>39002</v>
      </c>
      <c r="B136" t="s">
        <v>107</v>
      </c>
      <c r="C136" s="53">
        <f t="shared" si="188"/>
        <v>58155.17863298078</v>
      </c>
      <c r="D136" s="53">
        <f t="shared" si="158"/>
        <v>66304.561563749987</v>
      </c>
      <c r="E136" s="72">
        <f>'[20]Pivot End Balances'!AA85</f>
        <v>54891.96</v>
      </c>
      <c r="F136" s="41">
        <f t="shared" si="189"/>
        <v>55435.83</v>
      </c>
      <c r="G136" s="41">
        <f t="shared" si="190"/>
        <v>55979.700000000004</v>
      </c>
      <c r="H136" s="41">
        <f t="shared" si="191"/>
        <v>56523.570000000007</v>
      </c>
      <c r="I136" s="41">
        <f t="shared" si="192"/>
        <v>57067.44000000001</v>
      </c>
      <c r="J136" s="41">
        <f t="shared" si="193"/>
        <v>57611.310000000012</v>
      </c>
      <c r="K136" s="41">
        <f t="shared" si="194"/>
        <v>58155.180000000015</v>
      </c>
      <c r="L136" s="41">
        <f t="shared" si="195"/>
        <v>58699.049153750013</v>
      </c>
      <c r="M136" s="41">
        <f t="shared" si="196"/>
        <v>59242.918307500011</v>
      </c>
      <c r="N136" s="41">
        <f t="shared" si="197"/>
        <v>59786.787461250009</v>
      </c>
      <c r="O136" s="41">
        <f t="shared" si="198"/>
        <v>60330.656615000007</v>
      </c>
      <c r="P136" s="41">
        <f t="shared" si="199"/>
        <v>60874.525768750005</v>
      </c>
      <c r="Q136" s="41">
        <f t="shared" si="200"/>
        <v>61418.394922500003</v>
      </c>
      <c r="R136" s="41">
        <f t="shared" si="201"/>
        <v>61962.264076250001</v>
      </c>
      <c r="S136" s="41">
        <f t="shared" si="202"/>
        <v>62506.133229999999</v>
      </c>
      <c r="T136" s="41">
        <f t="shared" si="203"/>
        <v>63050.002383749998</v>
      </c>
      <c r="U136" s="41">
        <f t="shared" si="204"/>
        <v>63592.428913749995</v>
      </c>
      <c r="V136" s="41">
        <f t="shared" si="205"/>
        <v>64134.855443749992</v>
      </c>
      <c r="W136" s="41">
        <f t="shared" si="206"/>
        <v>64677.281973749989</v>
      </c>
      <c r="X136" s="41">
        <f t="shared" si="207"/>
        <v>65219.708503749986</v>
      </c>
      <c r="Y136" s="41">
        <f t="shared" si="208"/>
        <v>65762.13503374999</v>
      </c>
      <c r="Z136" s="41">
        <f t="shared" si="209"/>
        <v>66304.561563749987</v>
      </c>
      <c r="AA136" s="41">
        <f t="shared" si="210"/>
        <v>66846.988093749984</v>
      </c>
      <c r="AB136" s="41">
        <f t="shared" si="211"/>
        <v>67389.414623749981</v>
      </c>
      <c r="AC136" s="41">
        <f t="shared" si="212"/>
        <v>67931.841153749978</v>
      </c>
      <c r="AD136" s="41">
        <f t="shared" si="213"/>
        <v>68474.267683749975</v>
      </c>
      <c r="AE136" s="41">
        <f t="shared" si="214"/>
        <v>69016.694213749972</v>
      </c>
      <c r="AF136" s="41">
        <f t="shared" si="215"/>
        <v>69559.120743749969</v>
      </c>
      <c r="AG136" s="23">
        <f t="shared" si="186"/>
        <v>66305</v>
      </c>
      <c r="AH136" s="83">
        <f>'[25]Kentucky Direct'!E68</f>
        <v>3.7700000000000004E-2</v>
      </c>
      <c r="AI136" s="83">
        <f>'[25]Kentucky Direct'!F68</f>
        <v>3.7600000000000001E-2</v>
      </c>
      <c r="AJ136" s="31">
        <f>'[20]Pivot Additions'!AB85</f>
        <v>543.87</v>
      </c>
      <c r="AK136" s="31">
        <f>'[20]Pivot Additions'!AC85</f>
        <v>543.87</v>
      </c>
      <c r="AL136" s="31">
        <f>'[20]Pivot Additions'!AD85</f>
        <v>543.87</v>
      </c>
      <c r="AM136" s="31">
        <f>'[20]Pivot Additions'!AE85</f>
        <v>543.87</v>
      </c>
      <c r="AN136" s="31">
        <f>'[20]Pivot Additions'!AF85</f>
        <v>543.87</v>
      </c>
      <c r="AO136" s="31">
        <f>'[20]Pivot Additions'!AG85</f>
        <v>543.87</v>
      </c>
      <c r="AP136" s="41">
        <f>IF('Net Plant'!I136&gt;0,'Gross Plant'!L136*$AH136/12,0)</f>
        <v>543.86915375000001</v>
      </c>
      <c r="AQ136" s="41">
        <f>IF('Net Plant'!J136&gt;0,'Gross Plant'!M136*$AH136/12,0)</f>
        <v>543.86915375000001</v>
      </c>
      <c r="AR136" s="41">
        <f>IF('Net Plant'!K136&gt;0,'Gross Plant'!N136*$AH136/12,0)</f>
        <v>543.86915375000001</v>
      </c>
      <c r="AS136" s="41">
        <f>IF('Net Plant'!L136&gt;0,'Gross Plant'!O136*$AH136/12,0)</f>
        <v>543.86915375000001</v>
      </c>
      <c r="AT136" s="41">
        <f>IF('Net Plant'!M136&gt;0,'Gross Plant'!P136*$AH136/12,0)</f>
        <v>543.86915375000001</v>
      </c>
      <c r="AU136" s="41">
        <f>IF('Net Plant'!N136&gt;0,'Gross Plant'!Q136*$AH136/12,0)</f>
        <v>543.86915375000001</v>
      </c>
      <c r="AV136" s="41">
        <f>IF('Net Plant'!O136&gt;0,'Gross Plant'!R136*$AH136/12,0)</f>
        <v>543.86915375000001</v>
      </c>
      <c r="AW136" s="41">
        <f>IF('Net Plant'!P136&gt;0,'Gross Plant'!S136*$AH136/12,0)</f>
        <v>543.86915375000001</v>
      </c>
      <c r="AX136" s="41">
        <f>IF('Net Plant'!Q136&gt;0,'Gross Plant'!T136*$AH136/12,0)</f>
        <v>543.86915375000001</v>
      </c>
      <c r="AY136" s="41">
        <f>IF('Net Plant'!R136&gt;0,'Gross Plant'!U136*$AI136/12,0)</f>
        <v>542.42653000000007</v>
      </c>
      <c r="AZ136" s="41">
        <f>IF('Net Plant'!S136&gt;0,'Gross Plant'!V136*$AI136/12,0)</f>
        <v>542.42653000000007</v>
      </c>
      <c r="BA136" s="41">
        <f>IF('Net Plant'!T136&gt;0,'Gross Plant'!W136*$AI136/12,0)</f>
        <v>542.42653000000007</v>
      </c>
      <c r="BB136" s="41">
        <f>IF('Net Plant'!U136&gt;0,'Gross Plant'!X136*$AI136/12,0)</f>
        <v>542.42653000000007</v>
      </c>
      <c r="BC136" s="41">
        <f>IF('Net Plant'!V136&gt;0,'Gross Plant'!Y136*$AI136/12,0)</f>
        <v>542.42653000000007</v>
      </c>
      <c r="BD136" s="41">
        <f>IF('Net Plant'!W136&gt;0,'Gross Plant'!Z136*$AI136/12,0)</f>
        <v>542.42653000000007</v>
      </c>
      <c r="BE136" s="41">
        <f>IF('Net Plant'!X136&gt;0,'Gross Plant'!AA136*$AI136/12,0)</f>
        <v>542.42653000000007</v>
      </c>
      <c r="BF136" s="41">
        <f>IF('Net Plant'!Y136&gt;0,'Gross Plant'!AB136*$AI136/12,0)</f>
        <v>542.42653000000007</v>
      </c>
      <c r="BG136" s="41">
        <f>IF('Net Plant'!Z136&gt;0,'Gross Plant'!AC136*$AI136/12,0)</f>
        <v>542.42653000000007</v>
      </c>
      <c r="BH136" s="41">
        <f>IF('Net Plant'!AA136&gt;0,'Gross Plant'!AD136*$AI136/12,0)</f>
        <v>542.42653000000007</v>
      </c>
      <c r="BI136" s="41">
        <f>IF('Net Plant'!AB136&gt;0,'Gross Plant'!AE136*$AI136/12,0)</f>
        <v>542.42653000000007</v>
      </c>
      <c r="BJ136" s="41">
        <f>IF('Net Plant'!AC136&gt;0,'Gross Plant'!AF136*$AI136/12,0)</f>
        <v>542.42653000000007</v>
      </c>
      <c r="BK136" s="23">
        <f t="shared" si="187"/>
        <v>6509.1183599999995</v>
      </c>
      <c r="BL136" s="41"/>
      <c r="BM136" s="31">
        <f>'[20]Pivot Retires'!AB85</f>
        <v>0</v>
      </c>
      <c r="BN136" s="31">
        <f>'[20]Pivot Retires'!AC85</f>
        <v>0</v>
      </c>
      <c r="BO136" s="31">
        <f>'[20]Pivot Retires'!AD85</f>
        <v>0</v>
      </c>
      <c r="BP136" s="31">
        <f>'[20]Pivot Retires'!AE85</f>
        <v>0</v>
      </c>
      <c r="BQ136" s="31">
        <f>'[20]Pivot Retires'!AF85</f>
        <v>0</v>
      </c>
      <c r="BR136" s="31">
        <f>'[20]Pivot Retires'!AG85</f>
        <v>0</v>
      </c>
      <c r="BS136" s="31">
        <f>'Gross Plant'!BQ136</f>
        <v>0</v>
      </c>
      <c r="BT136" s="41">
        <f>'Gross Plant'!BR136</f>
        <v>0</v>
      </c>
      <c r="BU136" s="41">
        <f>'Gross Plant'!BS136</f>
        <v>0</v>
      </c>
      <c r="BV136" s="41">
        <f>'Gross Plant'!BT136</f>
        <v>0</v>
      </c>
      <c r="BW136" s="41">
        <f>'Gross Plant'!BU136</f>
        <v>0</v>
      </c>
      <c r="BX136" s="41">
        <f>'Gross Plant'!BV136</f>
        <v>0</v>
      </c>
      <c r="BY136" s="41">
        <f>'Gross Plant'!BW136</f>
        <v>0</v>
      </c>
      <c r="BZ136" s="41">
        <f>'Gross Plant'!BX136</f>
        <v>0</v>
      </c>
      <c r="CA136" s="41">
        <f>'Gross Plant'!BY136</f>
        <v>0</v>
      </c>
      <c r="CB136" s="41">
        <f>'Gross Plant'!BZ136</f>
        <v>0</v>
      </c>
      <c r="CC136" s="41">
        <f>'Gross Plant'!CA136</f>
        <v>0</v>
      </c>
      <c r="CD136" s="41">
        <f>'Gross Plant'!CB136</f>
        <v>0</v>
      </c>
      <c r="CE136" s="41">
        <f>'Gross Plant'!CC136</f>
        <v>0</v>
      </c>
      <c r="CF136" s="41">
        <f>'Gross Plant'!CD136</f>
        <v>0</v>
      </c>
      <c r="CG136" s="41">
        <f>'Gross Plant'!CE136</f>
        <v>0</v>
      </c>
      <c r="CH136" s="41">
        <f>'Gross Plant'!CF136</f>
        <v>0</v>
      </c>
      <c r="CI136" s="41">
        <f>'Gross Plant'!CG136</f>
        <v>0</v>
      </c>
      <c r="CJ136" s="41">
        <f>'Gross Plant'!CH136</f>
        <v>0</v>
      </c>
      <c r="CK136" s="41">
        <f>'Gross Plant'!CI136</f>
        <v>0</v>
      </c>
      <c r="CL136" s="41">
        <f>'Gross Plant'!CJ136</f>
        <v>0</v>
      </c>
      <c r="CM136" s="41">
        <f>'Gross Plant'!CK136</f>
        <v>0</v>
      </c>
      <c r="CN136" s="41"/>
      <c r="CO136" s="31">
        <f>'[20]Pivot Transfers'!AB85</f>
        <v>0</v>
      </c>
      <c r="CP136" s="31">
        <f>'[20]Pivot Transfers'!AC85</f>
        <v>0</v>
      </c>
      <c r="CQ136" s="31">
        <f>'[20]Pivot Transfers'!AD85</f>
        <v>0</v>
      </c>
      <c r="CR136" s="31">
        <f>'[20]Pivot Transfers'!AE85</f>
        <v>0</v>
      </c>
      <c r="CS136" s="31">
        <f>'[20]Pivot Transfers'!AF85</f>
        <v>0</v>
      </c>
      <c r="CT136" s="31">
        <f>'[20]Pivot Transfers'!AG85</f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41">
        <v>0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/>
      <c r="DQ136" s="31">
        <f>'[20]Pivot COR'!AB85</f>
        <v>0</v>
      </c>
      <c r="DR136" s="31">
        <f>'[20]Pivot COR'!AC85</f>
        <v>0</v>
      </c>
      <c r="DS136" s="31">
        <f>'[20]Pivot COR'!AD85</f>
        <v>0</v>
      </c>
      <c r="DT136" s="31">
        <f>'[20]Pivot COR'!AE85</f>
        <v>0</v>
      </c>
      <c r="DU136" s="31">
        <f>'[20]Pivot COR'!AF85</f>
        <v>0</v>
      </c>
      <c r="DV136" s="31">
        <f>'[20]Pivot COR'!AG85</f>
        <v>0</v>
      </c>
      <c r="DW136" s="60">
        <f>SUM('Gross Plant'!$AH136:$AM136)/SUM('Gross Plant'!$AH$157:$AM$157)*$DW$157</f>
        <v>0</v>
      </c>
      <c r="DX136" s="60">
        <f>-SUM('Gross Plant'!$AH136:$AM136)/SUM('Gross Plant'!$AH$157:$AM$157)*'Capital Spending'!D$12*Reserve!$DW$1</f>
        <v>0</v>
      </c>
      <c r="DY136" s="60">
        <f>-SUM('Gross Plant'!$AH136:$AM136)/SUM('Gross Plant'!$AH$157:$AM$157)*'Capital Spending'!E$12*Reserve!$DW$1</f>
        <v>0</v>
      </c>
      <c r="DZ136" s="60">
        <f>-SUM('Gross Plant'!$AH136:$AM136)/SUM('Gross Plant'!$AH$157:$AM$157)*'Capital Spending'!F$12*Reserve!$DW$1</f>
        <v>0</v>
      </c>
      <c r="EA136" s="60">
        <f>-SUM('Gross Plant'!$AH136:$AM136)/SUM('Gross Plant'!$AH$157:$AM$157)*'Capital Spending'!G$12*Reserve!$DW$1</f>
        <v>0</v>
      </c>
      <c r="EB136" s="60">
        <f>-SUM('Gross Plant'!$AH136:$AM136)/SUM('Gross Plant'!$AH$157:$AM$157)*'Capital Spending'!H$12*Reserve!$DW$1</f>
        <v>0</v>
      </c>
      <c r="EC136" s="60">
        <f>-SUM('Gross Plant'!$AH136:$AM136)/SUM('Gross Plant'!$AH$157:$AM$157)*'Capital Spending'!I$12*Reserve!$DW$1</f>
        <v>0</v>
      </c>
      <c r="ED136" s="60">
        <f>-SUM('Gross Plant'!$AH136:$AM136)/SUM('Gross Plant'!$AH$157:$AM$157)*'Capital Spending'!J$12*Reserve!$DW$1</f>
        <v>0</v>
      </c>
      <c r="EE136" s="60">
        <f>-SUM('Gross Plant'!$AH136:$AM136)/SUM('Gross Plant'!$AH$157:$AM$157)*'Capital Spending'!K$12*Reserve!$DW$1</f>
        <v>0</v>
      </c>
      <c r="EF136" s="60">
        <f>-SUM('Gross Plant'!$AH136:$AM136)/SUM('Gross Plant'!$AH$157:$AM$157)*'Capital Spending'!L$12*Reserve!$DW$1</f>
        <v>0</v>
      </c>
      <c r="EG136" s="60">
        <f>-SUM('Gross Plant'!$AH136:$AM136)/SUM('Gross Plant'!$AH$157:$AM$157)*'Capital Spending'!M$12*Reserve!$DW$1</f>
        <v>0</v>
      </c>
      <c r="EH136" s="60">
        <f>-SUM('Gross Plant'!$AH136:$AM136)/SUM('Gross Plant'!$AH$157:$AM$157)*'Capital Spending'!N$12*Reserve!$DW$1</f>
        <v>0</v>
      </c>
      <c r="EI136" s="60">
        <f>-SUM('Gross Plant'!$AH136:$AM136)/SUM('Gross Plant'!$AH$157:$AM$157)*'Capital Spending'!O$12*Reserve!$DW$1</f>
        <v>0</v>
      </c>
      <c r="EJ136" s="60">
        <f>-SUM('Gross Plant'!$AH136:$AM136)/SUM('Gross Plant'!$AH$157:$AM$157)*'Capital Spending'!P$12*Reserve!$DW$1</f>
        <v>0</v>
      </c>
      <c r="EK136" s="60">
        <f>-SUM('Gross Plant'!$AH136:$AM136)/SUM('Gross Plant'!$AH$157:$AM$157)*'Capital Spending'!Q$12*Reserve!$DW$1</f>
        <v>0</v>
      </c>
      <c r="EL136" s="60">
        <f>-SUM('Gross Plant'!$AH136:$AM136)/SUM('Gross Plant'!$AH$157:$AM$157)*'Capital Spending'!R$12*Reserve!$DW$1</f>
        <v>0</v>
      </c>
      <c r="EM136" s="60">
        <f>-SUM('Gross Plant'!$AH136:$AM136)/SUM('Gross Plant'!$AH$157:$AM$157)*'Capital Spending'!S$12*Reserve!$DW$1</f>
        <v>0</v>
      </c>
      <c r="EN136" s="60">
        <f>-SUM('Gross Plant'!$AH136:$AM136)/SUM('Gross Plant'!$AH$157:$AM$157)*'Capital Spending'!T$12*Reserve!$DW$1</f>
        <v>0</v>
      </c>
      <c r="EO136" s="60">
        <f>-SUM('Gross Plant'!$AH136:$AM136)/SUM('Gross Plant'!$AH$157:$AM$157)*'Capital Spending'!U$12*Reserve!$DW$1</f>
        <v>0</v>
      </c>
      <c r="EP136" s="60">
        <f>-SUM('Gross Plant'!$AH136:$AM136)/SUM('Gross Plant'!$AH$157:$AM$157)*'Capital Spending'!V$12*Reserve!$DW$1</f>
        <v>0</v>
      </c>
      <c r="EQ136" s="60">
        <f>-SUM('Gross Plant'!$AH136:$AM136)/SUM('Gross Plant'!$AH$157:$AM$157)*'Capital Spending'!W$12*Reserve!$DW$1</f>
        <v>0</v>
      </c>
    </row>
    <row r="137" spans="1:147">
      <c r="A137" s="51">
        <v>39003</v>
      </c>
      <c r="B137" t="s">
        <v>62</v>
      </c>
      <c r="C137" s="53">
        <f t="shared" si="188"/>
        <v>133265.82199234617</v>
      </c>
      <c r="D137" s="53">
        <f t="shared" si="158"/>
        <v>166683.49139850002</v>
      </c>
      <c r="E137" s="72">
        <f>'[20]Pivot End Balances'!AA86</f>
        <v>119810.24000000001</v>
      </c>
      <c r="F137" s="41">
        <f t="shared" si="189"/>
        <v>122058.19</v>
      </c>
      <c r="G137" s="41">
        <f t="shared" si="190"/>
        <v>124306.14</v>
      </c>
      <c r="H137" s="41">
        <f t="shared" si="191"/>
        <v>126554.09</v>
      </c>
      <c r="I137" s="41">
        <f t="shared" si="192"/>
        <v>128802.04</v>
      </c>
      <c r="J137" s="41">
        <f t="shared" si="193"/>
        <v>131049.98999999999</v>
      </c>
      <c r="K137" s="41">
        <f t="shared" si="194"/>
        <v>133297.94</v>
      </c>
      <c r="L137" s="41">
        <f t="shared" si="195"/>
        <v>135526.00742383333</v>
      </c>
      <c r="M137" s="41">
        <f t="shared" si="196"/>
        <v>137754.07484766666</v>
      </c>
      <c r="N137" s="41">
        <f t="shared" si="197"/>
        <v>139982.14227149999</v>
      </c>
      <c r="O137" s="41">
        <f t="shared" si="198"/>
        <v>142210.20969533332</v>
      </c>
      <c r="P137" s="41">
        <f t="shared" si="199"/>
        <v>144438.27711916665</v>
      </c>
      <c r="Q137" s="41">
        <f t="shared" si="200"/>
        <v>146666.34454299998</v>
      </c>
      <c r="R137" s="41">
        <f t="shared" si="201"/>
        <v>148894.41196683332</v>
      </c>
      <c r="S137" s="41">
        <f t="shared" si="202"/>
        <v>151122.47939066665</v>
      </c>
      <c r="T137" s="41">
        <f t="shared" si="203"/>
        <v>153350.54681449998</v>
      </c>
      <c r="U137" s="41">
        <f t="shared" si="204"/>
        <v>155572.70424516665</v>
      </c>
      <c r="V137" s="41">
        <f t="shared" si="205"/>
        <v>157794.86167583332</v>
      </c>
      <c r="W137" s="41">
        <f t="shared" si="206"/>
        <v>160017.0191065</v>
      </c>
      <c r="X137" s="41">
        <f t="shared" si="207"/>
        <v>162239.17653716667</v>
      </c>
      <c r="Y137" s="41">
        <f t="shared" si="208"/>
        <v>164461.33396783334</v>
      </c>
      <c r="Z137" s="41">
        <f t="shared" si="209"/>
        <v>166683.49139850002</v>
      </c>
      <c r="AA137" s="41">
        <f t="shared" si="210"/>
        <v>168905.64882916669</v>
      </c>
      <c r="AB137" s="41">
        <f t="shared" si="211"/>
        <v>171127.80625983336</v>
      </c>
      <c r="AC137" s="41">
        <f t="shared" si="212"/>
        <v>173349.96369050004</v>
      </c>
      <c r="AD137" s="41">
        <f t="shared" si="213"/>
        <v>175572.12112116671</v>
      </c>
      <c r="AE137" s="41">
        <f t="shared" si="214"/>
        <v>177794.27855183338</v>
      </c>
      <c r="AF137" s="41">
        <f t="shared" si="215"/>
        <v>180016.43598250006</v>
      </c>
      <c r="AG137" s="23">
        <f t="shared" si="186"/>
        <v>166683</v>
      </c>
      <c r="AH137" s="83">
        <f>'[25]Kentucky Direct'!E69</f>
        <v>3.7700000000000004E-2</v>
      </c>
      <c r="AI137" s="83">
        <f>'[25]Kentucky Direct'!F69</f>
        <v>3.7600000000000001E-2</v>
      </c>
      <c r="AJ137" s="31">
        <f>'[20]Pivot Additions'!AB86</f>
        <v>2247.9499999999998</v>
      </c>
      <c r="AK137" s="31">
        <f>'[20]Pivot Additions'!AC86</f>
        <v>2247.9499999999998</v>
      </c>
      <c r="AL137" s="31">
        <f>'[20]Pivot Additions'!AD86</f>
        <v>2247.9499999999998</v>
      </c>
      <c r="AM137" s="31">
        <f>'[20]Pivot Additions'!AE86</f>
        <v>2247.9499999999998</v>
      </c>
      <c r="AN137" s="31">
        <f>'[20]Pivot Additions'!AF86</f>
        <v>2247.9499999999998</v>
      </c>
      <c r="AO137" s="31">
        <f>'[20]Pivot Additions'!AG86</f>
        <v>2247.9499999999998</v>
      </c>
      <c r="AP137" s="41">
        <f>IF('Net Plant'!I137&gt;0,'Gross Plant'!L137*$AH137/12,0)</f>
        <v>2228.0674238333336</v>
      </c>
      <c r="AQ137" s="41">
        <f>IF('Net Plant'!J137&gt;0,'Gross Plant'!M137*$AH137/12,0)</f>
        <v>2228.0674238333336</v>
      </c>
      <c r="AR137" s="41">
        <f>IF('Net Plant'!K137&gt;0,'Gross Plant'!N137*$AH137/12,0)</f>
        <v>2228.0674238333336</v>
      </c>
      <c r="AS137" s="41">
        <f>IF('Net Plant'!L137&gt;0,'Gross Plant'!O137*$AH137/12,0)</f>
        <v>2228.0674238333336</v>
      </c>
      <c r="AT137" s="41">
        <f>IF('Net Plant'!M137&gt;0,'Gross Plant'!P137*$AH137/12,0)</f>
        <v>2228.0674238333336</v>
      </c>
      <c r="AU137" s="41">
        <f>IF('Net Plant'!N137&gt;0,'Gross Plant'!Q137*$AH137/12,0)</f>
        <v>2228.0674238333336</v>
      </c>
      <c r="AV137" s="41">
        <f>IF('Net Plant'!O137&gt;0,'Gross Plant'!R137*$AH137/12,0)</f>
        <v>2228.0674238333336</v>
      </c>
      <c r="AW137" s="41">
        <f>IF('Net Plant'!P137&gt;0,'Gross Plant'!S137*$AH137/12,0)</f>
        <v>2228.0674238333336</v>
      </c>
      <c r="AX137" s="41">
        <f>IF('Net Plant'!Q137&gt;0,'Gross Plant'!T137*$AH137/12,0)</f>
        <v>2228.0674238333336</v>
      </c>
      <c r="AY137" s="41">
        <f>IF('Net Plant'!R137&gt;0,'Gross Plant'!U137*$AI137/12,0)</f>
        <v>2222.1574306666666</v>
      </c>
      <c r="AZ137" s="41">
        <f>IF('Net Plant'!S137&gt;0,'Gross Plant'!V137*$AI137/12,0)</f>
        <v>2222.1574306666666</v>
      </c>
      <c r="BA137" s="41">
        <f>IF('Net Plant'!T137&gt;0,'Gross Plant'!W137*$AI137/12,0)</f>
        <v>2222.1574306666666</v>
      </c>
      <c r="BB137" s="41">
        <f>IF('Net Plant'!U137&gt;0,'Gross Plant'!X137*$AI137/12,0)</f>
        <v>2222.1574306666666</v>
      </c>
      <c r="BC137" s="41">
        <f>IF('Net Plant'!V137&gt;0,'Gross Plant'!Y137*$AI137/12,0)</f>
        <v>2222.1574306666666</v>
      </c>
      <c r="BD137" s="41">
        <f>IF('Net Plant'!W137&gt;0,'Gross Plant'!Z137*$AI137/12,0)</f>
        <v>2222.1574306666666</v>
      </c>
      <c r="BE137" s="41">
        <f>IF('Net Plant'!X137&gt;0,'Gross Plant'!AA137*$AI137/12,0)</f>
        <v>2222.1574306666666</v>
      </c>
      <c r="BF137" s="41">
        <f>IF('Net Plant'!Y137&gt;0,'Gross Plant'!AB137*$AI137/12,0)</f>
        <v>2222.1574306666666</v>
      </c>
      <c r="BG137" s="41">
        <f>IF('Net Plant'!Z137&gt;0,'Gross Plant'!AC137*$AI137/12,0)</f>
        <v>2222.1574306666666</v>
      </c>
      <c r="BH137" s="41">
        <f>IF('Net Plant'!AA137&gt;0,'Gross Plant'!AD137*$AI137/12,0)</f>
        <v>2222.1574306666666</v>
      </c>
      <c r="BI137" s="41">
        <f>IF('Net Plant'!AB137&gt;0,'Gross Plant'!AE137*$AI137/12,0)</f>
        <v>2222.1574306666666</v>
      </c>
      <c r="BJ137" s="41">
        <f>IF('Net Plant'!AC137&gt;0,'Gross Plant'!AF137*$AI137/12,0)</f>
        <v>2222.1574306666666</v>
      </c>
      <c r="BK137" s="23">
        <f t="shared" si="187"/>
        <v>26665.889167999998</v>
      </c>
      <c r="BL137" s="41"/>
      <c r="BM137" s="31">
        <f>'[20]Pivot Retires'!AB86</f>
        <v>0</v>
      </c>
      <c r="BN137" s="31">
        <f>'[20]Pivot Retires'!AC86</f>
        <v>0</v>
      </c>
      <c r="BO137" s="31">
        <f>'[20]Pivot Retires'!AD86</f>
        <v>0</v>
      </c>
      <c r="BP137" s="31">
        <f>'[20]Pivot Retires'!AE86</f>
        <v>0</v>
      </c>
      <c r="BQ137" s="31">
        <f>'[20]Pivot Retires'!AF86</f>
        <v>0</v>
      </c>
      <c r="BR137" s="31">
        <f>'[20]Pivot Retires'!AG86</f>
        <v>0</v>
      </c>
      <c r="BS137" s="31">
        <f>'Gross Plant'!BQ137</f>
        <v>0</v>
      </c>
      <c r="BT137" s="41">
        <f>'Gross Plant'!BR137</f>
        <v>0</v>
      </c>
      <c r="BU137" s="41">
        <f>'Gross Plant'!BS137</f>
        <v>0</v>
      </c>
      <c r="BV137" s="41">
        <f>'Gross Plant'!BT137</f>
        <v>0</v>
      </c>
      <c r="BW137" s="41">
        <f>'Gross Plant'!BU137</f>
        <v>0</v>
      </c>
      <c r="BX137" s="41">
        <f>'Gross Plant'!BV137</f>
        <v>0</v>
      </c>
      <c r="BY137" s="41">
        <f>'Gross Plant'!BW137</f>
        <v>0</v>
      </c>
      <c r="BZ137" s="41">
        <f>'Gross Plant'!BX137</f>
        <v>0</v>
      </c>
      <c r="CA137" s="41">
        <f>'Gross Plant'!BY137</f>
        <v>0</v>
      </c>
      <c r="CB137" s="41">
        <f>'Gross Plant'!BZ137</f>
        <v>0</v>
      </c>
      <c r="CC137" s="41">
        <f>'Gross Plant'!CA137</f>
        <v>0</v>
      </c>
      <c r="CD137" s="41">
        <f>'Gross Plant'!CB137</f>
        <v>0</v>
      </c>
      <c r="CE137" s="41">
        <f>'Gross Plant'!CC137</f>
        <v>0</v>
      </c>
      <c r="CF137" s="41">
        <f>'Gross Plant'!CD137</f>
        <v>0</v>
      </c>
      <c r="CG137" s="41">
        <f>'Gross Plant'!CE137</f>
        <v>0</v>
      </c>
      <c r="CH137" s="41">
        <f>'Gross Plant'!CF137</f>
        <v>0</v>
      </c>
      <c r="CI137" s="41">
        <f>'Gross Plant'!CG137</f>
        <v>0</v>
      </c>
      <c r="CJ137" s="41">
        <f>'Gross Plant'!CH137</f>
        <v>0</v>
      </c>
      <c r="CK137" s="41">
        <f>'Gross Plant'!CI137</f>
        <v>0</v>
      </c>
      <c r="CL137" s="41">
        <f>'Gross Plant'!CJ137</f>
        <v>0</v>
      </c>
      <c r="CM137" s="41">
        <f>'Gross Plant'!CK137</f>
        <v>0</v>
      </c>
      <c r="CN137" s="41"/>
      <c r="CO137" s="31">
        <f>'[20]Pivot Transfers'!AB86</f>
        <v>0</v>
      </c>
      <c r="CP137" s="31">
        <f>'[20]Pivot Transfers'!AC86</f>
        <v>0</v>
      </c>
      <c r="CQ137" s="31">
        <f>'[20]Pivot Transfers'!AD86</f>
        <v>0</v>
      </c>
      <c r="CR137" s="31">
        <f>'[20]Pivot Transfers'!AE86</f>
        <v>0</v>
      </c>
      <c r="CS137" s="31">
        <f>'[20]Pivot Transfers'!AF86</f>
        <v>0</v>
      </c>
      <c r="CT137" s="31">
        <f>'[20]Pivot Transfers'!AG86</f>
        <v>0</v>
      </c>
      <c r="CU137" s="31">
        <v>0</v>
      </c>
      <c r="CV137" s="31">
        <v>0</v>
      </c>
      <c r="CW137" s="31">
        <v>0</v>
      </c>
      <c r="CX137" s="31">
        <v>0</v>
      </c>
      <c r="CY137" s="31">
        <v>0</v>
      </c>
      <c r="CZ137" s="3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/>
      <c r="DQ137" s="31">
        <f>'[20]Pivot COR'!AB86</f>
        <v>0</v>
      </c>
      <c r="DR137" s="31">
        <f>'[20]Pivot COR'!AC86</f>
        <v>0</v>
      </c>
      <c r="DS137" s="31">
        <f>'[20]Pivot COR'!AD86</f>
        <v>0</v>
      </c>
      <c r="DT137" s="31">
        <f>'[20]Pivot COR'!AE86</f>
        <v>0</v>
      </c>
      <c r="DU137" s="31">
        <f>'[20]Pivot COR'!AF86</f>
        <v>0</v>
      </c>
      <c r="DV137" s="31">
        <f>'[20]Pivot COR'!AG86</f>
        <v>0</v>
      </c>
      <c r="DW137" s="60">
        <f>SUM('Gross Plant'!$AH137:$AM137)/SUM('Gross Plant'!$AH$157:$AM$157)*$DW$157</f>
        <v>0</v>
      </c>
      <c r="DX137" s="60">
        <f>-SUM('Gross Plant'!$AH137:$AM137)/SUM('Gross Plant'!$AH$157:$AM$157)*'Capital Spending'!D$12*Reserve!$DW$1</f>
        <v>0</v>
      </c>
      <c r="DY137" s="60">
        <f>-SUM('Gross Plant'!$AH137:$AM137)/SUM('Gross Plant'!$AH$157:$AM$157)*'Capital Spending'!E$12*Reserve!$DW$1</f>
        <v>0</v>
      </c>
      <c r="DZ137" s="60">
        <f>-SUM('Gross Plant'!$AH137:$AM137)/SUM('Gross Plant'!$AH$157:$AM$157)*'Capital Spending'!F$12*Reserve!$DW$1</f>
        <v>0</v>
      </c>
      <c r="EA137" s="60">
        <f>-SUM('Gross Plant'!$AH137:$AM137)/SUM('Gross Plant'!$AH$157:$AM$157)*'Capital Spending'!G$12*Reserve!$DW$1</f>
        <v>0</v>
      </c>
      <c r="EB137" s="60">
        <f>-SUM('Gross Plant'!$AH137:$AM137)/SUM('Gross Plant'!$AH$157:$AM$157)*'Capital Spending'!H$12*Reserve!$DW$1</f>
        <v>0</v>
      </c>
      <c r="EC137" s="60">
        <f>-SUM('Gross Plant'!$AH137:$AM137)/SUM('Gross Plant'!$AH$157:$AM$157)*'Capital Spending'!I$12*Reserve!$DW$1</f>
        <v>0</v>
      </c>
      <c r="ED137" s="60">
        <f>-SUM('Gross Plant'!$AH137:$AM137)/SUM('Gross Plant'!$AH$157:$AM$157)*'Capital Spending'!J$12*Reserve!$DW$1</f>
        <v>0</v>
      </c>
      <c r="EE137" s="60">
        <f>-SUM('Gross Plant'!$AH137:$AM137)/SUM('Gross Plant'!$AH$157:$AM$157)*'Capital Spending'!K$12*Reserve!$DW$1</f>
        <v>0</v>
      </c>
      <c r="EF137" s="60">
        <f>-SUM('Gross Plant'!$AH137:$AM137)/SUM('Gross Plant'!$AH$157:$AM$157)*'Capital Spending'!L$12*Reserve!$DW$1</f>
        <v>0</v>
      </c>
      <c r="EG137" s="60">
        <f>-SUM('Gross Plant'!$AH137:$AM137)/SUM('Gross Plant'!$AH$157:$AM$157)*'Capital Spending'!M$12*Reserve!$DW$1</f>
        <v>0</v>
      </c>
      <c r="EH137" s="60">
        <f>-SUM('Gross Plant'!$AH137:$AM137)/SUM('Gross Plant'!$AH$157:$AM$157)*'Capital Spending'!N$12*Reserve!$DW$1</f>
        <v>0</v>
      </c>
      <c r="EI137" s="60">
        <f>-SUM('Gross Plant'!$AH137:$AM137)/SUM('Gross Plant'!$AH$157:$AM$157)*'Capital Spending'!O$12*Reserve!$DW$1</f>
        <v>0</v>
      </c>
      <c r="EJ137" s="60">
        <f>-SUM('Gross Plant'!$AH137:$AM137)/SUM('Gross Plant'!$AH$157:$AM$157)*'Capital Spending'!P$12*Reserve!$DW$1</f>
        <v>0</v>
      </c>
      <c r="EK137" s="60">
        <f>-SUM('Gross Plant'!$AH137:$AM137)/SUM('Gross Plant'!$AH$157:$AM$157)*'Capital Spending'!Q$12*Reserve!$DW$1</f>
        <v>0</v>
      </c>
      <c r="EL137" s="60">
        <f>-SUM('Gross Plant'!$AH137:$AM137)/SUM('Gross Plant'!$AH$157:$AM$157)*'Capital Spending'!R$12*Reserve!$DW$1</f>
        <v>0</v>
      </c>
      <c r="EM137" s="60">
        <f>-SUM('Gross Plant'!$AH137:$AM137)/SUM('Gross Plant'!$AH$157:$AM$157)*'Capital Spending'!S$12*Reserve!$DW$1</f>
        <v>0</v>
      </c>
      <c r="EN137" s="60">
        <f>-SUM('Gross Plant'!$AH137:$AM137)/SUM('Gross Plant'!$AH$157:$AM$157)*'Capital Spending'!T$12*Reserve!$DW$1</f>
        <v>0</v>
      </c>
      <c r="EO137" s="60">
        <f>-SUM('Gross Plant'!$AH137:$AM137)/SUM('Gross Plant'!$AH$157:$AM$157)*'Capital Spending'!U$12*Reserve!$DW$1</f>
        <v>0</v>
      </c>
      <c r="EP137" s="60">
        <f>-SUM('Gross Plant'!$AH137:$AM137)/SUM('Gross Plant'!$AH$157:$AM$157)*'Capital Spending'!V$12*Reserve!$DW$1</f>
        <v>0</v>
      </c>
      <c r="EQ137" s="60">
        <f>-SUM('Gross Plant'!$AH137:$AM137)/SUM('Gross Plant'!$AH$157:$AM$157)*'Capital Spending'!W$12*Reserve!$DW$1</f>
        <v>0</v>
      </c>
    </row>
    <row r="138" spans="1:147">
      <c r="A138" s="51">
        <v>39004</v>
      </c>
      <c r="B138" t="s">
        <v>39</v>
      </c>
      <c r="C138" s="53">
        <f t="shared" si="188"/>
        <v>2219.1924463653845</v>
      </c>
      <c r="D138" s="53">
        <f t="shared" si="158"/>
        <v>2570.4396417499997</v>
      </c>
      <c r="E138" s="72">
        <f>'[20]Pivot End Balances'!AA87</f>
        <v>2078.5500000000002</v>
      </c>
      <c r="F138" s="41">
        <f t="shared" si="189"/>
        <v>2101.9900000000002</v>
      </c>
      <c r="G138" s="41">
        <f t="shared" si="190"/>
        <v>2125.4300000000003</v>
      </c>
      <c r="H138" s="41">
        <f t="shared" si="191"/>
        <v>2148.8700000000003</v>
      </c>
      <c r="I138" s="41">
        <f t="shared" si="192"/>
        <v>2172.3100000000004</v>
      </c>
      <c r="J138" s="41">
        <f t="shared" si="193"/>
        <v>2195.7500000000005</v>
      </c>
      <c r="K138" s="41">
        <f t="shared" si="194"/>
        <v>2219.1900000000005</v>
      </c>
      <c r="L138" s="41">
        <f t="shared" si="195"/>
        <v>2242.631514416667</v>
      </c>
      <c r="M138" s="41">
        <f t="shared" si="196"/>
        <v>2266.0730288333334</v>
      </c>
      <c r="N138" s="41">
        <f t="shared" si="197"/>
        <v>2289.5145432499999</v>
      </c>
      <c r="O138" s="41">
        <f t="shared" si="198"/>
        <v>2312.9560576666663</v>
      </c>
      <c r="P138" s="41">
        <f t="shared" si="199"/>
        <v>2336.3975720833328</v>
      </c>
      <c r="Q138" s="41">
        <f t="shared" si="200"/>
        <v>2359.8390864999992</v>
      </c>
      <c r="R138" s="41">
        <f t="shared" si="201"/>
        <v>2383.2806009166657</v>
      </c>
      <c r="S138" s="41">
        <f t="shared" si="202"/>
        <v>2406.7221153333321</v>
      </c>
      <c r="T138" s="41">
        <f t="shared" si="203"/>
        <v>2430.1636297499986</v>
      </c>
      <c r="U138" s="41">
        <f t="shared" si="204"/>
        <v>2453.5429650833321</v>
      </c>
      <c r="V138" s="41">
        <f t="shared" si="205"/>
        <v>2476.9223004166656</v>
      </c>
      <c r="W138" s="41">
        <f t="shared" si="206"/>
        <v>2500.3016357499991</v>
      </c>
      <c r="X138" s="41">
        <f t="shared" si="207"/>
        <v>2523.6809710833327</v>
      </c>
      <c r="Y138" s="41">
        <f t="shared" si="208"/>
        <v>2547.0603064166662</v>
      </c>
      <c r="Z138" s="41">
        <f t="shared" si="209"/>
        <v>2570.4396417499997</v>
      </c>
      <c r="AA138" s="41">
        <f t="shared" si="210"/>
        <v>2593.8189770833333</v>
      </c>
      <c r="AB138" s="41">
        <f t="shared" si="211"/>
        <v>2617.1983124166668</v>
      </c>
      <c r="AC138" s="41">
        <f t="shared" si="212"/>
        <v>2640.5776477500003</v>
      </c>
      <c r="AD138" s="41">
        <f t="shared" si="213"/>
        <v>2663.9569830833339</v>
      </c>
      <c r="AE138" s="41">
        <f t="shared" si="214"/>
        <v>2687.3363184166674</v>
      </c>
      <c r="AF138" s="41">
        <f t="shared" si="215"/>
        <v>2710.7156537500009</v>
      </c>
      <c r="AG138" s="23">
        <f t="shared" si="186"/>
        <v>2570</v>
      </c>
      <c r="AH138" s="83">
        <f>'[25]Kentucky Direct'!E70</f>
        <v>3.7700000000000004E-2</v>
      </c>
      <c r="AI138" s="83">
        <f>'[25]Kentucky Direct'!F70</f>
        <v>3.7600000000000001E-2</v>
      </c>
      <c r="AJ138" s="31">
        <f>'[20]Pivot Additions'!AB87</f>
        <v>23.44</v>
      </c>
      <c r="AK138" s="31">
        <f>'[20]Pivot Additions'!AC87</f>
        <v>23.44</v>
      </c>
      <c r="AL138" s="31">
        <f>'[20]Pivot Additions'!AD87</f>
        <v>23.44</v>
      </c>
      <c r="AM138" s="31">
        <f>'[20]Pivot Additions'!AE87</f>
        <v>23.44</v>
      </c>
      <c r="AN138" s="31">
        <f>'[20]Pivot Additions'!AF87</f>
        <v>23.44</v>
      </c>
      <c r="AO138" s="31">
        <f>'[20]Pivot Additions'!AG87</f>
        <v>23.44</v>
      </c>
      <c r="AP138" s="41">
        <f>IF('Net Plant'!I138&gt;0,'Gross Plant'!L138*$AH138/12,0)</f>
        <v>23.441514416666667</v>
      </c>
      <c r="AQ138" s="41">
        <f>IF('Net Plant'!J138&gt;0,'Gross Plant'!M138*$AH138/12,0)</f>
        <v>23.441514416666667</v>
      </c>
      <c r="AR138" s="41">
        <f>IF('Net Plant'!K138&gt;0,'Gross Plant'!N138*$AH138/12,0)</f>
        <v>23.441514416666667</v>
      </c>
      <c r="AS138" s="41">
        <f>IF('Net Plant'!L138&gt;0,'Gross Plant'!O138*$AH138/12,0)</f>
        <v>23.441514416666667</v>
      </c>
      <c r="AT138" s="41">
        <f>IF('Net Plant'!M138&gt;0,'Gross Plant'!P138*$AH138/12,0)</f>
        <v>23.441514416666667</v>
      </c>
      <c r="AU138" s="41">
        <f>IF('Net Plant'!N138&gt;0,'Gross Plant'!Q138*$AH138/12,0)</f>
        <v>23.441514416666667</v>
      </c>
      <c r="AV138" s="41">
        <f>IF('Net Plant'!O138&gt;0,'Gross Plant'!R138*$AH138/12,0)</f>
        <v>23.441514416666667</v>
      </c>
      <c r="AW138" s="41">
        <f>IF('Net Plant'!P138&gt;0,'Gross Plant'!S138*$AH138/12,0)</f>
        <v>23.441514416666667</v>
      </c>
      <c r="AX138" s="41">
        <f>IF('Net Plant'!Q138&gt;0,'Gross Plant'!T138*$AH138/12,0)</f>
        <v>23.441514416666667</v>
      </c>
      <c r="AY138" s="41">
        <f>IF('Net Plant'!R138&gt;0,'Gross Plant'!U138*$AI138/12,0)</f>
        <v>23.379335333333334</v>
      </c>
      <c r="AZ138" s="41">
        <f>IF('Net Plant'!S138&gt;0,'Gross Plant'!V138*$AI138/12,0)</f>
        <v>23.379335333333334</v>
      </c>
      <c r="BA138" s="41">
        <f>IF('Net Plant'!T138&gt;0,'Gross Plant'!W138*$AI138/12,0)</f>
        <v>23.379335333333334</v>
      </c>
      <c r="BB138" s="41">
        <f>IF('Net Plant'!U138&gt;0,'Gross Plant'!X138*$AI138/12,0)</f>
        <v>23.379335333333334</v>
      </c>
      <c r="BC138" s="41">
        <f>IF('Net Plant'!V138&gt;0,'Gross Plant'!Y138*$AI138/12,0)</f>
        <v>23.379335333333334</v>
      </c>
      <c r="BD138" s="41">
        <f>IF('Net Plant'!W138&gt;0,'Gross Plant'!Z138*$AI138/12,0)</f>
        <v>23.379335333333334</v>
      </c>
      <c r="BE138" s="41">
        <f>IF('Net Plant'!X138&gt;0,'Gross Plant'!AA138*$AI138/12,0)</f>
        <v>23.379335333333334</v>
      </c>
      <c r="BF138" s="41">
        <f>IF('Net Plant'!Y138&gt;0,'Gross Plant'!AB138*$AI138/12,0)</f>
        <v>23.379335333333334</v>
      </c>
      <c r="BG138" s="41">
        <f>IF('Net Plant'!Z138&gt;0,'Gross Plant'!AC138*$AI138/12,0)</f>
        <v>23.379335333333334</v>
      </c>
      <c r="BH138" s="41">
        <f>IF('Net Plant'!AA138&gt;0,'Gross Plant'!AD138*$AI138/12,0)</f>
        <v>23.379335333333334</v>
      </c>
      <c r="BI138" s="41">
        <f>IF('Net Plant'!AB138&gt;0,'Gross Plant'!AE138*$AI138/12,0)</f>
        <v>23.379335333333334</v>
      </c>
      <c r="BJ138" s="41">
        <f>IF('Net Plant'!AC138&gt;0,'Gross Plant'!AF138*$AI138/12,0)</f>
        <v>23.379335333333334</v>
      </c>
      <c r="BK138" s="23">
        <f t="shared" si="187"/>
        <v>280.55202400000002</v>
      </c>
      <c r="BL138" s="41"/>
      <c r="BM138" s="31">
        <f>'[20]Pivot Retires'!AB87</f>
        <v>0</v>
      </c>
      <c r="BN138" s="31">
        <f>'[20]Pivot Retires'!AC87</f>
        <v>0</v>
      </c>
      <c r="BO138" s="31">
        <f>'[20]Pivot Retires'!AD87</f>
        <v>0</v>
      </c>
      <c r="BP138" s="31">
        <f>'[20]Pivot Retires'!AE87</f>
        <v>0</v>
      </c>
      <c r="BQ138" s="31">
        <f>'[20]Pivot Retires'!AF87</f>
        <v>0</v>
      </c>
      <c r="BR138" s="31">
        <f>'[20]Pivot Retires'!AG87</f>
        <v>0</v>
      </c>
      <c r="BS138" s="31">
        <f>'Gross Plant'!BQ138</f>
        <v>0</v>
      </c>
      <c r="BT138" s="41">
        <f>'Gross Plant'!BR138</f>
        <v>0</v>
      </c>
      <c r="BU138" s="41">
        <f>'Gross Plant'!BS138</f>
        <v>0</v>
      </c>
      <c r="BV138" s="41">
        <f>'Gross Plant'!BT138</f>
        <v>0</v>
      </c>
      <c r="BW138" s="41">
        <f>'Gross Plant'!BU138</f>
        <v>0</v>
      </c>
      <c r="BX138" s="41">
        <f>'Gross Plant'!BV138</f>
        <v>0</v>
      </c>
      <c r="BY138" s="41">
        <f>'Gross Plant'!BW138</f>
        <v>0</v>
      </c>
      <c r="BZ138" s="41">
        <f>'Gross Plant'!BX138</f>
        <v>0</v>
      </c>
      <c r="CA138" s="41">
        <f>'Gross Plant'!BY138</f>
        <v>0</v>
      </c>
      <c r="CB138" s="41">
        <f>'Gross Plant'!BZ138</f>
        <v>0</v>
      </c>
      <c r="CC138" s="41">
        <f>'Gross Plant'!CA138</f>
        <v>0</v>
      </c>
      <c r="CD138" s="41">
        <f>'Gross Plant'!CB138</f>
        <v>0</v>
      </c>
      <c r="CE138" s="41">
        <f>'Gross Plant'!CC138</f>
        <v>0</v>
      </c>
      <c r="CF138" s="41">
        <f>'Gross Plant'!CD138</f>
        <v>0</v>
      </c>
      <c r="CG138" s="41">
        <f>'Gross Plant'!CE138</f>
        <v>0</v>
      </c>
      <c r="CH138" s="41">
        <f>'Gross Plant'!CF138</f>
        <v>0</v>
      </c>
      <c r="CI138" s="41">
        <f>'Gross Plant'!CG138</f>
        <v>0</v>
      </c>
      <c r="CJ138" s="41">
        <f>'Gross Plant'!CH138</f>
        <v>0</v>
      </c>
      <c r="CK138" s="41">
        <f>'Gross Plant'!CI138</f>
        <v>0</v>
      </c>
      <c r="CL138" s="41">
        <f>'Gross Plant'!CJ138</f>
        <v>0</v>
      </c>
      <c r="CM138" s="41">
        <f>'Gross Plant'!CK138</f>
        <v>0</v>
      </c>
      <c r="CN138" s="41"/>
      <c r="CO138" s="31">
        <f>'[20]Pivot Transfers'!AB87</f>
        <v>0</v>
      </c>
      <c r="CP138" s="31">
        <f>'[20]Pivot Transfers'!AC87</f>
        <v>0</v>
      </c>
      <c r="CQ138" s="31">
        <f>'[20]Pivot Transfers'!AD87</f>
        <v>0</v>
      </c>
      <c r="CR138" s="31">
        <f>'[20]Pivot Transfers'!AE87</f>
        <v>0</v>
      </c>
      <c r="CS138" s="31">
        <f>'[20]Pivot Transfers'!AF87</f>
        <v>0</v>
      </c>
      <c r="CT138" s="31">
        <f>'[20]Pivot Transfers'!AG87</f>
        <v>0</v>
      </c>
      <c r="CU138" s="31">
        <v>0</v>
      </c>
      <c r="CV138" s="31">
        <v>0</v>
      </c>
      <c r="CW138" s="31">
        <v>0</v>
      </c>
      <c r="CX138" s="31">
        <v>0</v>
      </c>
      <c r="CY138" s="31">
        <v>0</v>
      </c>
      <c r="CZ138" s="3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0</v>
      </c>
      <c r="DK138" s="41">
        <v>0</v>
      </c>
      <c r="DL138" s="41">
        <v>0</v>
      </c>
      <c r="DM138" s="41">
        <v>0</v>
      </c>
      <c r="DN138" s="41">
        <v>0</v>
      </c>
      <c r="DO138" s="41">
        <v>0</v>
      </c>
      <c r="DP138" s="41"/>
      <c r="DQ138" s="31">
        <f>'[20]Pivot COR'!AB87</f>
        <v>0</v>
      </c>
      <c r="DR138" s="31">
        <f>'[20]Pivot COR'!AC87</f>
        <v>0</v>
      </c>
      <c r="DS138" s="31">
        <f>'[20]Pivot COR'!AD87</f>
        <v>0</v>
      </c>
      <c r="DT138" s="31">
        <f>'[20]Pivot COR'!AE87</f>
        <v>0</v>
      </c>
      <c r="DU138" s="31">
        <f>'[20]Pivot COR'!AF87</f>
        <v>0</v>
      </c>
      <c r="DV138" s="31">
        <f>'[20]Pivot COR'!AG87</f>
        <v>0</v>
      </c>
      <c r="DW138" s="60">
        <f>SUM('Gross Plant'!$AH138:$AM138)/SUM('Gross Plant'!$AH$157:$AM$157)*$DW$157</f>
        <v>0</v>
      </c>
      <c r="DX138" s="60">
        <f>-SUM('Gross Plant'!$AH138:$AM138)/SUM('Gross Plant'!$AH$157:$AM$157)*'Capital Spending'!D$12*Reserve!$DW$1</f>
        <v>0</v>
      </c>
      <c r="DY138" s="60">
        <f>-SUM('Gross Plant'!$AH138:$AM138)/SUM('Gross Plant'!$AH$157:$AM$157)*'Capital Spending'!E$12*Reserve!$DW$1</f>
        <v>0</v>
      </c>
      <c r="DZ138" s="60">
        <f>-SUM('Gross Plant'!$AH138:$AM138)/SUM('Gross Plant'!$AH$157:$AM$157)*'Capital Spending'!F$12*Reserve!$DW$1</f>
        <v>0</v>
      </c>
      <c r="EA138" s="60">
        <f>-SUM('Gross Plant'!$AH138:$AM138)/SUM('Gross Plant'!$AH$157:$AM$157)*'Capital Spending'!G$12*Reserve!$DW$1</f>
        <v>0</v>
      </c>
      <c r="EB138" s="60">
        <f>-SUM('Gross Plant'!$AH138:$AM138)/SUM('Gross Plant'!$AH$157:$AM$157)*'Capital Spending'!H$12*Reserve!$DW$1</f>
        <v>0</v>
      </c>
      <c r="EC138" s="60">
        <f>-SUM('Gross Plant'!$AH138:$AM138)/SUM('Gross Plant'!$AH$157:$AM$157)*'Capital Spending'!I$12*Reserve!$DW$1</f>
        <v>0</v>
      </c>
      <c r="ED138" s="60">
        <f>-SUM('Gross Plant'!$AH138:$AM138)/SUM('Gross Plant'!$AH$157:$AM$157)*'Capital Spending'!J$12*Reserve!$DW$1</f>
        <v>0</v>
      </c>
      <c r="EE138" s="60">
        <f>-SUM('Gross Plant'!$AH138:$AM138)/SUM('Gross Plant'!$AH$157:$AM$157)*'Capital Spending'!K$12*Reserve!$DW$1</f>
        <v>0</v>
      </c>
      <c r="EF138" s="60">
        <f>-SUM('Gross Plant'!$AH138:$AM138)/SUM('Gross Plant'!$AH$157:$AM$157)*'Capital Spending'!L$12*Reserve!$DW$1</f>
        <v>0</v>
      </c>
      <c r="EG138" s="60">
        <f>-SUM('Gross Plant'!$AH138:$AM138)/SUM('Gross Plant'!$AH$157:$AM$157)*'Capital Spending'!M$12*Reserve!$DW$1</f>
        <v>0</v>
      </c>
      <c r="EH138" s="60">
        <f>-SUM('Gross Plant'!$AH138:$AM138)/SUM('Gross Plant'!$AH$157:$AM$157)*'Capital Spending'!N$12*Reserve!$DW$1</f>
        <v>0</v>
      </c>
      <c r="EI138" s="60">
        <f>-SUM('Gross Plant'!$AH138:$AM138)/SUM('Gross Plant'!$AH$157:$AM$157)*'Capital Spending'!O$12*Reserve!$DW$1</f>
        <v>0</v>
      </c>
      <c r="EJ138" s="60">
        <f>-SUM('Gross Plant'!$AH138:$AM138)/SUM('Gross Plant'!$AH$157:$AM$157)*'Capital Spending'!P$12*Reserve!$DW$1</f>
        <v>0</v>
      </c>
      <c r="EK138" s="60">
        <f>-SUM('Gross Plant'!$AH138:$AM138)/SUM('Gross Plant'!$AH$157:$AM$157)*'Capital Spending'!Q$12*Reserve!$DW$1</f>
        <v>0</v>
      </c>
      <c r="EL138" s="60">
        <f>-SUM('Gross Plant'!$AH138:$AM138)/SUM('Gross Plant'!$AH$157:$AM$157)*'Capital Spending'!R$12*Reserve!$DW$1</f>
        <v>0</v>
      </c>
      <c r="EM138" s="60">
        <f>-SUM('Gross Plant'!$AH138:$AM138)/SUM('Gross Plant'!$AH$157:$AM$157)*'Capital Spending'!S$12*Reserve!$DW$1</f>
        <v>0</v>
      </c>
      <c r="EN138" s="60">
        <f>-SUM('Gross Plant'!$AH138:$AM138)/SUM('Gross Plant'!$AH$157:$AM$157)*'Capital Spending'!T$12*Reserve!$DW$1</f>
        <v>0</v>
      </c>
      <c r="EO138" s="60">
        <f>-SUM('Gross Plant'!$AH138:$AM138)/SUM('Gross Plant'!$AH$157:$AM$157)*'Capital Spending'!U$12*Reserve!$DW$1</f>
        <v>0</v>
      </c>
      <c r="EP138" s="60">
        <f>-SUM('Gross Plant'!$AH138:$AM138)/SUM('Gross Plant'!$AH$157:$AM$157)*'Capital Spending'!V$12*Reserve!$DW$1</f>
        <v>0</v>
      </c>
      <c r="EQ138" s="60">
        <f>-SUM('Gross Plant'!$AH138:$AM138)/SUM('Gross Plant'!$AH$157:$AM$157)*'Capital Spending'!W$12*Reserve!$DW$1</f>
        <v>0</v>
      </c>
    </row>
    <row r="139" spans="1:147">
      <c r="A139" s="51">
        <v>39009</v>
      </c>
      <c r="B139" t="s">
        <v>11</v>
      </c>
      <c r="C139" s="53">
        <f t="shared" si="188"/>
        <v>656203.4521031921</v>
      </c>
      <c r="D139" s="53">
        <f t="shared" si="158"/>
        <v>907724.82154250005</v>
      </c>
      <c r="E139" s="72">
        <f>'[20]Pivot End Balances'!AA88</f>
        <v>565716.31999999995</v>
      </c>
      <c r="F139" s="41">
        <f t="shared" si="189"/>
        <v>580840.41999999993</v>
      </c>
      <c r="G139" s="41">
        <f t="shared" si="190"/>
        <v>595964.5199999999</v>
      </c>
      <c r="H139" s="41">
        <f t="shared" si="191"/>
        <v>611088.61999999988</v>
      </c>
      <c r="I139" s="41">
        <f t="shared" si="192"/>
        <v>626212.71999999986</v>
      </c>
      <c r="J139" s="41">
        <f t="shared" si="193"/>
        <v>641336.81999999983</v>
      </c>
      <c r="K139" s="41">
        <f t="shared" si="194"/>
        <v>656460.91999999981</v>
      </c>
      <c r="L139" s="41">
        <f t="shared" si="195"/>
        <v>671425.63511149981</v>
      </c>
      <c r="M139" s="41">
        <f t="shared" si="196"/>
        <v>686390.35022299981</v>
      </c>
      <c r="N139" s="41">
        <f t="shared" si="197"/>
        <v>701355.06533449981</v>
      </c>
      <c r="O139" s="41">
        <f t="shared" si="198"/>
        <v>716319.78044599982</v>
      </c>
      <c r="P139" s="41">
        <f t="shared" si="199"/>
        <v>731284.49555749982</v>
      </c>
      <c r="Q139" s="41">
        <f t="shared" si="200"/>
        <v>746249.21066899982</v>
      </c>
      <c r="R139" s="41">
        <f t="shared" si="201"/>
        <v>761213.92578049982</v>
      </c>
      <c r="S139" s="41">
        <f t="shared" si="202"/>
        <v>776178.64089199982</v>
      </c>
      <c r="T139" s="41">
        <f t="shared" si="203"/>
        <v>791143.35600349982</v>
      </c>
      <c r="U139" s="41">
        <f t="shared" si="204"/>
        <v>810573.60025999986</v>
      </c>
      <c r="V139" s="41">
        <f t="shared" si="205"/>
        <v>830003.8445164999</v>
      </c>
      <c r="W139" s="41">
        <f t="shared" si="206"/>
        <v>849434.08877299994</v>
      </c>
      <c r="X139" s="41">
        <f t="shared" si="207"/>
        <v>868864.33302949998</v>
      </c>
      <c r="Y139" s="41">
        <f t="shared" si="208"/>
        <v>888294.57728600001</v>
      </c>
      <c r="Z139" s="41">
        <f t="shared" si="209"/>
        <v>907724.82154250005</v>
      </c>
      <c r="AA139" s="41">
        <f t="shared" si="210"/>
        <v>927155.06579900009</v>
      </c>
      <c r="AB139" s="41">
        <f t="shared" si="211"/>
        <v>946585.31005550013</v>
      </c>
      <c r="AC139" s="41">
        <f t="shared" si="212"/>
        <v>966015.55431200017</v>
      </c>
      <c r="AD139" s="41">
        <f t="shared" si="213"/>
        <v>985445.79856850021</v>
      </c>
      <c r="AE139" s="41">
        <f t="shared" si="214"/>
        <v>1004876.0428250002</v>
      </c>
      <c r="AF139" s="41">
        <f t="shared" si="215"/>
        <v>1024306.2870815003</v>
      </c>
      <c r="AG139" s="23">
        <f t="shared" si="186"/>
        <v>907725</v>
      </c>
      <c r="AH139" s="83">
        <f>'[25]Kentucky Direct'!E71</f>
        <v>0.14410000000000001</v>
      </c>
      <c r="AI139" s="83">
        <f>'[25]Kentucky Direct'!F71</f>
        <v>0.18709999999999999</v>
      </c>
      <c r="AJ139" s="31">
        <f>'[20]Pivot Additions'!AB88</f>
        <v>15124.1</v>
      </c>
      <c r="AK139" s="31">
        <f>'[20]Pivot Additions'!AC88</f>
        <v>15124.1</v>
      </c>
      <c r="AL139" s="31">
        <f>'[20]Pivot Additions'!AD88</f>
        <v>15124.1</v>
      </c>
      <c r="AM139" s="31">
        <f>'[20]Pivot Additions'!AE88</f>
        <v>15124.1</v>
      </c>
      <c r="AN139" s="31">
        <f>'[20]Pivot Additions'!AF88</f>
        <v>15124.1</v>
      </c>
      <c r="AO139" s="31">
        <f>'[20]Pivot Additions'!AG88</f>
        <v>15124.1</v>
      </c>
      <c r="AP139" s="41">
        <f>IF('Net Plant'!I139&gt;0,'Gross Plant'!L139*$AH139/12,0)</f>
        <v>14964.7151115</v>
      </c>
      <c r="AQ139" s="41">
        <f>IF('Net Plant'!J139&gt;0,'Gross Plant'!M139*$AH139/12,0)</f>
        <v>14964.7151115</v>
      </c>
      <c r="AR139" s="41">
        <f>IF('Net Plant'!K139&gt;0,'Gross Plant'!N139*$AH139/12,0)</f>
        <v>14964.7151115</v>
      </c>
      <c r="AS139" s="41">
        <f>IF('Net Plant'!L139&gt;0,'Gross Plant'!O139*$AH139/12,0)</f>
        <v>14964.7151115</v>
      </c>
      <c r="AT139" s="41">
        <f>IF('Net Plant'!M139&gt;0,'Gross Plant'!P139*$AH139/12,0)</f>
        <v>14964.7151115</v>
      </c>
      <c r="AU139" s="41">
        <f>IF('Net Plant'!N139&gt;0,'Gross Plant'!Q139*$AH139/12,0)</f>
        <v>14964.7151115</v>
      </c>
      <c r="AV139" s="41">
        <f>IF('Net Plant'!O139&gt;0,'Gross Plant'!R139*$AH139/12,0)</f>
        <v>14964.7151115</v>
      </c>
      <c r="AW139" s="41">
        <f>IF('Net Plant'!P139&gt;0,'Gross Plant'!S139*$AH139/12,0)</f>
        <v>14964.7151115</v>
      </c>
      <c r="AX139" s="41">
        <f>IF('Net Plant'!Q139&gt;0,'Gross Plant'!T139*$AH139/12,0)</f>
        <v>14964.7151115</v>
      </c>
      <c r="AY139" s="41">
        <f>IF('Net Plant'!R139&gt;0,'Gross Plant'!U139*$AI139/12,0)</f>
        <v>19430.244256499998</v>
      </c>
      <c r="AZ139" s="41">
        <f>IF('Net Plant'!S139&gt;0,'Gross Plant'!V139*$AI139/12,0)</f>
        <v>19430.244256499998</v>
      </c>
      <c r="BA139" s="41">
        <f>IF('Net Plant'!T139&gt;0,'Gross Plant'!W139*$AI139/12,0)</f>
        <v>19430.244256499998</v>
      </c>
      <c r="BB139" s="41">
        <f>IF('Net Plant'!U139&gt;0,'Gross Plant'!X139*$AI139/12,0)</f>
        <v>19430.244256499998</v>
      </c>
      <c r="BC139" s="41">
        <f>IF('Net Plant'!V139&gt;0,'Gross Plant'!Y139*$AI139/12,0)</f>
        <v>19430.244256499998</v>
      </c>
      <c r="BD139" s="41">
        <f>IF('Net Plant'!W139&gt;0,'Gross Plant'!Z139*$AI139/12,0)</f>
        <v>19430.244256499998</v>
      </c>
      <c r="BE139" s="41">
        <f>IF('Net Plant'!X139&gt;0,'Gross Plant'!AA139*$AI139/12,0)</f>
        <v>19430.244256499998</v>
      </c>
      <c r="BF139" s="41">
        <f>IF('Net Plant'!Y139&gt;0,'Gross Plant'!AB139*$AI139/12,0)</f>
        <v>19430.244256499998</v>
      </c>
      <c r="BG139" s="41">
        <f>IF('Net Plant'!Z139&gt;0,'Gross Plant'!AC139*$AI139/12,0)</f>
        <v>19430.244256499998</v>
      </c>
      <c r="BH139" s="41">
        <f>IF('Net Plant'!AA139&gt;0,'Gross Plant'!AD139*$AI139/12,0)</f>
        <v>19430.244256499998</v>
      </c>
      <c r="BI139" s="41">
        <f>IF('Net Plant'!AB139&gt;0,'Gross Plant'!AE139*$AI139/12,0)</f>
        <v>19430.244256499998</v>
      </c>
      <c r="BJ139" s="41">
        <f>IF('Net Plant'!AC139&gt;0,'Gross Plant'!AF139*$AI139/12,0)</f>
        <v>19430.244256499998</v>
      </c>
      <c r="BK139" s="23">
        <f t="shared" si="187"/>
        <v>233162.93107800002</v>
      </c>
      <c r="BL139" s="41"/>
      <c r="BM139" s="31">
        <f>'[20]Pivot Retires'!AB88</f>
        <v>0</v>
      </c>
      <c r="BN139" s="31">
        <f>'[20]Pivot Retires'!AC88</f>
        <v>0</v>
      </c>
      <c r="BO139" s="31">
        <f>'[20]Pivot Retires'!AD88</f>
        <v>0</v>
      </c>
      <c r="BP139" s="31">
        <f>'[20]Pivot Retires'!AE88</f>
        <v>0</v>
      </c>
      <c r="BQ139" s="31">
        <f>'[20]Pivot Retires'!AF88</f>
        <v>0</v>
      </c>
      <c r="BR139" s="31">
        <f>'[20]Pivot Retires'!AG88</f>
        <v>0</v>
      </c>
      <c r="BS139" s="31">
        <f>'Gross Plant'!BQ139</f>
        <v>0</v>
      </c>
      <c r="BT139" s="41">
        <f>'Gross Plant'!BR139</f>
        <v>0</v>
      </c>
      <c r="BU139" s="41">
        <f>'Gross Plant'!BS139</f>
        <v>0</v>
      </c>
      <c r="BV139" s="41">
        <f>'Gross Plant'!BT139</f>
        <v>0</v>
      </c>
      <c r="BW139" s="41">
        <f>'Gross Plant'!BU139</f>
        <v>0</v>
      </c>
      <c r="BX139" s="41">
        <f>'Gross Plant'!BV139</f>
        <v>0</v>
      </c>
      <c r="BY139" s="41">
        <f>'Gross Plant'!BW139</f>
        <v>0</v>
      </c>
      <c r="BZ139" s="41">
        <f>'Gross Plant'!BX139</f>
        <v>0</v>
      </c>
      <c r="CA139" s="41">
        <f>'Gross Plant'!BY139</f>
        <v>0</v>
      </c>
      <c r="CB139" s="41">
        <f>'Gross Plant'!BZ139</f>
        <v>0</v>
      </c>
      <c r="CC139" s="41">
        <f>'Gross Plant'!CA139</f>
        <v>0</v>
      </c>
      <c r="CD139" s="41">
        <f>'Gross Plant'!CB139</f>
        <v>0</v>
      </c>
      <c r="CE139" s="41">
        <f>'Gross Plant'!CC139</f>
        <v>0</v>
      </c>
      <c r="CF139" s="41">
        <f>'Gross Plant'!CD139</f>
        <v>0</v>
      </c>
      <c r="CG139" s="41">
        <f>'Gross Plant'!CE139</f>
        <v>0</v>
      </c>
      <c r="CH139" s="41">
        <f>'Gross Plant'!CF139</f>
        <v>0</v>
      </c>
      <c r="CI139" s="41">
        <f>'Gross Plant'!CG139</f>
        <v>0</v>
      </c>
      <c r="CJ139" s="41">
        <f>'Gross Plant'!CH139</f>
        <v>0</v>
      </c>
      <c r="CK139" s="41">
        <f>'Gross Plant'!CI139</f>
        <v>0</v>
      </c>
      <c r="CL139" s="41">
        <f>'Gross Plant'!CJ139</f>
        <v>0</v>
      </c>
      <c r="CM139" s="41">
        <f>'Gross Plant'!CK139</f>
        <v>0</v>
      </c>
      <c r="CN139" s="41"/>
      <c r="CO139" s="31">
        <f>'[20]Pivot Transfers'!AB88</f>
        <v>0</v>
      </c>
      <c r="CP139" s="31">
        <f>'[20]Pivot Transfers'!AC88</f>
        <v>0</v>
      </c>
      <c r="CQ139" s="31">
        <f>'[20]Pivot Transfers'!AD88</f>
        <v>0</v>
      </c>
      <c r="CR139" s="31">
        <f>'[20]Pivot Transfers'!AE88</f>
        <v>0</v>
      </c>
      <c r="CS139" s="31">
        <f>'[20]Pivot Transfers'!AF88</f>
        <v>0</v>
      </c>
      <c r="CT139" s="31">
        <f>'[20]Pivot Transfers'!AG88</f>
        <v>0</v>
      </c>
      <c r="CU139" s="31">
        <v>0</v>
      </c>
      <c r="CV139" s="31">
        <v>0</v>
      </c>
      <c r="CW139" s="31">
        <v>0</v>
      </c>
      <c r="CX139" s="31">
        <v>0</v>
      </c>
      <c r="CY139" s="31">
        <v>0</v>
      </c>
      <c r="CZ139" s="3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/>
      <c r="DQ139" s="31">
        <f>'[20]Pivot COR'!AB88</f>
        <v>0</v>
      </c>
      <c r="DR139" s="31">
        <f>'[20]Pivot COR'!AC88</f>
        <v>0</v>
      </c>
      <c r="DS139" s="31">
        <f>'[20]Pivot COR'!AD88</f>
        <v>0</v>
      </c>
      <c r="DT139" s="31">
        <f>'[20]Pivot COR'!AE88</f>
        <v>0</v>
      </c>
      <c r="DU139" s="31">
        <f>'[20]Pivot COR'!AF88</f>
        <v>0</v>
      </c>
      <c r="DV139" s="31">
        <f>'[20]Pivot COR'!AG88</f>
        <v>0</v>
      </c>
      <c r="DW139" s="60">
        <f>SUM('Gross Plant'!$AH139:$AM139)/SUM('Gross Plant'!$AH$157:$AM$157)*$DW$157</f>
        <v>0</v>
      </c>
      <c r="DX139" s="60">
        <f>-SUM('Gross Plant'!$AH139:$AM139)/SUM('Gross Plant'!$AH$157:$AM$157)*'Capital Spending'!D$12*Reserve!$DW$1</f>
        <v>0</v>
      </c>
      <c r="DY139" s="60">
        <f>-SUM('Gross Plant'!$AH139:$AM139)/SUM('Gross Plant'!$AH$157:$AM$157)*'Capital Spending'!E$12*Reserve!$DW$1</f>
        <v>0</v>
      </c>
      <c r="DZ139" s="60">
        <f>-SUM('Gross Plant'!$AH139:$AM139)/SUM('Gross Plant'!$AH$157:$AM$157)*'Capital Spending'!F$12*Reserve!$DW$1</f>
        <v>0</v>
      </c>
      <c r="EA139" s="60">
        <f>-SUM('Gross Plant'!$AH139:$AM139)/SUM('Gross Plant'!$AH$157:$AM$157)*'Capital Spending'!G$12*Reserve!$DW$1</f>
        <v>0</v>
      </c>
      <c r="EB139" s="60">
        <f>-SUM('Gross Plant'!$AH139:$AM139)/SUM('Gross Plant'!$AH$157:$AM$157)*'Capital Spending'!H$12*Reserve!$DW$1</f>
        <v>0</v>
      </c>
      <c r="EC139" s="60">
        <f>-SUM('Gross Plant'!$AH139:$AM139)/SUM('Gross Plant'!$AH$157:$AM$157)*'Capital Spending'!I$12*Reserve!$DW$1</f>
        <v>0</v>
      </c>
      <c r="ED139" s="60">
        <f>-SUM('Gross Plant'!$AH139:$AM139)/SUM('Gross Plant'!$AH$157:$AM$157)*'Capital Spending'!J$12*Reserve!$DW$1</f>
        <v>0</v>
      </c>
      <c r="EE139" s="60">
        <f>-SUM('Gross Plant'!$AH139:$AM139)/SUM('Gross Plant'!$AH$157:$AM$157)*'Capital Spending'!K$12*Reserve!$DW$1</f>
        <v>0</v>
      </c>
      <c r="EF139" s="60">
        <f>-SUM('Gross Plant'!$AH139:$AM139)/SUM('Gross Plant'!$AH$157:$AM$157)*'Capital Spending'!L$12*Reserve!$DW$1</f>
        <v>0</v>
      </c>
      <c r="EG139" s="60">
        <f>-SUM('Gross Plant'!$AH139:$AM139)/SUM('Gross Plant'!$AH$157:$AM$157)*'Capital Spending'!M$12*Reserve!$DW$1</f>
        <v>0</v>
      </c>
      <c r="EH139" s="60">
        <f>-SUM('Gross Plant'!$AH139:$AM139)/SUM('Gross Plant'!$AH$157:$AM$157)*'Capital Spending'!N$12*Reserve!$DW$1</f>
        <v>0</v>
      </c>
      <c r="EI139" s="60">
        <f>-SUM('Gross Plant'!$AH139:$AM139)/SUM('Gross Plant'!$AH$157:$AM$157)*'Capital Spending'!O$12*Reserve!$DW$1</f>
        <v>0</v>
      </c>
      <c r="EJ139" s="60">
        <f>-SUM('Gross Plant'!$AH139:$AM139)/SUM('Gross Plant'!$AH$157:$AM$157)*'Capital Spending'!P$12*Reserve!$DW$1</f>
        <v>0</v>
      </c>
      <c r="EK139" s="60">
        <f>-SUM('Gross Plant'!$AH139:$AM139)/SUM('Gross Plant'!$AH$157:$AM$157)*'Capital Spending'!Q$12*Reserve!$DW$1</f>
        <v>0</v>
      </c>
      <c r="EL139" s="60">
        <f>-SUM('Gross Plant'!$AH139:$AM139)/SUM('Gross Plant'!$AH$157:$AM$157)*'Capital Spending'!R$12*Reserve!$DW$1</f>
        <v>0</v>
      </c>
      <c r="EM139" s="60">
        <f>-SUM('Gross Plant'!$AH139:$AM139)/SUM('Gross Plant'!$AH$157:$AM$157)*'Capital Spending'!S$12*Reserve!$DW$1</f>
        <v>0</v>
      </c>
      <c r="EN139" s="60">
        <f>-SUM('Gross Plant'!$AH139:$AM139)/SUM('Gross Plant'!$AH$157:$AM$157)*'Capital Spending'!T$12*Reserve!$DW$1</f>
        <v>0</v>
      </c>
      <c r="EO139" s="60">
        <f>-SUM('Gross Plant'!$AH139:$AM139)/SUM('Gross Plant'!$AH$157:$AM$157)*'Capital Spending'!U$12*Reserve!$DW$1</f>
        <v>0</v>
      </c>
      <c r="EP139" s="60">
        <f>-SUM('Gross Plant'!$AH139:$AM139)/SUM('Gross Plant'!$AH$157:$AM$157)*'Capital Spending'!V$12*Reserve!$DW$1</f>
        <v>0</v>
      </c>
      <c r="EQ139" s="60">
        <f>-SUM('Gross Plant'!$AH139:$AM139)/SUM('Gross Plant'!$AH$157:$AM$157)*'Capital Spending'!W$12*Reserve!$DW$1</f>
        <v>0</v>
      </c>
    </row>
    <row r="140" spans="1:147">
      <c r="A140" s="51">
        <v>39100</v>
      </c>
      <c r="B140" t="s">
        <v>12</v>
      </c>
      <c r="C140" s="53">
        <f t="shared" si="188"/>
        <v>519863.33277257095</v>
      </c>
      <c r="D140" s="53">
        <f t="shared" si="158"/>
        <v>684635.45574979717</v>
      </c>
      <c r="E140" s="72">
        <f>'[20]Pivot End Balances'!AA89</f>
        <v>433630.23</v>
      </c>
      <c r="F140" s="41">
        <f t="shared" si="189"/>
        <v>449496.56</v>
      </c>
      <c r="G140" s="41">
        <f t="shared" si="190"/>
        <v>465366.61</v>
      </c>
      <c r="H140" s="41">
        <f t="shared" si="191"/>
        <v>481252.8</v>
      </c>
      <c r="I140" s="41">
        <f t="shared" si="192"/>
        <v>497395.58</v>
      </c>
      <c r="J140" s="41">
        <f t="shared" si="193"/>
        <v>513538.36000000004</v>
      </c>
      <c r="K140" s="41">
        <f t="shared" si="194"/>
        <v>530301.57000000007</v>
      </c>
      <c r="L140" s="41">
        <f t="shared" si="195"/>
        <v>539943.67538467713</v>
      </c>
      <c r="M140" s="41">
        <f t="shared" si="196"/>
        <v>549659.45422757836</v>
      </c>
      <c r="N140" s="41">
        <f t="shared" si="197"/>
        <v>559461.1157688573</v>
      </c>
      <c r="O140" s="41">
        <f t="shared" si="198"/>
        <v>569376.20032552024</v>
      </c>
      <c r="P140" s="41">
        <f t="shared" si="199"/>
        <v>579364.94966310589</v>
      </c>
      <c r="Q140" s="41">
        <f t="shared" si="200"/>
        <v>589436.22067368345</v>
      </c>
      <c r="R140" s="41">
        <f t="shared" si="201"/>
        <v>599597.48749277019</v>
      </c>
      <c r="S140" s="41">
        <f t="shared" si="202"/>
        <v>609856.06589946325</v>
      </c>
      <c r="T140" s="41">
        <f t="shared" si="203"/>
        <v>620233.77598128689</v>
      </c>
      <c r="U140" s="41">
        <f t="shared" si="204"/>
        <v>630710.37321309501</v>
      </c>
      <c r="V140" s="41">
        <f t="shared" si="205"/>
        <v>641287.77787648572</v>
      </c>
      <c r="W140" s="41">
        <f t="shared" si="206"/>
        <v>651938.42828161863</v>
      </c>
      <c r="X140" s="41">
        <f t="shared" si="207"/>
        <v>662689.46387496043</v>
      </c>
      <c r="Y140" s="41">
        <f t="shared" si="208"/>
        <v>673456.08658903604</v>
      </c>
      <c r="Z140" s="41">
        <f t="shared" si="209"/>
        <v>684260.92218059243</v>
      </c>
      <c r="AA140" s="41">
        <f t="shared" si="210"/>
        <v>695130.49587354076</v>
      </c>
      <c r="AB140" s="41">
        <f t="shared" si="211"/>
        <v>706049.74567096343</v>
      </c>
      <c r="AC140" s="41">
        <f t="shared" si="212"/>
        <v>717021.16395421268</v>
      </c>
      <c r="AD140" s="41">
        <f t="shared" si="213"/>
        <v>728055.73875672184</v>
      </c>
      <c r="AE140" s="41">
        <f t="shared" si="214"/>
        <v>739137.78133906366</v>
      </c>
      <c r="AF140" s="41">
        <f t="shared" si="215"/>
        <v>750289.17115578603</v>
      </c>
      <c r="AG140" s="23">
        <f t="shared" si="186"/>
        <v>684635</v>
      </c>
      <c r="AH140" s="83">
        <f>'[25]Kentucky Direct'!E72</f>
        <v>6.6699999999999995E-2</v>
      </c>
      <c r="AI140" s="83">
        <f>'[25]Kentucky Direct'!F72</f>
        <v>6.6699999999999995E-2</v>
      </c>
      <c r="AJ140" s="31">
        <f>'[20]Pivot Additions'!AB89</f>
        <v>15866.33</v>
      </c>
      <c r="AK140" s="31">
        <f>'[20]Pivot Additions'!AC89</f>
        <v>15870.05</v>
      </c>
      <c r="AL140" s="31">
        <f>'[20]Pivot Additions'!AD89</f>
        <v>15886.19</v>
      </c>
      <c r="AM140" s="31">
        <f>'[20]Pivot Additions'!AE89</f>
        <v>16142.78</v>
      </c>
      <c r="AN140" s="31">
        <f>'[20]Pivot Additions'!AF89</f>
        <v>16142.78</v>
      </c>
      <c r="AO140" s="31">
        <f>'[20]Pivot Additions'!AG89</f>
        <v>16763.21</v>
      </c>
      <c r="AP140" s="41">
        <f>IF('Net Plant'!I140&gt;0,'Gross Plant'!L140*$AH140/12,0)</f>
        <v>9642.1053846770483</v>
      </c>
      <c r="AQ140" s="41">
        <f>IF('Net Plant'!J140&gt;0,'Gross Plant'!M140*$AH140/12,0)</f>
        <v>9715.7788429011889</v>
      </c>
      <c r="AR140" s="41">
        <f>IF('Net Plant'!K140&gt;0,'Gross Plant'!N140*$AH140/12,0)</f>
        <v>9801.6615412788942</v>
      </c>
      <c r="AS140" s="41">
        <f>IF('Net Plant'!L140&gt;0,'Gross Plant'!O140*$AH140/12,0)</f>
        <v>9915.0845566628868</v>
      </c>
      <c r="AT140" s="41">
        <f>IF('Net Plant'!M140&gt;0,'Gross Plant'!P140*$AH140/12,0)</f>
        <v>9988.7493375856557</v>
      </c>
      <c r="AU140" s="41">
        <f>IF('Net Plant'!N140&gt;0,'Gross Plant'!Q140*$AH140/12,0)</f>
        <v>10071.271010577608</v>
      </c>
      <c r="AV140" s="41">
        <f>IF('Net Plant'!O140&gt;0,'Gross Plant'!R140*$AH140/12,0)</f>
        <v>10161.266819086759</v>
      </c>
      <c r="AW140" s="41">
        <f>IF('Net Plant'!P140&gt;0,'Gross Plant'!S140*$AH140/12,0)</f>
        <v>10258.578406693008</v>
      </c>
      <c r="AX140" s="41">
        <f>IF('Net Plant'!Q140&gt;0,'Gross Plant'!T140*$AH140/12,0)</f>
        <v>10377.710081823689</v>
      </c>
      <c r="AY140" s="41">
        <f>IF('Net Plant'!R140&gt;0,'Gross Plant'!U140*$AI140/12,0)</f>
        <v>10476.597231808084</v>
      </c>
      <c r="AZ140" s="41">
        <f>IF('Net Plant'!S140&gt;0,'Gross Plant'!V140*$AI140/12,0)</f>
        <v>10577.404663390704</v>
      </c>
      <c r="BA140" s="41">
        <f>IF('Net Plant'!T140&gt;0,'Gross Plant'!W140*$AI140/12,0)</f>
        <v>10650.650405132916</v>
      </c>
      <c r="BB140" s="41">
        <f>IF('Net Plant'!U140&gt;0,'Gross Plant'!X140*$AI140/12,0)</f>
        <v>10751.035593341856</v>
      </c>
      <c r="BC140" s="41">
        <f>IF('Net Plant'!V140&gt;0,'Gross Plant'!Y140*$AI140/12,0)</f>
        <v>10766.622714075611</v>
      </c>
      <c r="BD140" s="41">
        <f>IF('Net Plant'!W140&gt;0,'Gross Plant'!Z140*$AI140/12,0)</f>
        <v>10804.835591556401</v>
      </c>
      <c r="BE140" s="41">
        <f>IF('Net Plant'!X140&gt;0,'Gross Plant'!AA140*$AI140/12,0)</f>
        <v>10869.57369294833</v>
      </c>
      <c r="BF140" s="41">
        <f>IF('Net Plant'!Y140&gt;0,'Gross Plant'!AB140*$AI140/12,0)</f>
        <v>10919.249797422703</v>
      </c>
      <c r="BG140" s="41">
        <f>IF('Net Plant'!Z140&gt;0,'Gross Plant'!AC140*$AI140/12,0)</f>
        <v>10971.418283249208</v>
      </c>
      <c r="BH140" s="41">
        <f>IF('Net Plant'!AA140&gt;0,'Gross Plant'!AD140*$AI140/12,0)</f>
        <v>11034.574802509176</v>
      </c>
      <c r="BI140" s="41">
        <f>IF('Net Plant'!AB140&gt;0,'Gross Plant'!AE140*$AI140/12,0)</f>
        <v>11082.042582341768</v>
      </c>
      <c r="BJ140" s="41">
        <f>IF('Net Plant'!AC140&gt;0,'Gross Plant'!AF140*$AI140/12,0)</f>
        <v>11151.389816722412</v>
      </c>
      <c r="BK140" s="23">
        <f t="shared" si="187"/>
        <v>130055.39517449915</v>
      </c>
      <c r="BL140" s="41"/>
      <c r="BM140" s="31">
        <f>'[20]Pivot Retires'!AB89</f>
        <v>0</v>
      </c>
      <c r="BN140" s="31">
        <f>'[20]Pivot Retires'!AC89</f>
        <v>0</v>
      </c>
      <c r="BO140" s="31">
        <f>'[20]Pivot Retires'!AD89</f>
        <v>0</v>
      </c>
      <c r="BP140" s="31">
        <f>'[20]Pivot Retires'!AE89</f>
        <v>0</v>
      </c>
      <c r="BQ140" s="31">
        <f>'[20]Pivot Retires'!AF89</f>
        <v>0</v>
      </c>
      <c r="BR140" s="31">
        <f>'[20]Pivot Retires'!AG89</f>
        <v>0</v>
      </c>
      <c r="BS140" s="31">
        <f>'Gross Plant'!BQ140</f>
        <v>0</v>
      </c>
      <c r="BT140" s="41">
        <f>'Gross Plant'!BR140</f>
        <v>0</v>
      </c>
      <c r="BU140" s="41">
        <f>'Gross Plant'!BS140</f>
        <v>0</v>
      </c>
      <c r="BV140" s="41">
        <f>'Gross Plant'!BT140</f>
        <v>0</v>
      </c>
      <c r="BW140" s="41">
        <f>'Gross Plant'!BU140</f>
        <v>0</v>
      </c>
      <c r="BX140" s="41">
        <f>'Gross Plant'!BV140</f>
        <v>0</v>
      </c>
      <c r="BY140" s="41">
        <f>'Gross Plant'!BW140</f>
        <v>0</v>
      </c>
      <c r="BZ140" s="41">
        <f>'Gross Plant'!BX140</f>
        <v>0</v>
      </c>
      <c r="CA140" s="41">
        <f>'Gross Plant'!BY140</f>
        <v>0</v>
      </c>
      <c r="CB140" s="41">
        <f>'Gross Plant'!BZ140</f>
        <v>0</v>
      </c>
      <c r="CC140" s="41">
        <f>'Gross Plant'!CA140</f>
        <v>0</v>
      </c>
      <c r="CD140" s="41">
        <f>'Gross Plant'!CB140</f>
        <v>0</v>
      </c>
      <c r="CE140" s="41">
        <f>'Gross Plant'!CC140</f>
        <v>0</v>
      </c>
      <c r="CF140" s="41">
        <f>'Gross Plant'!CD140</f>
        <v>0</v>
      </c>
      <c r="CG140" s="41">
        <f>'Gross Plant'!CE140</f>
        <v>0</v>
      </c>
      <c r="CH140" s="41">
        <f>'Gross Plant'!CF140</f>
        <v>0</v>
      </c>
      <c r="CI140" s="41">
        <f>'Gross Plant'!CG140</f>
        <v>0</v>
      </c>
      <c r="CJ140" s="41">
        <f>'Gross Plant'!CH140</f>
        <v>0</v>
      </c>
      <c r="CK140" s="41">
        <f>'Gross Plant'!CI140</f>
        <v>0</v>
      </c>
      <c r="CL140" s="41">
        <f>'Gross Plant'!CJ140</f>
        <v>0</v>
      </c>
      <c r="CM140" s="41">
        <f>'Gross Plant'!CK140</f>
        <v>0</v>
      </c>
      <c r="CN140" s="41"/>
      <c r="CO140" s="31">
        <f>'[20]Pivot Transfers'!AB89</f>
        <v>0</v>
      </c>
      <c r="CP140" s="31">
        <f>'[20]Pivot Transfers'!AC89</f>
        <v>0</v>
      </c>
      <c r="CQ140" s="31">
        <f>'[20]Pivot Transfers'!AD89</f>
        <v>0</v>
      </c>
      <c r="CR140" s="31">
        <f>'[20]Pivot Transfers'!AE89</f>
        <v>0</v>
      </c>
      <c r="CS140" s="31">
        <f>'[20]Pivot Transfers'!AF89</f>
        <v>0</v>
      </c>
      <c r="CT140" s="31">
        <f>'[20]Pivot Transfers'!AG89</f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0</v>
      </c>
      <c r="DM140" s="41">
        <v>0</v>
      </c>
      <c r="DN140" s="41">
        <v>0</v>
      </c>
      <c r="DO140" s="41">
        <v>0</v>
      </c>
      <c r="DP140" s="41"/>
      <c r="DQ140" s="31">
        <f>'[20]Pivot COR'!AB89</f>
        <v>0</v>
      </c>
      <c r="DR140" s="31">
        <f>'[20]Pivot COR'!AC89</f>
        <v>0</v>
      </c>
      <c r="DS140" s="31">
        <f>'[20]Pivot COR'!AD89</f>
        <v>0</v>
      </c>
      <c r="DT140" s="31">
        <f>'[20]Pivot COR'!AE89</f>
        <v>0</v>
      </c>
      <c r="DU140" s="31">
        <f>'[20]Pivot COR'!AF89</f>
        <v>0</v>
      </c>
      <c r="DV140" s="31">
        <f>'[20]Pivot COR'!AG89</f>
        <v>0</v>
      </c>
      <c r="DW140" s="60">
        <f>SUM('Gross Plant'!$AH140:$AM140)/SUM('Gross Plant'!$AH$157:$AM$157)*$DW$157</f>
        <v>0</v>
      </c>
      <c r="DX140" s="60">
        <f>-SUM('Gross Plant'!$AH140:$AM140)/SUM('Gross Plant'!$AH$157:$AM$157)*'Capital Spending'!D$12*Reserve!$DW$1</f>
        <v>0</v>
      </c>
      <c r="DY140" s="60">
        <f>-SUM('Gross Plant'!$AH140:$AM140)/SUM('Gross Plant'!$AH$157:$AM$157)*'Capital Spending'!E$12*Reserve!$DW$1</f>
        <v>0</v>
      </c>
      <c r="DZ140" s="60">
        <f>-SUM('Gross Plant'!$AH140:$AM140)/SUM('Gross Plant'!$AH$157:$AM$157)*'Capital Spending'!F$12*Reserve!$DW$1</f>
        <v>0</v>
      </c>
      <c r="EA140" s="60">
        <f>-SUM('Gross Plant'!$AH140:$AM140)/SUM('Gross Plant'!$AH$157:$AM$157)*'Capital Spending'!G$12*Reserve!$DW$1</f>
        <v>0</v>
      </c>
      <c r="EB140" s="60">
        <f>-SUM('Gross Plant'!$AH140:$AM140)/SUM('Gross Plant'!$AH$157:$AM$157)*'Capital Spending'!H$12*Reserve!$DW$1</f>
        <v>0</v>
      </c>
      <c r="EC140" s="60">
        <f>-SUM('Gross Plant'!$AH140:$AM140)/SUM('Gross Plant'!$AH$157:$AM$157)*'Capital Spending'!I$12*Reserve!$DW$1</f>
        <v>0</v>
      </c>
      <c r="ED140" s="60">
        <f>-SUM('Gross Plant'!$AH140:$AM140)/SUM('Gross Plant'!$AH$157:$AM$157)*'Capital Spending'!J$12*Reserve!$DW$1</f>
        <v>0</v>
      </c>
      <c r="EE140" s="60">
        <f>-SUM('Gross Plant'!$AH140:$AM140)/SUM('Gross Plant'!$AH$157:$AM$157)*'Capital Spending'!K$12*Reserve!$DW$1</f>
        <v>0</v>
      </c>
      <c r="EF140" s="60">
        <f>-SUM('Gross Plant'!$AH140:$AM140)/SUM('Gross Plant'!$AH$157:$AM$157)*'Capital Spending'!L$12*Reserve!$DW$1</f>
        <v>0</v>
      </c>
      <c r="EG140" s="60">
        <f>-SUM('Gross Plant'!$AH140:$AM140)/SUM('Gross Plant'!$AH$157:$AM$157)*'Capital Spending'!M$12*Reserve!$DW$1</f>
        <v>0</v>
      </c>
      <c r="EH140" s="60">
        <f>-SUM('Gross Plant'!$AH140:$AM140)/SUM('Gross Plant'!$AH$157:$AM$157)*'Capital Spending'!N$12*Reserve!$DW$1</f>
        <v>0</v>
      </c>
      <c r="EI140" s="60">
        <f>-SUM('Gross Plant'!$AH140:$AM140)/SUM('Gross Plant'!$AH$157:$AM$157)*'Capital Spending'!O$12*Reserve!$DW$1</f>
        <v>0</v>
      </c>
      <c r="EJ140" s="60">
        <f>-SUM('Gross Plant'!$AH140:$AM140)/SUM('Gross Plant'!$AH$157:$AM$157)*'Capital Spending'!P$12*Reserve!$DW$1</f>
        <v>0</v>
      </c>
      <c r="EK140" s="60">
        <f>-SUM('Gross Plant'!$AH140:$AM140)/SUM('Gross Plant'!$AH$157:$AM$157)*'Capital Spending'!Q$12*Reserve!$DW$1</f>
        <v>0</v>
      </c>
      <c r="EL140" s="60">
        <f>-SUM('Gross Plant'!$AH140:$AM140)/SUM('Gross Plant'!$AH$157:$AM$157)*'Capital Spending'!R$12*Reserve!$DW$1</f>
        <v>0</v>
      </c>
      <c r="EM140" s="60">
        <f>-SUM('Gross Plant'!$AH140:$AM140)/SUM('Gross Plant'!$AH$157:$AM$157)*'Capital Spending'!S$12*Reserve!$DW$1</f>
        <v>0</v>
      </c>
      <c r="EN140" s="60">
        <f>-SUM('Gross Plant'!$AH140:$AM140)/SUM('Gross Plant'!$AH$157:$AM$157)*'Capital Spending'!T$12*Reserve!$DW$1</f>
        <v>0</v>
      </c>
      <c r="EO140" s="60">
        <f>-SUM('Gross Plant'!$AH140:$AM140)/SUM('Gross Plant'!$AH$157:$AM$157)*'Capital Spending'!U$12*Reserve!$DW$1</f>
        <v>0</v>
      </c>
      <c r="EP140" s="60">
        <f>-SUM('Gross Plant'!$AH140:$AM140)/SUM('Gross Plant'!$AH$157:$AM$157)*'Capital Spending'!V$12*Reserve!$DW$1</f>
        <v>0</v>
      </c>
      <c r="EQ140" s="60">
        <f>-SUM('Gross Plant'!$AH140:$AM140)/SUM('Gross Plant'!$AH$157:$AM$157)*'Capital Spending'!W$12*Reserve!$DW$1</f>
        <v>0</v>
      </c>
    </row>
    <row r="141" spans="1:147">
      <c r="A141" s="51">
        <v>39200</v>
      </c>
      <c r="B141" t="s">
        <v>15</v>
      </c>
      <c r="C141" s="53">
        <f t="shared" si="188"/>
        <v>106203.01897098079</v>
      </c>
      <c r="D141" s="53">
        <f t="shared" si="158"/>
        <v>175612.79664675007</v>
      </c>
      <c r="E141" s="72">
        <f>'[20]Pivot End Balances'!AA90</f>
        <v>126796.32</v>
      </c>
      <c r="F141" s="41">
        <f t="shared" si="189"/>
        <v>75925.390000000014</v>
      </c>
      <c r="G141" s="41">
        <f t="shared" si="190"/>
        <v>81152.460000000021</v>
      </c>
      <c r="H141" s="41">
        <f t="shared" si="191"/>
        <v>86379.530000000028</v>
      </c>
      <c r="I141" s="41">
        <f t="shared" si="192"/>
        <v>91606.600000000035</v>
      </c>
      <c r="J141" s="41">
        <f t="shared" si="193"/>
        <v>96833.670000000042</v>
      </c>
      <c r="K141" s="41">
        <f t="shared" si="194"/>
        <v>102060.74000000005</v>
      </c>
      <c r="L141" s="41">
        <f t="shared" si="195"/>
        <v>107180.74460108338</v>
      </c>
      <c r="M141" s="41">
        <f t="shared" si="196"/>
        <v>112300.74920216671</v>
      </c>
      <c r="N141" s="41">
        <f t="shared" si="197"/>
        <v>117420.75380325005</v>
      </c>
      <c r="O141" s="41">
        <f t="shared" si="198"/>
        <v>122540.75840433338</v>
      </c>
      <c r="P141" s="41">
        <f t="shared" si="199"/>
        <v>127660.76300541671</v>
      </c>
      <c r="Q141" s="41">
        <f t="shared" si="200"/>
        <v>132780.76760650004</v>
      </c>
      <c r="R141" s="41">
        <f t="shared" si="201"/>
        <v>137900.77220758339</v>
      </c>
      <c r="S141" s="41">
        <f t="shared" si="202"/>
        <v>143020.77680866673</v>
      </c>
      <c r="T141" s="41">
        <f t="shared" si="203"/>
        <v>148140.78140975008</v>
      </c>
      <c r="U141" s="41">
        <f t="shared" si="204"/>
        <v>152719.45061591675</v>
      </c>
      <c r="V141" s="41">
        <f t="shared" si="205"/>
        <v>157298.11982208342</v>
      </c>
      <c r="W141" s="41">
        <f t="shared" si="206"/>
        <v>161876.78902825009</v>
      </c>
      <c r="X141" s="41">
        <f t="shared" si="207"/>
        <v>166455.45823441676</v>
      </c>
      <c r="Y141" s="41">
        <f t="shared" si="208"/>
        <v>171034.12744058343</v>
      </c>
      <c r="Z141" s="41">
        <f t="shared" si="209"/>
        <v>175612.7966467501</v>
      </c>
      <c r="AA141" s="41">
        <f t="shared" si="210"/>
        <v>180191.46585291676</v>
      </c>
      <c r="AB141" s="41">
        <f t="shared" si="211"/>
        <v>184770.13505908343</v>
      </c>
      <c r="AC141" s="41">
        <f t="shared" si="212"/>
        <v>189348.8042652501</v>
      </c>
      <c r="AD141" s="41">
        <f t="shared" si="213"/>
        <v>193927.47347141677</v>
      </c>
      <c r="AE141" s="41">
        <f t="shared" si="214"/>
        <v>198506.14267758344</v>
      </c>
      <c r="AF141" s="41">
        <f t="shared" si="215"/>
        <v>203084.81188375011</v>
      </c>
      <c r="AG141" s="23">
        <f t="shared" si="186"/>
        <v>175613</v>
      </c>
      <c r="AH141" s="83">
        <f>'[25]Kentucky Direct'!E74</f>
        <v>0.16930000000000001</v>
      </c>
      <c r="AI141" s="83">
        <f>'[25]Kentucky Direct'!F74</f>
        <v>0.15140000000000001</v>
      </c>
      <c r="AJ141" s="31">
        <f>'[20]Pivot Additions'!AB90</f>
        <v>5227.07</v>
      </c>
      <c r="AK141" s="31">
        <f>'[20]Pivot Additions'!AC90</f>
        <v>5227.07</v>
      </c>
      <c r="AL141" s="31">
        <f>'[20]Pivot Additions'!AD90</f>
        <v>5227.07</v>
      </c>
      <c r="AM141" s="31">
        <f>'[20]Pivot Additions'!AE90</f>
        <v>5227.07</v>
      </c>
      <c r="AN141" s="31">
        <f>'[20]Pivot Additions'!AF90</f>
        <v>5227.07</v>
      </c>
      <c r="AO141" s="31">
        <f>'[20]Pivot Additions'!AG90</f>
        <v>5227.07</v>
      </c>
      <c r="AP141" s="41">
        <f>IF('Net Plant'!I141&gt;0,'Gross Plant'!L141*$AH141/12,0)</f>
        <v>5120.004601083333</v>
      </c>
      <c r="AQ141" s="41">
        <f>IF('Net Plant'!J141&gt;0,'Gross Plant'!M141*$AH141/12,0)</f>
        <v>5120.004601083333</v>
      </c>
      <c r="AR141" s="41">
        <f>IF('Net Plant'!K141&gt;0,'Gross Plant'!N141*$AH141/12,0)</f>
        <v>5120.004601083333</v>
      </c>
      <c r="AS141" s="41">
        <f>IF('Net Plant'!L141&gt;0,'Gross Plant'!O141*$AH141/12,0)</f>
        <v>5120.004601083333</v>
      </c>
      <c r="AT141" s="41">
        <f>IF('Net Plant'!M141&gt;0,'Gross Plant'!P141*$AH141/12,0)</f>
        <v>5120.004601083333</v>
      </c>
      <c r="AU141" s="41">
        <f>IF('Net Plant'!N141&gt;0,'Gross Plant'!Q141*$AH141/12,0)</f>
        <v>5120.004601083333</v>
      </c>
      <c r="AV141" s="41">
        <f>IF('Net Plant'!O141&gt;0,'Gross Plant'!R141*$AH141/12,0)</f>
        <v>5120.004601083333</v>
      </c>
      <c r="AW141" s="41">
        <f>IF('Net Plant'!P141&gt;0,'Gross Plant'!S141*$AH141/12,0)</f>
        <v>5120.004601083333</v>
      </c>
      <c r="AX141" s="41">
        <f>IF('Net Plant'!Q141&gt;0,'Gross Plant'!T141*$AH141/12,0)</f>
        <v>5120.004601083333</v>
      </c>
      <c r="AY141" s="41">
        <f>IF('Net Plant'!R141&gt;0,'Gross Plant'!U141*$AI141/12,0)</f>
        <v>4578.6692061666663</v>
      </c>
      <c r="AZ141" s="41">
        <f>IF('Net Plant'!S141&gt;0,'Gross Plant'!V141*$AI141/12,0)</f>
        <v>4578.6692061666663</v>
      </c>
      <c r="BA141" s="41">
        <f>IF('Net Plant'!T141&gt;0,'Gross Plant'!W141*$AI141/12,0)</f>
        <v>4578.6692061666663</v>
      </c>
      <c r="BB141" s="41">
        <f>IF('Net Plant'!U141&gt;0,'Gross Plant'!X141*$AI141/12,0)</f>
        <v>4578.6692061666663</v>
      </c>
      <c r="BC141" s="41">
        <f>IF('Net Plant'!V141&gt;0,'Gross Plant'!Y141*$AI141/12,0)</f>
        <v>4578.6692061666663</v>
      </c>
      <c r="BD141" s="41">
        <f>IF('Net Plant'!W141&gt;0,'Gross Plant'!Z141*$AI141/12,0)</f>
        <v>4578.6692061666663</v>
      </c>
      <c r="BE141" s="41">
        <f>IF('Net Plant'!X141&gt;0,'Gross Plant'!AA141*$AI141/12,0)</f>
        <v>4578.6692061666663</v>
      </c>
      <c r="BF141" s="41">
        <f>IF('Net Plant'!Y141&gt;0,'Gross Plant'!AB141*$AI141/12,0)</f>
        <v>4578.6692061666663</v>
      </c>
      <c r="BG141" s="41">
        <f>IF('Net Plant'!Z141&gt;0,'Gross Plant'!AC141*$AI141/12,0)</f>
        <v>4578.6692061666663</v>
      </c>
      <c r="BH141" s="41">
        <f>IF('Net Plant'!AA141&gt;0,'Gross Plant'!AD141*$AI141/12,0)</f>
        <v>4578.6692061666663</v>
      </c>
      <c r="BI141" s="41">
        <f>IF('Net Plant'!AB141&gt;0,'Gross Plant'!AE141*$AI141/12,0)</f>
        <v>4578.6692061666663</v>
      </c>
      <c r="BJ141" s="41">
        <f>IF('Net Plant'!AC141&gt;0,'Gross Plant'!AF141*$AI141/12,0)</f>
        <v>4578.6692061666663</v>
      </c>
      <c r="BK141" s="23">
        <f t="shared" si="187"/>
        <v>54944.030474000007</v>
      </c>
      <c r="BL141" s="41"/>
      <c r="BM141" s="31">
        <f>'[20]Pivot Retires'!AB90</f>
        <v>-56098</v>
      </c>
      <c r="BN141" s="31">
        <f>'[20]Pivot Retires'!AC90</f>
        <v>0</v>
      </c>
      <c r="BO141" s="31">
        <f>'[20]Pivot Retires'!AD90</f>
        <v>0</v>
      </c>
      <c r="BP141" s="31">
        <f>'[20]Pivot Retires'!AE90</f>
        <v>0</v>
      </c>
      <c r="BQ141" s="31">
        <f>'[20]Pivot Retires'!AF90</f>
        <v>0</v>
      </c>
      <c r="BR141" s="31">
        <f>'[20]Pivot Retires'!AG90</f>
        <v>0</v>
      </c>
      <c r="BS141" s="31">
        <f>'Gross Plant'!BQ141</f>
        <v>0</v>
      </c>
      <c r="BT141" s="41">
        <f>'Gross Plant'!BR141</f>
        <v>0</v>
      </c>
      <c r="BU141" s="41">
        <f>'Gross Plant'!BS141</f>
        <v>0</v>
      </c>
      <c r="BV141" s="41">
        <f>'Gross Plant'!BT141</f>
        <v>0</v>
      </c>
      <c r="BW141" s="41">
        <f>'Gross Plant'!BU141</f>
        <v>0</v>
      </c>
      <c r="BX141" s="41">
        <f>'Gross Plant'!BV141</f>
        <v>0</v>
      </c>
      <c r="BY141" s="41">
        <f>'Gross Plant'!BW141</f>
        <v>0</v>
      </c>
      <c r="BZ141" s="41">
        <f>'Gross Plant'!BX141</f>
        <v>0</v>
      </c>
      <c r="CA141" s="41">
        <f>'Gross Plant'!BY141</f>
        <v>0</v>
      </c>
      <c r="CB141" s="41">
        <f>'Gross Plant'!BZ141</f>
        <v>0</v>
      </c>
      <c r="CC141" s="41">
        <f>'Gross Plant'!CA141</f>
        <v>0</v>
      </c>
      <c r="CD141" s="41">
        <f>'Gross Plant'!CB141</f>
        <v>0</v>
      </c>
      <c r="CE141" s="41">
        <f>'Gross Plant'!CC141</f>
        <v>0</v>
      </c>
      <c r="CF141" s="41">
        <f>'Gross Plant'!CD141</f>
        <v>0</v>
      </c>
      <c r="CG141" s="41">
        <f>'Gross Plant'!CE141</f>
        <v>0</v>
      </c>
      <c r="CH141" s="41">
        <f>'Gross Plant'!CF141</f>
        <v>0</v>
      </c>
      <c r="CI141" s="41">
        <f>'Gross Plant'!CG141</f>
        <v>0</v>
      </c>
      <c r="CJ141" s="41">
        <f>'Gross Plant'!CH141</f>
        <v>0</v>
      </c>
      <c r="CK141" s="41">
        <f>'Gross Plant'!CI141</f>
        <v>0</v>
      </c>
      <c r="CL141" s="41">
        <f>'Gross Plant'!CJ141</f>
        <v>0</v>
      </c>
      <c r="CM141" s="41">
        <f>'Gross Plant'!CK141</f>
        <v>0</v>
      </c>
      <c r="CN141" s="41"/>
      <c r="CO141" s="31">
        <f>'[20]Pivot Transfers'!AB90</f>
        <v>0</v>
      </c>
      <c r="CP141" s="31">
        <f>'[20]Pivot Transfers'!AC90</f>
        <v>0</v>
      </c>
      <c r="CQ141" s="31">
        <f>'[20]Pivot Transfers'!AD90</f>
        <v>0</v>
      </c>
      <c r="CR141" s="31">
        <f>'[20]Pivot Transfers'!AE90</f>
        <v>0</v>
      </c>
      <c r="CS141" s="31">
        <f>'[20]Pivot Transfers'!AF90</f>
        <v>0</v>
      </c>
      <c r="CT141" s="31">
        <f>'[20]Pivot Transfers'!AG90</f>
        <v>0</v>
      </c>
      <c r="CU141" s="31">
        <v>0</v>
      </c>
      <c r="CV141" s="31">
        <v>0</v>
      </c>
      <c r="CW141" s="31">
        <v>0</v>
      </c>
      <c r="CX141" s="31">
        <v>0</v>
      </c>
      <c r="CY141" s="31">
        <v>0</v>
      </c>
      <c r="CZ141" s="3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/>
      <c r="DQ141" s="31">
        <f>'[20]Pivot COR'!AB90</f>
        <v>0</v>
      </c>
      <c r="DR141" s="31">
        <f>'[20]Pivot COR'!AC90</f>
        <v>0</v>
      </c>
      <c r="DS141" s="31">
        <f>'[20]Pivot COR'!AD90</f>
        <v>0</v>
      </c>
      <c r="DT141" s="31">
        <f>'[20]Pivot COR'!AE90</f>
        <v>0</v>
      </c>
      <c r="DU141" s="31">
        <f>'[20]Pivot COR'!AF90</f>
        <v>0</v>
      </c>
      <c r="DV141" s="31">
        <f>'[20]Pivot COR'!AG90</f>
        <v>0</v>
      </c>
      <c r="DW141" s="60">
        <f>SUM('Gross Plant'!$AH141:$AM141)/SUM('Gross Plant'!$AH$157:$AM$157)*$DW$157</f>
        <v>0</v>
      </c>
      <c r="DX141" s="60">
        <f>-SUM('Gross Plant'!$AH141:$AM141)/SUM('Gross Plant'!$AH$157:$AM$157)*'Capital Spending'!D$12*Reserve!$DW$1</f>
        <v>0</v>
      </c>
      <c r="DY141" s="60">
        <f>-SUM('Gross Plant'!$AH141:$AM141)/SUM('Gross Plant'!$AH$157:$AM$157)*'Capital Spending'!E$12*Reserve!$DW$1</f>
        <v>0</v>
      </c>
      <c r="DZ141" s="60">
        <f>-SUM('Gross Plant'!$AH141:$AM141)/SUM('Gross Plant'!$AH$157:$AM$157)*'Capital Spending'!F$12*Reserve!$DW$1</f>
        <v>0</v>
      </c>
      <c r="EA141" s="60">
        <f>-SUM('Gross Plant'!$AH141:$AM141)/SUM('Gross Plant'!$AH$157:$AM$157)*'Capital Spending'!G$12*Reserve!$DW$1</f>
        <v>0</v>
      </c>
      <c r="EB141" s="60">
        <f>-SUM('Gross Plant'!$AH141:$AM141)/SUM('Gross Plant'!$AH$157:$AM$157)*'Capital Spending'!H$12*Reserve!$DW$1</f>
        <v>0</v>
      </c>
      <c r="EC141" s="60">
        <f>-SUM('Gross Plant'!$AH141:$AM141)/SUM('Gross Plant'!$AH$157:$AM$157)*'Capital Spending'!I$12*Reserve!$DW$1</f>
        <v>0</v>
      </c>
      <c r="ED141" s="60">
        <f>-SUM('Gross Plant'!$AH141:$AM141)/SUM('Gross Plant'!$AH$157:$AM$157)*'Capital Spending'!J$12*Reserve!$DW$1</f>
        <v>0</v>
      </c>
      <c r="EE141" s="60">
        <f>-SUM('Gross Plant'!$AH141:$AM141)/SUM('Gross Plant'!$AH$157:$AM$157)*'Capital Spending'!K$12*Reserve!$DW$1</f>
        <v>0</v>
      </c>
      <c r="EF141" s="60">
        <f>-SUM('Gross Plant'!$AH141:$AM141)/SUM('Gross Plant'!$AH$157:$AM$157)*'Capital Spending'!L$12*Reserve!$DW$1</f>
        <v>0</v>
      </c>
      <c r="EG141" s="60">
        <f>-SUM('Gross Plant'!$AH141:$AM141)/SUM('Gross Plant'!$AH$157:$AM$157)*'Capital Spending'!M$12*Reserve!$DW$1</f>
        <v>0</v>
      </c>
      <c r="EH141" s="60">
        <f>-SUM('Gross Plant'!$AH141:$AM141)/SUM('Gross Plant'!$AH$157:$AM$157)*'Capital Spending'!N$12*Reserve!$DW$1</f>
        <v>0</v>
      </c>
      <c r="EI141" s="60">
        <f>-SUM('Gross Plant'!$AH141:$AM141)/SUM('Gross Plant'!$AH$157:$AM$157)*'Capital Spending'!O$12*Reserve!$DW$1</f>
        <v>0</v>
      </c>
      <c r="EJ141" s="60">
        <f>-SUM('Gross Plant'!$AH141:$AM141)/SUM('Gross Plant'!$AH$157:$AM$157)*'Capital Spending'!P$12*Reserve!$DW$1</f>
        <v>0</v>
      </c>
      <c r="EK141" s="60">
        <f>-SUM('Gross Plant'!$AH141:$AM141)/SUM('Gross Plant'!$AH$157:$AM$157)*'Capital Spending'!Q$12*Reserve!$DW$1</f>
        <v>0</v>
      </c>
      <c r="EL141" s="60">
        <f>-SUM('Gross Plant'!$AH141:$AM141)/SUM('Gross Plant'!$AH$157:$AM$157)*'Capital Spending'!R$12*Reserve!$DW$1</f>
        <v>0</v>
      </c>
      <c r="EM141" s="60">
        <f>-SUM('Gross Plant'!$AH141:$AM141)/SUM('Gross Plant'!$AH$157:$AM$157)*'Capital Spending'!S$12*Reserve!$DW$1</f>
        <v>0</v>
      </c>
      <c r="EN141" s="60">
        <f>-SUM('Gross Plant'!$AH141:$AM141)/SUM('Gross Plant'!$AH$157:$AM$157)*'Capital Spending'!T$12*Reserve!$DW$1</f>
        <v>0</v>
      </c>
      <c r="EO141" s="60">
        <f>-SUM('Gross Plant'!$AH141:$AM141)/SUM('Gross Plant'!$AH$157:$AM$157)*'Capital Spending'!U$12*Reserve!$DW$1</f>
        <v>0</v>
      </c>
      <c r="EP141" s="60">
        <f>-SUM('Gross Plant'!$AH141:$AM141)/SUM('Gross Plant'!$AH$157:$AM$157)*'Capital Spending'!V$12*Reserve!$DW$1</f>
        <v>0</v>
      </c>
      <c r="EQ141" s="60">
        <f>-SUM('Gross Plant'!$AH141:$AM141)/SUM('Gross Plant'!$AH$157:$AM$157)*'Capital Spending'!W$12*Reserve!$DW$1</f>
        <v>0</v>
      </c>
    </row>
    <row r="142" spans="1:147">
      <c r="A142" s="51">
        <v>39202</v>
      </c>
      <c r="B142" t="s">
        <v>108</v>
      </c>
      <c r="C142" s="53">
        <f t="shared" si="188"/>
        <v>22089.278156846154</v>
      </c>
      <c r="D142" s="53">
        <f t="shared" si="158"/>
        <v>30328.927253500002</v>
      </c>
      <c r="E142" s="72">
        <f>'[20]Pivot End Balances'!AA91</f>
        <v>17624.14</v>
      </c>
      <c r="F142" s="41">
        <f t="shared" si="189"/>
        <v>18339.98</v>
      </c>
      <c r="G142" s="41">
        <f t="shared" si="190"/>
        <v>19055.82</v>
      </c>
      <c r="H142" s="41">
        <f t="shared" si="191"/>
        <v>19771.66</v>
      </c>
      <c r="I142" s="41">
        <f t="shared" si="192"/>
        <v>20487.5</v>
      </c>
      <c r="J142" s="41">
        <f t="shared" si="193"/>
        <v>21203.34</v>
      </c>
      <c r="K142" s="41">
        <f>J142+AO142+BR142+CT142+DV142</f>
        <v>22235.08</v>
      </c>
      <c r="L142" s="41">
        <f t="shared" si="195"/>
        <v>22950.918859000001</v>
      </c>
      <c r="M142" s="41">
        <f t="shared" si="196"/>
        <v>23666.757718000001</v>
      </c>
      <c r="N142" s="41">
        <f t="shared" si="197"/>
        <v>24382.596577</v>
      </c>
      <c r="O142" s="41">
        <f t="shared" si="198"/>
        <v>25098.435436</v>
      </c>
      <c r="P142" s="41">
        <f t="shared" si="199"/>
        <v>25814.274294999999</v>
      </c>
      <c r="Q142" s="41">
        <f t="shared" si="200"/>
        <v>26530.113153999999</v>
      </c>
      <c r="R142" s="41">
        <f t="shared" si="201"/>
        <v>27245.952012999998</v>
      </c>
      <c r="S142" s="41">
        <f t="shared" si="202"/>
        <v>27961.790871999998</v>
      </c>
      <c r="T142" s="41">
        <f t="shared" si="203"/>
        <v>28677.629730999997</v>
      </c>
      <c r="U142" s="41">
        <f t="shared" si="204"/>
        <v>28952.845984749998</v>
      </c>
      <c r="V142" s="41">
        <f t="shared" si="205"/>
        <v>29228.062238499999</v>
      </c>
      <c r="W142" s="41">
        <f t="shared" si="206"/>
        <v>29503.27849225</v>
      </c>
      <c r="X142" s="41">
        <f t="shared" si="207"/>
        <v>29778.494746</v>
      </c>
      <c r="Y142" s="41">
        <f t="shared" si="208"/>
        <v>30053.710999750001</v>
      </c>
      <c r="Z142" s="41">
        <f t="shared" si="209"/>
        <v>30328.927253500002</v>
      </c>
      <c r="AA142" s="41">
        <f t="shared" si="210"/>
        <v>30604.143507250003</v>
      </c>
      <c r="AB142" s="41">
        <f t="shared" si="211"/>
        <v>30879.359761000003</v>
      </c>
      <c r="AC142" s="41">
        <f t="shared" si="212"/>
        <v>31154.576014750004</v>
      </c>
      <c r="AD142" s="41">
        <f t="shared" si="213"/>
        <v>31429.792268500005</v>
      </c>
      <c r="AE142" s="41">
        <f t="shared" si="214"/>
        <v>31705.008522250006</v>
      </c>
      <c r="AF142" s="41">
        <f t="shared" si="215"/>
        <v>31980.224776000006</v>
      </c>
      <c r="AG142" s="23">
        <f t="shared" si="186"/>
        <v>30329</v>
      </c>
      <c r="AH142" s="83">
        <f>'[25]Kentucky Direct'!E75</f>
        <v>0.25879999999999997</v>
      </c>
      <c r="AI142" s="83">
        <f>'[25]Kentucky Direct'!F75</f>
        <v>9.9500000000000005E-2</v>
      </c>
      <c r="AJ142" s="31">
        <f>'[20]Pivot Additions'!AB91</f>
        <v>715.84</v>
      </c>
      <c r="AK142" s="31">
        <f>'[20]Pivot Additions'!AC91</f>
        <v>715.84</v>
      </c>
      <c r="AL142" s="31">
        <f>'[20]Pivot Additions'!AD91</f>
        <v>715.84</v>
      </c>
      <c r="AM142" s="31">
        <f>'[20]Pivot Additions'!AE91</f>
        <v>715.84</v>
      </c>
      <c r="AN142" s="31">
        <f>'[20]Pivot Additions'!AF91</f>
        <v>715.84</v>
      </c>
      <c r="AO142" s="31">
        <f>'[20]Pivot Additions'!AG91</f>
        <v>715.84</v>
      </c>
      <c r="AP142" s="41">
        <f>IF('Net Plant'!I142&gt;0,'Gross Plant'!L142*$AH142/12,0)</f>
        <v>715.83885899999996</v>
      </c>
      <c r="AQ142" s="41">
        <f>IF('Net Plant'!J142&gt;0,'Gross Plant'!M142*$AH142/12,0)</f>
        <v>715.83885899999996</v>
      </c>
      <c r="AR142" s="41">
        <f>IF('Net Plant'!K142&gt;0,'Gross Plant'!N142*$AH142/12,0)</f>
        <v>715.83885899999996</v>
      </c>
      <c r="AS142" s="41">
        <f>IF('Net Plant'!L142&gt;0,'Gross Plant'!O142*$AH142/12,0)</f>
        <v>715.83885899999996</v>
      </c>
      <c r="AT142" s="41">
        <f>IF('Net Plant'!M142&gt;0,'Gross Plant'!P142*$AH142/12,0)</f>
        <v>715.83885899999996</v>
      </c>
      <c r="AU142" s="41">
        <f>IF('Net Plant'!N142&gt;0,'Gross Plant'!Q142*$AH142/12,0)</f>
        <v>715.83885899999996</v>
      </c>
      <c r="AV142" s="41">
        <f>IF('Net Plant'!O142&gt;0,'Gross Plant'!R142*$AH142/12,0)</f>
        <v>715.83885899999996</v>
      </c>
      <c r="AW142" s="41">
        <f>IF('Net Plant'!P142&gt;0,'Gross Plant'!S142*$AH142/12,0)</f>
        <v>715.83885899999996</v>
      </c>
      <c r="AX142" s="41">
        <f>IF('Net Plant'!Q142&gt;0,'Gross Plant'!T142*$AH142/12,0)</f>
        <v>715.83885899999996</v>
      </c>
      <c r="AY142" s="41">
        <f>IF('Net Plant'!R142&gt;0,'Gross Plant'!U142*$AI142/12,0)</f>
        <v>275.21625375000002</v>
      </c>
      <c r="AZ142" s="41">
        <f>IF('Net Plant'!S142&gt;0,'Gross Plant'!V142*$AI142/12,0)</f>
        <v>275.21625375000002</v>
      </c>
      <c r="BA142" s="41">
        <f>IF('Net Plant'!T142&gt;0,'Gross Plant'!W142*$AI142/12,0)</f>
        <v>275.21625375000002</v>
      </c>
      <c r="BB142" s="41">
        <f>IF('Net Plant'!U142&gt;0,'Gross Plant'!X142*$AI142/12,0)</f>
        <v>275.21625375000002</v>
      </c>
      <c r="BC142" s="41">
        <f>IF('Net Plant'!V142&gt;0,'Gross Plant'!Y142*$AI142/12,0)</f>
        <v>275.21625375000002</v>
      </c>
      <c r="BD142" s="41">
        <f>IF('Net Plant'!W142&gt;0,'Gross Plant'!Z142*$AI142/12,0)</f>
        <v>275.21625375000002</v>
      </c>
      <c r="BE142" s="41">
        <f>IF('Net Plant'!X142&gt;0,'Gross Plant'!AA142*$AI142/12,0)</f>
        <v>275.21625375000002</v>
      </c>
      <c r="BF142" s="41">
        <f>IF('Net Plant'!Y142&gt;0,'Gross Plant'!AB142*$AI142/12,0)</f>
        <v>275.21625375000002</v>
      </c>
      <c r="BG142" s="41">
        <f>IF('Net Plant'!Z142&gt;0,'Gross Plant'!AC142*$AI142/12,0)</f>
        <v>275.21625375000002</v>
      </c>
      <c r="BH142" s="41">
        <f>IF('Net Plant'!AA142&gt;0,'Gross Plant'!AD142*$AI142/12,0)</f>
        <v>275.21625375000002</v>
      </c>
      <c r="BI142" s="41">
        <f>IF('Net Plant'!AB142&gt;0,'Gross Plant'!AE142*$AI142/12,0)</f>
        <v>275.21625375000002</v>
      </c>
      <c r="BJ142" s="41">
        <f>IF('Net Plant'!AC142&gt;0,'Gross Plant'!AF142*$AI142/12,0)</f>
        <v>275.21625375000002</v>
      </c>
      <c r="BK142" s="23">
        <f t="shared" si="187"/>
        <v>3302.5950449999996</v>
      </c>
      <c r="BL142" s="41"/>
      <c r="BM142" s="31">
        <f>'[20]Pivot Retires'!AB91</f>
        <v>0</v>
      </c>
      <c r="BN142" s="31">
        <f>'[20]Pivot Retires'!AC91</f>
        <v>0</v>
      </c>
      <c r="BO142" s="31">
        <f>'[20]Pivot Retires'!AD91</f>
        <v>0</v>
      </c>
      <c r="BP142" s="31">
        <f>'[20]Pivot Retires'!AE91</f>
        <v>0</v>
      </c>
      <c r="BQ142" s="31">
        <f>'[20]Pivot Retires'!AF91</f>
        <v>0</v>
      </c>
      <c r="BR142" s="31">
        <f>'[20]Pivot Retires'!AG91</f>
        <v>0</v>
      </c>
      <c r="BS142" s="31">
        <f>'Gross Plant'!BQ142</f>
        <v>0</v>
      </c>
      <c r="BT142" s="41">
        <f>'Gross Plant'!BR142</f>
        <v>0</v>
      </c>
      <c r="BU142" s="41">
        <f>'Gross Plant'!BS142</f>
        <v>0</v>
      </c>
      <c r="BV142" s="41">
        <f>'Gross Plant'!BT142</f>
        <v>0</v>
      </c>
      <c r="BW142" s="41">
        <f>'Gross Plant'!BU142</f>
        <v>0</v>
      </c>
      <c r="BX142" s="41">
        <f>'Gross Plant'!BV142</f>
        <v>0</v>
      </c>
      <c r="BY142" s="41">
        <f>'Gross Plant'!BW142</f>
        <v>0</v>
      </c>
      <c r="BZ142" s="41">
        <f>'Gross Plant'!BX142</f>
        <v>0</v>
      </c>
      <c r="CA142" s="41">
        <f>'Gross Plant'!BY142</f>
        <v>0</v>
      </c>
      <c r="CB142" s="41">
        <f>'Gross Plant'!BZ142</f>
        <v>0</v>
      </c>
      <c r="CC142" s="41">
        <f>'Gross Plant'!CA142</f>
        <v>0</v>
      </c>
      <c r="CD142" s="41">
        <f>'Gross Plant'!CB142</f>
        <v>0</v>
      </c>
      <c r="CE142" s="41">
        <f>'Gross Plant'!CC142</f>
        <v>0</v>
      </c>
      <c r="CF142" s="41">
        <f>'Gross Plant'!CD142</f>
        <v>0</v>
      </c>
      <c r="CG142" s="41">
        <f>'Gross Plant'!CE142</f>
        <v>0</v>
      </c>
      <c r="CH142" s="41">
        <f>'Gross Plant'!CF142</f>
        <v>0</v>
      </c>
      <c r="CI142" s="41">
        <f>'Gross Plant'!CG142</f>
        <v>0</v>
      </c>
      <c r="CJ142" s="41">
        <f>'Gross Plant'!CH142</f>
        <v>0</v>
      </c>
      <c r="CK142" s="41">
        <f>'Gross Plant'!CI142</f>
        <v>0</v>
      </c>
      <c r="CL142" s="41">
        <f>'Gross Plant'!CJ142</f>
        <v>0</v>
      </c>
      <c r="CM142" s="41">
        <f>'Gross Plant'!CK142</f>
        <v>0</v>
      </c>
      <c r="CN142" s="41"/>
      <c r="CO142" s="31">
        <f>'[20]Pivot Transfers'!AB91</f>
        <v>0</v>
      </c>
      <c r="CP142" s="31">
        <f>'[20]Pivot Transfers'!AC91</f>
        <v>0</v>
      </c>
      <c r="CQ142" s="31">
        <f>'[20]Pivot Transfers'!AD91</f>
        <v>0</v>
      </c>
      <c r="CR142" s="31">
        <f>'[20]Pivot Transfers'!AE91</f>
        <v>0</v>
      </c>
      <c r="CS142" s="31">
        <f>'[20]Pivot Transfers'!AF91</f>
        <v>0</v>
      </c>
      <c r="CT142" s="31">
        <f>'[20]Pivot Transfers'!AG91</f>
        <v>0</v>
      </c>
      <c r="CU142" s="31">
        <v>0</v>
      </c>
      <c r="CV142" s="31">
        <v>0</v>
      </c>
      <c r="CW142" s="31">
        <v>0</v>
      </c>
      <c r="CX142" s="31">
        <v>0</v>
      </c>
      <c r="CY142" s="31">
        <v>0</v>
      </c>
      <c r="CZ142" s="3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0</v>
      </c>
      <c r="DN142" s="41">
        <v>0</v>
      </c>
      <c r="DO142" s="41">
        <v>0</v>
      </c>
      <c r="DP142" s="41"/>
      <c r="DQ142" s="31">
        <f>'[20]Pivot COR'!AB91</f>
        <v>0</v>
      </c>
      <c r="DR142" s="31">
        <f>'[20]Pivot COR'!AC91</f>
        <v>0</v>
      </c>
      <c r="DS142" s="31">
        <f>'[20]Pivot COR'!AD91</f>
        <v>0</v>
      </c>
      <c r="DT142" s="31">
        <f>'[20]Pivot COR'!AE91</f>
        <v>0</v>
      </c>
      <c r="DU142" s="31">
        <f>'[20]Pivot COR'!AF91</f>
        <v>0</v>
      </c>
      <c r="DV142" s="31">
        <f>'[20]Pivot COR'!AG91</f>
        <v>315.89999999999998</v>
      </c>
      <c r="DW142" s="60">
        <f>SUM('Gross Plant'!$AH142:$AM142)/SUM('Gross Plant'!$AH$157:$AM$157)*$DW$157</f>
        <v>0</v>
      </c>
      <c r="DX142" s="60">
        <f>-SUM('Gross Plant'!$AH142:$AM142)/SUM('Gross Plant'!$AH$157:$AM$157)*'Capital Spending'!D$12*Reserve!$DW$1</f>
        <v>0</v>
      </c>
      <c r="DY142" s="60">
        <f>-SUM('Gross Plant'!$AH142:$AM142)/SUM('Gross Plant'!$AH$157:$AM$157)*'Capital Spending'!E$12*Reserve!$DW$1</f>
        <v>0</v>
      </c>
      <c r="DZ142" s="60">
        <f>-SUM('Gross Plant'!$AH142:$AM142)/SUM('Gross Plant'!$AH$157:$AM$157)*'Capital Spending'!F$12*Reserve!$DW$1</f>
        <v>0</v>
      </c>
      <c r="EA142" s="60">
        <f>-SUM('Gross Plant'!$AH142:$AM142)/SUM('Gross Plant'!$AH$157:$AM$157)*'Capital Spending'!G$12*Reserve!$DW$1</f>
        <v>0</v>
      </c>
      <c r="EB142" s="60">
        <f>-SUM('Gross Plant'!$AH142:$AM142)/SUM('Gross Plant'!$AH$157:$AM$157)*'Capital Spending'!H$12*Reserve!$DW$1</f>
        <v>0</v>
      </c>
      <c r="EC142" s="60">
        <f>-SUM('Gross Plant'!$AH142:$AM142)/SUM('Gross Plant'!$AH$157:$AM$157)*'Capital Spending'!I$12*Reserve!$DW$1</f>
        <v>0</v>
      </c>
      <c r="ED142" s="60">
        <f>-SUM('Gross Plant'!$AH142:$AM142)/SUM('Gross Plant'!$AH$157:$AM$157)*'Capital Spending'!J$12*Reserve!$DW$1</f>
        <v>0</v>
      </c>
      <c r="EE142" s="60">
        <f>-SUM('Gross Plant'!$AH142:$AM142)/SUM('Gross Plant'!$AH$157:$AM$157)*'Capital Spending'!K$12*Reserve!$DW$1</f>
        <v>0</v>
      </c>
      <c r="EF142" s="60">
        <f>-SUM('Gross Plant'!$AH142:$AM142)/SUM('Gross Plant'!$AH$157:$AM$157)*'Capital Spending'!L$12*Reserve!$DW$1</f>
        <v>0</v>
      </c>
      <c r="EG142" s="60">
        <f>-SUM('Gross Plant'!$AH142:$AM142)/SUM('Gross Plant'!$AH$157:$AM$157)*'Capital Spending'!M$12*Reserve!$DW$1</f>
        <v>0</v>
      </c>
      <c r="EH142" s="60">
        <f>-SUM('Gross Plant'!$AH142:$AM142)/SUM('Gross Plant'!$AH$157:$AM$157)*'Capital Spending'!N$12*Reserve!$DW$1</f>
        <v>0</v>
      </c>
      <c r="EI142" s="60">
        <f>-SUM('Gross Plant'!$AH142:$AM142)/SUM('Gross Plant'!$AH$157:$AM$157)*'Capital Spending'!O$12*Reserve!$DW$1</f>
        <v>0</v>
      </c>
      <c r="EJ142" s="60">
        <f>-SUM('Gross Plant'!$AH142:$AM142)/SUM('Gross Plant'!$AH$157:$AM$157)*'Capital Spending'!P$12*Reserve!$DW$1</f>
        <v>0</v>
      </c>
      <c r="EK142" s="60">
        <f>-SUM('Gross Plant'!$AH142:$AM142)/SUM('Gross Plant'!$AH$157:$AM$157)*'Capital Spending'!Q$12*Reserve!$DW$1</f>
        <v>0</v>
      </c>
      <c r="EL142" s="60">
        <f>-SUM('Gross Plant'!$AH142:$AM142)/SUM('Gross Plant'!$AH$157:$AM$157)*'Capital Spending'!R$12*Reserve!$DW$1</f>
        <v>0</v>
      </c>
      <c r="EM142" s="60">
        <f>-SUM('Gross Plant'!$AH142:$AM142)/SUM('Gross Plant'!$AH$157:$AM$157)*'Capital Spending'!S$12*Reserve!$DW$1</f>
        <v>0</v>
      </c>
      <c r="EN142" s="60">
        <f>-SUM('Gross Plant'!$AH142:$AM142)/SUM('Gross Plant'!$AH$157:$AM$157)*'Capital Spending'!T$12*Reserve!$DW$1</f>
        <v>0</v>
      </c>
      <c r="EO142" s="60">
        <f>-SUM('Gross Plant'!$AH142:$AM142)/SUM('Gross Plant'!$AH$157:$AM$157)*'Capital Spending'!U$12*Reserve!$DW$1</f>
        <v>0</v>
      </c>
      <c r="EP142" s="60">
        <f>-SUM('Gross Plant'!$AH142:$AM142)/SUM('Gross Plant'!$AH$157:$AM$157)*'Capital Spending'!V$12*Reserve!$DW$1</f>
        <v>0</v>
      </c>
      <c r="EQ142" s="60">
        <f>-SUM('Gross Plant'!$AH142:$AM142)/SUM('Gross Plant'!$AH$157:$AM$157)*'Capital Spending'!W$12*Reserve!$DW$1</f>
        <v>0</v>
      </c>
    </row>
    <row r="143" spans="1:147">
      <c r="A143" s="51">
        <v>39400</v>
      </c>
      <c r="B143" t="s">
        <v>17</v>
      </c>
      <c r="C143" s="53">
        <f t="shared" si="188"/>
        <v>458490.89784908236</v>
      </c>
      <c r="D143" s="53">
        <f t="shared" si="158"/>
        <v>619683.65379463276</v>
      </c>
      <c r="E143" s="72">
        <f>'[20]Pivot End Balances'!AA92</f>
        <v>386177.49</v>
      </c>
      <c r="F143" s="41">
        <f t="shared" si="189"/>
        <v>396956.13</v>
      </c>
      <c r="G143" s="41">
        <f t="shared" si="190"/>
        <v>411575.51</v>
      </c>
      <c r="H143" s="41">
        <f t="shared" si="191"/>
        <v>419953.87</v>
      </c>
      <c r="I143" s="41">
        <f t="shared" si="192"/>
        <v>435829.54</v>
      </c>
      <c r="J143" s="41">
        <f t="shared" si="193"/>
        <v>452742.51999999996</v>
      </c>
      <c r="K143" s="41">
        <f t="shared" si="194"/>
        <v>469655.49999999994</v>
      </c>
      <c r="L143" s="41">
        <f t="shared" si="195"/>
        <v>475151.80653405207</v>
      </c>
      <c r="M143" s="41">
        <f t="shared" si="196"/>
        <v>484319.34681661957</v>
      </c>
      <c r="N143" s="41">
        <f t="shared" si="197"/>
        <v>493327.44675112254</v>
      </c>
      <c r="O143" s="41">
        <f t="shared" si="198"/>
        <v>501791.04472652293</v>
      </c>
      <c r="P143" s="41">
        <f t="shared" si="199"/>
        <v>511587.20923304255</v>
      </c>
      <c r="Q143" s="41">
        <f t="shared" si="200"/>
        <v>521314.25797671126</v>
      </c>
      <c r="R143" s="41">
        <f t="shared" si="201"/>
        <v>531029.84405943588</v>
      </c>
      <c r="S143" s="41">
        <f t="shared" si="202"/>
        <v>540755.44037875382</v>
      </c>
      <c r="T143" s="41">
        <f t="shared" si="203"/>
        <v>550117.00182194577</v>
      </c>
      <c r="U143" s="41">
        <f t="shared" si="204"/>
        <v>560298.38361025904</v>
      </c>
      <c r="V143" s="41">
        <f t="shared" si="205"/>
        <v>570655.64994591579</v>
      </c>
      <c r="W143" s="41">
        <f t="shared" si="206"/>
        <v>581987.74965754885</v>
      </c>
      <c r="X143" s="41">
        <f t="shared" si="207"/>
        <v>592757.06080650003</v>
      </c>
      <c r="Y143" s="41">
        <f t="shared" si="208"/>
        <v>606042.73287370673</v>
      </c>
      <c r="Z143" s="41">
        <f t="shared" si="209"/>
        <v>618754.53014914074</v>
      </c>
      <c r="AA143" s="41">
        <f t="shared" si="210"/>
        <v>630839.44726819161</v>
      </c>
      <c r="AB143" s="41">
        <f t="shared" si="211"/>
        <v>643479.30500739324</v>
      </c>
      <c r="AC143" s="41">
        <f t="shared" si="212"/>
        <v>656166.34697165363</v>
      </c>
      <c r="AD143" s="41">
        <f t="shared" si="213"/>
        <v>668677.35582282161</v>
      </c>
      <c r="AE143" s="41">
        <f t="shared" si="214"/>
        <v>681756.55501898052</v>
      </c>
      <c r="AF143" s="41">
        <f t="shared" si="215"/>
        <v>694355.38037616992</v>
      </c>
      <c r="AG143" s="23">
        <f t="shared" si="186"/>
        <v>619684</v>
      </c>
      <c r="AH143" s="83">
        <f>'[25]Kentucky Direct'!E76</f>
        <v>6.25E-2</v>
      </c>
      <c r="AI143" s="83">
        <f>'[25]Kentucky Direct'!F76</f>
        <v>6.25E-2</v>
      </c>
      <c r="AJ143" s="31">
        <f>'[20]Pivot Additions'!AB92</f>
        <v>15922.53</v>
      </c>
      <c r="AK143" s="31">
        <f>'[20]Pivot Additions'!AC92</f>
        <v>15922.53</v>
      </c>
      <c r="AL143" s="31">
        <f>'[20]Pivot Additions'!AD92</f>
        <v>15875.67</v>
      </c>
      <c r="AM143" s="31">
        <f>'[20]Pivot Additions'!AE92</f>
        <v>15875.67</v>
      </c>
      <c r="AN143" s="31">
        <f>'[20]Pivot Additions'!AF92</f>
        <v>16912.98</v>
      </c>
      <c r="AO143" s="31">
        <f>'[20]Pivot Additions'!AG92</f>
        <v>16912.98</v>
      </c>
      <c r="AP143" s="41">
        <f>IF('Net Plant'!I143&gt;0,'Gross Plant'!L143*$AH143/12,0)</f>
        <v>11153.013153538292</v>
      </c>
      <c r="AQ143" s="41">
        <f>IF('Net Plant'!J143&gt;0,'Gross Plant'!M143*$AH143/12,0)</f>
        <v>11322.607381620817</v>
      </c>
      <c r="AR143" s="41">
        <f>IF('Net Plant'!K143&gt;0,'Gross Plant'!N143*$AH143/12,0)</f>
        <v>11520.306937038709</v>
      </c>
      <c r="AS143" s="41">
        <f>IF('Net Plant'!L143&gt;0,'Gross Plant'!O143*$AH143/12,0)</f>
        <v>11781.403527378179</v>
      </c>
      <c r="AT143" s="41">
        <f>IF('Net Plant'!M143&gt;0,'Gross Plant'!P143*$AH143/12,0)</f>
        <v>11950.97778055707</v>
      </c>
      <c r="AU143" s="41">
        <f>IF('Net Plant'!N143&gt;0,'Gross Plant'!Q143*$AH143/12,0)</f>
        <v>12140.94035009698</v>
      </c>
      <c r="AV143" s="41">
        <f>IF('Net Plant'!O143&gt;0,'Gross Plant'!R143*$AH143/12,0)</f>
        <v>12348.108169318082</v>
      </c>
      <c r="AW143" s="41">
        <f>IF('Net Plant'!P143&gt;0,'Gross Plant'!S143*$AH143/12,0)</f>
        <v>12572.116706196552</v>
      </c>
      <c r="AX143" s="41">
        <f>IF('Net Plant'!Q143&gt;0,'Gross Plant'!T143*$AH143/12,0)</f>
        <v>12846.354470663886</v>
      </c>
      <c r="AY143" s="41">
        <f>IF('Net Plant'!R143&gt;0,'Gross Plant'!U143*$AI143/12,0)</f>
        <v>13073.98990780954</v>
      </c>
      <c r="AZ143" s="41">
        <f>IF('Net Plant'!S143&gt;0,'Gross Plant'!V143*$AI143/12,0)</f>
        <v>13306.045779168577</v>
      </c>
      <c r="BA143" s="41">
        <f>IF('Net Plant'!T143&gt;0,'Gross Plant'!W143*$AI143/12,0)</f>
        <v>13474.655415943191</v>
      </c>
      <c r="BB143" s="41">
        <f>IF('Net Plant'!U143&gt;0,'Gross Plant'!X143*$AI143/12,0)</f>
        <v>13705.739294935529</v>
      </c>
      <c r="BC143" s="41">
        <f>IF('Net Plant'!V143&gt;0,'Gross Plant'!Y143*$AI143/12,0)</f>
        <v>13741.620408332268</v>
      </c>
      <c r="BD143" s="41">
        <f>IF('Net Plant'!W143&gt;0,'Gross Plant'!Z143*$AI143/12,0)</f>
        <v>13829.585377201382</v>
      </c>
      <c r="BE143" s="41">
        <f>IF('Net Plant'!X143&gt;0,'Gross Plant'!AA143*$AI143/12,0)</f>
        <v>13978.610665245958</v>
      </c>
      <c r="BF143" s="41">
        <f>IF('Net Plant'!Y143&gt;0,'Gross Plant'!AB143*$AI143/12,0)</f>
        <v>14092.963660144705</v>
      </c>
      <c r="BG143" s="41">
        <f>IF('Net Plant'!Z143&gt;0,'Gross Plant'!AC143*$AI143/12,0)</f>
        <v>14213.054046794714</v>
      </c>
      <c r="BH143" s="41">
        <f>IF('Net Plant'!AA143&gt;0,'Gross Plant'!AD143*$AI143/12,0)</f>
        <v>14358.43857726818</v>
      </c>
      <c r="BI143" s="41">
        <f>IF('Net Plant'!AB143&gt;0,'Gross Plant'!AE143*$AI143/12,0)</f>
        <v>14467.708070971166</v>
      </c>
      <c r="BJ143" s="41">
        <f>IF('Net Plant'!AC143&gt;0,'Gross Plant'!AF143*$AI143/12,0)</f>
        <v>14627.343453481137</v>
      </c>
      <c r="BK143" s="23">
        <f t="shared" si="187"/>
        <v>166869.75465729632</v>
      </c>
      <c r="BL143" s="41"/>
      <c r="BM143" s="31">
        <f>'[20]Pivot Retires'!AB92</f>
        <v>-5143.8900000000003</v>
      </c>
      <c r="BN143" s="31">
        <f>'[20]Pivot Retires'!AC92</f>
        <v>0</v>
      </c>
      <c r="BO143" s="31">
        <f>'[20]Pivot Retires'!AD92</f>
        <v>-7497.31</v>
      </c>
      <c r="BP143" s="31">
        <f>'[20]Pivot Retires'!AE92</f>
        <v>0</v>
      </c>
      <c r="BQ143" s="31">
        <f>'[20]Pivot Retires'!AF92</f>
        <v>0</v>
      </c>
      <c r="BR143" s="31">
        <f>'[20]Pivot Retires'!AG92</f>
        <v>0</v>
      </c>
      <c r="BS143" s="31">
        <f>'Gross Plant'!BQ143</f>
        <v>-5656.7066194861436</v>
      </c>
      <c r="BT143" s="41">
        <f>'Gross Plant'!BR143</f>
        <v>-2155.0670990532908</v>
      </c>
      <c r="BU143" s="41">
        <f>'Gross Plant'!BS143</f>
        <v>-2512.2070025357498</v>
      </c>
      <c r="BV143" s="41">
        <f>'Gross Plant'!BT143</f>
        <v>-3317.8055519777836</v>
      </c>
      <c r="BW143" s="41">
        <f>'Gross Plant'!BU143</f>
        <v>-2154.8132740374449</v>
      </c>
      <c r="BX143" s="41">
        <f>'Gross Plant'!BV143</f>
        <v>-2413.8916064282475</v>
      </c>
      <c r="BY143" s="41">
        <f>'Gross Plant'!BW143</f>
        <v>-2632.5220865934516</v>
      </c>
      <c r="BZ143" s="41">
        <f>'Gross Plant'!BX143</f>
        <v>-2846.5203868786684</v>
      </c>
      <c r="CA143" s="41">
        <f>'Gross Plant'!BY143</f>
        <v>-3484.7930274720129</v>
      </c>
      <c r="CB143" s="41">
        <f>'Gross Plant'!BZ143</f>
        <v>-2892.6081194962626</v>
      </c>
      <c r="CC143" s="41">
        <f>'Gross Plant'!CA143</f>
        <v>-2948.7794435117985</v>
      </c>
      <c r="CD143" s="41">
        <f>'Gross Plant'!CB143</f>
        <v>-2142.5557043101776</v>
      </c>
      <c r="CE143" s="41">
        <f>'Gross Plant'!CC143</f>
        <v>-2936.4281459842691</v>
      </c>
      <c r="CF143" s="41">
        <f>'Gross Plant'!CD143</f>
        <v>-455.94834112564138</v>
      </c>
      <c r="CG143" s="41">
        <f>'Gross Plant'!CE143</f>
        <v>-1117.7881017673999</v>
      </c>
      <c r="CH143" s="41">
        <f>'Gross Plant'!CF143</f>
        <v>-1893.6935461950322</v>
      </c>
      <c r="CI143" s="41">
        <f>'Gross Plant'!CG143</f>
        <v>-1453.1059209431116</v>
      </c>
      <c r="CJ143" s="41">
        <f>'Gross Plant'!CH143</f>
        <v>-1526.0120825343538</v>
      </c>
      <c r="CK143" s="41">
        <f>'Gross Plant'!CI143</f>
        <v>-1847.4297261002141</v>
      </c>
      <c r="CL143" s="41">
        <f>'Gross Plant'!CJ143</f>
        <v>-1388.508874812233</v>
      </c>
      <c r="CM143" s="41">
        <f>'Gross Plant'!CK143</f>
        <v>-2028.5180962916968</v>
      </c>
      <c r="CN143" s="41"/>
      <c r="CO143" s="31">
        <f>'[20]Pivot Transfers'!AB92</f>
        <v>0</v>
      </c>
      <c r="CP143" s="31">
        <f>'[20]Pivot Transfers'!AC92</f>
        <v>0</v>
      </c>
      <c r="CQ143" s="31">
        <f>'[20]Pivot Transfers'!AD92</f>
        <v>0</v>
      </c>
      <c r="CR143" s="31">
        <f>'[20]Pivot Transfers'!AE92</f>
        <v>0</v>
      </c>
      <c r="CS143" s="31">
        <f>'[20]Pivot Transfers'!AF92</f>
        <v>0</v>
      </c>
      <c r="CT143" s="31">
        <f>'[20]Pivot Transfers'!AG92</f>
        <v>0</v>
      </c>
      <c r="CU143" s="31">
        <v>0</v>
      </c>
      <c r="CV143" s="31">
        <v>0</v>
      </c>
      <c r="CW143" s="31">
        <v>0</v>
      </c>
      <c r="CX143" s="31">
        <v>0</v>
      </c>
      <c r="CY143" s="31">
        <v>0</v>
      </c>
      <c r="CZ143" s="3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/>
      <c r="DQ143" s="31">
        <f>'[20]Pivot COR'!AB92</f>
        <v>0</v>
      </c>
      <c r="DR143" s="31">
        <f>'[20]Pivot COR'!AC92</f>
        <v>-1303.1500000000001</v>
      </c>
      <c r="DS143" s="31">
        <f>'[20]Pivot COR'!AD92</f>
        <v>0</v>
      </c>
      <c r="DT143" s="31">
        <f>'[20]Pivot COR'!AE92</f>
        <v>0</v>
      </c>
      <c r="DU143" s="31">
        <f>'[20]Pivot COR'!AF92</f>
        <v>0</v>
      </c>
      <c r="DV143" s="31">
        <f>'[20]Pivot COR'!AG92</f>
        <v>0</v>
      </c>
      <c r="DW143" s="60">
        <f>SUM('Gross Plant'!$AH143:$AM143)/SUM('Gross Plant'!$AH$157:$AM$157)*$DW$157</f>
        <v>0</v>
      </c>
      <c r="DX143" s="60">
        <f>-SUM('Gross Plant'!$AH143:$AM143)/SUM('Gross Plant'!$AH$157:$AM$157)*'Capital Spending'!D$12*Reserve!$DW$1</f>
        <v>0</v>
      </c>
      <c r="DY143" s="60">
        <f>-SUM('Gross Plant'!$AH143:$AM143)/SUM('Gross Plant'!$AH$157:$AM$157)*'Capital Spending'!E$12*Reserve!$DW$1</f>
        <v>0</v>
      </c>
      <c r="DZ143" s="60">
        <f>-SUM('Gross Plant'!$AH143:$AM143)/SUM('Gross Plant'!$AH$157:$AM$157)*'Capital Spending'!F$12*Reserve!$DW$1</f>
        <v>0</v>
      </c>
      <c r="EA143" s="60">
        <f>-SUM('Gross Plant'!$AH143:$AM143)/SUM('Gross Plant'!$AH$157:$AM$157)*'Capital Spending'!G$12*Reserve!$DW$1</f>
        <v>0</v>
      </c>
      <c r="EB143" s="60">
        <f>-SUM('Gross Plant'!$AH143:$AM143)/SUM('Gross Plant'!$AH$157:$AM$157)*'Capital Spending'!H$12*Reserve!$DW$1</f>
        <v>0</v>
      </c>
      <c r="EC143" s="60">
        <f>-SUM('Gross Plant'!$AH143:$AM143)/SUM('Gross Plant'!$AH$157:$AM$157)*'Capital Spending'!I$12*Reserve!$DW$1</f>
        <v>0</v>
      </c>
      <c r="ED143" s="60">
        <f>-SUM('Gross Plant'!$AH143:$AM143)/SUM('Gross Plant'!$AH$157:$AM$157)*'Capital Spending'!J$12*Reserve!$DW$1</f>
        <v>0</v>
      </c>
      <c r="EE143" s="60">
        <f>-SUM('Gross Plant'!$AH143:$AM143)/SUM('Gross Plant'!$AH$157:$AM$157)*'Capital Spending'!K$12*Reserve!$DW$1</f>
        <v>0</v>
      </c>
      <c r="EF143" s="60">
        <f>-SUM('Gross Plant'!$AH143:$AM143)/SUM('Gross Plant'!$AH$157:$AM$157)*'Capital Spending'!L$12*Reserve!$DW$1</f>
        <v>0</v>
      </c>
      <c r="EG143" s="60">
        <f>-SUM('Gross Plant'!$AH143:$AM143)/SUM('Gross Plant'!$AH$157:$AM$157)*'Capital Spending'!M$12*Reserve!$DW$1</f>
        <v>0</v>
      </c>
      <c r="EH143" s="60">
        <f>-SUM('Gross Plant'!$AH143:$AM143)/SUM('Gross Plant'!$AH$157:$AM$157)*'Capital Spending'!N$12*Reserve!$DW$1</f>
        <v>0</v>
      </c>
      <c r="EI143" s="60">
        <f>-SUM('Gross Plant'!$AH143:$AM143)/SUM('Gross Plant'!$AH$157:$AM$157)*'Capital Spending'!O$12*Reserve!$DW$1</f>
        <v>0</v>
      </c>
      <c r="EJ143" s="60">
        <f>-SUM('Gross Plant'!$AH143:$AM143)/SUM('Gross Plant'!$AH$157:$AM$157)*'Capital Spending'!P$12*Reserve!$DW$1</f>
        <v>0</v>
      </c>
      <c r="EK143" s="60">
        <f>-SUM('Gross Plant'!$AH143:$AM143)/SUM('Gross Plant'!$AH$157:$AM$157)*'Capital Spending'!Q$12*Reserve!$DW$1</f>
        <v>0</v>
      </c>
      <c r="EL143" s="60">
        <f>-SUM('Gross Plant'!$AH143:$AM143)/SUM('Gross Plant'!$AH$157:$AM$157)*'Capital Spending'!R$12*Reserve!$DW$1</f>
        <v>0</v>
      </c>
      <c r="EM143" s="60">
        <f>-SUM('Gross Plant'!$AH143:$AM143)/SUM('Gross Plant'!$AH$157:$AM$157)*'Capital Spending'!S$12*Reserve!$DW$1</f>
        <v>0</v>
      </c>
      <c r="EN143" s="60">
        <f>-SUM('Gross Plant'!$AH143:$AM143)/SUM('Gross Plant'!$AH$157:$AM$157)*'Capital Spending'!T$12*Reserve!$DW$1</f>
        <v>0</v>
      </c>
      <c r="EO143" s="60">
        <f>-SUM('Gross Plant'!$AH143:$AM143)/SUM('Gross Plant'!$AH$157:$AM$157)*'Capital Spending'!U$12*Reserve!$DW$1</f>
        <v>0</v>
      </c>
      <c r="EP143" s="60">
        <f>-SUM('Gross Plant'!$AH143:$AM143)/SUM('Gross Plant'!$AH$157:$AM$157)*'Capital Spending'!V$12*Reserve!$DW$1</f>
        <v>0</v>
      </c>
      <c r="EQ143" s="60">
        <f>-SUM('Gross Plant'!$AH143:$AM143)/SUM('Gross Plant'!$AH$157:$AM$157)*'Capital Spending'!W$12*Reserve!$DW$1</f>
        <v>0</v>
      </c>
    </row>
    <row r="144" spans="1:147">
      <c r="A144" s="51">
        <v>39603</v>
      </c>
      <c r="B144" t="s">
        <v>63</v>
      </c>
      <c r="C144" s="53">
        <f t="shared" si="188"/>
        <v>24422.914772615386</v>
      </c>
      <c r="D144" s="53">
        <f t="shared" si="158"/>
        <v>32576.174032000014</v>
      </c>
      <c r="E144" s="72">
        <f>'[20]Pivot End Balances'!AA93</f>
        <v>25035.03</v>
      </c>
      <c r="F144" s="41">
        <f t="shared" si="189"/>
        <v>25732.28</v>
      </c>
      <c r="G144" s="41">
        <f t="shared" si="190"/>
        <v>26429.53</v>
      </c>
      <c r="H144" s="41">
        <f t="shared" si="191"/>
        <v>27126.78</v>
      </c>
      <c r="I144" s="41">
        <f t="shared" si="192"/>
        <v>21298.679999999997</v>
      </c>
      <c r="J144" s="41">
        <f t="shared" si="193"/>
        <v>21871.279999999995</v>
      </c>
      <c r="K144" s="41">
        <f t="shared" si="194"/>
        <v>22443.879999999994</v>
      </c>
      <c r="L144" s="41">
        <f t="shared" si="195"/>
        <v>23058.030097333329</v>
      </c>
      <c r="M144" s="41">
        <f t="shared" si="196"/>
        <v>23672.180194666664</v>
      </c>
      <c r="N144" s="41">
        <f t="shared" si="197"/>
        <v>24286.330291999999</v>
      </c>
      <c r="O144" s="41">
        <f t="shared" si="198"/>
        <v>24900.480389333334</v>
      </c>
      <c r="P144" s="41">
        <f t="shared" si="199"/>
        <v>25514.630486666669</v>
      </c>
      <c r="Q144" s="41">
        <f t="shared" si="200"/>
        <v>26128.780584000004</v>
      </c>
      <c r="R144" s="41">
        <f t="shared" si="201"/>
        <v>26742.930681333339</v>
      </c>
      <c r="S144" s="41">
        <f t="shared" si="202"/>
        <v>27357.080778666674</v>
      </c>
      <c r="T144" s="41">
        <f t="shared" si="203"/>
        <v>27971.230876000009</v>
      </c>
      <c r="U144" s="41">
        <f t="shared" si="204"/>
        <v>28738.72140200001</v>
      </c>
      <c r="V144" s="41">
        <f t="shared" si="205"/>
        <v>29506.211928000012</v>
      </c>
      <c r="W144" s="41">
        <f t="shared" si="206"/>
        <v>30273.702454000013</v>
      </c>
      <c r="X144" s="41">
        <f t="shared" si="207"/>
        <v>31041.192980000014</v>
      </c>
      <c r="Y144" s="41">
        <f t="shared" si="208"/>
        <v>31808.683506000016</v>
      </c>
      <c r="Z144" s="41">
        <f t="shared" si="209"/>
        <v>32576.174032000017</v>
      </c>
      <c r="AA144" s="41">
        <f t="shared" si="210"/>
        <v>33343.664558000019</v>
      </c>
      <c r="AB144" s="41">
        <f t="shared" si="211"/>
        <v>34111.15508400002</v>
      </c>
      <c r="AC144" s="41">
        <f t="shared" si="212"/>
        <v>34878.645610000021</v>
      </c>
      <c r="AD144" s="41">
        <f t="shared" si="213"/>
        <v>35646.136136000023</v>
      </c>
      <c r="AE144" s="41">
        <f t="shared" si="214"/>
        <v>36413.626662000024</v>
      </c>
      <c r="AF144" s="41">
        <f t="shared" si="215"/>
        <v>37181.117188000026</v>
      </c>
      <c r="AG144" s="23">
        <f t="shared" si="186"/>
        <v>32576</v>
      </c>
      <c r="AH144" s="83">
        <f>'[25]Kentucky Direct'!E77</f>
        <v>0.15579999999999999</v>
      </c>
      <c r="AI144" s="83">
        <f>'[25]Kentucky Direct'!F77</f>
        <v>0.19470000000000001</v>
      </c>
      <c r="AJ144" s="31">
        <f>'[20]Pivot Additions'!AB93</f>
        <v>697.25</v>
      </c>
      <c r="AK144" s="31">
        <f>'[20]Pivot Additions'!AC93</f>
        <v>697.25</v>
      </c>
      <c r="AL144" s="31">
        <f>'[20]Pivot Additions'!AD93</f>
        <v>697.25</v>
      </c>
      <c r="AM144" s="31">
        <f>'[20]Pivot Additions'!AE93</f>
        <v>572.6</v>
      </c>
      <c r="AN144" s="31">
        <f>'[20]Pivot Additions'!AF93</f>
        <v>572.6</v>
      </c>
      <c r="AO144" s="31">
        <f>'[20]Pivot Additions'!AG93</f>
        <v>572.6</v>
      </c>
      <c r="AP144" s="41">
        <f>IF('Net Plant'!I144&gt;0,'Gross Plant'!L144*$AH144/12,0)</f>
        <v>614.15009733333341</v>
      </c>
      <c r="AQ144" s="41">
        <f>IF('Net Plant'!J144&gt;0,'Gross Plant'!M144*$AH144/12,0)</f>
        <v>614.15009733333341</v>
      </c>
      <c r="AR144" s="41">
        <f>IF('Net Plant'!K144&gt;0,'Gross Plant'!N144*$AH144/12,0)</f>
        <v>614.15009733333341</v>
      </c>
      <c r="AS144" s="41">
        <f>IF('Net Plant'!L144&gt;0,'Gross Plant'!O144*$AH144/12,0)</f>
        <v>614.15009733333341</v>
      </c>
      <c r="AT144" s="41">
        <f>IF('Net Plant'!M144&gt;0,'Gross Plant'!P144*$AH144/12,0)</f>
        <v>614.15009733333341</v>
      </c>
      <c r="AU144" s="41">
        <f>IF('Net Plant'!N144&gt;0,'Gross Plant'!Q144*$AH144/12,0)</f>
        <v>614.15009733333341</v>
      </c>
      <c r="AV144" s="41">
        <f>IF('Net Plant'!O144&gt;0,'Gross Plant'!R144*$AH144/12,0)</f>
        <v>614.15009733333341</v>
      </c>
      <c r="AW144" s="41">
        <f>IF('Net Plant'!P144&gt;0,'Gross Plant'!S144*$AH144/12,0)</f>
        <v>614.15009733333341</v>
      </c>
      <c r="AX144" s="41">
        <f>IF('Net Plant'!Q144&gt;0,'Gross Plant'!T144*$AH144/12,0)</f>
        <v>614.15009733333341</v>
      </c>
      <c r="AY144" s="41">
        <f>IF('Net Plant'!R144&gt;0,'Gross Plant'!U144*$AI144/12,0)</f>
        <v>767.49052600000016</v>
      </c>
      <c r="AZ144" s="41">
        <f>IF('Net Plant'!S144&gt;0,'Gross Plant'!V144*$AI144/12,0)</f>
        <v>767.49052600000016</v>
      </c>
      <c r="BA144" s="41">
        <f>IF('Net Plant'!T144&gt;0,'Gross Plant'!W144*$AI144/12,0)</f>
        <v>767.49052600000016</v>
      </c>
      <c r="BB144" s="41">
        <f>IF('Net Plant'!U144&gt;0,'Gross Plant'!X144*$AI144/12,0)</f>
        <v>767.49052600000016</v>
      </c>
      <c r="BC144" s="41">
        <f>IF('Net Plant'!V144&gt;0,'Gross Plant'!Y144*$AI144/12,0)</f>
        <v>767.49052600000016</v>
      </c>
      <c r="BD144" s="41">
        <f>IF('Net Plant'!W144&gt;0,'Gross Plant'!Z144*$AI144/12,0)</f>
        <v>767.49052600000016</v>
      </c>
      <c r="BE144" s="41">
        <f>IF('Net Plant'!X144&gt;0,'Gross Plant'!AA144*$AI144/12,0)</f>
        <v>767.49052600000016</v>
      </c>
      <c r="BF144" s="41">
        <f>IF('Net Plant'!Y144&gt;0,'Gross Plant'!AB144*$AI144/12,0)</f>
        <v>767.49052600000016</v>
      </c>
      <c r="BG144" s="41">
        <f>IF('Net Plant'!Z144&gt;0,'Gross Plant'!AC144*$AI144/12,0)</f>
        <v>767.49052600000016</v>
      </c>
      <c r="BH144" s="41">
        <f>IF('Net Plant'!AA144&gt;0,'Gross Plant'!AD144*$AI144/12,0)</f>
        <v>767.49052600000016</v>
      </c>
      <c r="BI144" s="41">
        <f>IF('Net Plant'!AB144&gt;0,'Gross Plant'!AE144*$AI144/12,0)</f>
        <v>767.49052600000016</v>
      </c>
      <c r="BJ144" s="41">
        <f>IF('Net Plant'!AC144&gt;0,'Gross Plant'!AF144*$AI144/12,0)</f>
        <v>767.49052600000016</v>
      </c>
      <c r="BK144" s="23">
        <f t="shared" si="187"/>
        <v>9209.8863120000024</v>
      </c>
      <c r="BL144" s="41"/>
      <c r="BM144" s="31">
        <f>'[20]Pivot Retires'!AB93</f>
        <v>0</v>
      </c>
      <c r="BN144" s="31">
        <f>'[20]Pivot Retires'!AC93</f>
        <v>0</v>
      </c>
      <c r="BO144" s="31">
        <f>'[20]Pivot Retires'!AD93</f>
        <v>0</v>
      </c>
      <c r="BP144" s="31">
        <f>'[20]Pivot Retires'!AE93</f>
        <v>-6400.7</v>
      </c>
      <c r="BQ144" s="31">
        <f>'[20]Pivot Retires'!AF93</f>
        <v>0</v>
      </c>
      <c r="BR144" s="31">
        <f>'[20]Pivot Retires'!AG93</f>
        <v>0</v>
      </c>
      <c r="BS144" s="31">
        <f>'Gross Plant'!BQ144</f>
        <v>0</v>
      </c>
      <c r="BT144" s="41">
        <f>'Gross Plant'!BR144</f>
        <v>0</v>
      </c>
      <c r="BU144" s="41">
        <f>'Gross Plant'!BS144</f>
        <v>0</v>
      </c>
      <c r="BV144" s="41">
        <f>'Gross Plant'!BT144</f>
        <v>0</v>
      </c>
      <c r="BW144" s="41">
        <f>'Gross Plant'!BU144</f>
        <v>0</v>
      </c>
      <c r="BX144" s="41">
        <f>'Gross Plant'!BV144</f>
        <v>0</v>
      </c>
      <c r="BY144" s="41">
        <f>'Gross Plant'!BW144</f>
        <v>0</v>
      </c>
      <c r="BZ144" s="41">
        <f>'Gross Plant'!BX144</f>
        <v>0</v>
      </c>
      <c r="CA144" s="41">
        <f>'Gross Plant'!BY144</f>
        <v>0</v>
      </c>
      <c r="CB144" s="41">
        <f>'Gross Plant'!BZ144</f>
        <v>0</v>
      </c>
      <c r="CC144" s="41">
        <f>'Gross Plant'!CA144</f>
        <v>0</v>
      </c>
      <c r="CD144" s="41">
        <f>'Gross Plant'!CB144</f>
        <v>0</v>
      </c>
      <c r="CE144" s="41">
        <f>'Gross Plant'!CC144</f>
        <v>0</v>
      </c>
      <c r="CF144" s="41">
        <f>'Gross Plant'!CD144</f>
        <v>0</v>
      </c>
      <c r="CG144" s="41">
        <f>'Gross Plant'!CE144</f>
        <v>0</v>
      </c>
      <c r="CH144" s="41">
        <f>'Gross Plant'!CF144</f>
        <v>0</v>
      </c>
      <c r="CI144" s="41">
        <f>'Gross Plant'!CG144</f>
        <v>0</v>
      </c>
      <c r="CJ144" s="41">
        <f>'Gross Plant'!CH144</f>
        <v>0</v>
      </c>
      <c r="CK144" s="41">
        <f>'Gross Plant'!CI144</f>
        <v>0</v>
      </c>
      <c r="CL144" s="41">
        <f>'Gross Plant'!CJ144</f>
        <v>0</v>
      </c>
      <c r="CM144" s="41">
        <f>'Gross Plant'!CK144</f>
        <v>0</v>
      </c>
      <c r="CN144" s="41"/>
      <c r="CO144" s="31">
        <f>'[20]Pivot Transfers'!AB93</f>
        <v>0</v>
      </c>
      <c r="CP144" s="31">
        <f>'[20]Pivot Transfers'!AC93</f>
        <v>0</v>
      </c>
      <c r="CQ144" s="31">
        <f>'[20]Pivot Transfers'!AD93</f>
        <v>0</v>
      </c>
      <c r="CR144" s="31">
        <f>'[20]Pivot Transfers'!AE93</f>
        <v>0</v>
      </c>
      <c r="CS144" s="31">
        <f>'[20]Pivot Transfers'!AF93</f>
        <v>0</v>
      </c>
      <c r="CT144" s="31">
        <f>'[20]Pivot Transfers'!AG93</f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/>
      <c r="DQ144" s="31">
        <f>'[20]Pivot COR'!AB93</f>
        <v>0</v>
      </c>
      <c r="DR144" s="31">
        <f>'[20]Pivot COR'!AC93</f>
        <v>0</v>
      </c>
      <c r="DS144" s="31">
        <f>'[20]Pivot COR'!AD93</f>
        <v>0</v>
      </c>
      <c r="DT144" s="31">
        <f>'[20]Pivot COR'!AE93</f>
        <v>0</v>
      </c>
      <c r="DU144" s="31">
        <f>'[20]Pivot COR'!AF93</f>
        <v>0</v>
      </c>
      <c r="DV144" s="31">
        <f>'[20]Pivot COR'!AG93</f>
        <v>0</v>
      </c>
      <c r="DW144" s="60">
        <f>SUM('Gross Plant'!$AH144:$AM144)/SUM('Gross Plant'!$AH$157:$AM$157)*$DW$157</f>
        <v>0</v>
      </c>
      <c r="DX144" s="60">
        <f>-SUM('Gross Plant'!$AH144:$AM144)/SUM('Gross Plant'!$AH$157:$AM$157)*'Capital Spending'!D$12*Reserve!$DW$1</f>
        <v>0</v>
      </c>
      <c r="DY144" s="60">
        <f>-SUM('Gross Plant'!$AH144:$AM144)/SUM('Gross Plant'!$AH$157:$AM$157)*'Capital Spending'!E$12*Reserve!$DW$1</f>
        <v>0</v>
      </c>
      <c r="DZ144" s="60">
        <f>-SUM('Gross Plant'!$AH144:$AM144)/SUM('Gross Plant'!$AH$157:$AM$157)*'Capital Spending'!F$12*Reserve!$DW$1</f>
        <v>0</v>
      </c>
      <c r="EA144" s="60">
        <f>-SUM('Gross Plant'!$AH144:$AM144)/SUM('Gross Plant'!$AH$157:$AM$157)*'Capital Spending'!G$12*Reserve!$DW$1</f>
        <v>0</v>
      </c>
      <c r="EB144" s="60">
        <f>-SUM('Gross Plant'!$AH144:$AM144)/SUM('Gross Plant'!$AH$157:$AM$157)*'Capital Spending'!H$12*Reserve!$DW$1</f>
        <v>0</v>
      </c>
      <c r="EC144" s="60">
        <f>-SUM('Gross Plant'!$AH144:$AM144)/SUM('Gross Plant'!$AH$157:$AM$157)*'Capital Spending'!I$12*Reserve!$DW$1</f>
        <v>0</v>
      </c>
      <c r="ED144" s="60">
        <f>-SUM('Gross Plant'!$AH144:$AM144)/SUM('Gross Plant'!$AH$157:$AM$157)*'Capital Spending'!J$12*Reserve!$DW$1</f>
        <v>0</v>
      </c>
      <c r="EE144" s="60">
        <f>-SUM('Gross Plant'!$AH144:$AM144)/SUM('Gross Plant'!$AH$157:$AM$157)*'Capital Spending'!K$12*Reserve!$DW$1</f>
        <v>0</v>
      </c>
      <c r="EF144" s="60">
        <f>-SUM('Gross Plant'!$AH144:$AM144)/SUM('Gross Plant'!$AH$157:$AM$157)*'Capital Spending'!L$12*Reserve!$DW$1</f>
        <v>0</v>
      </c>
      <c r="EG144" s="60">
        <f>-SUM('Gross Plant'!$AH144:$AM144)/SUM('Gross Plant'!$AH$157:$AM$157)*'Capital Spending'!M$12*Reserve!$DW$1</f>
        <v>0</v>
      </c>
      <c r="EH144" s="60">
        <f>-SUM('Gross Plant'!$AH144:$AM144)/SUM('Gross Plant'!$AH$157:$AM$157)*'Capital Spending'!N$12*Reserve!$DW$1</f>
        <v>0</v>
      </c>
      <c r="EI144" s="60">
        <f>-SUM('Gross Plant'!$AH144:$AM144)/SUM('Gross Plant'!$AH$157:$AM$157)*'Capital Spending'!O$12*Reserve!$DW$1</f>
        <v>0</v>
      </c>
      <c r="EJ144" s="60">
        <f>-SUM('Gross Plant'!$AH144:$AM144)/SUM('Gross Plant'!$AH$157:$AM$157)*'Capital Spending'!P$12*Reserve!$DW$1</f>
        <v>0</v>
      </c>
      <c r="EK144" s="60">
        <f>-SUM('Gross Plant'!$AH144:$AM144)/SUM('Gross Plant'!$AH$157:$AM$157)*'Capital Spending'!Q$12*Reserve!$DW$1</f>
        <v>0</v>
      </c>
      <c r="EL144" s="60">
        <f>-SUM('Gross Plant'!$AH144:$AM144)/SUM('Gross Plant'!$AH$157:$AM$157)*'Capital Spending'!R$12*Reserve!$DW$1</f>
        <v>0</v>
      </c>
      <c r="EM144" s="60">
        <f>-SUM('Gross Plant'!$AH144:$AM144)/SUM('Gross Plant'!$AH$157:$AM$157)*'Capital Spending'!S$12*Reserve!$DW$1</f>
        <v>0</v>
      </c>
      <c r="EN144" s="60">
        <f>-SUM('Gross Plant'!$AH144:$AM144)/SUM('Gross Plant'!$AH$157:$AM$157)*'Capital Spending'!T$12*Reserve!$DW$1</f>
        <v>0</v>
      </c>
      <c r="EO144" s="60">
        <f>-SUM('Gross Plant'!$AH144:$AM144)/SUM('Gross Plant'!$AH$157:$AM$157)*'Capital Spending'!U$12*Reserve!$DW$1</f>
        <v>0</v>
      </c>
      <c r="EP144" s="60">
        <f>-SUM('Gross Plant'!$AH144:$AM144)/SUM('Gross Plant'!$AH$157:$AM$157)*'Capital Spending'!V$12*Reserve!$DW$1</f>
        <v>0</v>
      </c>
      <c r="EQ144" s="60">
        <f>-SUM('Gross Plant'!$AH144:$AM144)/SUM('Gross Plant'!$AH$157:$AM$157)*'Capital Spending'!W$12*Reserve!$DW$1</f>
        <v>0</v>
      </c>
    </row>
    <row r="145" spans="1:147">
      <c r="A145" s="51">
        <v>39604</v>
      </c>
      <c r="B145" t="s">
        <v>64</v>
      </c>
      <c r="C145" s="53">
        <f t="shared" si="188"/>
        <v>34799.788355269229</v>
      </c>
      <c r="D145" s="53">
        <f t="shared" si="158"/>
        <v>48240.259517999963</v>
      </c>
      <c r="E145" s="72">
        <f>'[20]Pivot End Balances'!AA94</f>
        <v>29911.77</v>
      </c>
      <c r="F145" s="41">
        <f t="shared" si="189"/>
        <v>30726.44</v>
      </c>
      <c r="G145" s="41">
        <f t="shared" si="190"/>
        <v>31541.109999999997</v>
      </c>
      <c r="H145" s="41">
        <f t="shared" si="191"/>
        <v>32355.779999999995</v>
      </c>
      <c r="I145" s="41">
        <f t="shared" si="192"/>
        <v>33170.449999999997</v>
      </c>
      <c r="J145" s="41">
        <f t="shared" si="193"/>
        <v>33985.119999999995</v>
      </c>
      <c r="K145" s="41">
        <f t="shared" si="194"/>
        <v>34799.789999999994</v>
      </c>
      <c r="L145" s="41">
        <f t="shared" si="195"/>
        <v>35614.458981833326</v>
      </c>
      <c r="M145" s="41">
        <f t="shared" si="196"/>
        <v>36429.127963666659</v>
      </c>
      <c r="N145" s="41">
        <f t="shared" si="197"/>
        <v>37243.796945499991</v>
      </c>
      <c r="O145" s="41">
        <f t="shared" si="198"/>
        <v>38058.465927333324</v>
      </c>
      <c r="P145" s="41">
        <f t="shared" si="199"/>
        <v>38873.134909166656</v>
      </c>
      <c r="Q145" s="41">
        <f t="shared" si="200"/>
        <v>39687.803890999989</v>
      </c>
      <c r="R145" s="41">
        <f t="shared" si="201"/>
        <v>40502.472872833321</v>
      </c>
      <c r="S145" s="41">
        <f t="shared" si="202"/>
        <v>41317.141854666654</v>
      </c>
      <c r="T145" s="41">
        <f t="shared" si="203"/>
        <v>42131.810836499986</v>
      </c>
      <c r="U145" s="41">
        <f t="shared" si="204"/>
        <v>43149.885616749983</v>
      </c>
      <c r="V145" s="41">
        <f t="shared" si="205"/>
        <v>44167.960396999981</v>
      </c>
      <c r="W145" s="41">
        <f t="shared" si="206"/>
        <v>45186.035177249978</v>
      </c>
      <c r="X145" s="41">
        <f t="shared" si="207"/>
        <v>46204.109957499975</v>
      </c>
      <c r="Y145" s="41">
        <f t="shared" si="208"/>
        <v>47222.184737749973</v>
      </c>
      <c r="Z145" s="41">
        <f t="shared" si="209"/>
        <v>48240.25951799997</v>
      </c>
      <c r="AA145" s="41">
        <f t="shared" si="210"/>
        <v>49258.334298249967</v>
      </c>
      <c r="AB145" s="41">
        <f t="shared" si="211"/>
        <v>50276.409078499964</v>
      </c>
      <c r="AC145" s="41">
        <f t="shared" si="212"/>
        <v>51294.483858749962</v>
      </c>
      <c r="AD145" s="41">
        <f t="shared" si="213"/>
        <v>52312.558638999959</v>
      </c>
      <c r="AE145" s="41">
        <f t="shared" si="214"/>
        <v>53330.633419249956</v>
      </c>
      <c r="AF145" s="41">
        <f t="shared" si="215"/>
        <v>54348.708199499953</v>
      </c>
      <c r="AG145" s="23">
        <f t="shared" si="186"/>
        <v>48240</v>
      </c>
      <c r="AH145" s="83">
        <f>'[25]Kentucky Direct'!E78</f>
        <v>0.15579999999999999</v>
      </c>
      <c r="AI145" s="83">
        <f>'[25]Kentucky Direct'!F78</f>
        <v>0.19470000000000001</v>
      </c>
      <c r="AJ145" s="31">
        <f>'[20]Pivot Additions'!AB94</f>
        <v>814.67</v>
      </c>
      <c r="AK145" s="31">
        <f>'[20]Pivot Additions'!AC94</f>
        <v>814.67</v>
      </c>
      <c r="AL145" s="31">
        <f>'[20]Pivot Additions'!AD94</f>
        <v>814.67</v>
      </c>
      <c r="AM145" s="31">
        <f>'[20]Pivot Additions'!AE94</f>
        <v>814.67</v>
      </c>
      <c r="AN145" s="31">
        <f>'[20]Pivot Additions'!AF94</f>
        <v>814.67</v>
      </c>
      <c r="AO145" s="31">
        <f>'[20]Pivot Additions'!AG94</f>
        <v>814.67</v>
      </c>
      <c r="AP145" s="41">
        <f>IF('Net Plant'!I145&gt;0,'Gross Plant'!L145*$AH145/12,0)</f>
        <v>814.66898183333331</v>
      </c>
      <c r="AQ145" s="41">
        <f>IF('Net Plant'!J145&gt;0,'Gross Plant'!M145*$AH145/12,0)</f>
        <v>814.66898183333331</v>
      </c>
      <c r="AR145" s="41">
        <f>IF('Net Plant'!K145&gt;0,'Gross Plant'!N145*$AH145/12,0)</f>
        <v>814.66898183333331</v>
      </c>
      <c r="AS145" s="41">
        <f>IF('Net Plant'!L145&gt;0,'Gross Plant'!O145*$AH145/12,0)</f>
        <v>814.66898183333331</v>
      </c>
      <c r="AT145" s="41">
        <f>IF('Net Plant'!M145&gt;0,'Gross Plant'!P145*$AH145/12,0)</f>
        <v>814.66898183333331</v>
      </c>
      <c r="AU145" s="41">
        <f>IF('Net Plant'!N145&gt;0,'Gross Plant'!Q145*$AH145/12,0)</f>
        <v>814.66898183333331</v>
      </c>
      <c r="AV145" s="41">
        <f>IF('Net Plant'!O145&gt;0,'Gross Plant'!R145*$AH145/12,0)</f>
        <v>814.66898183333331</v>
      </c>
      <c r="AW145" s="41">
        <f>IF('Net Plant'!P145&gt;0,'Gross Plant'!S145*$AH145/12,0)</f>
        <v>814.66898183333331</v>
      </c>
      <c r="AX145" s="41">
        <f>IF('Net Plant'!Q145&gt;0,'Gross Plant'!T145*$AH145/12,0)</f>
        <v>814.66898183333331</v>
      </c>
      <c r="AY145" s="41">
        <f>IF('Net Plant'!R145&gt;0,'Gross Plant'!U145*$AI145/12,0)</f>
        <v>1018.07478025</v>
      </c>
      <c r="AZ145" s="41">
        <f>IF('Net Plant'!S145&gt;0,'Gross Plant'!V145*$AI145/12,0)</f>
        <v>1018.07478025</v>
      </c>
      <c r="BA145" s="41">
        <f>IF('Net Plant'!T145&gt;0,'Gross Plant'!W145*$AI145/12,0)</f>
        <v>1018.07478025</v>
      </c>
      <c r="BB145" s="41">
        <f>IF('Net Plant'!U145&gt;0,'Gross Plant'!X145*$AI145/12,0)</f>
        <v>1018.07478025</v>
      </c>
      <c r="BC145" s="41">
        <f>IF('Net Plant'!V145&gt;0,'Gross Plant'!Y145*$AI145/12,0)</f>
        <v>1018.07478025</v>
      </c>
      <c r="BD145" s="41">
        <f>IF('Net Plant'!W145&gt;0,'Gross Plant'!Z145*$AI145/12,0)</f>
        <v>1018.07478025</v>
      </c>
      <c r="BE145" s="41">
        <f>IF('Net Plant'!X145&gt;0,'Gross Plant'!AA145*$AI145/12,0)</f>
        <v>1018.07478025</v>
      </c>
      <c r="BF145" s="41">
        <f>IF('Net Plant'!Y145&gt;0,'Gross Plant'!AB145*$AI145/12,0)</f>
        <v>1018.07478025</v>
      </c>
      <c r="BG145" s="41">
        <f>IF('Net Plant'!Z145&gt;0,'Gross Plant'!AC145*$AI145/12,0)</f>
        <v>1018.07478025</v>
      </c>
      <c r="BH145" s="41">
        <f>IF('Net Plant'!AA145&gt;0,'Gross Plant'!AD145*$AI145/12,0)</f>
        <v>1018.07478025</v>
      </c>
      <c r="BI145" s="41">
        <f>IF('Net Plant'!AB145&gt;0,'Gross Plant'!AE145*$AI145/12,0)</f>
        <v>1018.07478025</v>
      </c>
      <c r="BJ145" s="41">
        <f>IF('Net Plant'!AC145&gt;0,'Gross Plant'!AF145*$AI145/12,0)</f>
        <v>1018.07478025</v>
      </c>
      <c r="BK145" s="23">
        <f t="shared" si="187"/>
        <v>12216.897363000004</v>
      </c>
      <c r="BL145" s="41"/>
      <c r="BM145" s="31">
        <f>'[20]Pivot Retires'!AB94</f>
        <v>0</v>
      </c>
      <c r="BN145" s="31">
        <f>'[20]Pivot Retires'!AC94</f>
        <v>0</v>
      </c>
      <c r="BO145" s="31">
        <f>'[20]Pivot Retires'!AD94</f>
        <v>0</v>
      </c>
      <c r="BP145" s="31">
        <f>'[20]Pivot Retires'!AE94</f>
        <v>0</v>
      </c>
      <c r="BQ145" s="31">
        <f>'[20]Pivot Retires'!AF94</f>
        <v>0</v>
      </c>
      <c r="BR145" s="31">
        <f>'[20]Pivot Retires'!AG94</f>
        <v>0</v>
      </c>
      <c r="BS145" s="31">
        <f>'Gross Plant'!BQ145</f>
        <v>0</v>
      </c>
      <c r="BT145" s="41">
        <f>'Gross Plant'!BR145</f>
        <v>0</v>
      </c>
      <c r="BU145" s="41">
        <f>'Gross Plant'!BS145</f>
        <v>0</v>
      </c>
      <c r="BV145" s="41">
        <f>'Gross Plant'!BT145</f>
        <v>0</v>
      </c>
      <c r="BW145" s="41">
        <f>'Gross Plant'!BU145</f>
        <v>0</v>
      </c>
      <c r="BX145" s="41">
        <f>'Gross Plant'!BV145</f>
        <v>0</v>
      </c>
      <c r="BY145" s="41">
        <f>'Gross Plant'!BW145</f>
        <v>0</v>
      </c>
      <c r="BZ145" s="41">
        <f>'Gross Plant'!BX145</f>
        <v>0</v>
      </c>
      <c r="CA145" s="41">
        <f>'Gross Plant'!BY145</f>
        <v>0</v>
      </c>
      <c r="CB145" s="41">
        <f>'Gross Plant'!BZ145</f>
        <v>0</v>
      </c>
      <c r="CC145" s="41">
        <f>'Gross Plant'!CA145</f>
        <v>0</v>
      </c>
      <c r="CD145" s="41">
        <f>'Gross Plant'!CB145</f>
        <v>0</v>
      </c>
      <c r="CE145" s="41">
        <f>'Gross Plant'!CC145</f>
        <v>0</v>
      </c>
      <c r="CF145" s="41">
        <f>'Gross Plant'!CD145</f>
        <v>0</v>
      </c>
      <c r="CG145" s="41">
        <f>'Gross Plant'!CE145</f>
        <v>0</v>
      </c>
      <c r="CH145" s="41">
        <f>'Gross Plant'!CF145</f>
        <v>0</v>
      </c>
      <c r="CI145" s="41">
        <f>'Gross Plant'!CG145</f>
        <v>0</v>
      </c>
      <c r="CJ145" s="41">
        <f>'Gross Plant'!CH145</f>
        <v>0</v>
      </c>
      <c r="CK145" s="41">
        <f>'Gross Plant'!CI145</f>
        <v>0</v>
      </c>
      <c r="CL145" s="41">
        <f>'Gross Plant'!CJ145</f>
        <v>0</v>
      </c>
      <c r="CM145" s="41">
        <f>'Gross Plant'!CK145</f>
        <v>0</v>
      </c>
      <c r="CN145" s="41"/>
      <c r="CO145" s="31">
        <f>'[20]Pivot Transfers'!AB94</f>
        <v>0</v>
      </c>
      <c r="CP145" s="31">
        <f>'[20]Pivot Transfers'!AC94</f>
        <v>0</v>
      </c>
      <c r="CQ145" s="31">
        <f>'[20]Pivot Transfers'!AD94</f>
        <v>0</v>
      </c>
      <c r="CR145" s="31">
        <f>'[20]Pivot Transfers'!AE94</f>
        <v>0</v>
      </c>
      <c r="CS145" s="31">
        <f>'[20]Pivot Transfers'!AF94</f>
        <v>0</v>
      </c>
      <c r="CT145" s="31">
        <f>'[20]Pivot Transfers'!AG94</f>
        <v>0</v>
      </c>
      <c r="CU145" s="31">
        <v>0</v>
      </c>
      <c r="CV145" s="31">
        <v>0</v>
      </c>
      <c r="CW145" s="31">
        <v>0</v>
      </c>
      <c r="CX145" s="31">
        <v>0</v>
      </c>
      <c r="CY145" s="31">
        <v>0</v>
      </c>
      <c r="CZ145" s="3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/>
      <c r="DQ145" s="31">
        <f>'[20]Pivot COR'!AB94</f>
        <v>0</v>
      </c>
      <c r="DR145" s="31">
        <f>'[20]Pivot COR'!AC94</f>
        <v>0</v>
      </c>
      <c r="DS145" s="31">
        <f>'[20]Pivot COR'!AD94</f>
        <v>0</v>
      </c>
      <c r="DT145" s="31">
        <f>'[20]Pivot COR'!AE94</f>
        <v>0</v>
      </c>
      <c r="DU145" s="31">
        <f>'[20]Pivot COR'!AF94</f>
        <v>0</v>
      </c>
      <c r="DV145" s="31">
        <f>'[20]Pivot COR'!AG94</f>
        <v>0</v>
      </c>
      <c r="DW145" s="60">
        <f>SUM('Gross Plant'!$AH145:$AM145)/SUM('Gross Plant'!$AH$157:$AM$157)*$DW$157</f>
        <v>0</v>
      </c>
      <c r="DX145" s="60">
        <f>-SUM('Gross Plant'!$AH145:$AM145)/SUM('Gross Plant'!$AH$157:$AM$157)*'Capital Spending'!D$12*Reserve!$DW$1</f>
        <v>0</v>
      </c>
      <c r="DY145" s="60">
        <f>-SUM('Gross Plant'!$AH145:$AM145)/SUM('Gross Plant'!$AH$157:$AM$157)*'Capital Spending'!E$12*Reserve!$DW$1</f>
        <v>0</v>
      </c>
      <c r="DZ145" s="60">
        <f>-SUM('Gross Plant'!$AH145:$AM145)/SUM('Gross Plant'!$AH$157:$AM$157)*'Capital Spending'!F$12*Reserve!$DW$1</f>
        <v>0</v>
      </c>
      <c r="EA145" s="60">
        <f>-SUM('Gross Plant'!$AH145:$AM145)/SUM('Gross Plant'!$AH$157:$AM$157)*'Capital Spending'!G$12*Reserve!$DW$1</f>
        <v>0</v>
      </c>
      <c r="EB145" s="60">
        <f>-SUM('Gross Plant'!$AH145:$AM145)/SUM('Gross Plant'!$AH$157:$AM$157)*'Capital Spending'!H$12*Reserve!$DW$1</f>
        <v>0</v>
      </c>
      <c r="EC145" s="60">
        <f>-SUM('Gross Plant'!$AH145:$AM145)/SUM('Gross Plant'!$AH$157:$AM$157)*'Capital Spending'!I$12*Reserve!$DW$1</f>
        <v>0</v>
      </c>
      <c r="ED145" s="60">
        <f>-SUM('Gross Plant'!$AH145:$AM145)/SUM('Gross Plant'!$AH$157:$AM$157)*'Capital Spending'!J$12*Reserve!$DW$1</f>
        <v>0</v>
      </c>
      <c r="EE145" s="60">
        <f>-SUM('Gross Plant'!$AH145:$AM145)/SUM('Gross Plant'!$AH$157:$AM$157)*'Capital Spending'!K$12*Reserve!$DW$1</f>
        <v>0</v>
      </c>
      <c r="EF145" s="60">
        <f>-SUM('Gross Plant'!$AH145:$AM145)/SUM('Gross Plant'!$AH$157:$AM$157)*'Capital Spending'!L$12*Reserve!$DW$1</f>
        <v>0</v>
      </c>
      <c r="EG145" s="60">
        <f>-SUM('Gross Plant'!$AH145:$AM145)/SUM('Gross Plant'!$AH$157:$AM$157)*'Capital Spending'!M$12*Reserve!$DW$1</f>
        <v>0</v>
      </c>
      <c r="EH145" s="60">
        <f>-SUM('Gross Plant'!$AH145:$AM145)/SUM('Gross Plant'!$AH$157:$AM$157)*'Capital Spending'!N$12*Reserve!$DW$1</f>
        <v>0</v>
      </c>
      <c r="EI145" s="60">
        <f>-SUM('Gross Plant'!$AH145:$AM145)/SUM('Gross Plant'!$AH$157:$AM$157)*'Capital Spending'!O$12*Reserve!$DW$1</f>
        <v>0</v>
      </c>
      <c r="EJ145" s="60">
        <f>-SUM('Gross Plant'!$AH145:$AM145)/SUM('Gross Plant'!$AH$157:$AM$157)*'Capital Spending'!P$12*Reserve!$DW$1</f>
        <v>0</v>
      </c>
      <c r="EK145" s="60">
        <f>-SUM('Gross Plant'!$AH145:$AM145)/SUM('Gross Plant'!$AH$157:$AM$157)*'Capital Spending'!Q$12*Reserve!$DW$1</f>
        <v>0</v>
      </c>
      <c r="EL145" s="60">
        <f>-SUM('Gross Plant'!$AH145:$AM145)/SUM('Gross Plant'!$AH$157:$AM$157)*'Capital Spending'!R$12*Reserve!$DW$1</f>
        <v>0</v>
      </c>
      <c r="EM145" s="60">
        <f>-SUM('Gross Plant'!$AH145:$AM145)/SUM('Gross Plant'!$AH$157:$AM$157)*'Capital Spending'!S$12*Reserve!$DW$1</f>
        <v>0</v>
      </c>
      <c r="EN145" s="60">
        <f>-SUM('Gross Plant'!$AH145:$AM145)/SUM('Gross Plant'!$AH$157:$AM$157)*'Capital Spending'!T$12*Reserve!$DW$1</f>
        <v>0</v>
      </c>
      <c r="EO145" s="60">
        <f>-SUM('Gross Plant'!$AH145:$AM145)/SUM('Gross Plant'!$AH$157:$AM$157)*'Capital Spending'!U$12*Reserve!$DW$1</f>
        <v>0</v>
      </c>
      <c r="EP145" s="60">
        <f>-SUM('Gross Plant'!$AH145:$AM145)/SUM('Gross Plant'!$AH$157:$AM$157)*'Capital Spending'!V$12*Reserve!$DW$1</f>
        <v>0</v>
      </c>
      <c r="EQ145" s="60">
        <f>-SUM('Gross Plant'!$AH145:$AM145)/SUM('Gross Plant'!$AH$157:$AM$157)*'Capital Spending'!W$12*Reserve!$DW$1</f>
        <v>0</v>
      </c>
    </row>
    <row r="146" spans="1:147">
      <c r="A146" s="51">
        <v>39605</v>
      </c>
      <c r="B146" t="s">
        <v>109</v>
      </c>
      <c r="C146" s="53">
        <f t="shared" ref="C146:C156" si="216">SUM(E146:Q146)/13</f>
        <v>14280.874541615387</v>
      </c>
      <c r="D146" s="53">
        <f t="shared" ref="D146:D156" si="217">SUM(T146:AF146)/13</f>
        <v>22213.23834800001</v>
      </c>
      <c r="E146" s="72">
        <f>'[20]Pivot End Balances'!AA95</f>
        <v>10743.04</v>
      </c>
      <c r="F146" s="41">
        <f t="shared" ref="F146:F154" si="218">E146+AJ146+BM146+CO146+DQ146</f>
        <v>11174.550000000001</v>
      </c>
      <c r="G146" s="41">
        <f t="shared" ref="G146:G154" si="219">F146+AK146+BN146+CP146+DR146</f>
        <v>11606.060000000001</v>
      </c>
      <c r="H146" s="41">
        <f t="shared" ref="H146:H154" si="220">G146+AL146+BO146+CQ146+DS146</f>
        <v>12037.570000000002</v>
      </c>
      <c r="I146" s="41">
        <f t="shared" ref="I146:I154" si="221">H146+AM146+BP146+CR146+DT146</f>
        <v>12469.080000000002</v>
      </c>
      <c r="J146" s="41">
        <f t="shared" ref="J146:J154" si="222">I146+AN146+BQ146+CS146+DU146</f>
        <v>12900.590000000002</v>
      </c>
      <c r="K146" s="41">
        <f t="shared" ref="K146:K154" si="223">J146+AO146+BR146+CT146+DV146</f>
        <v>15094.100000000002</v>
      </c>
      <c r="L146" s="41">
        <f t="shared" ref="L146:L154" si="224">K146+AP146+BS146+CU146+DW146</f>
        <v>15525.613287666669</v>
      </c>
      <c r="M146" s="41">
        <f t="shared" ref="M146:M154" si="225">L146+AQ146+BT146+CV146+DX146</f>
        <v>15957.126575333335</v>
      </c>
      <c r="N146" s="41">
        <f t="shared" ref="N146:N154" si="226">M146+AR146+BU146+CW146+DY146</f>
        <v>16388.639863000004</v>
      </c>
      <c r="O146" s="41">
        <f t="shared" ref="O146:O154" si="227">N146+AS146+BV146+CX146+DZ146</f>
        <v>16820.153150666672</v>
      </c>
      <c r="P146" s="41">
        <f t="shared" ref="P146:P154" si="228">O146+AT146+BW146+CY146+EA146</f>
        <v>17251.666438333341</v>
      </c>
      <c r="Q146" s="41">
        <f t="shared" ref="Q146:Q154" si="229">P146+AU146+BX146+CZ146+EB146</f>
        <v>17683.179726000009</v>
      </c>
      <c r="R146" s="41">
        <f t="shared" ref="R146:R154" si="230">Q146+AV146+BY146+DA146+EC146</f>
        <v>18114.693013666678</v>
      </c>
      <c r="S146" s="41">
        <f t="shared" ref="S146:S154" si="231">R146+AW146+BZ146+DB146+ED146</f>
        <v>18546.206301333346</v>
      </c>
      <c r="T146" s="41">
        <f t="shared" ref="T146:T154" si="232">S146+AX146+CA146+DC146+EE146</f>
        <v>18977.719589000015</v>
      </c>
      <c r="U146" s="41">
        <f t="shared" ref="U146:U154" si="233">T146+AY146+CB146+DD146+EF146</f>
        <v>19516.972715500015</v>
      </c>
      <c r="V146" s="41">
        <f t="shared" ref="V146:V154" si="234">U146+AZ146+CC146+DE146+EG146</f>
        <v>20056.225842000014</v>
      </c>
      <c r="W146" s="41">
        <f t="shared" ref="W146:W154" si="235">V146+BA146+CD146+DF146+EH146</f>
        <v>20595.478968500014</v>
      </c>
      <c r="X146" s="41">
        <f t="shared" ref="X146:X154" si="236">W146+BB146+CE146+DG146+EI146</f>
        <v>21134.732095000014</v>
      </c>
      <c r="Y146" s="41">
        <f t="shared" ref="Y146:Y154" si="237">X146+BC146+CF146+DH146+EJ146</f>
        <v>21673.985221500014</v>
      </c>
      <c r="Z146" s="41">
        <f t="shared" ref="Z146:Z154" si="238">Y146+BD146+CG146+DI146+EK146</f>
        <v>22213.238348000014</v>
      </c>
      <c r="AA146" s="41">
        <f t="shared" ref="AA146:AA154" si="239">Z146+BE146+CH146+DJ146+EL146</f>
        <v>22752.491474500013</v>
      </c>
      <c r="AB146" s="41">
        <f t="shared" ref="AB146:AB154" si="240">AA146+BF146+CI146+DK146+EM146</f>
        <v>23291.744601000013</v>
      </c>
      <c r="AC146" s="41">
        <f t="shared" ref="AC146:AC154" si="241">AB146+BG146+CJ146+DL146+EN146</f>
        <v>23830.997727500013</v>
      </c>
      <c r="AD146" s="41">
        <f t="shared" ref="AD146:AD154" si="242">AC146+BH146+CK146+DM146+EO146</f>
        <v>24370.250854000013</v>
      </c>
      <c r="AE146" s="41">
        <f t="shared" ref="AE146:AE154" si="243">AD146+BI146+CL146+DN146+EP146</f>
        <v>24909.503980500012</v>
      </c>
      <c r="AF146" s="41">
        <f t="shared" ref="AF146:AF154" si="244">AE146+BJ146+CM146+DO146+EQ146</f>
        <v>25448.757107000012</v>
      </c>
      <c r="AG146" s="23">
        <f t="shared" ref="AG146:AG156" si="245">ROUND(AVERAGE(T146:AF146),0)</f>
        <v>22213</v>
      </c>
      <c r="AH146" s="83">
        <f>'[25]Kentucky Direct'!E79</f>
        <v>0.15579999999999999</v>
      </c>
      <c r="AI146" s="83">
        <f>'[25]Kentucky Direct'!F79</f>
        <v>0.19470000000000001</v>
      </c>
      <c r="AJ146" s="31">
        <f>'[20]Pivot Additions'!AB95</f>
        <v>431.51</v>
      </c>
      <c r="AK146" s="31">
        <f>'[20]Pivot Additions'!AC95</f>
        <v>431.51</v>
      </c>
      <c r="AL146" s="31">
        <f>'[20]Pivot Additions'!AD95</f>
        <v>431.51</v>
      </c>
      <c r="AM146" s="31">
        <f>'[20]Pivot Additions'!AE95</f>
        <v>431.51</v>
      </c>
      <c r="AN146" s="31">
        <f>'[20]Pivot Additions'!AF95</f>
        <v>431.51</v>
      </c>
      <c r="AO146" s="31">
        <f>'[20]Pivot Additions'!AG95</f>
        <v>431.51</v>
      </c>
      <c r="AP146" s="41">
        <f>IF('Net Plant'!I146&gt;0,'Gross Plant'!L146*$AH146/12,0)</f>
        <v>431.51328766666666</v>
      </c>
      <c r="AQ146" s="41">
        <f>IF('Net Plant'!J146&gt;0,'Gross Plant'!M146*$AH146/12,0)</f>
        <v>431.51328766666666</v>
      </c>
      <c r="AR146" s="41">
        <f>IF('Net Plant'!K146&gt;0,'Gross Plant'!N146*$AH146/12,0)</f>
        <v>431.51328766666666</v>
      </c>
      <c r="AS146" s="41">
        <f>IF('Net Plant'!L146&gt;0,'Gross Plant'!O146*$AH146/12,0)</f>
        <v>431.51328766666666</v>
      </c>
      <c r="AT146" s="41">
        <f>IF('Net Plant'!M146&gt;0,'Gross Plant'!P146*$AH146/12,0)</f>
        <v>431.51328766666666</v>
      </c>
      <c r="AU146" s="41">
        <f>IF('Net Plant'!N146&gt;0,'Gross Plant'!Q146*$AH146/12,0)</f>
        <v>431.51328766666666</v>
      </c>
      <c r="AV146" s="41">
        <f>IF('Net Plant'!O146&gt;0,'Gross Plant'!R146*$AH146/12,0)</f>
        <v>431.51328766666666</v>
      </c>
      <c r="AW146" s="41">
        <f>IF('Net Plant'!P146&gt;0,'Gross Plant'!S146*$AH146/12,0)</f>
        <v>431.51328766666666</v>
      </c>
      <c r="AX146" s="41">
        <f>IF('Net Plant'!Q146&gt;0,'Gross Plant'!T146*$AH146/12,0)</f>
        <v>431.51328766666666</v>
      </c>
      <c r="AY146" s="41">
        <f>IF('Net Plant'!R146&gt;0,'Gross Plant'!U146*$AI146/12,0)</f>
        <v>539.25312650000012</v>
      </c>
      <c r="AZ146" s="41">
        <f>IF('Net Plant'!S146&gt;0,'Gross Plant'!V146*$AI146/12,0)</f>
        <v>539.25312650000012</v>
      </c>
      <c r="BA146" s="41">
        <f>IF('Net Plant'!T146&gt;0,'Gross Plant'!W146*$AI146/12,0)</f>
        <v>539.25312650000012</v>
      </c>
      <c r="BB146" s="41">
        <f>IF('Net Plant'!U146&gt;0,'Gross Plant'!X146*$AI146/12,0)</f>
        <v>539.25312650000012</v>
      </c>
      <c r="BC146" s="41">
        <f>IF('Net Plant'!V146&gt;0,'Gross Plant'!Y146*$AI146/12,0)</f>
        <v>539.25312650000012</v>
      </c>
      <c r="BD146" s="41">
        <f>IF('Net Plant'!W146&gt;0,'Gross Plant'!Z146*$AI146/12,0)</f>
        <v>539.25312650000012</v>
      </c>
      <c r="BE146" s="41">
        <f>IF('Net Plant'!X146&gt;0,'Gross Plant'!AA146*$AI146/12,0)</f>
        <v>539.25312650000012</v>
      </c>
      <c r="BF146" s="41">
        <f>IF('Net Plant'!Y146&gt;0,'Gross Plant'!AB146*$AI146/12,0)</f>
        <v>539.25312650000012</v>
      </c>
      <c r="BG146" s="41">
        <f>IF('Net Plant'!Z146&gt;0,'Gross Plant'!AC146*$AI146/12,0)</f>
        <v>539.25312650000012</v>
      </c>
      <c r="BH146" s="41">
        <f>IF('Net Plant'!AA146&gt;0,'Gross Plant'!AD146*$AI146/12,0)</f>
        <v>539.25312650000012</v>
      </c>
      <c r="BI146" s="41">
        <f>IF('Net Plant'!AB146&gt;0,'Gross Plant'!AE146*$AI146/12,0)</f>
        <v>539.25312650000012</v>
      </c>
      <c r="BJ146" s="41">
        <f>IF('Net Plant'!AC146&gt;0,'Gross Plant'!AF146*$AI146/12,0)</f>
        <v>539.25312650000012</v>
      </c>
      <c r="BK146" s="23">
        <f t="shared" ref="BK146:BK156" si="246">SUM(AY146:BJ146)</f>
        <v>6471.0375180000001</v>
      </c>
      <c r="BL146" s="41"/>
      <c r="BM146" s="31">
        <f>'[20]Pivot Retires'!AB95</f>
        <v>0</v>
      </c>
      <c r="BN146" s="31">
        <f>'[20]Pivot Retires'!AC95</f>
        <v>0</v>
      </c>
      <c r="BO146" s="31">
        <f>'[20]Pivot Retires'!AD95</f>
        <v>0</v>
      </c>
      <c r="BP146" s="31">
        <f>'[20]Pivot Retires'!AE95</f>
        <v>0</v>
      </c>
      <c r="BQ146" s="31">
        <f>'[20]Pivot Retires'!AF95</f>
        <v>0</v>
      </c>
      <c r="BR146" s="31">
        <f>'[20]Pivot Retires'!AG95</f>
        <v>0</v>
      </c>
      <c r="BS146" s="31">
        <f>'Gross Plant'!BQ146</f>
        <v>0</v>
      </c>
      <c r="BT146" s="41">
        <f>'Gross Plant'!BR146</f>
        <v>0</v>
      </c>
      <c r="BU146" s="41">
        <f>'Gross Plant'!BS146</f>
        <v>0</v>
      </c>
      <c r="BV146" s="41">
        <f>'Gross Plant'!BT146</f>
        <v>0</v>
      </c>
      <c r="BW146" s="41">
        <f>'Gross Plant'!BU146</f>
        <v>0</v>
      </c>
      <c r="BX146" s="41">
        <f>'Gross Plant'!BV146</f>
        <v>0</v>
      </c>
      <c r="BY146" s="41">
        <f>'Gross Plant'!BW146</f>
        <v>0</v>
      </c>
      <c r="BZ146" s="41">
        <f>'Gross Plant'!BX146</f>
        <v>0</v>
      </c>
      <c r="CA146" s="41">
        <f>'Gross Plant'!BY146</f>
        <v>0</v>
      </c>
      <c r="CB146" s="41">
        <f>'Gross Plant'!BZ146</f>
        <v>0</v>
      </c>
      <c r="CC146" s="41">
        <f>'Gross Plant'!CA146</f>
        <v>0</v>
      </c>
      <c r="CD146" s="41">
        <f>'Gross Plant'!CB146</f>
        <v>0</v>
      </c>
      <c r="CE146" s="41">
        <f>'Gross Plant'!CC146</f>
        <v>0</v>
      </c>
      <c r="CF146" s="41">
        <f>'Gross Plant'!CD146</f>
        <v>0</v>
      </c>
      <c r="CG146" s="41">
        <f>'Gross Plant'!CE146</f>
        <v>0</v>
      </c>
      <c r="CH146" s="41">
        <f>'Gross Plant'!CF146</f>
        <v>0</v>
      </c>
      <c r="CI146" s="41">
        <f>'Gross Plant'!CG146</f>
        <v>0</v>
      </c>
      <c r="CJ146" s="41">
        <f>'Gross Plant'!CH146</f>
        <v>0</v>
      </c>
      <c r="CK146" s="41">
        <f>'Gross Plant'!CI146</f>
        <v>0</v>
      </c>
      <c r="CL146" s="41">
        <f>'Gross Plant'!CJ146</f>
        <v>0</v>
      </c>
      <c r="CM146" s="41">
        <f>'Gross Plant'!CK146</f>
        <v>0</v>
      </c>
      <c r="CN146" s="41"/>
      <c r="CO146" s="31">
        <f>'[20]Pivot Transfers'!AB95</f>
        <v>0</v>
      </c>
      <c r="CP146" s="31">
        <f>'[20]Pivot Transfers'!AC95</f>
        <v>0</v>
      </c>
      <c r="CQ146" s="31">
        <f>'[20]Pivot Transfers'!AD95</f>
        <v>0</v>
      </c>
      <c r="CR146" s="31">
        <f>'[20]Pivot Transfers'!AE95</f>
        <v>0</v>
      </c>
      <c r="CS146" s="31">
        <f>'[20]Pivot Transfers'!AF95</f>
        <v>0</v>
      </c>
      <c r="CT146" s="31">
        <f>'[20]Pivot Transfers'!AG95</f>
        <v>0</v>
      </c>
      <c r="CU146" s="31">
        <v>0</v>
      </c>
      <c r="CV146" s="31">
        <v>0</v>
      </c>
      <c r="CW146" s="31">
        <v>0</v>
      </c>
      <c r="CX146" s="31">
        <v>0</v>
      </c>
      <c r="CY146" s="31">
        <v>0</v>
      </c>
      <c r="CZ146" s="3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/>
      <c r="DQ146" s="31">
        <f>'[20]Pivot COR'!AB95</f>
        <v>0</v>
      </c>
      <c r="DR146" s="31">
        <f>'[20]Pivot COR'!AC95</f>
        <v>0</v>
      </c>
      <c r="DS146" s="31">
        <f>'[20]Pivot COR'!AD95</f>
        <v>0</v>
      </c>
      <c r="DT146" s="31">
        <f>'[20]Pivot COR'!AE95</f>
        <v>0</v>
      </c>
      <c r="DU146" s="31">
        <f>'[20]Pivot COR'!AF95</f>
        <v>0</v>
      </c>
      <c r="DV146" s="31">
        <f>'[20]Pivot COR'!AG95</f>
        <v>1762</v>
      </c>
      <c r="DW146" s="60">
        <f>SUM('Gross Plant'!$AH146:$AM146)/SUM('Gross Plant'!$AH$157:$AM$157)*$DW$157</f>
        <v>0</v>
      </c>
      <c r="DX146" s="60">
        <f>-SUM('Gross Plant'!$AH146:$AM146)/SUM('Gross Plant'!$AH$157:$AM$157)*'Capital Spending'!D$12*Reserve!$DW$1</f>
        <v>0</v>
      </c>
      <c r="DY146" s="60">
        <f>-SUM('Gross Plant'!$AH146:$AM146)/SUM('Gross Plant'!$AH$157:$AM$157)*'Capital Spending'!E$12*Reserve!$DW$1</f>
        <v>0</v>
      </c>
      <c r="DZ146" s="60">
        <f>-SUM('Gross Plant'!$AH146:$AM146)/SUM('Gross Plant'!$AH$157:$AM$157)*'Capital Spending'!F$12*Reserve!$DW$1</f>
        <v>0</v>
      </c>
      <c r="EA146" s="60">
        <f>-SUM('Gross Plant'!$AH146:$AM146)/SUM('Gross Plant'!$AH$157:$AM$157)*'Capital Spending'!G$12*Reserve!$DW$1</f>
        <v>0</v>
      </c>
      <c r="EB146" s="60">
        <f>-SUM('Gross Plant'!$AH146:$AM146)/SUM('Gross Plant'!$AH$157:$AM$157)*'Capital Spending'!H$12*Reserve!$DW$1</f>
        <v>0</v>
      </c>
      <c r="EC146" s="60">
        <f>-SUM('Gross Plant'!$AH146:$AM146)/SUM('Gross Plant'!$AH$157:$AM$157)*'Capital Spending'!I$12*Reserve!$DW$1</f>
        <v>0</v>
      </c>
      <c r="ED146" s="60">
        <f>-SUM('Gross Plant'!$AH146:$AM146)/SUM('Gross Plant'!$AH$157:$AM$157)*'Capital Spending'!J$12*Reserve!$DW$1</f>
        <v>0</v>
      </c>
      <c r="EE146" s="60">
        <f>-SUM('Gross Plant'!$AH146:$AM146)/SUM('Gross Plant'!$AH$157:$AM$157)*'Capital Spending'!K$12*Reserve!$DW$1</f>
        <v>0</v>
      </c>
      <c r="EF146" s="60">
        <f>-SUM('Gross Plant'!$AH146:$AM146)/SUM('Gross Plant'!$AH$157:$AM$157)*'Capital Spending'!L$12*Reserve!$DW$1</f>
        <v>0</v>
      </c>
      <c r="EG146" s="60">
        <f>-SUM('Gross Plant'!$AH146:$AM146)/SUM('Gross Plant'!$AH$157:$AM$157)*'Capital Spending'!M$12*Reserve!$DW$1</f>
        <v>0</v>
      </c>
      <c r="EH146" s="60">
        <f>-SUM('Gross Plant'!$AH146:$AM146)/SUM('Gross Plant'!$AH$157:$AM$157)*'Capital Spending'!N$12*Reserve!$DW$1</f>
        <v>0</v>
      </c>
      <c r="EI146" s="60">
        <f>-SUM('Gross Plant'!$AH146:$AM146)/SUM('Gross Plant'!$AH$157:$AM$157)*'Capital Spending'!O$12*Reserve!$DW$1</f>
        <v>0</v>
      </c>
      <c r="EJ146" s="60">
        <f>-SUM('Gross Plant'!$AH146:$AM146)/SUM('Gross Plant'!$AH$157:$AM$157)*'Capital Spending'!P$12*Reserve!$DW$1</f>
        <v>0</v>
      </c>
      <c r="EK146" s="60">
        <f>-SUM('Gross Plant'!$AH146:$AM146)/SUM('Gross Plant'!$AH$157:$AM$157)*'Capital Spending'!Q$12*Reserve!$DW$1</f>
        <v>0</v>
      </c>
      <c r="EL146" s="60">
        <f>-SUM('Gross Plant'!$AH146:$AM146)/SUM('Gross Plant'!$AH$157:$AM$157)*'Capital Spending'!R$12*Reserve!$DW$1</f>
        <v>0</v>
      </c>
      <c r="EM146" s="60">
        <f>-SUM('Gross Plant'!$AH146:$AM146)/SUM('Gross Plant'!$AH$157:$AM$157)*'Capital Spending'!S$12*Reserve!$DW$1</f>
        <v>0</v>
      </c>
      <c r="EN146" s="60">
        <f>-SUM('Gross Plant'!$AH146:$AM146)/SUM('Gross Plant'!$AH$157:$AM$157)*'Capital Spending'!T$12*Reserve!$DW$1</f>
        <v>0</v>
      </c>
      <c r="EO146" s="60">
        <f>-SUM('Gross Plant'!$AH146:$AM146)/SUM('Gross Plant'!$AH$157:$AM$157)*'Capital Spending'!U$12*Reserve!$DW$1</f>
        <v>0</v>
      </c>
      <c r="EP146" s="60">
        <f>-SUM('Gross Plant'!$AH146:$AM146)/SUM('Gross Plant'!$AH$157:$AM$157)*'Capital Spending'!V$12*Reserve!$DW$1</f>
        <v>0</v>
      </c>
      <c r="EQ146" s="60">
        <f>-SUM('Gross Plant'!$AH146:$AM146)/SUM('Gross Plant'!$AH$157:$AM$157)*'Capital Spending'!W$12*Reserve!$DW$1</f>
        <v>0</v>
      </c>
    </row>
    <row r="147" spans="1:147">
      <c r="A147" s="51">
        <v>39700</v>
      </c>
      <c r="B147" t="s">
        <v>18</v>
      </c>
      <c r="C147" s="53">
        <f t="shared" si="216"/>
        <v>109495.46803550638</v>
      </c>
      <c r="D147" s="53">
        <f t="shared" si="217"/>
        <v>143703.56691023239</v>
      </c>
      <c r="E147" s="72">
        <f>'[20]Pivot End Balances'!AA96</f>
        <v>91385.89</v>
      </c>
      <c r="F147" s="41">
        <f t="shared" si="218"/>
        <v>94723.33</v>
      </c>
      <c r="G147" s="41">
        <f t="shared" si="219"/>
        <v>98060.77</v>
      </c>
      <c r="H147" s="41">
        <f t="shared" si="220"/>
        <v>101398.21</v>
      </c>
      <c r="I147" s="41">
        <f t="shared" si="221"/>
        <v>104735.65000000001</v>
      </c>
      <c r="J147" s="41">
        <f t="shared" si="222"/>
        <v>108262.13</v>
      </c>
      <c r="K147" s="41">
        <f t="shared" si="223"/>
        <v>111788.61</v>
      </c>
      <c r="L147" s="41">
        <f t="shared" si="224"/>
        <v>113774.80340132616</v>
      </c>
      <c r="M147" s="41">
        <f t="shared" si="225"/>
        <v>115777.11041651154</v>
      </c>
      <c r="N147" s="41">
        <f t="shared" si="226"/>
        <v>117798.20140997354</v>
      </c>
      <c r="O147" s="41">
        <f t="shared" si="227"/>
        <v>119844.09990829142</v>
      </c>
      <c r="P147" s="41">
        <f t="shared" si="228"/>
        <v>121906.11012259799</v>
      </c>
      <c r="Q147" s="41">
        <f t="shared" si="229"/>
        <v>123986.16920288237</v>
      </c>
      <c r="R147" s="41">
        <f t="shared" si="230"/>
        <v>126085.9118672175</v>
      </c>
      <c r="S147" s="41">
        <f t="shared" si="231"/>
        <v>128206.93819848656</v>
      </c>
      <c r="T147" s="41">
        <f t="shared" si="232"/>
        <v>130354.02061369317</v>
      </c>
      <c r="U147" s="41">
        <f t="shared" si="233"/>
        <v>132522.73129759918</v>
      </c>
      <c r="V147" s="41">
        <f t="shared" si="234"/>
        <v>134713.49024781189</v>
      </c>
      <c r="W147" s="41">
        <f t="shared" si="235"/>
        <v>136920.26926315681</v>
      </c>
      <c r="X147" s="41">
        <f t="shared" si="236"/>
        <v>139149.00419314145</v>
      </c>
      <c r="Y147" s="41">
        <f t="shared" si="237"/>
        <v>141381.14828635441</v>
      </c>
      <c r="Z147" s="41">
        <f t="shared" si="238"/>
        <v>143621.65017309325</v>
      </c>
      <c r="AA147" s="41">
        <f t="shared" si="239"/>
        <v>145876.3113621501</v>
      </c>
      <c r="AB147" s="41">
        <f t="shared" si="240"/>
        <v>148141.83754363196</v>
      </c>
      <c r="AC147" s="41">
        <f t="shared" si="241"/>
        <v>150418.77384290239</v>
      </c>
      <c r="AD147" s="41">
        <f t="shared" si="242"/>
        <v>152709.52352610478</v>
      </c>
      <c r="AE147" s="41">
        <f t="shared" si="243"/>
        <v>155010.65520430799</v>
      </c>
      <c r="AF147" s="41">
        <f t="shared" si="244"/>
        <v>157326.95427907369</v>
      </c>
      <c r="AG147" s="23">
        <f t="shared" si="245"/>
        <v>143704</v>
      </c>
      <c r="AH147" s="83">
        <f>'[25]Kentucky Direct'!E80</f>
        <v>6.6699999999999995E-2</v>
      </c>
      <c r="AI147" s="83">
        <f>'[25]Kentucky Direct'!F80</f>
        <v>6.6699999999999995E-2</v>
      </c>
      <c r="AJ147" s="31">
        <f>'[20]Pivot Additions'!AB96</f>
        <v>3337.44</v>
      </c>
      <c r="AK147" s="31">
        <f>'[20]Pivot Additions'!AC96</f>
        <v>3337.44</v>
      </c>
      <c r="AL147" s="31">
        <f>'[20]Pivot Additions'!AD96</f>
        <v>3337.44</v>
      </c>
      <c r="AM147" s="31">
        <f>'[20]Pivot Additions'!AE96</f>
        <v>3337.44</v>
      </c>
      <c r="AN147" s="31">
        <f>'[20]Pivot Additions'!AF96</f>
        <v>3526.48</v>
      </c>
      <c r="AO147" s="31">
        <f>'[20]Pivot Additions'!AG96</f>
        <v>3526.48</v>
      </c>
      <c r="AP147" s="41">
        <f>IF('Net Plant'!I147&gt;0,'Gross Plant'!L147*$AH147/12,0)</f>
        <v>1986.1934013261673</v>
      </c>
      <c r="AQ147" s="41">
        <f>IF('Net Plant'!J147&gt;0,'Gross Plant'!M147*$AH147/12,0)</f>
        <v>2002.307015185379</v>
      </c>
      <c r="AR147" s="41">
        <f>IF('Net Plant'!K147&gt;0,'Gross Plant'!N147*$AH147/12,0)</f>
        <v>2021.0909934619958</v>
      </c>
      <c r="AS147" s="41">
        <f>IF('Net Plant'!L147&gt;0,'Gross Plant'!O147*$AH147/12,0)</f>
        <v>2045.8984983178789</v>
      </c>
      <c r="AT147" s="41">
        <f>IF('Net Plant'!M147&gt;0,'Gross Plant'!P147*$AH147/12,0)</f>
        <v>2062.010214306581</v>
      </c>
      <c r="AU147" s="41">
        <f>IF('Net Plant'!N147&gt;0,'Gross Plant'!Q147*$AH147/12,0)</f>
        <v>2080.0590802843799</v>
      </c>
      <c r="AV147" s="41">
        <f>IF('Net Plant'!O147&gt;0,'Gross Plant'!R147*$AH147/12,0)</f>
        <v>2099.7426643351259</v>
      </c>
      <c r="AW147" s="41">
        <f>IF('Net Plant'!P147&gt;0,'Gross Plant'!S147*$AH147/12,0)</f>
        <v>2121.0263312690636</v>
      </c>
      <c r="AX147" s="41">
        <f>IF('Net Plant'!Q147&gt;0,'Gross Plant'!T147*$AH147/12,0)</f>
        <v>2147.0824152066007</v>
      </c>
      <c r="AY147" s="41">
        <f>IF('Net Plant'!R147&gt;0,'Gross Plant'!U147*$AI147/12,0)</f>
        <v>2168.7106839060111</v>
      </c>
      <c r="AZ147" s="41">
        <f>IF('Net Plant'!S147&gt;0,'Gross Plant'!V147*$AI147/12,0)</f>
        <v>2190.7589502127089</v>
      </c>
      <c r="BA147" s="41">
        <f>IF('Net Plant'!T147&gt;0,'Gross Plant'!W147*$AI147/12,0)</f>
        <v>2206.7790153449137</v>
      </c>
      <c r="BB147" s="41">
        <f>IF('Net Plant'!U147&gt;0,'Gross Plant'!X147*$AI147/12,0)</f>
        <v>2228.7349299846469</v>
      </c>
      <c r="BC147" s="41">
        <f>IF('Net Plant'!V147&gt;0,'Gross Plant'!Y147*$AI147/12,0)</f>
        <v>2232.1440932129631</v>
      </c>
      <c r="BD147" s="41">
        <f>IF('Net Plant'!W147&gt;0,'Gross Plant'!Z147*$AI147/12,0)</f>
        <v>2240.5018867388417</v>
      </c>
      <c r="BE147" s="41">
        <f>IF('Net Plant'!X147&gt;0,'Gross Plant'!AA147*$AI147/12,0)</f>
        <v>2254.6611890568402</v>
      </c>
      <c r="BF147" s="41">
        <f>IF('Net Plant'!Y147&gt;0,'Gross Plant'!AB147*$AI147/12,0)</f>
        <v>2265.5261814818546</v>
      </c>
      <c r="BG147" s="41">
        <f>IF('Net Plant'!Z147&gt;0,'Gross Plant'!AC147*$AI147/12,0)</f>
        <v>2276.936299270415</v>
      </c>
      <c r="BH147" s="41">
        <f>IF('Net Plant'!AA147&gt;0,'Gross Plant'!AD147*$AI147/12,0)</f>
        <v>2290.7496832023985</v>
      </c>
      <c r="BI147" s="41">
        <f>IF('Net Plant'!AB147&gt;0,'Gross Plant'!AE147*$AI147/12,0)</f>
        <v>2301.1316782032227</v>
      </c>
      <c r="BJ147" s="41">
        <f>IF('Net Plant'!AC147&gt;0,'Gross Plant'!AF147*$AI147/12,0)</f>
        <v>2316.29907476569</v>
      </c>
      <c r="BK147" s="23">
        <f t="shared" si="246"/>
        <v>26972.933665380504</v>
      </c>
      <c r="BL147" s="41"/>
      <c r="BM147" s="31">
        <f>'[20]Pivot Retires'!AB96</f>
        <v>0</v>
      </c>
      <c r="BN147" s="31">
        <f>'[20]Pivot Retires'!AC96</f>
        <v>0</v>
      </c>
      <c r="BO147" s="31">
        <f>'[20]Pivot Retires'!AD96</f>
        <v>0</v>
      </c>
      <c r="BP147" s="31">
        <f>'[20]Pivot Retires'!AE96</f>
        <v>0</v>
      </c>
      <c r="BQ147" s="31">
        <f>'[20]Pivot Retires'!AF96</f>
        <v>0</v>
      </c>
      <c r="BR147" s="31">
        <f>'[20]Pivot Retires'!AG96</f>
        <v>0</v>
      </c>
      <c r="BS147" s="31">
        <f>'Gross Plant'!BQ147</f>
        <v>0</v>
      </c>
      <c r="BT147" s="41">
        <f>'Gross Plant'!BR147</f>
        <v>0</v>
      </c>
      <c r="BU147" s="41">
        <f>'Gross Plant'!BS147</f>
        <v>0</v>
      </c>
      <c r="BV147" s="41">
        <f>'Gross Plant'!BT147</f>
        <v>0</v>
      </c>
      <c r="BW147" s="41">
        <f>'Gross Plant'!BU147</f>
        <v>0</v>
      </c>
      <c r="BX147" s="41">
        <f>'Gross Plant'!BV147</f>
        <v>0</v>
      </c>
      <c r="BY147" s="41">
        <f>'Gross Plant'!BW147</f>
        <v>0</v>
      </c>
      <c r="BZ147" s="41">
        <f>'Gross Plant'!BX147</f>
        <v>0</v>
      </c>
      <c r="CA147" s="41">
        <f>'Gross Plant'!BY147</f>
        <v>0</v>
      </c>
      <c r="CB147" s="41">
        <f>'Gross Plant'!BZ147</f>
        <v>0</v>
      </c>
      <c r="CC147" s="41">
        <f>'Gross Plant'!CA147</f>
        <v>0</v>
      </c>
      <c r="CD147" s="41">
        <f>'Gross Plant'!CB147</f>
        <v>0</v>
      </c>
      <c r="CE147" s="41">
        <f>'Gross Plant'!CC147</f>
        <v>0</v>
      </c>
      <c r="CF147" s="41">
        <f>'Gross Plant'!CD147</f>
        <v>0</v>
      </c>
      <c r="CG147" s="41">
        <f>'Gross Plant'!CE147</f>
        <v>0</v>
      </c>
      <c r="CH147" s="41">
        <f>'Gross Plant'!CF147</f>
        <v>0</v>
      </c>
      <c r="CI147" s="41">
        <f>'Gross Plant'!CG147</f>
        <v>0</v>
      </c>
      <c r="CJ147" s="41">
        <f>'Gross Plant'!CH147</f>
        <v>0</v>
      </c>
      <c r="CK147" s="41">
        <f>'Gross Plant'!CI147</f>
        <v>0</v>
      </c>
      <c r="CL147" s="41">
        <f>'Gross Plant'!CJ147</f>
        <v>0</v>
      </c>
      <c r="CM147" s="41">
        <f>'Gross Plant'!CK147</f>
        <v>0</v>
      </c>
      <c r="CN147" s="41"/>
      <c r="CO147" s="31">
        <f>'[20]Pivot Transfers'!AB96</f>
        <v>0</v>
      </c>
      <c r="CP147" s="31">
        <f>'[20]Pivot Transfers'!AC96</f>
        <v>0</v>
      </c>
      <c r="CQ147" s="31">
        <f>'[20]Pivot Transfers'!AD96</f>
        <v>0</v>
      </c>
      <c r="CR147" s="31">
        <f>'[20]Pivot Transfers'!AE96</f>
        <v>0</v>
      </c>
      <c r="CS147" s="31">
        <f>'[20]Pivot Transfers'!AF96</f>
        <v>0</v>
      </c>
      <c r="CT147" s="31">
        <f>'[20]Pivot Transfers'!AG96</f>
        <v>0</v>
      </c>
      <c r="CU147" s="31">
        <v>0</v>
      </c>
      <c r="CV147" s="31">
        <v>0</v>
      </c>
      <c r="CW147" s="31">
        <v>0</v>
      </c>
      <c r="CX147" s="31">
        <v>0</v>
      </c>
      <c r="CY147" s="31">
        <v>0</v>
      </c>
      <c r="CZ147" s="3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/>
      <c r="DQ147" s="31">
        <f>'[20]Pivot COR'!AB96</f>
        <v>0</v>
      </c>
      <c r="DR147" s="31">
        <f>'[20]Pivot COR'!AC96</f>
        <v>0</v>
      </c>
      <c r="DS147" s="31">
        <f>'[20]Pivot COR'!AD96</f>
        <v>0</v>
      </c>
      <c r="DT147" s="31">
        <f>'[20]Pivot COR'!AE96</f>
        <v>0</v>
      </c>
      <c r="DU147" s="31">
        <f>'[20]Pivot COR'!AF96</f>
        <v>0</v>
      </c>
      <c r="DV147" s="31">
        <f>'[20]Pivot COR'!AG96</f>
        <v>0</v>
      </c>
      <c r="DW147" s="60">
        <f>SUM('Gross Plant'!$AH147:$AM147)/SUM('Gross Plant'!$AH$157:$AM$157)*$DW$157</f>
        <v>0</v>
      </c>
      <c r="DX147" s="60">
        <f>-SUM('Gross Plant'!$AH147:$AM147)/SUM('Gross Plant'!$AH$157:$AM$157)*'Capital Spending'!D$12*Reserve!$DW$1</f>
        <v>0</v>
      </c>
      <c r="DY147" s="60">
        <f>-SUM('Gross Plant'!$AH147:$AM147)/SUM('Gross Plant'!$AH$157:$AM$157)*'Capital Spending'!E$12*Reserve!$DW$1</f>
        <v>0</v>
      </c>
      <c r="DZ147" s="60">
        <f>-SUM('Gross Plant'!$AH147:$AM147)/SUM('Gross Plant'!$AH$157:$AM$157)*'Capital Spending'!F$12*Reserve!$DW$1</f>
        <v>0</v>
      </c>
      <c r="EA147" s="60">
        <f>-SUM('Gross Plant'!$AH147:$AM147)/SUM('Gross Plant'!$AH$157:$AM$157)*'Capital Spending'!G$12*Reserve!$DW$1</f>
        <v>0</v>
      </c>
      <c r="EB147" s="60">
        <f>-SUM('Gross Plant'!$AH147:$AM147)/SUM('Gross Plant'!$AH$157:$AM$157)*'Capital Spending'!H$12*Reserve!$DW$1</f>
        <v>0</v>
      </c>
      <c r="EC147" s="60">
        <f>-SUM('Gross Plant'!$AH147:$AM147)/SUM('Gross Plant'!$AH$157:$AM$157)*'Capital Spending'!I$12*Reserve!$DW$1</f>
        <v>0</v>
      </c>
      <c r="ED147" s="60">
        <f>-SUM('Gross Plant'!$AH147:$AM147)/SUM('Gross Plant'!$AH$157:$AM$157)*'Capital Spending'!J$12*Reserve!$DW$1</f>
        <v>0</v>
      </c>
      <c r="EE147" s="60">
        <f>-SUM('Gross Plant'!$AH147:$AM147)/SUM('Gross Plant'!$AH$157:$AM$157)*'Capital Spending'!K$12*Reserve!$DW$1</f>
        <v>0</v>
      </c>
      <c r="EF147" s="60">
        <f>-SUM('Gross Plant'!$AH147:$AM147)/SUM('Gross Plant'!$AH$157:$AM$157)*'Capital Spending'!L$12*Reserve!$DW$1</f>
        <v>0</v>
      </c>
      <c r="EG147" s="60">
        <f>-SUM('Gross Plant'!$AH147:$AM147)/SUM('Gross Plant'!$AH$157:$AM$157)*'Capital Spending'!M$12*Reserve!$DW$1</f>
        <v>0</v>
      </c>
      <c r="EH147" s="60">
        <f>-SUM('Gross Plant'!$AH147:$AM147)/SUM('Gross Plant'!$AH$157:$AM$157)*'Capital Spending'!N$12*Reserve!$DW$1</f>
        <v>0</v>
      </c>
      <c r="EI147" s="60">
        <f>-SUM('Gross Plant'!$AH147:$AM147)/SUM('Gross Plant'!$AH$157:$AM$157)*'Capital Spending'!O$12*Reserve!$DW$1</f>
        <v>0</v>
      </c>
      <c r="EJ147" s="60">
        <f>-SUM('Gross Plant'!$AH147:$AM147)/SUM('Gross Plant'!$AH$157:$AM$157)*'Capital Spending'!P$12*Reserve!$DW$1</f>
        <v>0</v>
      </c>
      <c r="EK147" s="60">
        <f>-SUM('Gross Plant'!$AH147:$AM147)/SUM('Gross Plant'!$AH$157:$AM$157)*'Capital Spending'!Q$12*Reserve!$DW$1</f>
        <v>0</v>
      </c>
      <c r="EL147" s="60">
        <f>-SUM('Gross Plant'!$AH147:$AM147)/SUM('Gross Plant'!$AH$157:$AM$157)*'Capital Spending'!R$12*Reserve!$DW$1</f>
        <v>0</v>
      </c>
      <c r="EM147" s="60">
        <f>-SUM('Gross Plant'!$AH147:$AM147)/SUM('Gross Plant'!$AH$157:$AM$157)*'Capital Spending'!S$12*Reserve!$DW$1</f>
        <v>0</v>
      </c>
      <c r="EN147" s="60">
        <f>-SUM('Gross Plant'!$AH147:$AM147)/SUM('Gross Plant'!$AH$157:$AM$157)*'Capital Spending'!T$12*Reserve!$DW$1</f>
        <v>0</v>
      </c>
      <c r="EO147" s="60">
        <f>-SUM('Gross Plant'!$AH147:$AM147)/SUM('Gross Plant'!$AH$157:$AM$157)*'Capital Spending'!U$12*Reserve!$DW$1</f>
        <v>0</v>
      </c>
      <c r="EP147" s="60">
        <f>-SUM('Gross Plant'!$AH147:$AM147)/SUM('Gross Plant'!$AH$157:$AM$157)*'Capital Spending'!V$12*Reserve!$DW$1</f>
        <v>0</v>
      </c>
      <c r="EQ147" s="60">
        <f>-SUM('Gross Plant'!$AH147:$AM147)/SUM('Gross Plant'!$AH$157:$AM$157)*'Capital Spending'!W$12*Reserve!$DW$1</f>
        <v>0</v>
      </c>
    </row>
    <row r="148" spans="1:147">
      <c r="A148" s="51">
        <v>39705</v>
      </c>
      <c r="B148" t="s">
        <v>110</v>
      </c>
      <c r="C148" s="53">
        <f t="shared" si="216"/>
        <v>-35822.780769230769</v>
      </c>
      <c r="D148" s="53">
        <f t="shared" si="217"/>
        <v>-34902.689999999995</v>
      </c>
      <c r="E148" s="72">
        <f>'[20]Pivot End Balances'!AA97</f>
        <v>-38320.17</v>
      </c>
      <c r="F148" s="41">
        <f t="shared" si="218"/>
        <v>-37750.589999999997</v>
      </c>
      <c r="G148" s="41">
        <f t="shared" si="219"/>
        <v>-37181.009999999995</v>
      </c>
      <c r="H148" s="41">
        <f t="shared" si="220"/>
        <v>-36611.429999999993</v>
      </c>
      <c r="I148" s="41">
        <f t="shared" si="221"/>
        <v>-36041.849999999991</v>
      </c>
      <c r="J148" s="41">
        <f t="shared" si="222"/>
        <v>-35472.26999999999</v>
      </c>
      <c r="K148" s="41">
        <f t="shared" si="223"/>
        <v>-34902.689999999988</v>
      </c>
      <c r="L148" s="41">
        <f t="shared" si="224"/>
        <v>-34902.689999999988</v>
      </c>
      <c r="M148" s="41">
        <f t="shared" si="225"/>
        <v>-34902.689999999988</v>
      </c>
      <c r="N148" s="41">
        <f t="shared" si="226"/>
        <v>-34902.689999999988</v>
      </c>
      <c r="O148" s="41">
        <f t="shared" si="227"/>
        <v>-34902.689999999988</v>
      </c>
      <c r="P148" s="41">
        <f t="shared" si="228"/>
        <v>-34902.689999999988</v>
      </c>
      <c r="Q148" s="41">
        <f t="shared" si="229"/>
        <v>-34902.689999999988</v>
      </c>
      <c r="R148" s="41">
        <f t="shared" si="230"/>
        <v>-34902.689999999988</v>
      </c>
      <c r="S148" s="41">
        <f t="shared" si="231"/>
        <v>-34902.689999999988</v>
      </c>
      <c r="T148" s="41">
        <f t="shared" si="232"/>
        <v>-34902.689999999988</v>
      </c>
      <c r="U148" s="41">
        <f t="shared" si="233"/>
        <v>-34902.689999999988</v>
      </c>
      <c r="V148" s="41">
        <f t="shared" si="234"/>
        <v>-34902.689999999988</v>
      </c>
      <c r="W148" s="41">
        <f t="shared" si="235"/>
        <v>-34902.689999999988</v>
      </c>
      <c r="X148" s="41">
        <f t="shared" si="236"/>
        <v>-34902.689999999988</v>
      </c>
      <c r="Y148" s="41">
        <f t="shared" si="237"/>
        <v>-34902.689999999988</v>
      </c>
      <c r="Z148" s="41">
        <f t="shared" si="238"/>
        <v>-34902.689999999988</v>
      </c>
      <c r="AA148" s="41">
        <f t="shared" si="239"/>
        <v>-34902.689999999988</v>
      </c>
      <c r="AB148" s="41">
        <f t="shared" si="240"/>
        <v>-34902.689999999988</v>
      </c>
      <c r="AC148" s="41">
        <f t="shared" si="241"/>
        <v>-34902.689999999988</v>
      </c>
      <c r="AD148" s="41">
        <f t="shared" si="242"/>
        <v>-34902.689999999988</v>
      </c>
      <c r="AE148" s="41">
        <f t="shared" si="243"/>
        <v>-34902.689999999988</v>
      </c>
      <c r="AF148" s="41">
        <f t="shared" si="244"/>
        <v>-34902.689999999988</v>
      </c>
      <c r="AG148" s="23">
        <f t="shared" si="245"/>
        <v>-34903</v>
      </c>
      <c r="AH148" s="83">
        <v>0.12809999999999999</v>
      </c>
      <c r="AI148" s="83">
        <v>6.6666666666666666E-2</v>
      </c>
      <c r="AJ148" s="111">
        <f>'[20]Pivot Additions'!AB97</f>
        <v>569.58000000000004</v>
      </c>
      <c r="AK148" s="111">
        <f>'[20]Pivot Additions'!AC97</f>
        <v>569.58000000000004</v>
      </c>
      <c r="AL148" s="111">
        <f>'[20]Pivot Additions'!AD97</f>
        <v>569.58000000000004</v>
      </c>
      <c r="AM148" s="111">
        <f>'[20]Pivot Additions'!AE97</f>
        <v>569.58000000000004</v>
      </c>
      <c r="AN148" s="111">
        <f>'[20]Pivot Additions'!AF97</f>
        <v>569.58000000000004</v>
      </c>
      <c r="AO148" s="111">
        <f>'[20]Pivot Additions'!AG97</f>
        <v>569.58000000000004</v>
      </c>
      <c r="AP148" s="44">
        <f>IF('Net Plant'!I148&gt;0,'Gross Plant'!L148*$AH148/12,0)</f>
        <v>0</v>
      </c>
      <c r="AQ148" s="41">
        <f>IF('Net Plant'!J148&gt;0,'Gross Plant'!M148*$AH148/12,0)</f>
        <v>0</v>
      </c>
      <c r="AR148" s="41">
        <f>IF('Net Plant'!K148&gt;0,'Gross Plant'!N148*$AH148/12,0)</f>
        <v>0</v>
      </c>
      <c r="AS148" s="41">
        <f>IF('Net Plant'!L148&gt;0,'Gross Plant'!O148*$AH148/12,0)</f>
        <v>0</v>
      </c>
      <c r="AT148" s="41">
        <f>IF('Net Plant'!M148&gt;0,'Gross Plant'!P148*$AH148/12,0)</f>
        <v>0</v>
      </c>
      <c r="AU148" s="41">
        <f>IF('Net Plant'!N148&gt;0,'Gross Plant'!Q148*$AH148/12,0)</f>
        <v>0</v>
      </c>
      <c r="AV148" s="41">
        <f>IF('Net Plant'!O148&gt;0,'Gross Plant'!R148*$AH148/12,0)</f>
        <v>0</v>
      </c>
      <c r="AW148" s="41">
        <f>IF('Net Plant'!P148&gt;0,'Gross Plant'!S148*$AH148/12,0)</f>
        <v>0</v>
      </c>
      <c r="AX148" s="41">
        <f>IF('Net Plant'!Q148&gt;0,'Gross Plant'!T148*$AH148/12,0)</f>
        <v>0</v>
      </c>
      <c r="AY148" s="41">
        <f>IF('Net Plant'!R148&gt;0,'Gross Plant'!U148*$AI148/12,0)</f>
        <v>0</v>
      </c>
      <c r="AZ148" s="41">
        <f>IF('Net Plant'!S148&gt;0,'Gross Plant'!V148*$AI148/12,0)</f>
        <v>0</v>
      </c>
      <c r="BA148" s="41">
        <f>IF('Net Plant'!T148&gt;0,'Gross Plant'!W148*$AI148/12,0)</f>
        <v>0</v>
      </c>
      <c r="BB148" s="41">
        <f>IF('Net Plant'!U148&gt;0,'Gross Plant'!X148*$AI148/12,0)</f>
        <v>0</v>
      </c>
      <c r="BC148" s="41">
        <f>IF('Net Plant'!V148&gt;0,'Gross Plant'!Y148*$AI148/12,0)</f>
        <v>0</v>
      </c>
      <c r="BD148" s="41">
        <f>IF('Net Plant'!W148&gt;0,'Gross Plant'!Z148*$AI148/12,0)</f>
        <v>0</v>
      </c>
      <c r="BE148" s="41">
        <f>IF('Net Plant'!X148&gt;0,'Gross Plant'!AA148*$AI148/12,0)</f>
        <v>0</v>
      </c>
      <c r="BF148" s="41">
        <f>IF('Net Plant'!Y148&gt;0,'Gross Plant'!AB148*$AI148/12,0)</f>
        <v>0</v>
      </c>
      <c r="BG148" s="41">
        <f>IF('Net Plant'!Z148&gt;0,'Gross Plant'!AC148*$AI148/12,0)</f>
        <v>0</v>
      </c>
      <c r="BH148" s="41">
        <f>IF('Net Plant'!AA148&gt;0,'Gross Plant'!AD148*$AI148/12,0)</f>
        <v>0</v>
      </c>
      <c r="BI148" s="41">
        <f>IF('Net Plant'!AB148&gt;0,'Gross Plant'!AE148*$AI148/12,0)</f>
        <v>0</v>
      </c>
      <c r="BJ148" s="41">
        <f>IF('Net Plant'!AC148&gt;0,'Gross Plant'!AF148*$AI148/12,0)</f>
        <v>0</v>
      </c>
      <c r="BK148" s="23">
        <f t="shared" si="246"/>
        <v>0</v>
      </c>
      <c r="BL148" s="41"/>
      <c r="BM148" s="31">
        <f>'[20]Pivot Retires'!AB97</f>
        <v>0</v>
      </c>
      <c r="BN148" s="31">
        <f>'[20]Pivot Retires'!AC97</f>
        <v>0</v>
      </c>
      <c r="BO148" s="31">
        <f>'[20]Pivot Retires'!AD97</f>
        <v>0</v>
      </c>
      <c r="BP148" s="31">
        <f>'[20]Pivot Retires'!AE97</f>
        <v>0</v>
      </c>
      <c r="BQ148" s="31">
        <f>'[20]Pivot Retires'!AF97</f>
        <v>0</v>
      </c>
      <c r="BR148" s="31">
        <f>'[20]Pivot Retires'!AG97</f>
        <v>0</v>
      </c>
      <c r="BS148" s="31">
        <f>'Gross Plant'!BQ148</f>
        <v>0</v>
      </c>
      <c r="BT148" s="41">
        <f>'Gross Plant'!BR148</f>
        <v>0</v>
      </c>
      <c r="BU148" s="41">
        <f>'Gross Plant'!BS148</f>
        <v>0</v>
      </c>
      <c r="BV148" s="41">
        <f>'Gross Plant'!BT148</f>
        <v>0</v>
      </c>
      <c r="BW148" s="41">
        <f>'Gross Plant'!BU148</f>
        <v>0</v>
      </c>
      <c r="BX148" s="41">
        <f>'Gross Plant'!BV148</f>
        <v>0</v>
      </c>
      <c r="BY148" s="41">
        <f>'Gross Plant'!BW148</f>
        <v>0</v>
      </c>
      <c r="BZ148" s="41">
        <f>'Gross Plant'!BX148</f>
        <v>0</v>
      </c>
      <c r="CA148" s="41">
        <f>'Gross Plant'!BY148</f>
        <v>0</v>
      </c>
      <c r="CB148" s="41">
        <f>'Gross Plant'!BZ148</f>
        <v>0</v>
      </c>
      <c r="CC148" s="41">
        <f>'Gross Plant'!CA148</f>
        <v>0</v>
      </c>
      <c r="CD148" s="41">
        <f>'Gross Plant'!CB148</f>
        <v>0</v>
      </c>
      <c r="CE148" s="41">
        <f>'Gross Plant'!CC148</f>
        <v>0</v>
      </c>
      <c r="CF148" s="41">
        <f>'Gross Plant'!CD148</f>
        <v>0</v>
      </c>
      <c r="CG148" s="41">
        <f>'Gross Plant'!CE148</f>
        <v>0</v>
      </c>
      <c r="CH148" s="41">
        <f>'Gross Plant'!CF148</f>
        <v>0</v>
      </c>
      <c r="CI148" s="41">
        <f>'Gross Plant'!CG148</f>
        <v>0</v>
      </c>
      <c r="CJ148" s="41">
        <f>'Gross Plant'!CH148</f>
        <v>0</v>
      </c>
      <c r="CK148" s="41">
        <f>'Gross Plant'!CI148</f>
        <v>0</v>
      </c>
      <c r="CL148" s="41">
        <f>'Gross Plant'!CJ148</f>
        <v>0</v>
      </c>
      <c r="CM148" s="41">
        <f>'Gross Plant'!CK148</f>
        <v>0</v>
      </c>
      <c r="CN148" s="41"/>
      <c r="CO148" s="31">
        <f>'[20]Pivot Transfers'!AB97</f>
        <v>0</v>
      </c>
      <c r="CP148" s="31">
        <f>'[20]Pivot Transfers'!AC97</f>
        <v>0</v>
      </c>
      <c r="CQ148" s="31">
        <f>'[20]Pivot Transfers'!AD97</f>
        <v>0</v>
      </c>
      <c r="CR148" s="31">
        <f>'[20]Pivot Transfers'!AE97</f>
        <v>0</v>
      </c>
      <c r="CS148" s="31">
        <f>'[20]Pivot Transfers'!AF97</f>
        <v>0</v>
      </c>
      <c r="CT148" s="31">
        <f>'[20]Pivot Transfers'!AG97</f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/>
      <c r="DQ148" s="31">
        <f>'[20]Pivot COR'!AB97</f>
        <v>0</v>
      </c>
      <c r="DR148" s="31">
        <f>'[20]Pivot COR'!AC97</f>
        <v>0</v>
      </c>
      <c r="DS148" s="31">
        <f>'[20]Pivot COR'!AD97</f>
        <v>0</v>
      </c>
      <c r="DT148" s="31">
        <f>'[20]Pivot COR'!AE97</f>
        <v>0</v>
      </c>
      <c r="DU148" s="31">
        <f>'[20]Pivot COR'!AF97</f>
        <v>0</v>
      </c>
      <c r="DV148" s="31">
        <f>'[20]Pivot COR'!AG97</f>
        <v>0</v>
      </c>
      <c r="DW148" s="60">
        <f>SUM('Gross Plant'!$AH148:$AM148)/SUM('Gross Plant'!$AH$157:$AM$157)*$DW$157</f>
        <v>0</v>
      </c>
      <c r="DX148" s="60">
        <f>-SUM('Gross Plant'!$AH148:$AM148)/SUM('Gross Plant'!$AH$157:$AM$157)*'Capital Spending'!D$12*Reserve!$DW$1</f>
        <v>0</v>
      </c>
      <c r="DY148" s="60">
        <f>-SUM('Gross Plant'!$AH148:$AM148)/SUM('Gross Plant'!$AH$157:$AM$157)*'Capital Spending'!E$12*Reserve!$DW$1</f>
        <v>0</v>
      </c>
      <c r="DZ148" s="60">
        <f>-SUM('Gross Plant'!$AH148:$AM148)/SUM('Gross Plant'!$AH$157:$AM$157)*'Capital Spending'!F$12*Reserve!$DW$1</f>
        <v>0</v>
      </c>
      <c r="EA148" s="60">
        <f>-SUM('Gross Plant'!$AH148:$AM148)/SUM('Gross Plant'!$AH$157:$AM$157)*'Capital Spending'!G$12*Reserve!$DW$1</f>
        <v>0</v>
      </c>
      <c r="EB148" s="60">
        <f>-SUM('Gross Plant'!$AH148:$AM148)/SUM('Gross Plant'!$AH$157:$AM$157)*'Capital Spending'!H$12*Reserve!$DW$1</f>
        <v>0</v>
      </c>
      <c r="EC148" s="60">
        <f>-SUM('Gross Plant'!$AH148:$AM148)/SUM('Gross Plant'!$AH$157:$AM$157)*'Capital Spending'!I$12*Reserve!$DW$1</f>
        <v>0</v>
      </c>
      <c r="ED148" s="60">
        <f>-SUM('Gross Plant'!$AH148:$AM148)/SUM('Gross Plant'!$AH$157:$AM$157)*'Capital Spending'!J$12*Reserve!$DW$1</f>
        <v>0</v>
      </c>
      <c r="EE148" s="60">
        <f>-SUM('Gross Plant'!$AH148:$AM148)/SUM('Gross Plant'!$AH$157:$AM$157)*'Capital Spending'!K$12*Reserve!$DW$1</f>
        <v>0</v>
      </c>
      <c r="EF148" s="60">
        <f>-SUM('Gross Plant'!$AH148:$AM148)/SUM('Gross Plant'!$AH$157:$AM$157)*'Capital Spending'!L$12*Reserve!$DW$1</f>
        <v>0</v>
      </c>
      <c r="EG148" s="60">
        <f>-SUM('Gross Plant'!$AH148:$AM148)/SUM('Gross Plant'!$AH$157:$AM$157)*'Capital Spending'!M$12*Reserve!$DW$1</f>
        <v>0</v>
      </c>
      <c r="EH148" s="60">
        <f>-SUM('Gross Plant'!$AH148:$AM148)/SUM('Gross Plant'!$AH$157:$AM$157)*'Capital Spending'!N$12*Reserve!$DW$1</f>
        <v>0</v>
      </c>
      <c r="EI148" s="60">
        <f>-SUM('Gross Plant'!$AH148:$AM148)/SUM('Gross Plant'!$AH$157:$AM$157)*'Capital Spending'!O$12*Reserve!$DW$1</f>
        <v>0</v>
      </c>
      <c r="EJ148" s="60">
        <f>-SUM('Gross Plant'!$AH148:$AM148)/SUM('Gross Plant'!$AH$157:$AM$157)*'Capital Spending'!P$12*Reserve!$DW$1</f>
        <v>0</v>
      </c>
      <c r="EK148" s="60">
        <f>-SUM('Gross Plant'!$AH148:$AM148)/SUM('Gross Plant'!$AH$157:$AM$157)*'Capital Spending'!Q$12*Reserve!$DW$1</f>
        <v>0</v>
      </c>
      <c r="EL148" s="60">
        <f>-SUM('Gross Plant'!$AH148:$AM148)/SUM('Gross Plant'!$AH$157:$AM$157)*'Capital Spending'!R$12*Reserve!$DW$1</f>
        <v>0</v>
      </c>
      <c r="EM148" s="60">
        <f>-SUM('Gross Plant'!$AH148:$AM148)/SUM('Gross Plant'!$AH$157:$AM$157)*'Capital Spending'!S$12*Reserve!$DW$1</f>
        <v>0</v>
      </c>
      <c r="EN148" s="60">
        <f>-SUM('Gross Plant'!$AH148:$AM148)/SUM('Gross Plant'!$AH$157:$AM$157)*'Capital Spending'!T$12*Reserve!$DW$1</f>
        <v>0</v>
      </c>
      <c r="EO148" s="60">
        <f>-SUM('Gross Plant'!$AH148:$AM148)/SUM('Gross Plant'!$AH$157:$AM$157)*'Capital Spending'!U$12*Reserve!$DW$1</f>
        <v>0</v>
      </c>
      <c r="EP148" s="60">
        <f>-SUM('Gross Plant'!$AH148:$AM148)/SUM('Gross Plant'!$AH$157:$AM$157)*'Capital Spending'!V$12*Reserve!$DW$1</f>
        <v>0</v>
      </c>
      <c r="EQ148" s="60">
        <f>-SUM('Gross Plant'!$AH148:$AM148)/SUM('Gross Plant'!$AH$157:$AM$157)*'Capital Spending'!W$12*Reserve!$DW$1</f>
        <v>0</v>
      </c>
    </row>
    <row r="149" spans="1:147">
      <c r="A149" s="51">
        <v>39800</v>
      </c>
      <c r="B149" t="s">
        <v>19</v>
      </c>
      <c r="C149" s="53">
        <f t="shared" si="216"/>
        <v>936870.7205181896</v>
      </c>
      <c r="D149" s="53">
        <f t="shared" si="217"/>
        <v>1212907.9313582554</v>
      </c>
      <c r="E149" s="72">
        <f>'[20]Pivot End Balances'!AA98</f>
        <v>784761.37</v>
      </c>
      <c r="F149" s="41">
        <f t="shared" si="218"/>
        <v>813233.55</v>
      </c>
      <c r="G149" s="41">
        <f t="shared" si="219"/>
        <v>841708.19000000006</v>
      </c>
      <c r="H149" s="41">
        <f t="shared" si="220"/>
        <v>870275.62000000011</v>
      </c>
      <c r="I149" s="41">
        <f t="shared" si="221"/>
        <v>898933.82000000007</v>
      </c>
      <c r="J149" s="41">
        <f t="shared" si="222"/>
        <v>928442.44000000006</v>
      </c>
      <c r="K149" s="41">
        <f t="shared" si="223"/>
        <v>957341.69000000006</v>
      </c>
      <c r="L149" s="41">
        <f t="shared" si="224"/>
        <v>973332.13202223822</v>
      </c>
      <c r="M149" s="41">
        <f t="shared" si="225"/>
        <v>989441.86336531024</v>
      </c>
      <c r="N149" s="41">
        <f t="shared" si="226"/>
        <v>1005690.6527763461</v>
      </c>
      <c r="O149" s="41">
        <f t="shared" si="227"/>
        <v>1022123.0925113686</v>
      </c>
      <c r="P149" s="41">
        <f t="shared" si="228"/>
        <v>1038674.8075172616</v>
      </c>
      <c r="Q149" s="41">
        <f t="shared" si="229"/>
        <v>1055360.1385439383</v>
      </c>
      <c r="R149" s="41">
        <f t="shared" si="230"/>
        <v>1072191.1874333804</v>
      </c>
      <c r="S149" s="41">
        <f t="shared" si="231"/>
        <v>1089179.7996227492</v>
      </c>
      <c r="T149" s="41">
        <f t="shared" si="232"/>
        <v>1106361.3053854441</v>
      </c>
      <c r="U149" s="41">
        <f t="shared" si="233"/>
        <v>1123702.9255400132</v>
      </c>
      <c r="V149" s="41">
        <f t="shared" si="234"/>
        <v>1141207.7693349321</v>
      </c>
      <c r="W149" s="41">
        <f t="shared" si="235"/>
        <v>1158831.2099080805</v>
      </c>
      <c r="X149" s="41">
        <f t="shared" si="236"/>
        <v>1176617.1904408273</v>
      </c>
      <c r="Y149" s="41">
        <f t="shared" si="237"/>
        <v>1194428.4090591872</v>
      </c>
      <c r="Z149" s="41">
        <f t="shared" si="238"/>
        <v>1212301.5005461713</v>
      </c>
      <c r="AA149" s="41">
        <f t="shared" si="239"/>
        <v>1230279.4135568528</v>
      </c>
      <c r="AB149" s="41">
        <f t="shared" si="240"/>
        <v>1248337.7602665524</v>
      </c>
      <c r="AC149" s="41">
        <f t="shared" si="241"/>
        <v>1266480.5762463689</v>
      </c>
      <c r="AD149" s="41">
        <f t="shared" si="242"/>
        <v>1284725.6529109741</v>
      </c>
      <c r="AE149" s="41">
        <f t="shared" si="243"/>
        <v>1303047.587637549</v>
      </c>
      <c r="AF149" s="41">
        <f t="shared" si="244"/>
        <v>1321481.8068243677</v>
      </c>
      <c r="AG149" s="23">
        <f t="shared" si="245"/>
        <v>1212908</v>
      </c>
      <c r="AH149" s="83">
        <f>'[25]Kentucky Direct'!E83</f>
        <v>0.05</v>
      </c>
      <c r="AI149" s="83">
        <f>'[25]Kentucky Direct'!F83</f>
        <v>0.05</v>
      </c>
      <c r="AJ149" s="111">
        <f>'[20]Pivot Additions'!AB98</f>
        <v>28472.18</v>
      </c>
      <c r="AK149" s="111">
        <f>'[20]Pivot Additions'!AC98</f>
        <v>28474.639999999999</v>
      </c>
      <c r="AL149" s="111">
        <f>'[20]Pivot Additions'!AD98</f>
        <v>28567.43</v>
      </c>
      <c r="AM149" s="111">
        <f>'[20]Pivot Additions'!AE98</f>
        <v>28658.2</v>
      </c>
      <c r="AN149" s="111">
        <f>'[20]Pivot Additions'!AF98</f>
        <v>29508.62</v>
      </c>
      <c r="AO149" s="111">
        <f>'[20]Pivot Additions'!AG98</f>
        <v>29550.799999999999</v>
      </c>
      <c r="AP149" s="44">
        <f>IF('Net Plant'!I149&gt;0,'Gross Plant'!L149*$AH149/12,0)</f>
        <v>15990.442022238161</v>
      </c>
      <c r="AQ149" s="41">
        <f>IF('Net Plant'!J149&gt;0,'Gross Plant'!M149*$AH149/12,0)</f>
        <v>16109.731343072033</v>
      </c>
      <c r="AR149" s="41">
        <f>IF('Net Plant'!K149&gt;0,'Gross Plant'!N149*$AH149/12,0)</f>
        <v>16248.789411035779</v>
      </c>
      <c r="AS149" s="41">
        <f>IF('Net Plant'!L149&gt;0,'Gross Plant'!O149*$AH149/12,0)</f>
        <v>16432.439735022508</v>
      </c>
      <c r="AT149" s="41">
        <f>IF('Net Plant'!M149&gt;0,'Gross Plant'!P149*$AH149/12,0)</f>
        <v>16551.715005893031</v>
      </c>
      <c r="AU149" s="41">
        <f>IF('Net Plant'!N149&gt;0,'Gross Plant'!Q149*$AH149/12,0)</f>
        <v>16685.331026676748</v>
      </c>
      <c r="AV149" s="41">
        <f>IF('Net Plant'!O149&gt;0,'Gross Plant'!R149*$AH149/12,0)</f>
        <v>16831.048889442063</v>
      </c>
      <c r="AW149" s="41">
        <f>IF('Net Plant'!P149&gt;0,'Gross Plant'!S149*$AH149/12,0)</f>
        <v>16988.612189368869</v>
      </c>
      <c r="AX149" s="41">
        <f>IF('Net Plant'!Q149&gt;0,'Gross Plant'!T149*$AH149/12,0)</f>
        <v>17181.505762694895</v>
      </c>
      <c r="AY149" s="41">
        <f>IF('Net Plant'!R149&gt;0,'Gross Plant'!U149*$AI149/12,0)</f>
        <v>17341.620154569206</v>
      </c>
      <c r="AZ149" s="41">
        <f>IF('Net Plant'!S149&gt;0,'Gross Plant'!V149*$AI149/12,0)</f>
        <v>17504.843794918928</v>
      </c>
      <c r="BA149" s="41">
        <f>IF('Net Plant'!T149&gt;0,'Gross Plant'!W149*$AI149/12,0)</f>
        <v>17623.440573148331</v>
      </c>
      <c r="BB149" s="41">
        <f>IF('Net Plant'!U149&gt;0,'Gross Plant'!X149*$AI149/12,0)</f>
        <v>17785.980532746715</v>
      </c>
      <c r="BC149" s="41">
        <f>IF('Net Plant'!V149&gt;0,'Gross Plant'!Y149*$AI149/12,0)</f>
        <v>17811.218618359966</v>
      </c>
      <c r="BD149" s="41">
        <f>IF('Net Plant'!W149&gt;0,'Gross Plant'!Z149*$AI149/12,0)</f>
        <v>17873.091486984144</v>
      </c>
      <c r="BE149" s="41">
        <f>IF('Net Plant'!X149&gt;0,'Gross Plant'!AA149*$AI149/12,0)</f>
        <v>17977.91301068163</v>
      </c>
      <c r="BF149" s="41">
        <f>IF('Net Plant'!Y149&gt;0,'Gross Plant'!AB149*$AI149/12,0)</f>
        <v>18058.346709699694</v>
      </c>
      <c r="BG149" s="41">
        <f>IF('Net Plant'!Z149&gt;0,'Gross Plant'!AC149*$AI149/12,0)</f>
        <v>18142.815979816514</v>
      </c>
      <c r="BH149" s="41">
        <f>IF('Net Plant'!AA149&gt;0,'Gross Plant'!AD149*$AI149/12,0)</f>
        <v>18245.076664605218</v>
      </c>
      <c r="BI149" s="41">
        <f>IF('Net Plant'!AB149&gt;0,'Gross Plant'!AE149*$AI149/12,0)</f>
        <v>18321.934726575033</v>
      </c>
      <c r="BJ149" s="41">
        <f>IF('Net Plant'!AC149&gt;0,'Gross Plant'!AF149*$AI149/12,0)</f>
        <v>18434.219186818595</v>
      </c>
      <c r="BK149" s="23">
        <f t="shared" si="246"/>
        <v>215120.501438924</v>
      </c>
      <c r="BL149" s="41"/>
      <c r="BM149" s="31">
        <f>'[20]Pivot Retires'!AB98</f>
        <v>0</v>
      </c>
      <c r="BN149" s="31">
        <f>'[20]Pivot Retires'!AC98</f>
        <v>0</v>
      </c>
      <c r="BO149" s="31">
        <f>'[20]Pivot Retires'!AD98</f>
        <v>0</v>
      </c>
      <c r="BP149" s="31">
        <f>'[20]Pivot Retires'!AE98</f>
        <v>0</v>
      </c>
      <c r="BQ149" s="31">
        <f>'[20]Pivot Retires'!AF98</f>
        <v>0</v>
      </c>
      <c r="BR149" s="31">
        <f>'[20]Pivot Retires'!AG98</f>
        <v>0</v>
      </c>
      <c r="BS149" s="31">
        <f>'Gross Plant'!BQ149</f>
        <v>0</v>
      </c>
      <c r="BT149" s="41">
        <f>'Gross Plant'!BR149</f>
        <v>0</v>
      </c>
      <c r="BU149" s="41">
        <f>'Gross Plant'!BS149</f>
        <v>0</v>
      </c>
      <c r="BV149" s="41">
        <f>'Gross Plant'!BT149</f>
        <v>0</v>
      </c>
      <c r="BW149" s="41">
        <f>'Gross Plant'!BU149</f>
        <v>0</v>
      </c>
      <c r="BX149" s="41">
        <f>'Gross Plant'!BV149</f>
        <v>0</v>
      </c>
      <c r="BY149" s="41">
        <f>'Gross Plant'!BW149</f>
        <v>0</v>
      </c>
      <c r="BZ149" s="41">
        <f>'Gross Plant'!BX149</f>
        <v>0</v>
      </c>
      <c r="CA149" s="41">
        <f>'Gross Plant'!BY149</f>
        <v>0</v>
      </c>
      <c r="CB149" s="41">
        <f>'Gross Plant'!BZ149</f>
        <v>0</v>
      </c>
      <c r="CC149" s="41">
        <f>'Gross Plant'!CA149</f>
        <v>0</v>
      </c>
      <c r="CD149" s="41">
        <f>'Gross Plant'!CB149</f>
        <v>0</v>
      </c>
      <c r="CE149" s="41">
        <f>'Gross Plant'!CC149</f>
        <v>0</v>
      </c>
      <c r="CF149" s="41">
        <f>'Gross Plant'!CD149</f>
        <v>0</v>
      </c>
      <c r="CG149" s="41">
        <f>'Gross Plant'!CE149</f>
        <v>0</v>
      </c>
      <c r="CH149" s="41">
        <f>'Gross Plant'!CF149</f>
        <v>0</v>
      </c>
      <c r="CI149" s="41">
        <f>'Gross Plant'!CG149</f>
        <v>0</v>
      </c>
      <c r="CJ149" s="41">
        <f>'Gross Plant'!CH149</f>
        <v>0</v>
      </c>
      <c r="CK149" s="41">
        <f>'Gross Plant'!CI149</f>
        <v>0</v>
      </c>
      <c r="CL149" s="41">
        <f>'Gross Plant'!CJ149</f>
        <v>0</v>
      </c>
      <c r="CM149" s="41">
        <f>'Gross Plant'!CK149</f>
        <v>0</v>
      </c>
      <c r="CN149" s="41"/>
      <c r="CO149" s="31">
        <f>'[20]Pivot Transfers'!AB98</f>
        <v>0</v>
      </c>
      <c r="CP149" s="31">
        <f>'[20]Pivot Transfers'!AC98</f>
        <v>0</v>
      </c>
      <c r="CQ149" s="31">
        <f>'[20]Pivot Transfers'!AD98</f>
        <v>0</v>
      </c>
      <c r="CR149" s="31">
        <f>'[20]Pivot Transfers'!AE98</f>
        <v>0</v>
      </c>
      <c r="CS149" s="31">
        <f>'[20]Pivot Transfers'!AF98</f>
        <v>0</v>
      </c>
      <c r="CT149" s="31">
        <f>'[20]Pivot Transfers'!AG98</f>
        <v>0</v>
      </c>
      <c r="CU149" s="31">
        <v>0</v>
      </c>
      <c r="CV149" s="31">
        <v>0</v>
      </c>
      <c r="CW149" s="31">
        <v>0</v>
      </c>
      <c r="CX149" s="31">
        <v>0</v>
      </c>
      <c r="CY149" s="31">
        <v>0</v>
      </c>
      <c r="CZ149" s="3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/>
      <c r="DQ149" s="31">
        <f>'[20]Pivot COR'!AB98</f>
        <v>0</v>
      </c>
      <c r="DR149" s="31">
        <f>'[20]Pivot COR'!AC98</f>
        <v>0</v>
      </c>
      <c r="DS149" s="31">
        <f>'[20]Pivot COR'!AD98</f>
        <v>0</v>
      </c>
      <c r="DT149" s="31">
        <f>'[20]Pivot COR'!AE98</f>
        <v>0</v>
      </c>
      <c r="DU149" s="31">
        <f>'[20]Pivot COR'!AF98</f>
        <v>0</v>
      </c>
      <c r="DV149" s="31">
        <f>'[20]Pivot COR'!AG98</f>
        <v>-651.54999999999995</v>
      </c>
      <c r="DW149" s="60">
        <f>SUM('Gross Plant'!$AH149:$AM149)/SUM('Gross Plant'!$AH$157:$AM$157)*$DW$157</f>
        <v>0</v>
      </c>
      <c r="DX149" s="60">
        <f>-SUM('Gross Plant'!$AH149:$AM149)/SUM('Gross Plant'!$AH$157:$AM$157)*'Capital Spending'!D$12*Reserve!$DW$1</f>
        <v>0</v>
      </c>
      <c r="DY149" s="60">
        <f>-SUM('Gross Plant'!$AH149:$AM149)/SUM('Gross Plant'!$AH$157:$AM$157)*'Capital Spending'!E$12*Reserve!$DW$1</f>
        <v>0</v>
      </c>
      <c r="DZ149" s="60">
        <f>-SUM('Gross Plant'!$AH149:$AM149)/SUM('Gross Plant'!$AH$157:$AM$157)*'Capital Spending'!F$12*Reserve!$DW$1</f>
        <v>0</v>
      </c>
      <c r="EA149" s="60">
        <f>-SUM('Gross Plant'!$AH149:$AM149)/SUM('Gross Plant'!$AH$157:$AM$157)*'Capital Spending'!G$12*Reserve!$DW$1</f>
        <v>0</v>
      </c>
      <c r="EB149" s="60">
        <f>-SUM('Gross Plant'!$AH149:$AM149)/SUM('Gross Plant'!$AH$157:$AM$157)*'Capital Spending'!H$12*Reserve!$DW$1</f>
        <v>0</v>
      </c>
      <c r="EC149" s="60">
        <f>-SUM('Gross Plant'!$AH149:$AM149)/SUM('Gross Plant'!$AH$157:$AM$157)*'Capital Spending'!I$12*Reserve!$DW$1</f>
        <v>0</v>
      </c>
      <c r="ED149" s="60">
        <f>-SUM('Gross Plant'!$AH149:$AM149)/SUM('Gross Plant'!$AH$157:$AM$157)*'Capital Spending'!J$12*Reserve!$DW$1</f>
        <v>0</v>
      </c>
      <c r="EE149" s="60">
        <f>-SUM('Gross Plant'!$AH149:$AM149)/SUM('Gross Plant'!$AH$157:$AM$157)*'Capital Spending'!K$12*Reserve!$DW$1</f>
        <v>0</v>
      </c>
      <c r="EF149" s="60">
        <f>-SUM('Gross Plant'!$AH149:$AM149)/SUM('Gross Plant'!$AH$157:$AM$157)*'Capital Spending'!L$12*Reserve!$DW$1</f>
        <v>0</v>
      </c>
      <c r="EG149" s="60">
        <f>-SUM('Gross Plant'!$AH149:$AM149)/SUM('Gross Plant'!$AH$157:$AM$157)*'Capital Spending'!M$12*Reserve!$DW$1</f>
        <v>0</v>
      </c>
      <c r="EH149" s="60">
        <f>-SUM('Gross Plant'!$AH149:$AM149)/SUM('Gross Plant'!$AH$157:$AM$157)*'Capital Spending'!N$12*Reserve!$DW$1</f>
        <v>0</v>
      </c>
      <c r="EI149" s="60">
        <f>-SUM('Gross Plant'!$AH149:$AM149)/SUM('Gross Plant'!$AH$157:$AM$157)*'Capital Spending'!O$12*Reserve!$DW$1</f>
        <v>0</v>
      </c>
      <c r="EJ149" s="60">
        <f>-SUM('Gross Plant'!$AH149:$AM149)/SUM('Gross Plant'!$AH$157:$AM$157)*'Capital Spending'!P$12*Reserve!$DW$1</f>
        <v>0</v>
      </c>
      <c r="EK149" s="60">
        <f>-SUM('Gross Plant'!$AH149:$AM149)/SUM('Gross Plant'!$AH$157:$AM$157)*'Capital Spending'!Q$12*Reserve!$DW$1</f>
        <v>0</v>
      </c>
      <c r="EL149" s="60">
        <f>-SUM('Gross Plant'!$AH149:$AM149)/SUM('Gross Plant'!$AH$157:$AM$157)*'Capital Spending'!R$12*Reserve!$DW$1</f>
        <v>0</v>
      </c>
      <c r="EM149" s="60">
        <f>-SUM('Gross Plant'!$AH149:$AM149)/SUM('Gross Plant'!$AH$157:$AM$157)*'Capital Spending'!S$12*Reserve!$DW$1</f>
        <v>0</v>
      </c>
      <c r="EN149" s="60">
        <f>-SUM('Gross Plant'!$AH149:$AM149)/SUM('Gross Plant'!$AH$157:$AM$157)*'Capital Spending'!T$12*Reserve!$DW$1</f>
        <v>0</v>
      </c>
      <c r="EO149" s="60">
        <f>-SUM('Gross Plant'!$AH149:$AM149)/SUM('Gross Plant'!$AH$157:$AM$157)*'Capital Spending'!U$12*Reserve!$DW$1</f>
        <v>0</v>
      </c>
      <c r="EP149" s="60">
        <f>-SUM('Gross Plant'!$AH149:$AM149)/SUM('Gross Plant'!$AH$157:$AM$157)*'Capital Spending'!V$12*Reserve!$DW$1</f>
        <v>0</v>
      </c>
      <c r="EQ149" s="60">
        <f>-SUM('Gross Plant'!$AH149:$AM149)/SUM('Gross Plant'!$AH$157:$AM$157)*'Capital Spending'!W$12*Reserve!$DW$1</f>
        <v>0</v>
      </c>
    </row>
    <row r="150" spans="1:147">
      <c r="A150" s="51">
        <v>39903</v>
      </c>
      <c r="B150" t="s">
        <v>23</v>
      </c>
      <c r="C150" s="53">
        <f t="shared" si="216"/>
        <v>10088.051024134495</v>
      </c>
      <c r="D150" s="53">
        <f t="shared" si="217"/>
        <v>21856.168357969618</v>
      </c>
      <c r="E150" s="72">
        <f>'[20]Pivot End Balances'!AA99</f>
        <v>5536.58</v>
      </c>
      <c r="F150" s="41">
        <f t="shared" si="218"/>
        <v>6284.05</v>
      </c>
      <c r="G150" s="41">
        <f t="shared" si="219"/>
        <v>7031.52</v>
      </c>
      <c r="H150" s="41">
        <f t="shared" si="220"/>
        <v>7778.9900000000007</v>
      </c>
      <c r="I150" s="41">
        <f t="shared" si="221"/>
        <v>8526.4600000000009</v>
      </c>
      <c r="J150" s="41">
        <f t="shared" si="222"/>
        <v>9273.93</v>
      </c>
      <c r="K150" s="41">
        <f t="shared" si="223"/>
        <v>10021.4</v>
      </c>
      <c r="L150" s="41">
        <f t="shared" si="224"/>
        <v>10810.059640835414</v>
      </c>
      <c r="M150" s="41">
        <f t="shared" si="225"/>
        <v>11598.75628995718</v>
      </c>
      <c r="N150" s="41">
        <f t="shared" si="226"/>
        <v>12387.496080416013</v>
      </c>
      <c r="O150" s="41">
        <f t="shared" si="227"/>
        <v>13176.292846501256</v>
      </c>
      <c r="P150" s="41">
        <f t="shared" si="228"/>
        <v>13965.126616513993</v>
      </c>
      <c r="Q150" s="41">
        <f t="shared" si="229"/>
        <v>14754.001839524566</v>
      </c>
      <c r="R150" s="41">
        <f t="shared" si="230"/>
        <v>15542.922270005127</v>
      </c>
      <c r="S150" s="41">
        <f t="shared" si="231"/>
        <v>16331.891582880871</v>
      </c>
      <c r="T150" s="41">
        <f t="shared" si="232"/>
        <v>17120.920739006178</v>
      </c>
      <c r="U150" s="41">
        <f t="shared" si="233"/>
        <v>17909.999568976738</v>
      </c>
      <c r="V150" s="41">
        <f t="shared" si="234"/>
        <v>18699.129037404949</v>
      </c>
      <c r="W150" s="41">
        <f t="shared" si="235"/>
        <v>19488.295299265283</v>
      </c>
      <c r="X150" s="41">
        <f t="shared" si="236"/>
        <v>20277.511987478338</v>
      </c>
      <c r="Y150" s="41">
        <f t="shared" si="237"/>
        <v>21066.73650554819</v>
      </c>
      <c r="Z150" s="41">
        <f t="shared" si="238"/>
        <v>21855.98021903992</v>
      </c>
      <c r="AA150" s="41">
        <f t="shared" si="239"/>
        <v>22645.256452332567</v>
      </c>
      <c r="AB150" s="41">
        <f t="shared" si="240"/>
        <v>23434.557639354054</v>
      </c>
      <c r="AC150" s="41">
        <f t="shared" si="241"/>
        <v>24223.885032098857</v>
      </c>
      <c r="AD150" s="41">
        <f t="shared" si="242"/>
        <v>25013.244150170609</v>
      </c>
      <c r="AE150" s="41">
        <f t="shared" si="243"/>
        <v>25802.627112666538</v>
      </c>
      <c r="AF150" s="41">
        <f t="shared" si="244"/>
        <v>26592.044910262779</v>
      </c>
      <c r="AG150" s="23">
        <f t="shared" si="245"/>
        <v>21856</v>
      </c>
      <c r="AH150" s="83">
        <f>'[25]Kentucky Direct'!E86</f>
        <v>0.1</v>
      </c>
      <c r="AI150" s="83">
        <f>'[25]Kentucky Direct'!F86</f>
        <v>0.1</v>
      </c>
      <c r="AJ150" s="111">
        <f>'[20]Pivot Additions'!AB99</f>
        <v>747.47</v>
      </c>
      <c r="AK150" s="111">
        <f>'[20]Pivot Additions'!AC99</f>
        <v>747.47</v>
      </c>
      <c r="AL150" s="111">
        <f>'[20]Pivot Additions'!AD99</f>
        <v>747.47</v>
      </c>
      <c r="AM150" s="111">
        <f>'[20]Pivot Additions'!AE99</f>
        <v>747.47</v>
      </c>
      <c r="AN150" s="111">
        <f>'[20]Pivot Additions'!AF99</f>
        <v>747.47</v>
      </c>
      <c r="AO150" s="111">
        <f>'[20]Pivot Additions'!AG99</f>
        <v>747.47</v>
      </c>
      <c r="AP150" s="44">
        <f>IF('Net Plant'!I150&gt;0,'Gross Plant'!L150*$AH150/12,0)</f>
        <v>788.65964083541485</v>
      </c>
      <c r="AQ150" s="41">
        <f>IF('Net Plant'!J150&gt;0,'Gross Plant'!M150*$AH150/12,0)</f>
        <v>788.69664912176586</v>
      </c>
      <c r="AR150" s="41">
        <f>IF('Net Plant'!K150&gt;0,'Gross Plant'!N150*$AH150/12,0)</f>
        <v>788.739790458833</v>
      </c>
      <c r="AS150" s="41">
        <f>IF('Net Plant'!L150&gt;0,'Gross Plant'!O150*$AH150/12,0)</f>
        <v>788.79676608524323</v>
      </c>
      <c r="AT150" s="41">
        <f>IF('Net Plant'!M150&gt;0,'Gross Plant'!P150*$AH150/12,0)</f>
        <v>788.83377001273732</v>
      </c>
      <c r="AU150" s="41">
        <f>IF('Net Plant'!N150&gt;0,'Gross Plant'!Q150*$AH150/12,0)</f>
        <v>788.87522301057209</v>
      </c>
      <c r="AV150" s="41">
        <f>IF('Net Plant'!O150&gt;0,'Gross Plant'!R150*$AH150/12,0)</f>
        <v>788.92043048056155</v>
      </c>
      <c r="AW150" s="41">
        <f>IF('Net Plant'!P150&gt;0,'Gross Plant'!S150*$AH150/12,0)</f>
        <v>788.96931287574432</v>
      </c>
      <c r="AX150" s="41">
        <f>IF('Net Plant'!Q150&gt;0,'Gross Plant'!T150*$AH150/12,0)</f>
        <v>789.02915612530762</v>
      </c>
      <c r="AY150" s="41">
        <f>IF('Net Plant'!R150&gt;0,'Gross Plant'!U150*$AI150/12,0)</f>
        <v>789.07882997056038</v>
      </c>
      <c r="AZ150" s="41">
        <f>IF('Net Plant'!S150&gt;0,'Gross Plant'!V150*$AI150/12,0)</f>
        <v>789.12946842821157</v>
      </c>
      <c r="BA150" s="41">
        <f>IF('Net Plant'!T150&gt;0,'Gross Plant'!W150*$AI150/12,0)</f>
        <v>789.16626186033398</v>
      </c>
      <c r="BB150" s="41">
        <f>IF('Net Plant'!U150&gt;0,'Gross Plant'!X150*$AI150/12,0)</f>
        <v>789.21668821305548</v>
      </c>
      <c r="BC150" s="41">
        <f>IF('Net Plant'!V150&gt;0,'Gross Plant'!Y150*$AI150/12,0)</f>
        <v>789.22451806985066</v>
      </c>
      <c r="BD150" s="41">
        <f>IF('Net Plant'!W150&gt;0,'Gross Plant'!Z150*$AI150/12,0)</f>
        <v>789.24371349173259</v>
      </c>
      <c r="BE150" s="41">
        <f>IF('Net Plant'!X150&gt;0,'Gross Plant'!AA150*$AI150/12,0)</f>
        <v>789.27623329264691</v>
      </c>
      <c r="BF150" s="41">
        <f>IF('Net Plant'!Y150&gt;0,'Gross Plant'!AB150*$AI150/12,0)</f>
        <v>789.30118702148638</v>
      </c>
      <c r="BG150" s="41">
        <f>IF('Net Plant'!Z150&gt;0,'Gross Plant'!AC150*$AI150/12,0)</f>
        <v>789.32739274480252</v>
      </c>
      <c r="BH150" s="41">
        <f>IF('Net Plant'!AA150&gt;0,'Gross Plant'!AD150*$AI150/12,0)</f>
        <v>789.35911807175262</v>
      </c>
      <c r="BI150" s="41">
        <f>IF('Net Plant'!AB150&gt;0,'Gross Plant'!AE150*$AI150/12,0)</f>
        <v>789.38296249592952</v>
      </c>
      <c r="BJ150" s="41">
        <f>IF('Net Plant'!AC150&gt;0,'Gross Plant'!AF150*$AI150/12,0)</f>
        <v>789.41779759624205</v>
      </c>
      <c r="BK150" s="23">
        <f t="shared" si="246"/>
        <v>9471.1241712566043</v>
      </c>
      <c r="BL150" s="41"/>
      <c r="BM150" s="31">
        <f>'[20]Pivot Retires'!AB99</f>
        <v>0</v>
      </c>
      <c r="BN150" s="31">
        <f>'[20]Pivot Retires'!AC99</f>
        <v>0</v>
      </c>
      <c r="BO150" s="31">
        <f>'[20]Pivot Retires'!AD99</f>
        <v>0</v>
      </c>
      <c r="BP150" s="31">
        <f>'[20]Pivot Retires'!AE99</f>
        <v>0</v>
      </c>
      <c r="BQ150" s="31">
        <f>'[20]Pivot Retires'!AF99</f>
        <v>0</v>
      </c>
      <c r="BR150" s="31">
        <f>'[20]Pivot Retires'!AG99</f>
        <v>0</v>
      </c>
      <c r="BS150" s="31">
        <f>'Gross Plant'!BQ150</f>
        <v>0</v>
      </c>
      <c r="BT150" s="41">
        <f>'Gross Plant'!BR150</f>
        <v>0</v>
      </c>
      <c r="BU150" s="41">
        <f>'Gross Plant'!BS150</f>
        <v>0</v>
      </c>
      <c r="BV150" s="41">
        <f>'Gross Plant'!BT150</f>
        <v>0</v>
      </c>
      <c r="BW150" s="41">
        <f>'Gross Plant'!BU150</f>
        <v>0</v>
      </c>
      <c r="BX150" s="41">
        <f>'Gross Plant'!BV150</f>
        <v>0</v>
      </c>
      <c r="BY150" s="41">
        <f>'Gross Plant'!BW150</f>
        <v>0</v>
      </c>
      <c r="BZ150" s="41">
        <f>'Gross Plant'!BX150</f>
        <v>0</v>
      </c>
      <c r="CA150" s="41">
        <f>'Gross Plant'!BY150</f>
        <v>0</v>
      </c>
      <c r="CB150" s="41">
        <f>'Gross Plant'!BZ150</f>
        <v>0</v>
      </c>
      <c r="CC150" s="41">
        <f>'Gross Plant'!CA150</f>
        <v>0</v>
      </c>
      <c r="CD150" s="41">
        <f>'Gross Plant'!CB150</f>
        <v>0</v>
      </c>
      <c r="CE150" s="41">
        <f>'Gross Plant'!CC150</f>
        <v>0</v>
      </c>
      <c r="CF150" s="41">
        <f>'Gross Plant'!CD150</f>
        <v>0</v>
      </c>
      <c r="CG150" s="41">
        <f>'Gross Plant'!CE150</f>
        <v>0</v>
      </c>
      <c r="CH150" s="41">
        <f>'Gross Plant'!CF150</f>
        <v>0</v>
      </c>
      <c r="CI150" s="41">
        <f>'Gross Plant'!CG150</f>
        <v>0</v>
      </c>
      <c r="CJ150" s="41">
        <f>'Gross Plant'!CH150</f>
        <v>0</v>
      </c>
      <c r="CK150" s="41">
        <f>'Gross Plant'!CI150</f>
        <v>0</v>
      </c>
      <c r="CL150" s="41">
        <f>'Gross Plant'!CJ150</f>
        <v>0</v>
      </c>
      <c r="CM150" s="41">
        <f>'Gross Plant'!CK150</f>
        <v>0</v>
      </c>
      <c r="CN150" s="41"/>
      <c r="CO150" s="31">
        <f>'[20]Pivot Transfers'!AB99</f>
        <v>0</v>
      </c>
      <c r="CP150" s="31">
        <f>'[20]Pivot Transfers'!AC99</f>
        <v>0</v>
      </c>
      <c r="CQ150" s="31">
        <f>'[20]Pivot Transfers'!AD99</f>
        <v>0</v>
      </c>
      <c r="CR150" s="31">
        <f>'[20]Pivot Transfers'!AE99</f>
        <v>0</v>
      </c>
      <c r="CS150" s="31">
        <f>'[20]Pivot Transfers'!AF99</f>
        <v>0</v>
      </c>
      <c r="CT150" s="31">
        <f>'[20]Pivot Transfers'!AG99</f>
        <v>0</v>
      </c>
      <c r="CU150" s="31">
        <v>0</v>
      </c>
      <c r="CV150" s="31">
        <v>0</v>
      </c>
      <c r="CW150" s="31">
        <v>0</v>
      </c>
      <c r="CX150" s="31">
        <v>0</v>
      </c>
      <c r="CY150" s="31">
        <v>0</v>
      </c>
      <c r="CZ150" s="3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/>
      <c r="DQ150" s="31">
        <f>'[20]Pivot COR'!AB99</f>
        <v>0</v>
      </c>
      <c r="DR150" s="31">
        <f>'[20]Pivot COR'!AC99</f>
        <v>0</v>
      </c>
      <c r="DS150" s="31">
        <f>'[20]Pivot COR'!AD99</f>
        <v>0</v>
      </c>
      <c r="DT150" s="31">
        <f>'[20]Pivot COR'!AE99</f>
        <v>0</v>
      </c>
      <c r="DU150" s="31">
        <f>'[20]Pivot COR'!AF99</f>
        <v>0</v>
      </c>
      <c r="DV150" s="31">
        <f>'[20]Pivot COR'!AG99</f>
        <v>0</v>
      </c>
      <c r="DW150" s="60">
        <f>SUM('Gross Plant'!$AH150:$AM150)/SUM('Gross Plant'!$AH$157:$AM$157)*$DW$157</f>
        <v>0</v>
      </c>
      <c r="DX150" s="60">
        <f>-SUM('Gross Plant'!$AH150:$AM150)/SUM('Gross Plant'!$AH$157:$AM$157)*'Capital Spending'!D$12*Reserve!$DW$1</f>
        <v>0</v>
      </c>
      <c r="DY150" s="60">
        <f>-SUM('Gross Plant'!$AH150:$AM150)/SUM('Gross Plant'!$AH$157:$AM$157)*'Capital Spending'!E$12*Reserve!$DW$1</f>
        <v>0</v>
      </c>
      <c r="DZ150" s="60">
        <f>-SUM('Gross Plant'!$AH150:$AM150)/SUM('Gross Plant'!$AH$157:$AM$157)*'Capital Spending'!F$12*Reserve!$DW$1</f>
        <v>0</v>
      </c>
      <c r="EA150" s="60">
        <f>-SUM('Gross Plant'!$AH150:$AM150)/SUM('Gross Plant'!$AH$157:$AM$157)*'Capital Spending'!G$12*Reserve!$DW$1</f>
        <v>0</v>
      </c>
      <c r="EB150" s="60">
        <f>-SUM('Gross Plant'!$AH150:$AM150)/SUM('Gross Plant'!$AH$157:$AM$157)*'Capital Spending'!H$12*Reserve!$DW$1</f>
        <v>0</v>
      </c>
      <c r="EC150" s="60">
        <f>-SUM('Gross Plant'!$AH150:$AM150)/SUM('Gross Plant'!$AH$157:$AM$157)*'Capital Spending'!I$12*Reserve!$DW$1</f>
        <v>0</v>
      </c>
      <c r="ED150" s="60">
        <f>-SUM('Gross Plant'!$AH150:$AM150)/SUM('Gross Plant'!$AH$157:$AM$157)*'Capital Spending'!J$12*Reserve!$DW$1</f>
        <v>0</v>
      </c>
      <c r="EE150" s="60">
        <f>-SUM('Gross Plant'!$AH150:$AM150)/SUM('Gross Plant'!$AH$157:$AM$157)*'Capital Spending'!K$12*Reserve!$DW$1</f>
        <v>0</v>
      </c>
      <c r="EF150" s="60">
        <f>-SUM('Gross Plant'!$AH150:$AM150)/SUM('Gross Plant'!$AH$157:$AM$157)*'Capital Spending'!L$12*Reserve!$DW$1</f>
        <v>0</v>
      </c>
      <c r="EG150" s="60">
        <f>-SUM('Gross Plant'!$AH150:$AM150)/SUM('Gross Plant'!$AH$157:$AM$157)*'Capital Spending'!M$12*Reserve!$DW$1</f>
        <v>0</v>
      </c>
      <c r="EH150" s="60">
        <f>-SUM('Gross Plant'!$AH150:$AM150)/SUM('Gross Plant'!$AH$157:$AM$157)*'Capital Spending'!N$12*Reserve!$DW$1</f>
        <v>0</v>
      </c>
      <c r="EI150" s="60">
        <f>-SUM('Gross Plant'!$AH150:$AM150)/SUM('Gross Plant'!$AH$157:$AM$157)*'Capital Spending'!O$12*Reserve!$DW$1</f>
        <v>0</v>
      </c>
      <c r="EJ150" s="60">
        <f>-SUM('Gross Plant'!$AH150:$AM150)/SUM('Gross Plant'!$AH$157:$AM$157)*'Capital Spending'!P$12*Reserve!$DW$1</f>
        <v>0</v>
      </c>
      <c r="EK150" s="60">
        <f>-SUM('Gross Plant'!$AH150:$AM150)/SUM('Gross Plant'!$AH$157:$AM$157)*'Capital Spending'!Q$12*Reserve!$DW$1</f>
        <v>0</v>
      </c>
      <c r="EL150" s="60">
        <f>-SUM('Gross Plant'!$AH150:$AM150)/SUM('Gross Plant'!$AH$157:$AM$157)*'Capital Spending'!R$12*Reserve!$DW$1</f>
        <v>0</v>
      </c>
      <c r="EM150" s="60">
        <f>-SUM('Gross Plant'!$AH150:$AM150)/SUM('Gross Plant'!$AH$157:$AM$157)*'Capital Spending'!S$12*Reserve!$DW$1</f>
        <v>0</v>
      </c>
      <c r="EN150" s="60">
        <f>-SUM('Gross Plant'!$AH150:$AM150)/SUM('Gross Plant'!$AH$157:$AM$157)*'Capital Spending'!T$12*Reserve!$DW$1</f>
        <v>0</v>
      </c>
      <c r="EO150" s="60">
        <f>-SUM('Gross Plant'!$AH150:$AM150)/SUM('Gross Plant'!$AH$157:$AM$157)*'Capital Spending'!U$12*Reserve!$DW$1</f>
        <v>0</v>
      </c>
      <c r="EP150" s="60">
        <f>-SUM('Gross Plant'!$AH150:$AM150)/SUM('Gross Plant'!$AH$157:$AM$157)*'Capital Spending'!V$12*Reserve!$DW$1</f>
        <v>0</v>
      </c>
      <c r="EQ150" s="60">
        <f>-SUM('Gross Plant'!$AH150:$AM150)/SUM('Gross Plant'!$AH$157:$AM$157)*'Capital Spending'!W$12*Reserve!$DW$1</f>
        <v>0</v>
      </c>
    </row>
    <row r="151" spans="1:147">
      <c r="A151" s="51">
        <v>39906</v>
      </c>
      <c r="B151" t="s">
        <v>26</v>
      </c>
      <c r="C151" s="53">
        <f t="shared" si="216"/>
        <v>300723.8939666833</v>
      </c>
      <c r="D151" s="53">
        <f t="shared" si="217"/>
        <v>488192.58602291509</v>
      </c>
      <c r="E151" s="72">
        <f>'[20]Pivot End Balances'!AA100</f>
        <v>230255.65</v>
      </c>
      <c r="F151" s="41">
        <f t="shared" si="218"/>
        <v>246252.32</v>
      </c>
      <c r="G151" s="41">
        <f t="shared" si="219"/>
        <v>270846.14</v>
      </c>
      <c r="H151" s="41">
        <f t="shared" si="220"/>
        <v>296517.92000000004</v>
      </c>
      <c r="I151" s="41">
        <f t="shared" si="221"/>
        <v>265988.37000000005</v>
      </c>
      <c r="J151" s="41">
        <f t="shared" si="222"/>
        <v>290428.66000000003</v>
      </c>
      <c r="K151" s="41">
        <f t="shared" si="223"/>
        <v>316271.73000000004</v>
      </c>
      <c r="L151" s="41">
        <f t="shared" si="224"/>
        <v>309082.44726547989</v>
      </c>
      <c r="M151" s="41">
        <f t="shared" si="225"/>
        <v>319167.3711291143</v>
      </c>
      <c r="N151" s="41">
        <f t="shared" si="226"/>
        <v>328093.92573131906</v>
      </c>
      <c r="O151" s="41">
        <f t="shared" si="227"/>
        <v>333888.69681534753</v>
      </c>
      <c r="P151" s="41">
        <f t="shared" si="228"/>
        <v>345738.58303675463</v>
      </c>
      <c r="Q151" s="41">
        <f t="shared" si="229"/>
        <v>356878.80758886819</v>
      </c>
      <c r="R151" s="41">
        <f t="shared" si="230"/>
        <v>367551.70088134619</v>
      </c>
      <c r="S151" s="41">
        <f t="shared" si="231"/>
        <v>377826.75401505781</v>
      </c>
      <c r="T151" s="41">
        <f t="shared" si="232"/>
        <v>385809.61035093741</v>
      </c>
      <c r="U151" s="41">
        <f t="shared" si="233"/>
        <v>397272.25528774731</v>
      </c>
      <c r="V151" s="41">
        <f t="shared" si="234"/>
        <v>409116.78052452853</v>
      </c>
      <c r="W151" s="41">
        <f t="shared" si="235"/>
        <v>425302.21160354174</v>
      </c>
      <c r="X151" s="41">
        <f t="shared" si="236"/>
        <v>438327.87069998163</v>
      </c>
      <c r="Y151" s="41">
        <f t="shared" si="237"/>
        <v>463353.68210748158</v>
      </c>
      <c r="Z151" s="41">
        <f t="shared" si="238"/>
        <v>485451.39899598662</v>
      </c>
      <c r="AA151" s="41">
        <f t="shared" si="239"/>
        <v>504245.20919159136</v>
      </c>
      <c r="AB151" s="41">
        <f t="shared" si="240"/>
        <v>525473.59311413975</v>
      </c>
      <c r="AC151" s="41">
        <f t="shared" si="241"/>
        <v>546689.30552486703</v>
      </c>
      <c r="AD151" s="41">
        <f t="shared" si="242"/>
        <v>566771.17597519013</v>
      </c>
      <c r="AE151" s="41">
        <f t="shared" si="243"/>
        <v>589361.30025519372</v>
      </c>
      <c r="AF151" s="41">
        <f t="shared" si="244"/>
        <v>609329.2246667092</v>
      </c>
      <c r="AG151" s="23">
        <f t="shared" si="245"/>
        <v>488193</v>
      </c>
      <c r="AH151" s="83">
        <f>'[25]Kentucky Direct'!E87</f>
        <v>0.2</v>
      </c>
      <c r="AI151" s="83">
        <f>'[25]Kentucky Direct'!F87</f>
        <v>0.2</v>
      </c>
      <c r="AJ151" s="111">
        <f>'[20]Pivot Additions'!AB100</f>
        <v>21808.63</v>
      </c>
      <c r="AK151" s="111">
        <f>'[20]Pivot Additions'!AC100</f>
        <v>24593.82</v>
      </c>
      <c r="AL151" s="111">
        <f>'[20]Pivot Additions'!AD100</f>
        <v>25671.78</v>
      </c>
      <c r="AM151" s="111">
        <f>'[20]Pivot Additions'!AE100</f>
        <v>24301.27</v>
      </c>
      <c r="AN151" s="111">
        <f>'[20]Pivot Additions'!AF100</f>
        <v>24440.29</v>
      </c>
      <c r="AO151" s="111">
        <f>'[20]Pivot Additions'!AG100</f>
        <v>25843.07</v>
      </c>
      <c r="AP151" s="44">
        <f>IF('Net Plant'!I151&gt;0,'Gross Plant'!L151*$AH151/12,0)</f>
        <v>19947.256126509001</v>
      </c>
      <c r="AQ151" s="41">
        <f>IF('Net Plant'!J151&gt;0,'Gross Plant'!M151*$AH151/12,0)</f>
        <v>20423.282561631993</v>
      </c>
      <c r="AR151" s="41">
        <f>IF('Net Plant'!K151&gt;0,'Gross Plant'!N151*$AH151/12,0)</f>
        <v>20978.196579962769</v>
      </c>
      <c r="AS151" s="41">
        <f>IF('Net Plant'!L151&gt;0,'Gross Plant'!O151*$AH151/12,0)</f>
        <v>21711.056893237033</v>
      </c>
      <c r="AT151" s="41">
        <f>IF('Net Plant'!M151&gt;0,'Gross Plant'!P151*$AH151/12,0)</f>
        <v>22187.027261698579</v>
      </c>
      <c r="AU151" s="41">
        <f>IF('Net Plant'!N151&gt;0,'Gross Plant'!Q151*$AH151/12,0)</f>
        <v>22720.22468125277</v>
      </c>
      <c r="AV151" s="41">
        <f>IF('Net Plant'!O151&gt;0,'Gross Plant'!R151*$AH151/12,0)</f>
        <v>23301.714744747373</v>
      </c>
      <c r="AW151" s="41">
        <f>IF('Net Plant'!P151&gt;0,'Gross Plant'!S151*$AH151/12,0)</f>
        <v>23930.474263588349</v>
      </c>
      <c r="AX151" s="41">
        <f>IF('Net Plant'!Q151&gt;0,'Gross Plant'!T151*$AH151/12,0)</f>
        <v>24700.21994934342</v>
      </c>
      <c r="AY151" s="41">
        <f>IF('Net Plant'!R151&gt;0,'Gross Plant'!U151*$AI151/12,0)</f>
        <v>25339.159651933896</v>
      </c>
      <c r="AZ151" s="41">
        <f>IF('Net Plant'!S151&gt;0,'Gross Plant'!V151*$AI151/12,0)</f>
        <v>25990.506873129711</v>
      </c>
      <c r="BA151" s="41">
        <f>IF('Net Plant'!T151&gt;0,'Gross Plant'!W151*$AI151/12,0)</f>
        <v>26463.769703054244</v>
      </c>
      <c r="BB151" s="41">
        <f>IF('Net Plant'!U151&gt;0,'Gross Plant'!X151*$AI151/12,0)</f>
        <v>27112.388682454824</v>
      </c>
      <c r="BC151" s="41">
        <f>IF('Net Plant'!V151&gt;0,'Gross Plant'!Y151*$AI151/12,0)</f>
        <v>27213.101770934354</v>
      </c>
      <c r="BD151" s="41">
        <f>IF('Net Plant'!W151&gt;0,'Gross Plant'!Z151*$AI151/12,0)</f>
        <v>27460.00669818278</v>
      </c>
      <c r="BE151" s="41">
        <f>IF('Net Plant'!X151&gt;0,'Gross Plant'!AA151*$AI151/12,0)</f>
        <v>27878.299097712541</v>
      </c>
      <c r="BF151" s="41">
        <f>IF('Net Plant'!Y151&gt;0,'Gross Plant'!AB151*$AI151/12,0)</f>
        <v>28199.271392128121</v>
      </c>
      <c r="BG151" s="41">
        <f>IF('Net Plant'!Z151&gt;0,'Gross Plant'!AC151*$AI151/12,0)</f>
        <v>28536.34771421691</v>
      </c>
      <c r="BH151" s="41">
        <f>IF('Net Plant'!AA151&gt;0,'Gross Plant'!AD151*$AI151/12,0)</f>
        <v>28944.421034552066</v>
      </c>
      <c r="BI151" s="41">
        <f>IF('Net Plant'!AB151&gt;0,'Gross Plant'!AE151*$AI151/12,0)</f>
        <v>29251.124677377786</v>
      </c>
      <c r="BJ151" s="41">
        <f>IF('Net Plant'!AC151&gt;0,'Gross Plant'!AF151*$AI151/12,0)</f>
        <v>29699.198075363587</v>
      </c>
      <c r="BK151" s="23">
        <f t="shared" si="246"/>
        <v>332087.59537104081</v>
      </c>
      <c r="BL151" s="41"/>
      <c r="BM151" s="31">
        <f>'[20]Pivot Retires'!AB100</f>
        <v>-5811.96</v>
      </c>
      <c r="BN151" s="31">
        <f>'[20]Pivot Retires'!AC100</f>
        <v>0</v>
      </c>
      <c r="BO151" s="31">
        <f>'[20]Pivot Retires'!AD100</f>
        <v>0</v>
      </c>
      <c r="BP151" s="31">
        <f>'[20]Pivot Retires'!AE100</f>
        <v>-54830.82</v>
      </c>
      <c r="BQ151" s="31">
        <f>'[20]Pivot Retires'!AF100</f>
        <v>0</v>
      </c>
      <c r="BR151" s="31">
        <f>'[20]Pivot Retires'!AG100</f>
        <v>0</v>
      </c>
      <c r="BS151" s="31">
        <f>'Gross Plant'!BQ151</f>
        <v>-27136.538861029163</v>
      </c>
      <c r="BT151" s="41">
        <f>'Gross Plant'!BR151</f>
        <v>-10338.35869799757</v>
      </c>
      <c r="BU151" s="41">
        <f>'Gross Plant'!BS151</f>
        <v>-12051.641977758036</v>
      </c>
      <c r="BV151" s="41">
        <f>'Gross Plant'!BT151</f>
        <v>-15916.285809208561</v>
      </c>
      <c r="BW151" s="41">
        <f>'Gross Plant'!BU151</f>
        <v>-10337.141040291464</v>
      </c>
      <c r="BX151" s="41">
        <f>'Gross Plant'!BV151</f>
        <v>-11580.000129139225</v>
      </c>
      <c r="BY151" s="41">
        <f>'Gross Plant'!BW151</f>
        <v>-12628.821452269372</v>
      </c>
      <c r="BZ151" s="41">
        <f>'Gross Plant'!BX151</f>
        <v>-13655.421129876748</v>
      </c>
      <c r="CA151" s="41">
        <f>'Gross Plant'!BY151</f>
        <v>-16717.363613463847</v>
      </c>
      <c r="CB151" s="41">
        <f>'Gross Plant'!BZ151</f>
        <v>-13876.514715124002</v>
      </c>
      <c r="CC151" s="41">
        <f>'Gross Plant'!CA151</f>
        <v>-14145.981636348481</v>
      </c>
      <c r="CD151" s="41">
        <f>'Gross Plant'!CB151</f>
        <v>-10278.338624041002</v>
      </c>
      <c r="CE151" s="41">
        <f>'Gross Plant'!CC151</f>
        <v>-14086.729586014924</v>
      </c>
      <c r="CF151" s="41">
        <f>'Gross Plant'!CD151</f>
        <v>-2187.2903634344225</v>
      </c>
      <c r="CG151" s="41">
        <f>'Gross Plant'!CE151</f>
        <v>-5362.2898096777226</v>
      </c>
      <c r="CH151" s="41">
        <f>'Gross Plant'!CF151</f>
        <v>-9084.4889021078034</v>
      </c>
      <c r="CI151" s="41">
        <f>'Gross Plant'!CG151</f>
        <v>-6970.8874695796676</v>
      </c>
      <c r="CJ151" s="41">
        <f>'Gross Plant'!CH151</f>
        <v>-7320.6353034895919</v>
      </c>
      <c r="CK151" s="41">
        <f>'Gross Plant'!CI151</f>
        <v>-8862.5505842289913</v>
      </c>
      <c r="CL151" s="41">
        <f>'Gross Plant'!CJ151</f>
        <v>-6661.0003973741241</v>
      </c>
      <c r="CM151" s="41">
        <f>'Gross Plant'!CK151</f>
        <v>-9731.2736638480656</v>
      </c>
      <c r="CN151" s="41"/>
      <c r="CO151" s="31">
        <f>'[20]Pivot Transfers'!AB100</f>
        <v>0</v>
      </c>
      <c r="CP151" s="31">
        <f>'[20]Pivot Transfers'!AC100</f>
        <v>0</v>
      </c>
      <c r="CQ151" s="31">
        <f>'[20]Pivot Transfers'!AD100</f>
        <v>0</v>
      </c>
      <c r="CR151" s="31">
        <f>'[20]Pivot Transfers'!AE100</f>
        <v>0</v>
      </c>
      <c r="CS151" s="31">
        <f>'[20]Pivot Transfers'!AF100</f>
        <v>0</v>
      </c>
      <c r="CT151" s="31">
        <f>'[20]Pivot Transfers'!AG100</f>
        <v>0</v>
      </c>
      <c r="CU151" s="31">
        <v>0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/>
      <c r="DQ151" s="31">
        <f>'[20]Pivot COR'!AB100</f>
        <v>0</v>
      </c>
      <c r="DR151" s="31">
        <f>'[20]Pivot COR'!AC100</f>
        <v>0</v>
      </c>
      <c r="DS151" s="31">
        <f>'[20]Pivot COR'!AD100</f>
        <v>0</v>
      </c>
      <c r="DT151" s="31">
        <f>'[20]Pivot COR'!AE100</f>
        <v>0</v>
      </c>
      <c r="DU151" s="31">
        <f>'[20]Pivot COR'!AF100</f>
        <v>0</v>
      </c>
      <c r="DV151" s="31">
        <f>'[20]Pivot COR'!AG100</f>
        <v>0</v>
      </c>
      <c r="DW151" s="60">
        <f>SUM('Gross Plant'!$AH151:$AM151)/SUM('Gross Plant'!$AH$157:$AM$157)*$DW$157</f>
        <v>0</v>
      </c>
      <c r="DX151" s="60">
        <f>-SUM('Gross Plant'!$AH151:$AM151)/SUM('Gross Plant'!$AH$157:$AM$157)*'Capital Spending'!D$12*Reserve!$DW$1</f>
        <v>0</v>
      </c>
      <c r="DY151" s="60">
        <f>-SUM('Gross Plant'!$AH151:$AM151)/SUM('Gross Plant'!$AH$157:$AM$157)*'Capital Spending'!E$12*Reserve!$DW$1</f>
        <v>0</v>
      </c>
      <c r="DZ151" s="60">
        <f>-SUM('Gross Plant'!$AH151:$AM151)/SUM('Gross Plant'!$AH$157:$AM$157)*'Capital Spending'!F$12*Reserve!$DW$1</f>
        <v>0</v>
      </c>
      <c r="EA151" s="60">
        <f>-SUM('Gross Plant'!$AH151:$AM151)/SUM('Gross Plant'!$AH$157:$AM$157)*'Capital Spending'!G$12*Reserve!$DW$1</f>
        <v>0</v>
      </c>
      <c r="EB151" s="60">
        <f>-SUM('Gross Plant'!$AH151:$AM151)/SUM('Gross Plant'!$AH$157:$AM$157)*'Capital Spending'!H$12*Reserve!$DW$1</f>
        <v>0</v>
      </c>
      <c r="EC151" s="60">
        <f>-SUM('Gross Plant'!$AH151:$AM151)/SUM('Gross Plant'!$AH$157:$AM$157)*'Capital Spending'!I$12*Reserve!$DW$1</f>
        <v>0</v>
      </c>
      <c r="ED151" s="60">
        <f>-SUM('Gross Plant'!$AH151:$AM151)/SUM('Gross Plant'!$AH$157:$AM$157)*'Capital Spending'!J$12*Reserve!$DW$1</f>
        <v>0</v>
      </c>
      <c r="EE151" s="60">
        <f>-SUM('Gross Plant'!$AH151:$AM151)/SUM('Gross Plant'!$AH$157:$AM$157)*'Capital Spending'!K$12*Reserve!$DW$1</f>
        <v>0</v>
      </c>
      <c r="EF151" s="60">
        <f>-SUM('Gross Plant'!$AH151:$AM151)/SUM('Gross Plant'!$AH$157:$AM$157)*'Capital Spending'!L$12*Reserve!$DW$1</f>
        <v>0</v>
      </c>
      <c r="EG151" s="60">
        <f>-SUM('Gross Plant'!$AH151:$AM151)/SUM('Gross Plant'!$AH$157:$AM$157)*'Capital Spending'!M$12*Reserve!$DW$1</f>
        <v>0</v>
      </c>
      <c r="EH151" s="60">
        <f>-SUM('Gross Plant'!$AH151:$AM151)/SUM('Gross Plant'!$AH$157:$AM$157)*'Capital Spending'!N$12*Reserve!$DW$1</f>
        <v>0</v>
      </c>
      <c r="EI151" s="60">
        <f>-SUM('Gross Plant'!$AH151:$AM151)/SUM('Gross Plant'!$AH$157:$AM$157)*'Capital Spending'!O$12*Reserve!$DW$1</f>
        <v>0</v>
      </c>
      <c r="EJ151" s="60">
        <f>-SUM('Gross Plant'!$AH151:$AM151)/SUM('Gross Plant'!$AH$157:$AM$157)*'Capital Spending'!P$12*Reserve!$DW$1</f>
        <v>0</v>
      </c>
      <c r="EK151" s="60">
        <f>-SUM('Gross Plant'!$AH151:$AM151)/SUM('Gross Plant'!$AH$157:$AM$157)*'Capital Spending'!Q$12*Reserve!$DW$1</f>
        <v>0</v>
      </c>
      <c r="EL151" s="60">
        <f>-SUM('Gross Plant'!$AH151:$AM151)/SUM('Gross Plant'!$AH$157:$AM$157)*'Capital Spending'!R$12*Reserve!$DW$1</f>
        <v>0</v>
      </c>
      <c r="EM151" s="60">
        <f>-SUM('Gross Plant'!$AH151:$AM151)/SUM('Gross Plant'!$AH$157:$AM$157)*'Capital Spending'!S$12*Reserve!$DW$1</f>
        <v>0</v>
      </c>
      <c r="EN151" s="60">
        <f>-SUM('Gross Plant'!$AH151:$AM151)/SUM('Gross Plant'!$AH$157:$AM$157)*'Capital Spending'!T$12*Reserve!$DW$1</f>
        <v>0</v>
      </c>
      <c r="EO151" s="60">
        <f>-SUM('Gross Plant'!$AH151:$AM151)/SUM('Gross Plant'!$AH$157:$AM$157)*'Capital Spending'!U$12*Reserve!$DW$1</f>
        <v>0</v>
      </c>
      <c r="EP151" s="60">
        <f>-SUM('Gross Plant'!$AH151:$AM151)/SUM('Gross Plant'!$AH$157:$AM$157)*'Capital Spending'!V$12*Reserve!$DW$1</f>
        <v>0</v>
      </c>
      <c r="EQ151" s="60">
        <f>-SUM('Gross Plant'!$AH151:$AM151)/SUM('Gross Plant'!$AH$157:$AM$157)*'Capital Spending'!W$12*Reserve!$DW$1</f>
        <v>0</v>
      </c>
    </row>
    <row r="152" spans="1:147">
      <c r="A152" s="51">
        <v>39907</v>
      </c>
      <c r="B152" t="s">
        <v>27</v>
      </c>
      <c r="C152" s="53">
        <f t="shared" si="216"/>
        <v>13751.769999999999</v>
      </c>
      <c r="D152" s="53">
        <f t="shared" si="217"/>
        <v>13751.769999999999</v>
      </c>
      <c r="E152" s="72">
        <f>'[20]Pivot End Balances'!AA101</f>
        <v>13751.77</v>
      </c>
      <c r="F152" s="41">
        <f t="shared" si="218"/>
        <v>13751.77</v>
      </c>
      <c r="G152" s="41">
        <f t="shared" si="219"/>
        <v>13751.77</v>
      </c>
      <c r="H152" s="41">
        <f t="shared" si="220"/>
        <v>13751.77</v>
      </c>
      <c r="I152" s="41">
        <f t="shared" si="221"/>
        <v>13751.77</v>
      </c>
      <c r="J152" s="41">
        <f t="shared" si="222"/>
        <v>13751.77</v>
      </c>
      <c r="K152" s="41">
        <f t="shared" si="223"/>
        <v>13751.77</v>
      </c>
      <c r="L152" s="41">
        <f t="shared" si="224"/>
        <v>13751.77</v>
      </c>
      <c r="M152" s="41">
        <f t="shared" si="225"/>
        <v>13751.77</v>
      </c>
      <c r="N152" s="41">
        <f t="shared" si="226"/>
        <v>13751.77</v>
      </c>
      <c r="O152" s="41">
        <f t="shared" si="227"/>
        <v>13751.77</v>
      </c>
      <c r="P152" s="41">
        <f t="shared" si="228"/>
        <v>13751.77</v>
      </c>
      <c r="Q152" s="41">
        <f t="shared" si="229"/>
        <v>13751.77</v>
      </c>
      <c r="R152" s="41">
        <f t="shared" si="230"/>
        <v>13751.77</v>
      </c>
      <c r="S152" s="41">
        <f t="shared" si="231"/>
        <v>13751.77</v>
      </c>
      <c r="T152" s="41">
        <f t="shared" si="232"/>
        <v>13751.77</v>
      </c>
      <c r="U152" s="41">
        <f t="shared" si="233"/>
        <v>13751.77</v>
      </c>
      <c r="V152" s="41">
        <f t="shared" si="234"/>
        <v>13751.77</v>
      </c>
      <c r="W152" s="41">
        <f t="shared" si="235"/>
        <v>13751.77</v>
      </c>
      <c r="X152" s="41">
        <f t="shared" si="236"/>
        <v>13751.77</v>
      </c>
      <c r="Y152" s="41">
        <f t="shared" si="237"/>
        <v>13751.77</v>
      </c>
      <c r="Z152" s="41">
        <f t="shared" si="238"/>
        <v>13751.77</v>
      </c>
      <c r="AA152" s="41">
        <f t="shared" si="239"/>
        <v>13751.77</v>
      </c>
      <c r="AB152" s="41">
        <f t="shared" si="240"/>
        <v>13751.77</v>
      </c>
      <c r="AC152" s="41">
        <f t="shared" si="241"/>
        <v>13751.77</v>
      </c>
      <c r="AD152" s="41">
        <f t="shared" si="242"/>
        <v>13751.77</v>
      </c>
      <c r="AE152" s="41">
        <f t="shared" si="243"/>
        <v>13751.77</v>
      </c>
      <c r="AF152" s="41">
        <f t="shared" si="244"/>
        <v>13751.77</v>
      </c>
      <c r="AG152" s="23">
        <f t="shared" si="245"/>
        <v>13752</v>
      </c>
      <c r="AH152" s="83">
        <f>'[25]Kentucky Direct'!E88</f>
        <v>0.1429</v>
      </c>
      <c r="AI152" s="83">
        <f>'[25]Kentucky Direct'!F88</f>
        <v>0.1429</v>
      </c>
      <c r="AJ152" s="111">
        <f>'[20]Pivot Additions'!AB101</f>
        <v>0</v>
      </c>
      <c r="AK152" s="111">
        <f>'[20]Pivot Additions'!AC101</f>
        <v>0</v>
      </c>
      <c r="AL152" s="111">
        <f>'[20]Pivot Additions'!AD101</f>
        <v>0</v>
      </c>
      <c r="AM152" s="111">
        <f>'[20]Pivot Additions'!AE101</f>
        <v>0</v>
      </c>
      <c r="AN152" s="111">
        <f>'[20]Pivot Additions'!AF101</f>
        <v>0</v>
      </c>
      <c r="AO152" s="111">
        <f>'[20]Pivot Additions'!AG101</f>
        <v>0</v>
      </c>
      <c r="AP152" s="44">
        <f>IF('Net Plant'!I152&gt;0,'Gross Plant'!L152*$AH152/12,0)</f>
        <v>0</v>
      </c>
      <c r="AQ152" s="41">
        <f>IF('Net Plant'!J152&gt;0,'Gross Plant'!M152*$AH152/12,0)</f>
        <v>0</v>
      </c>
      <c r="AR152" s="41">
        <f>IF('Net Plant'!K152&gt;0,'Gross Plant'!N152*$AH152/12,0)</f>
        <v>0</v>
      </c>
      <c r="AS152" s="41">
        <f>IF('Net Plant'!L152&gt;0,'Gross Plant'!O152*$AH152/12,0)</f>
        <v>0</v>
      </c>
      <c r="AT152" s="41">
        <f>IF('Net Plant'!M152&gt;0,'Gross Plant'!P152*$AH152/12,0)</f>
        <v>0</v>
      </c>
      <c r="AU152" s="41">
        <f>IF('Net Plant'!N152&gt;0,'Gross Plant'!Q152*$AH152/12,0)</f>
        <v>0</v>
      </c>
      <c r="AV152" s="41">
        <f>IF('Net Plant'!O152&gt;0,'Gross Plant'!R152*$AH152/12,0)</f>
        <v>0</v>
      </c>
      <c r="AW152" s="41">
        <f>IF('Net Plant'!P152&gt;0,'Gross Plant'!S152*$AH152/12,0)</f>
        <v>0</v>
      </c>
      <c r="AX152" s="41">
        <f>IF('Net Plant'!Q152&gt;0,'Gross Plant'!T152*$AH152/12,0)</f>
        <v>0</v>
      </c>
      <c r="AY152" s="41">
        <f>IF('Net Plant'!R152&gt;0,'Gross Plant'!U152*$AI152/12,0)</f>
        <v>0</v>
      </c>
      <c r="AZ152" s="41">
        <f>IF('Net Plant'!S152&gt;0,'Gross Plant'!V152*$AI152/12,0)</f>
        <v>0</v>
      </c>
      <c r="BA152" s="41">
        <f>IF('Net Plant'!T152&gt;0,'Gross Plant'!W152*$AI152/12,0)</f>
        <v>0</v>
      </c>
      <c r="BB152" s="41">
        <f>IF('Net Plant'!U152&gt;0,'Gross Plant'!X152*$AI152/12,0)</f>
        <v>0</v>
      </c>
      <c r="BC152" s="41">
        <f>IF('Net Plant'!V152&gt;0,'Gross Plant'!Y152*$AI152/12,0)</f>
        <v>0</v>
      </c>
      <c r="BD152" s="41">
        <f>IF('Net Plant'!W152&gt;0,'Gross Plant'!Z152*$AI152/12,0)</f>
        <v>0</v>
      </c>
      <c r="BE152" s="41">
        <f>IF('Net Plant'!X152&gt;0,'Gross Plant'!AA152*$AI152/12,0)</f>
        <v>0</v>
      </c>
      <c r="BF152" s="41">
        <f>IF('Net Plant'!Y152&gt;0,'Gross Plant'!AB152*$AI152/12,0)</f>
        <v>0</v>
      </c>
      <c r="BG152" s="41">
        <f>IF('Net Plant'!Z152&gt;0,'Gross Plant'!AC152*$AI152/12,0)</f>
        <v>0</v>
      </c>
      <c r="BH152" s="41">
        <f>IF('Net Plant'!AA152&gt;0,'Gross Plant'!AD152*$AI152/12,0)</f>
        <v>0</v>
      </c>
      <c r="BI152" s="41">
        <f>IF('Net Plant'!AB152&gt;0,'Gross Plant'!AE152*$AI152/12,0)</f>
        <v>0</v>
      </c>
      <c r="BJ152" s="41">
        <f>IF('Net Plant'!AC152&gt;0,'Gross Plant'!AF152*$AI152/12,0)</f>
        <v>0</v>
      </c>
      <c r="BK152" s="23">
        <f t="shared" si="246"/>
        <v>0</v>
      </c>
      <c r="BL152" s="41"/>
      <c r="BM152" s="31">
        <f>'[20]Pivot Retires'!AB101</f>
        <v>0</v>
      </c>
      <c r="BN152" s="31">
        <f>'[20]Pivot Retires'!AC101</f>
        <v>0</v>
      </c>
      <c r="BO152" s="31">
        <f>'[20]Pivot Retires'!AD101</f>
        <v>0</v>
      </c>
      <c r="BP152" s="31">
        <f>'[20]Pivot Retires'!AE101</f>
        <v>0</v>
      </c>
      <c r="BQ152" s="31">
        <f>'[20]Pivot Retires'!AF101</f>
        <v>0</v>
      </c>
      <c r="BR152" s="31">
        <f>'[20]Pivot Retires'!AG101</f>
        <v>0</v>
      </c>
      <c r="BS152" s="31">
        <f>'Gross Plant'!BQ152</f>
        <v>0</v>
      </c>
      <c r="BT152" s="41">
        <f>'Gross Plant'!BR152</f>
        <v>0</v>
      </c>
      <c r="BU152" s="41">
        <f>'Gross Plant'!BS152</f>
        <v>0</v>
      </c>
      <c r="BV152" s="41">
        <f>'Gross Plant'!BT152</f>
        <v>0</v>
      </c>
      <c r="BW152" s="41">
        <f>'Gross Plant'!BU152</f>
        <v>0</v>
      </c>
      <c r="BX152" s="41">
        <f>'Gross Plant'!BV152</f>
        <v>0</v>
      </c>
      <c r="BY152" s="41">
        <f>'Gross Plant'!BW152</f>
        <v>0</v>
      </c>
      <c r="BZ152" s="41">
        <f>'Gross Plant'!BX152</f>
        <v>0</v>
      </c>
      <c r="CA152" s="41">
        <f>'Gross Plant'!BY152</f>
        <v>0</v>
      </c>
      <c r="CB152" s="41">
        <f>'Gross Plant'!BZ152</f>
        <v>0</v>
      </c>
      <c r="CC152" s="41">
        <f>'Gross Plant'!CA152</f>
        <v>0</v>
      </c>
      <c r="CD152" s="41">
        <f>'Gross Plant'!CB152</f>
        <v>0</v>
      </c>
      <c r="CE152" s="41">
        <f>'Gross Plant'!CC152</f>
        <v>0</v>
      </c>
      <c r="CF152" s="41">
        <f>'Gross Plant'!CD152</f>
        <v>0</v>
      </c>
      <c r="CG152" s="41">
        <f>'Gross Plant'!CE152</f>
        <v>0</v>
      </c>
      <c r="CH152" s="41">
        <f>'Gross Plant'!CF152</f>
        <v>0</v>
      </c>
      <c r="CI152" s="41">
        <f>'Gross Plant'!CG152</f>
        <v>0</v>
      </c>
      <c r="CJ152" s="41">
        <f>'Gross Plant'!CH152</f>
        <v>0</v>
      </c>
      <c r="CK152" s="41">
        <f>'Gross Plant'!CI152</f>
        <v>0</v>
      </c>
      <c r="CL152" s="41">
        <f>'Gross Plant'!CJ152</f>
        <v>0</v>
      </c>
      <c r="CM152" s="41">
        <f>'Gross Plant'!CK152</f>
        <v>0</v>
      </c>
      <c r="CN152" s="41"/>
      <c r="CO152" s="31">
        <f>'[20]Pivot Transfers'!AB101</f>
        <v>0</v>
      </c>
      <c r="CP152" s="31">
        <f>'[20]Pivot Transfers'!AC101</f>
        <v>0</v>
      </c>
      <c r="CQ152" s="31">
        <f>'[20]Pivot Transfers'!AD101</f>
        <v>0</v>
      </c>
      <c r="CR152" s="31">
        <f>'[20]Pivot Transfers'!AE101</f>
        <v>0</v>
      </c>
      <c r="CS152" s="31">
        <f>'[20]Pivot Transfers'!AF101</f>
        <v>0</v>
      </c>
      <c r="CT152" s="31">
        <f>'[20]Pivot Transfers'!AG101</f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/>
      <c r="DQ152" s="31">
        <f>'[20]Pivot COR'!AB101</f>
        <v>0</v>
      </c>
      <c r="DR152" s="31">
        <f>'[20]Pivot COR'!AC101</f>
        <v>0</v>
      </c>
      <c r="DS152" s="31">
        <f>'[20]Pivot COR'!AD101</f>
        <v>0</v>
      </c>
      <c r="DT152" s="31">
        <f>'[20]Pivot COR'!AE101</f>
        <v>0</v>
      </c>
      <c r="DU152" s="31">
        <f>'[20]Pivot COR'!AF101</f>
        <v>0</v>
      </c>
      <c r="DV152" s="31">
        <f>'[20]Pivot COR'!AG101</f>
        <v>0</v>
      </c>
      <c r="DW152" s="60">
        <f>SUM('Gross Plant'!$AH152:$AM152)/SUM('Gross Plant'!$AH$157:$AM$157)*$DW$157</f>
        <v>0</v>
      </c>
      <c r="DX152" s="60">
        <f>-SUM('Gross Plant'!$AH152:$AM152)/SUM('Gross Plant'!$AH$157:$AM$157)*'Capital Spending'!D$12*Reserve!$DW$1</f>
        <v>0</v>
      </c>
      <c r="DY152" s="60">
        <f>-SUM('Gross Plant'!$AH152:$AM152)/SUM('Gross Plant'!$AH$157:$AM$157)*'Capital Spending'!E$12*Reserve!$DW$1</f>
        <v>0</v>
      </c>
      <c r="DZ152" s="60">
        <f>-SUM('Gross Plant'!$AH152:$AM152)/SUM('Gross Plant'!$AH$157:$AM$157)*'Capital Spending'!F$12*Reserve!$DW$1</f>
        <v>0</v>
      </c>
      <c r="EA152" s="60">
        <f>-SUM('Gross Plant'!$AH152:$AM152)/SUM('Gross Plant'!$AH$157:$AM$157)*'Capital Spending'!G$12*Reserve!$DW$1</f>
        <v>0</v>
      </c>
      <c r="EB152" s="60">
        <f>-SUM('Gross Plant'!$AH152:$AM152)/SUM('Gross Plant'!$AH$157:$AM$157)*'Capital Spending'!H$12*Reserve!$DW$1</f>
        <v>0</v>
      </c>
      <c r="EC152" s="60">
        <f>-SUM('Gross Plant'!$AH152:$AM152)/SUM('Gross Plant'!$AH$157:$AM$157)*'Capital Spending'!I$12*Reserve!$DW$1</f>
        <v>0</v>
      </c>
      <c r="ED152" s="60">
        <f>-SUM('Gross Plant'!$AH152:$AM152)/SUM('Gross Plant'!$AH$157:$AM$157)*'Capital Spending'!J$12*Reserve!$DW$1</f>
        <v>0</v>
      </c>
      <c r="EE152" s="60">
        <f>-SUM('Gross Plant'!$AH152:$AM152)/SUM('Gross Plant'!$AH$157:$AM$157)*'Capital Spending'!K$12*Reserve!$DW$1</f>
        <v>0</v>
      </c>
      <c r="EF152" s="60">
        <f>-SUM('Gross Plant'!$AH152:$AM152)/SUM('Gross Plant'!$AH$157:$AM$157)*'Capital Spending'!L$12*Reserve!$DW$1</f>
        <v>0</v>
      </c>
      <c r="EG152" s="60">
        <f>-SUM('Gross Plant'!$AH152:$AM152)/SUM('Gross Plant'!$AH$157:$AM$157)*'Capital Spending'!M$12*Reserve!$DW$1</f>
        <v>0</v>
      </c>
      <c r="EH152" s="60">
        <f>-SUM('Gross Plant'!$AH152:$AM152)/SUM('Gross Plant'!$AH$157:$AM$157)*'Capital Spending'!N$12*Reserve!$DW$1</f>
        <v>0</v>
      </c>
      <c r="EI152" s="60">
        <f>-SUM('Gross Plant'!$AH152:$AM152)/SUM('Gross Plant'!$AH$157:$AM$157)*'Capital Spending'!O$12*Reserve!$DW$1</f>
        <v>0</v>
      </c>
      <c r="EJ152" s="60">
        <f>-SUM('Gross Plant'!$AH152:$AM152)/SUM('Gross Plant'!$AH$157:$AM$157)*'Capital Spending'!P$12*Reserve!$DW$1</f>
        <v>0</v>
      </c>
      <c r="EK152" s="60">
        <f>-SUM('Gross Plant'!$AH152:$AM152)/SUM('Gross Plant'!$AH$157:$AM$157)*'Capital Spending'!Q$12*Reserve!$DW$1</f>
        <v>0</v>
      </c>
      <c r="EL152" s="60">
        <f>-SUM('Gross Plant'!$AH152:$AM152)/SUM('Gross Plant'!$AH$157:$AM$157)*'Capital Spending'!R$12*Reserve!$DW$1</f>
        <v>0</v>
      </c>
      <c r="EM152" s="60">
        <f>-SUM('Gross Plant'!$AH152:$AM152)/SUM('Gross Plant'!$AH$157:$AM$157)*'Capital Spending'!S$12*Reserve!$DW$1</f>
        <v>0</v>
      </c>
      <c r="EN152" s="60">
        <f>-SUM('Gross Plant'!$AH152:$AM152)/SUM('Gross Plant'!$AH$157:$AM$157)*'Capital Spending'!T$12*Reserve!$DW$1</f>
        <v>0</v>
      </c>
      <c r="EO152" s="60">
        <f>-SUM('Gross Plant'!$AH152:$AM152)/SUM('Gross Plant'!$AH$157:$AM$157)*'Capital Spending'!U$12*Reserve!$DW$1</f>
        <v>0</v>
      </c>
      <c r="EP152" s="60">
        <f>-SUM('Gross Plant'!$AH152:$AM152)/SUM('Gross Plant'!$AH$157:$AM$157)*'Capital Spending'!V$12*Reserve!$DW$1</f>
        <v>0</v>
      </c>
      <c r="EQ152" s="60">
        <f>-SUM('Gross Plant'!$AH152:$AM152)/SUM('Gross Plant'!$AH$157:$AM$157)*'Capital Spending'!W$12*Reserve!$DW$1</f>
        <v>0</v>
      </c>
    </row>
    <row r="153" spans="1:147">
      <c r="A153" s="51">
        <v>39908</v>
      </c>
      <c r="B153" t="s">
        <v>28</v>
      </c>
      <c r="C153" s="53">
        <f t="shared" si="216"/>
        <v>123514.83000000002</v>
      </c>
      <c r="D153" s="53">
        <f t="shared" si="217"/>
        <v>123514.83000000002</v>
      </c>
      <c r="E153" s="72">
        <f>'[20]Pivot End Balances'!AA102</f>
        <v>123514.83</v>
      </c>
      <c r="F153" s="41">
        <f t="shared" si="218"/>
        <v>123514.83</v>
      </c>
      <c r="G153" s="41">
        <f t="shared" si="219"/>
        <v>123514.83</v>
      </c>
      <c r="H153" s="41">
        <f t="shared" si="220"/>
        <v>123514.83</v>
      </c>
      <c r="I153" s="41">
        <f t="shared" si="221"/>
        <v>123514.83</v>
      </c>
      <c r="J153" s="41">
        <f t="shared" si="222"/>
        <v>123514.83</v>
      </c>
      <c r="K153" s="41">
        <f t="shared" si="223"/>
        <v>123514.83</v>
      </c>
      <c r="L153" s="41">
        <f t="shared" si="224"/>
        <v>123514.83</v>
      </c>
      <c r="M153" s="41">
        <f t="shared" si="225"/>
        <v>123514.83</v>
      </c>
      <c r="N153" s="41">
        <f t="shared" si="226"/>
        <v>123514.83</v>
      </c>
      <c r="O153" s="41">
        <f t="shared" si="227"/>
        <v>123514.83</v>
      </c>
      <c r="P153" s="41">
        <f t="shared" si="228"/>
        <v>123514.83</v>
      </c>
      <c r="Q153" s="41">
        <f t="shared" si="229"/>
        <v>123514.83</v>
      </c>
      <c r="R153" s="41">
        <f t="shared" si="230"/>
        <v>123514.83</v>
      </c>
      <c r="S153" s="41">
        <f t="shared" si="231"/>
        <v>123514.83</v>
      </c>
      <c r="T153" s="41">
        <f t="shared" si="232"/>
        <v>123514.83</v>
      </c>
      <c r="U153" s="41">
        <f t="shared" si="233"/>
        <v>123514.83</v>
      </c>
      <c r="V153" s="41">
        <f t="shared" si="234"/>
        <v>123514.83</v>
      </c>
      <c r="W153" s="41">
        <f t="shared" si="235"/>
        <v>123514.83</v>
      </c>
      <c r="X153" s="41">
        <f t="shared" si="236"/>
        <v>123514.83</v>
      </c>
      <c r="Y153" s="41">
        <f t="shared" si="237"/>
        <v>123514.83</v>
      </c>
      <c r="Z153" s="41">
        <f t="shared" si="238"/>
        <v>123514.83</v>
      </c>
      <c r="AA153" s="41">
        <f t="shared" si="239"/>
        <v>123514.83</v>
      </c>
      <c r="AB153" s="41">
        <f t="shared" si="240"/>
        <v>123514.83</v>
      </c>
      <c r="AC153" s="41">
        <f t="shared" si="241"/>
        <v>123514.83</v>
      </c>
      <c r="AD153" s="41">
        <f t="shared" si="242"/>
        <v>123514.83</v>
      </c>
      <c r="AE153" s="41">
        <f t="shared" si="243"/>
        <v>123514.83</v>
      </c>
      <c r="AF153" s="41">
        <f t="shared" si="244"/>
        <v>123514.83</v>
      </c>
      <c r="AG153" s="23">
        <f t="shared" si="245"/>
        <v>123515</v>
      </c>
      <c r="AH153" s="83">
        <f>'[25]Kentucky Direct'!E89</f>
        <v>6.6699999999999995E-2</v>
      </c>
      <c r="AI153" s="83">
        <f>'[25]Kentucky Direct'!F89</f>
        <v>6.6699999999999995E-2</v>
      </c>
      <c r="AJ153" s="111">
        <f>'[20]Pivot Additions'!AB102</f>
        <v>0</v>
      </c>
      <c r="AK153" s="111">
        <f>'[20]Pivot Additions'!AC102</f>
        <v>0</v>
      </c>
      <c r="AL153" s="111">
        <f>'[20]Pivot Additions'!AD102</f>
        <v>0</v>
      </c>
      <c r="AM153" s="111">
        <f>'[20]Pivot Additions'!AE102</f>
        <v>0</v>
      </c>
      <c r="AN153" s="111">
        <f>'[20]Pivot Additions'!AF102</f>
        <v>0</v>
      </c>
      <c r="AO153" s="111">
        <f>'[20]Pivot Additions'!AG102</f>
        <v>0</v>
      </c>
      <c r="AP153" s="44">
        <f>IF('Net Plant'!I153&gt;0,'Gross Plant'!L153*$AH153/12,0)</f>
        <v>0</v>
      </c>
      <c r="AQ153" s="41">
        <f>IF('Net Plant'!J153&gt;0,'Gross Plant'!M153*$AH153/12,0)</f>
        <v>0</v>
      </c>
      <c r="AR153" s="41">
        <f>IF('Net Plant'!K153&gt;0,'Gross Plant'!N153*$AH153/12,0)</f>
        <v>0</v>
      </c>
      <c r="AS153" s="41">
        <f>IF('Net Plant'!L153&gt;0,'Gross Plant'!O153*$AH153/12,0)</f>
        <v>0</v>
      </c>
      <c r="AT153" s="41">
        <f>IF('Net Plant'!M153&gt;0,'Gross Plant'!P153*$AH153/12,0)</f>
        <v>0</v>
      </c>
      <c r="AU153" s="41">
        <f>IF('Net Plant'!N153&gt;0,'Gross Plant'!Q153*$AH153/12,0)</f>
        <v>0</v>
      </c>
      <c r="AV153" s="41">
        <f>IF('Net Plant'!O153&gt;0,'Gross Plant'!R153*$AH153/12,0)</f>
        <v>0</v>
      </c>
      <c r="AW153" s="41">
        <f>IF('Net Plant'!P153&gt;0,'Gross Plant'!S153*$AH153/12,0)</f>
        <v>0</v>
      </c>
      <c r="AX153" s="41">
        <f>IF('Net Plant'!Q153&gt;0,'Gross Plant'!T153*$AH153/12,0)</f>
        <v>0</v>
      </c>
      <c r="AY153" s="41">
        <f>IF('Net Plant'!R153&gt;0,'Gross Plant'!U153*$AI153/12,0)</f>
        <v>0</v>
      </c>
      <c r="AZ153" s="41">
        <f>IF('Net Plant'!S153&gt;0,'Gross Plant'!V153*$AI153/12,0)</f>
        <v>0</v>
      </c>
      <c r="BA153" s="41">
        <f>IF('Net Plant'!T153&gt;0,'Gross Plant'!W153*$AI153/12,0)</f>
        <v>0</v>
      </c>
      <c r="BB153" s="41">
        <f>IF('Net Plant'!U153&gt;0,'Gross Plant'!X153*$AI153/12,0)</f>
        <v>0</v>
      </c>
      <c r="BC153" s="41">
        <f>IF('Net Plant'!V153&gt;0,'Gross Plant'!Y153*$AI153/12,0)</f>
        <v>0</v>
      </c>
      <c r="BD153" s="41">
        <f>IF('Net Plant'!W153&gt;0,'Gross Plant'!Z153*$AI153/12,0)</f>
        <v>0</v>
      </c>
      <c r="BE153" s="41">
        <f>IF('Net Plant'!X153&gt;0,'Gross Plant'!AA153*$AI153/12,0)</f>
        <v>0</v>
      </c>
      <c r="BF153" s="41">
        <f>IF('Net Plant'!Y153&gt;0,'Gross Plant'!AB153*$AI153/12,0)</f>
        <v>0</v>
      </c>
      <c r="BG153" s="41">
        <f>IF('Net Plant'!Z153&gt;0,'Gross Plant'!AC153*$AI153/12,0)</f>
        <v>0</v>
      </c>
      <c r="BH153" s="41">
        <f>IF('Net Plant'!AA153&gt;0,'Gross Plant'!AD153*$AI153/12,0)</f>
        <v>0</v>
      </c>
      <c r="BI153" s="41">
        <f>IF('Net Plant'!AB153&gt;0,'Gross Plant'!AE153*$AI153/12,0)</f>
        <v>0</v>
      </c>
      <c r="BJ153" s="41">
        <f>IF('Net Plant'!AC153&gt;0,'Gross Plant'!AF153*$AI153/12,0)</f>
        <v>0</v>
      </c>
      <c r="BK153" s="23">
        <f t="shared" si="246"/>
        <v>0</v>
      </c>
      <c r="BL153" s="41"/>
      <c r="BM153" s="31">
        <f>'[20]Pivot Retires'!AB102</f>
        <v>0</v>
      </c>
      <c r="BN153" s="31">
        <f>'[20]Pivot Retires'!AC102</f>
        <v>0</v>
      </c>
      <c r="BO153" s="31">
        <f>'[20]Pivot Retires'!AD102</f>
        <v>0</v>
      </c>
      <c r="BP153" s="31">
        <f>'[20]Pivot Retires'!AE102</f>
        <v>0</v>
      </c>
      <c r="BQ153" s="31">
        <f>'[20]Pivot Retires'!AF102</f>
        <v>0</v>
      </c>
      <c r="BR153" s="31">
        <f>'[20]Pivot Retires'!AG102</f>
        <v>0</v>
      </c>
      <c r="BS153" s="31">
        <f>'Gross Plant'!BQ153</f>
        <v>0</v>
      </c>
      <c r="BT153" s="41">
        <f>'Gross Plant'!BR153</f>
        <v>0</v>
      </c>
      <c r="BU153" s="41">
        <f>'Gross Plant'!BS153</f>
        <v>0</v>
      </c>
      <c r="BV153" s="41">
        <f>'Gross Plant'!BT153</f>
        <v>0</v>
      </c>
      <c r="BW153" s="41">
        <f>'Gross Plant'!BU153</f>
        <v>0</v>
      </c>
      <c r="BX153" s="41">
        <f>'Gross Plant'!BV153</f>
        <v>0</v>
      </c>
      <c r="BY153" s="41">
        <f>'Gross Plant'!BW153</f>
        <v>0</v>
      </c>
      <c r="BZ153" s="41">
        <f>'Gross Plant'!BX153</f>
        <v>0</v>
      </c>
      <c r="CA153" s="41">
        <f>'Gross Plant'!BY153</f>
        <v>0</v>
      </c>
      <c r="CB153" s="41">
        <f>'Gross Plant'!BZ153</f>
        <v>0</v>
      </c>
      <c r="CC153" s="41">
        <f>'Gross Plant'!CA153</f>
        <v>0</v>
      </c>
      <c r="CD153" s="41">
        <f>'Gross Plant'!CB153</f>
        <v>0</v>
      </c>
      <c r="CE153" s="41">
        <f>'Gross Plant'!CC153</f>
        <v>0</v>
      </c>
      <c r="CF153" s="41">
        <f>'Gross Plant'!CD153</f>
        <v>0</v>
      </c>
      <c r="CG153" s="41">
        <f>'Gross Plant'!CE153</f>
        <v>0</v>
      </c>
      <c r="CH153" s="41">
        <f>'Gross Plant'!CF153</f>
        <v>0</v>
      </c>
      <c r="CI153" s="41">
        <f>'Gross Plant'!CG153</f>
        <v>0</v>
      </c>
      <c r="CJ153" s="41">
        <f>'Gross Plant'!CH153</f>
        <v>0</v>
      </c>
      <c r="CK153" s="41">
        <f>'Gross Plant'!CI153</f>
        <v>0</v>
      </c>
      <c r="CL153" s="41">
        <f>'Gross Plant'!CJ153</f>
        <v>0</v>
      </c>
      <c r="CM153" s="41">
        <f>'Gross Plant'!CK153</f>
        <v>0</v>
      </c>
      <c r="CN153" s="41"/>
      <c r="CO153" s="31">
        <f>'[20]Pivot Transfers'!AB102</f>
        <v>0</v>
      </c>
      <c r="CP153" s="31">
        <f>'[20]Pivot Transfers'!AC102</f>
        <v>0</v>
      </c>
      <c r="CQ153" s="31">
        <f>'[20]Pivot Transfers'!AD102</f>
        <v>0</v>
      </c>
      <c r="CR153" s="31">
        <f>'[20]Pivot Transfers'!AE102</f>
        <v>0</v>
      </c>
      <c r="CS153" s="31">
        <f>'[20]Pivot Transfers'!AF102</f>
        <v>0</v>
      </c>
      <c r="CT153" s="31">
        <f>'[20]Pivot Transfers'!AG102</f>
        <v>0</v>
      </c>
      <c r="CU153" s="31">
        <v>0</v>
      </c>
      <c r="CV153" s="31">
        <v>0</v>
      </c>
      <c r="CW153" s="31">
        <v>0</v>
      </c>
      <c r="CX153" s="31">
        <v>0</v>
      </c>
      <c r="CY153" s="31">
        <v>0</v>
      </c>
      <c r="CZ153" s="3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/>
      <c r="DQ153" s="31">
        <f>'[20]Pivot COR'!AB102</f>
        <v>0</v>
      </c>
      <c r="DR153" s="31">
        <f>'[20]Pivot COR'!AC102</f>
        <v>0</v>
      </c>
      <c r="DS153" s="31">
        <f>'[20]Pivot COR'!AD102</f>
        <v>0</v>
      </c>
      <c r="DT153" s="31">
        <f>'[20]Pivot COR'!AE102</f>
        <v>0</v>
      </c>
      <c r="DU153" s="31">
        <f>'[20]Pivot COR'!AF102</f>
        <v>0</v>
      </c>
      <c r="DV153" s="31">
        <f>'[20]Pivot COR'!AG102</f>
        <v>0</v>
      </c>
      <c r="DW153" s="60">
        <f>SUM('Gross Plant'!$AH153:$AM153)/SUM('Gross Plant'!$AH$157:$AM$157)*$DW$157</f>
        <v>0</v>
      </c>
      <c r="DX153" s="60">
        <f>-SUM('Gross Plant'!$AH153:$AM153)/SUM('Gross Plant'!$AH$157:$AM$157)*'Capital Spending'!D$12*Reserve!$DW$1</f>
        <v>0</v>
      </c>
      <c r="DY153" s="60">
        <f>-SUM('Gross Plant'!$AH153:$AM153)/SUM('Gross Plant'!$AH$157:$AM$157)*'Capital Spending'!E$12*Reserve!$DW$1</f>
        <v>0</v>
      </c>
      <c r="DZ153" s="60">
        <f>-SUM('Gross Plant'!$AH153:$AM153)/SUM('Gross Plant'!$AH$157:$AM$157)*'Capital Spending'!F$12*Reserve!$DW$1</f>
        <v>0</v>
      </c>
      <c r="EA153" s="60">
        <f>-SUM('Gross Plant'!$AH153:$AM153)/SUM('Gross Plant'!$AH$157:$AM$157)*'Capital Spending'!G$12*Reserve!$DW$1</f>
        <v>0</v>
      </c>
      <c r="EB153" s="60">
        <f>-SUM('Gross Plant'!$AH153:$AM153)/SUM('Gross Plant'!$AH$157:$AM$157)*'Capital Spending'!H$12*Reserve!$DW$1</f>
        <v>0</v>
      </c>
      <c r="EC153" s="60">
        <f>-SUM('Gross Plant'!$AH153:$AM153)/SUM('Gross Plant'!$AH$157:$AM$157)*'Capital Spending'!I$12*Reserve!$DW$1</f>
        <v>0</v>
      </c>
      <c r="ED153" s="60">
        <f>-SUM('Gross Plant'!$AH153:$AM153)/SUM('Gross Plant'!$AH$157:$AM$157)*'Capital Spending'!J$12*Reserve!$DW$1</f>
        <v>0</v>
      </c>
      <c r="EE153" s="60">
        <f>-SUM('Gross Plant'!$AH153:$AM153)/SUM('Gross Plant'!$AH$157:$AM$157)*'Capital Spending'!K$12*Reserve!$DW$1</f>
        <v>0</v>
      </c>
      <c r="EF153" s="60">
        <f>-SUM('Gross Plant'!$AH153:$AM153)/SUM('Gross Plant'!$AH$157:$AM$157)*'Capital Spending'!L$12*Reserve!$DW$1</f>
        <v>0</v>
      </c>
      <c r="EG153" s="60">
        <f>-SUM('Gross Plant'!$AH153:$AM153)/SUM('Gross Plant'!$AH$157:$AM$157)*'Capital Spending'!M$12*Reserve!$DW$1</f>
        <v>0</v>
      </c>
      <c r="EH153" s="60">
        <f>-SUM('Gross Plant'!$AH153:$AM153)/SUM('Gross Plant'!$AH$157:$AM$157)*'Capital Spending'!N$12*Reserve!$DW$1</f>
        <v>0</v>
      </c>
      <c r="EI153" s="60">
        <f>-SUM('Gross Plant'!$AH153:$AM153)/SUM('Gross Plant'!$AH$157:$AM$157)*'Capital Spending'!O$12*Reserve!$DW$1</f>
        <v>0</v>
      </c>
      <c r="EJ153" s="60">
        <f>-SUM('Gross Plant'!$AH153:$AM153)/SUM('Gross Plant'!$AH$157:$AM$157)*'Capital Spending'!P$12*Reserve!$DW$1</f>
        <v>0</v>
      </c>
      <c r="EK153" s="60">
        <f>-SUM('Gross Plant'!$AH153:$AM153)/SUM('Gross Plant'!$AH$157:$AM$157)*'Capital Spending'!Q$12*Reserve!$DW$1</f>
        <v>0</v>
      </c>
      <c r="EL153" s="60">
        <f>-SUM('Gross Plant'!$AH153:$AM153)/SUM('Gross Plant'!$AH$157:$AM$157)*'Capital Spending'!R$12*Reserve!$DW$1</f>
        <v>0</v>
      </c>
      <c r="EM153" s="60">
        <f>-SUM('Gross Plant'!$AH153:$AM153)/SUM('Gross Plant'!$AH$157:$AM$157)*'Capital Spending'!S$12*Reserve!$DW$1</f>
        <v>0</v>
      </c>
      <c r="EN153" s="60">
        <f>-SUM('Gross Plant'!$AH153:$AM153)/SUM('Gross Plant'!$AH$157:$AM$157)*'Capital Spending'!T$12*Reserve!$DW$1</f>
        <v>0</v>
      </c>
      <c r="EO153" s="60">
        <f>-SUM('Gross Plant'!$AH153:$AM153)/SUM('Gross Plant'!$AH$157:$AM$157)*'Capital Spending'!U$12*Reserve!$DW$1</f>
        <v>0</v>
      </c>
      <c r="EP153" s="60">
        <f>-SUM('Gross Plant'!$AH153:$AM153)/SUM('Gross Plant'!$AH$157:$AM$157)*'Capital Spending'!V$12*Reserve!$DW$1</f>
        <v>0</v>
      </c>
      <c r="EQ153" s="60">
        <f>-SUM('Gross Plant'!$AH153:$AM153)/SUM('Gross Plant'!$AH$157:$AM$157)*'Capital Spending'!W$12*Reserve!$DW$1</f>
        <v>0</v>
      </c>
    </row>
    <row r="154" spans="1:147">
      <c r="A154" s="51"/>
      <c r="B154" t="s">
        <v>122</v>
      </c>
      <c r="C154" s="53">
        <f t="shared" si="216"/>
        <v>-6755363.977692307</v>
      </c>
      <c r="D154" s="53">
        <f t="shared" si="217"/>
        <v>-6935473.1200000001</v>
      </c>
      <c r="E154" s="72">
        <f>'[20]Pivot End Balances'!AA103</f>
        <v>-6240353.8299999982</v>
      </c>
      <c r="F154" s="41">
        <f t="shared" si="218"/>
        <v>-6620447.6799999978</v>
      </c>
      <c r="G154" s="41">
        <f t="shared" si="219"/>
        <v>-6402004.879999998</v>
      </c>
      <c r="H154" s="41">
        <f t="shared" si="220"/>
        <v>-6640818.9199999981</v>
      </c>
      <c r="I154" s="41">
        <f t="shared" si="221"/>
        <v>-6564031.8899999978</v>
      </c>
      <c r="J154" s="41">
        <f t="shared" si="222"/>
        <v>-6803762.6699999981</v>
      </c>
      <c r="K154" s="41">
        <f t="shared" si="223"/>
        <v>-6935473.1199999982</v>
      </c>
      <c r="L154" s="44">
        <f t="shared" si="224"/>
        <v>-6935473.1199999982</v>
      </c>
      <c r="M154" s="41">
        <f t="shared" si="225"/>
        <v>-6935473.1199999982</v>
      </c>
      <c r="N154" s="41">
        <f t="shared" si="226"/>
        <v>-6935473.1199999982</v>
      </c>
      <c r="O154" s="41">
        <f t="shared" si="227"/>
        <v>-6935473.1199999982</v>
      </c>
      <c r="P154" s="41">
        <f t="shared" si="228"/>
        <v>-6935473.1199999982</v>
      </c>
      <c r="Q154" s="41">
        <f t="shared" si="229"/>
        <v>-6935473.1199999982</v>
      </c>
      <c r="R154" s="41">
        <f t="shared" si="230"/>
        <v>-6935473.1199999982</v>
      </c>
      <c r="S154" s="41">
        <f t="shared" si="231"/>
        <v>-6935473.1199999982</v>
      </c>
      <c r="T154" s="41">
        <f t="shared" si="232"/>
        <v>-6935473.1199999982</v>
      </c>
      <c r="U154" s="41">
        <f t="shared" si="233"/>
        <v>-6935473.1199999982</v>
      </c>
      <c r="V154" s="41">
        <f t="shared" si="234"/>
        <v>-6935473.1199999982</v>
      </c>
      <c r="W154" s="41">
        <f t="shared" si="235"/>
        <v>-6935473.1199999982</v>
      </c>
      <c r="X154" s="41">
        <f t="shared" si="236"/>
        <v>-6935473.1199999982</v>
      </c>
      <c r="Y154" s="41">
        <f t="shared" si="237"/>
        <v>-6935473.1199999982</v>
      </c>
      <c r="Z154" s="41">
        <f t="shared" si="238"/>
        <v>-6935473.1199999982</v>
      </c>
      <c r="AA154" s="41">
        <f t="shared" si="239"/>
        <v>-6935473.1199999982</v>
      </c>
      <c r="AB154" s="41">
        <f t="shared" si="240"/>
        <v>-6935473.1199999982</v>
      </c>
      <c r="AC154" s="41">
        <f t="shared" si="241"/>
        <v>-6935473.1199999982</v>
      </c>
      <c r="AD154" s="41">
        <f t="shared" si="242"/>
        <v>-6935473.1199999982</v>
      </c>
      <c r="AE154" s="41">
        <f t="shared" si="243"/>
        <v>-6935473.1199999982</v>
      </c>
      <c r="AF154" s="41">
        <f t="shared" si="244"/>
        <v>-6935473.1199999982</v>
      </c>
      <c r="AG154" s="23">
        <f t="shared" ref="AG154" si="247">ROUND(AVERAGE(T154:AF154),0)</f>
        <v>-6935473</v>
      </c>
      <c r="AH154" s="94"/>
      <c r="AI154" s="94"/>
      <c r="AJ154" s="111">
        <f>'[20]Pivot Additions'!AB103</f>
        <v>-380093.85</v>
      </c>
      <c r="AK154" s="111">
        <f>'[20]Pivot Additions'!AC103</f>
        <v>218442.79999999993</v>
      </c>
      <c r="AL154" s="111">
        <f>'[20]Pivot Additions'!AD103</f>
        <v>-238814.0400000001</v>
      </c>
      <c r="AM154" s="111">
        <f>'[20]Pivot Additions'!AE103</f>
        <v>76787.030000000057</v>
      </c>
      <c r="AN154" s="111">
        <f>'[20]Pivot Additions'!AF103</f>
        <v>-239730.78000000012</v>
      </c>
      <c r="AO154" s="111">
        <f>'[20]Pivot Additions'!AG103</f>
        <v>-131710.44999999998</v>
      </c>
      <c r="AP154" s="44">
        <f>IF('Net Plant'!I154&gt;0,'Gross Plant'!L154*$AH154/12,0)</f>
        <v>0</v>
      </c>
      <c r="AQ154" s="41">
        <f>IF('Net Plant'!J154&gt;0,'Gross Plant'!M154*$AH154/12,0)</f>
        <v>0</v>
      </c>
      <c r="AR154" s="41">
        <f>IF('Net Plant'!K154&gt;0,'Gross Plant'!N154*$AH154/12,0)</f>
        <v>0</v>
      </c>
      <c r="AS154" s="41">
        <f>IF('Net Plant'!L154&gt;0,'Gross Plant'!O154*$AH154/12,0)</f>
        <v>0</v>
      </c>
      <c r="AT154" s="41">
        <f>IF('Net Plant'!M154&gt;0,'Gross Plant'!P154*$AH154/12,0)</f>
        <v>0</v>
      </c>
      <c r="AU154" s="41">
        <f>IF('Net Plant'!N154&gt;0,'Gross Plant'!Q154*$AH154/12,0)</f>
        <v>0</v>
      </c>
      <c r="AV154" s="41">
        <f>IF('Net Plant'!O154&gt;0,'Gross Plant'!R154*$AH154/12,0)</f>
        <v>0</v>
      </c>
      <c r="AW154" s="41">
        <f>IF('Net Plant'!P154&gt;0,'Gross Plant'!S154*$AH154/12,0)</f>
        <v>0</v>
      </c>
      <c r="AX154" s="41">
        <f>IF('Net Plant'!Q154&gt;0,'Gross Plant'!T154*$AH154/12,0)</f>
        <v>0</v>
      </c>
      <c r="AY154" s="41">
        <f>IF('Net Plant'!R154&gt;0,'Gross Plant'!U154*$AI154/12,0)</f>
        <v>0</v>
      </c>
      <c r="AZ154" s="41">
        <f>IF('Net Plant'!S154&gt;0,'Gross Plant'!V154*$AI154/12,0)</f>
        <v>0</v>
      </c>
      <c r="BA154" s="41">
        <f>IF('Net Plant'!T154&gt;0,'Gross Plant'!W154*$AI154/12,0)</f>
        <v>0</v>
      </c>
      <c r="BB154" s="41">
        <f>IF('Net Plant'!U154&gt;0,'Gross Plant'!X154*$AI154/12,0)</f>
        <v>0</v>
      </c>
      <c r="BC154" s="41">
        <f>IF('Net Plant'!V154&gt;0,'Gross Plant'!Y154*$AI154/12,0)</f>
        <v>0</v>
      </c>
      <c r="BD154" s="41">
        <f>IF('Net Plant'!W154&gt;0,'Gross Plant'!Z154*$AI154/12,0)</f>
        <v>0</v>
      </c>
      <c r="BE154" s="41">
        <f>IF('Net Plant'!X154&gt;0,'Gross Plant'!AA154*$AI154/12,0)</f>
        <v>0</v>
      </c>
      <c r="BF154" s="41">
        <f>IF('Net Plant'!Y154&gt;0,'Gross Plant'!AB154*$AI154/12,0)</f>
        <v>0</v>
      </c>
      <c r="BG154" s="41">
        <f>IF('Net Plant'!Z154&gt;0,'Gross Plant'!AC154*$AI154/12,0)</f>
        <v>0</v>
      </c>
      <c r="BH154" s="41">
        <f>IF('Net Plant'!AA154&gt;0,'Gross Plant'!AD154*$AI154/12,0)</f>
        <v>0</v>
      </c>
      <c r="BI154" s="41">
        <f>IF('Net Plant'!AB154&gt;0,'Gross Plant'!AE154*$AI154/12,0)</f>
        <v>0</v>
      </c>
      <c r="BJ154" s="41">
        <f>IF('Net Plant'!AC154&gt;0,'Gross Plant'!AF154*$AI154/12,0)</f>
        <v>0</v>
      </c>
      <c r="BK154" s="23">
        <f t="shared" si="246"/>
        <v>0</v>
      </c>
      <c r="BL154" s="41"/>
      <c r="BM154" s="31">
        <f>'[20]Pivot Retires'!AB103</f>
        <v>0</v>
      </c>
      <c r="BN154" s="31">
        <f>'[20]Pivot Retires'!AC103</f>
        <v>0</v>
      </c>
      <c r="BO154" s="31">
        <f>'[20]Pivot Retires'!AD103</f>
        <v>0</v>
      </c>
      <c r="BP154" s="31">
        <f>'[20]Pivot Retires'!AE103</f>
        <v>0</v>
      </c>
      <c r="BQ154" s="31">
        <f>'[20]Pivot Retires'!AF103</f>
        <v>0</v>
      </c>
      <c r="BR154" s="31">
        <f>'[20]Pivot Retires'!AG103</f>
        <v>0</v>
      </c>
      <c r="BS154" s="31">
        <f>'Gross Plant'!BQ154</f>
        <v>0</v>
      </c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31">
        <f>'[20]Pivot Transfers'!AB103</f>
        <v>0</v>
      </c>
      <c r="CP154" s="31">
        <f>'[20]Pivot Transfers'!AC103</f>
        <v>0</v>
      </c>
      <c r="CQ154" s="31">
        <f>'[20]Pivot Transfers'!AD103</f>
        <v>0</v>
      </c>
      <c r="CR154" s="31">
        <f>'[20]Pivot Transfers'!AE103</f>
        <v>0</v>
      </c>
      <c r="CS154" s="31">
        <f>'[20]Pivot Transfers'!AF103</f>
        <v>0</v>
      </c>
      <c r="CT154" s="31">
        <f>'[20]Pivot Transfers'!AG103</f>
        <v>0</v>
      </c>
      <c r="CU154" s="31">
        <v>0</v>
      </c>
      <c r="CV154" s="31"/>
      <c r="CW154" s="31"/>
      <c r="CX154" s="31"/>
      <c r="CY154" s="31"/>
      <c r="CZ154" s="3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31">
        <f>'[20]Pivot COR'!AB103</f>
        <v>0</v>
      </c>
      <c r="DR154" s="31">
        <f>'[20]Pivot COR'!AC103</f>
        <v>0</v>
      </c>
      <c r="DS154" s="31">
        <f>'[20]Pivot COR'!AD103</f>
        <v>0</v>
      </c>
      <c r="DT154" s="31">
        <f>'[20]Pivot COR'!AE103</f>
        <v>0</v>
      </c>
      <c r="DU154" s="31">
        <f>'[20]Pivot COR'!AF103</f>
        <v>0</v>
      </c>
      <c r="DV154" s="31">
        <f>'[20]Pivot COR'!AG103</f>
        <v>0</v>
      </c>
      <c r="DW154" s="60">
        <f>SUM('Gross Plant'!$AH154:$AM154)/SUM('Gross Plant'!$AH$157:$AM$157)*$DW$157</f>
        <v>0</v>
      </c>
      <c r="DX154" s="31"/>
      <c r="DY154" s="31"/>
      <c r="DZ154" s="31"/>
      <c r="EA154" s="31"/>
      <c r="EB154" s="31"/>
      <c r="EC154" s="31"/>
      <c r="ED154" s="31"/>
      <c r="EE154" s="31"/>
      <c r="EF154" s="3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</row>
    <row r="155" spans="1:147">
      <c r="A155" s="51"/>
      <c r="B155" t="s">
        <v>177</v>
      </c>
      <c r="C155" s="53">
        <f t="shared" ref="C155" si="248">SUM(E155:Q155)/13</f>
        <v>-400.97615384616199</v>
      </c>
      <c r="D155" s="53">
        <f t="shared" ref="D155" si="249">SUM(T155:AF155)/13</f>
        <v>-8.1854523159563541E-12</v>
      </c>
      <c r="E155" s="72">
        <f>'[20]Pivot End Balances'!AA104</f>
        <v>-7.73070496506989E-12</v>
      </c>
      <c r="F155" s="41">
        <f t="shared" ref="F155" si="250">E155+AJ155+BM155+CO155+DQ155</f>
        <v>-2744.6900000000078</v>
      </c>
      <c r="G155" s="41">
        <f t="shared" ref="G155" si="251">F155+AK155+BN155+CP155+DR155</f>
        <v>-8.1854523159563541E-12</v>
      </c>
      <c r="H155" s="41">
        <f t="shared" ref="H155" si="252">G155+AL155+BO155+CQ155+DS155</f>
        <v>-8.1854523159563541E-12</v>
      </c>
      <c r="I155" s="41">
        <f t="shared" ref="I155" si="253">H155+AM155+BP155+CR155+DT155</f>
        <v>-2468.0000000000082</v>
      </c>
      <c r="J155" s="41">
        <f t="shared" ref="J155" si="254">I155+AN155+BQ155+CS155+DU155</f>
        <v>-8.1854523159563541E-12</v>
      </c>
      <c r="K155" s="41">
        <f t="shared" ref="K155" si="255">J155+AO155+BR155+CT155+DV155</f>
        <v>-8.1854523159563541E-12</v>
      </c>
      <c r="L155" s="44">
        <f t="shared" ref="L155" si="256">K155+AP155+BS155+CU155+DW155</f>
        <v>-8.1854523159563541E-12</v>
      </c>
      <c r="M155" s="41">
        <f t="shared" ref="M155" si="257">L155+AQ155+BT155+CV155+DX155</f>
        <v>-8.1854523159563541E-12</v>
      </c>
      <c r="N155" s="41">
        <f t="shared" ref="N155" si="258">M155+AR155+BU155+CW155+DY155</f>
        <v>-8.1854523159563541E-12</v>
      </c>
      <c r="O155" s="41">
        <f t="shared" ref="O155" si="259">N155+AS155+BV155+CX155+DZ155</f>
        <v>-8.1854523159563541E-12</v>
      </c>
      <c r="P155" s="41">
        <f t="shared" ref="P155" si="260">O155+AT155+BW155+CY155+EA155</f>
        <v>-8.1854523159563541E-12</v>
      </c>
      <c r="Q155" s="41">
        <f t="shared" ref="Q155" si="261">P155+AU155+BX155+CZ155+EB155</f>
        <v>-8.1854523159563541E-12</v>
      </c>
      <c r="R155" s="41">
        <f t="shared" ref="R155" si="262">Q155+AV155+BY155+DA155+EC155</f>
        <v>-8.1854523159563541E-12</v>
      </c>
      <c r="S155" s="41">
        <f t="shared" ref="S155" si="263">R155+AW155+BZ155+DB155+ED155</f>
        <v>-8.1854523159563541E-12</v>
      </c>
      <c r="T155" s="41">
        <f t="shared" ref="T155" si="264">S155+AX155+CA155+DC155+EE155</f>
        <v>-8.1854523159563541E-12</v>
      </c>
      <c r="U155" s="41">
        <f t="shared" ref="U155" si="265">T155+AY155+CB155+DD155+EF155</f>
        <v>-8.1854523159563541E-12</v>
      </c>
      <c r="V155" s="41">
        <f t="shared" ref="V155" si="266">U155+AZ155+CC155+DE155+EG155</f>
        <v>-8.1854523159563541E-12</v>
      </c>
      <c r="W155" s="41">
        <f t="shared" ref="W155" si="267">V155+BA155+CD155+DF155+EH155</f>
        <v>-8.1854523159563541E-12</v>
      </c>
      <c r="X155" s="41">
        <f t="shared" ref="X155" si="268">W155+BB155+CE155+DG155+EI155</f>
        <v>-8.1854523159563541E-12</v>
      </c>
      <c r="Y155" s="41">
        <f t="shared" ref="Y155" si="269">X155+BC155+CF155+DH155+EJ155</f>
        <v>-8.1854523159563541E-12</v>
      </c>
      <c r="Z155" s="41">
        <f t="shared" ref="Z155" si="270">Y155+BD155+CG155+DI155+EK155</f>
        <v>-8.1854523159563541E-12</v>
      </c>
      <c r="AA155" s="41">
        <f t="shared" ref="AA155" si="271">Z155+BE155+CH155+DJ155+EL155</f>
        <v>-8.1854523159563541E-12</v>
      </c>
      <c r="AB155" s="41">
        <f t="shared" ref="AB155" si="272">AA155+BF155+CI155+DK155+EM155</f>
        <v>-8.1854523159563541E-12</v>
      </c>
      <c r="AC155" s="41">
        <f t="shared" ref="AC155" si="273">AB155+BG155+CJ155+DL155+EN155</f>
        <v>-8.1854523159563541E-12</v>
      </c>
      <c r="AD155" s="41">
        <f t="shared" ref="AD155" si="274">AC155+BH155+CK155+DM155+EO155</f>
        <v>-8.1854523159563541E-12</v>
      </c>
      <c r="AE155" s="41">
        <f t="shared" ref="AE155" si="275">AD155+BI155+CL155+DN155+EP155</f>
        <v>-8.1854523159563541E-12</v>
      </c>
      <c r="AF155" s="41">
        <f t="shared" ref="AF155" si="276">AE155+BJ155+CM155+DO155+EQ155</f>
        <v>-8.1854523159563541E-12</v>
      </c>
      <c r="AG155" s="23">
        <f t="shared" ref="AG155" si="277">ROUND(AVERAGE(T155:AF155),0)</f>
        <v>0</v>
      </c>
      <c r="AH155" s="94"/>
      <c r="AI155" s="94"/>
      <c r="AJ155" s="111">
        <f>'[20]Pivot Additions'!AB104</f>
        <v>-2744.69</v>
      </c>
      <c r="AK155" s="111">
        <f>'[20]Pivot Additions'!AC104</f>
        <v>2744.6899999999996</v>
      </c>
      <c r="AL155" s="111">
        <f>'[20]Pivot Additions'!AD104</f>
        <v>0</v>
      </c>
      <c r="AM155" s="111">
        <f>'[20]Pivot Additions'!AE104</f>
        <v>-2468</v>
      </c>
      <c r="AN155" s="111">
        <f>'[20]Pivot Additions'!AF104</f>
        <v>2468</v>
      </c>
      <c r="AO155" s="111">
        <f>'[20]Pivot Additions'!AG104</f>
        <v>0</v>
      </c>
      <c r="AP155" s="111">
        <f>('Gross Plant'!L155*Reserve!AH155)/12</f>
        <v>0</v>
      </c>
      <c r="BK155" s="23"/>
      <c r="BL155" s="41"/>
      <c r="BM155" s="31">
        <f>'[20]Pivot Retires'!AB104</f>
        <v>0</v>
      </c>
      <c r="BN155" s="31">
        <f>'[20]Pivot Retires'!AC104</f>
        <v>0</v>
      </c>
      <c r="BO155" s="31">
        <f>'[20]Pivot Retires'!AD104</f>
        <v>0</v>
      </c>
      <c r="BP155" s="31">
        <f>'[20]Pivot Retires'!AE104</f>
        <v>0</v>
      </c>
      <c r="BQ155" s="31">
        <f>'[20]Pivot Retires'!AF104</f>
        <v>0</v>
      </c>
      <c r="BR155" s="31">
        <f>'[20]Pivot Retires'!AG104</f>
        <v>0</v>
      </c>
      <c r="BS155" s="31">
        <f>'Gross Plant'!BQ155</f>
        <v>0</v>
      </c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31">
        <f>'[20]Pivot Transfers'!AB104</f>
        <v>0</v>
      </c>
      <c r="CP155" s="31">
        <f>'[20]Pivot Transfers'!AC104</f>
        <v>0</v>
      </c>
      <c r="CQ155" s="31">
        <f>'[20]Pivot Transfers'!AD104</f>
        <v>0</v>
      </c>
      <c r="CR155" s="31">
        <f>'[20]Pivot Transfers'!AE104</f>
        <v>0</v>
      </c>
      <c r="CS155" s="31">
        <f>'[20]Pivot Transfers'!AF104</f>
        <v>0</v>
      </c>
      <c r="CT155" s="31">
        <f>'[20]Pivot Transfers'!AG104</f>
        <v>0</v>
      </c>
      <c r="CU155" s="31">
        <v>0</v>
      </c>
      <c r="CV155" s="31"/>
      <c r="CW155" s="31"/>
      <c r="CX155" s="31"/>
      <c r="CY155" s="31"/>
      <c r="CZ155" s="3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31">
        <f>'[20]Pivot COR'!AB104</f>
        <v>0</v>
      </c>
      <c r="DR155" s="31">
        <f>'[20]Pivot COR'!AC104</f>
        <v>0</v>
      </c>
      <c r="DS155" s="31">
        <f>'[20]Pivot COR'!AD104</f>
        <v>0</v>
      </c>
      <c r="DT155" s="31">
        <f>'[20]Pivot COR'!AE104</f>
        <v>0</v>
      </c>
      <c r="DU155" s="31">
        <f>'[20]Pivot COR'!AF104</f>
        <v>0</v>
      </c>
      <c r="DV155" s="31">
        <f>'[20]Pivot COR'!AG104</f>
        <v>0</v>
      </c>
      <c r="DW155" s="60">
        <f>SUM('Gross Plant'!$AH155:$AM155)/SUM('Gross Plant'!$AH$157:$AM$157)*$DW$157</f>
        <v>0</v>
      </c>
      <c r="DX155" s="31"/>
      <c r="DY155" s="31"/>
      <c r="DZ155" s="31"/>
      <c r="EA155" s="31"/>
      <c r="EB155" s="31"/>
      <c r="EC155" s="31"/>
      <c r="ED155" s="31"/>
      <c r="EE155" s="31"/>
      <c r="EF155" s="3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</row>
    <row r="156" spans="1:147">
      <c r="A156" s="51"/>
      <c r="B156" s="34" t="s">
        <v>147</v>
      </c>
      <c r="C156" s="85">
        <f t="shared" si="216"/>
        <v>55184.026153846164</v>
      </c>
      <c r="D156" s="85">
        <f t="shared" si="217"/>
        <v>588054.66</v>
      </c>
      <c r="E156" s="44"/>
      <c r="F156" s="44"/>
      <c r="G156" s="44"/>
      <c r="H156" s="44"/>
      <c r="I156" s="44"/>
      <c r="J156" s="44"/>
      <c r="K156" s="44"/>
      <c r="L156" s="44">
        <f>K156+AP156+BS156+CU156+DW156</f>
        <v>34161.54</v>
      </c>
      <c r="M156" s="44">
        <f>L156+AQ156+BT156+CV156+DX156</f>
        <v>68323.08</v>
      </c>
      <c r="N156" s="44">
        <f t="shared" ref="N156:AF156" si="278">M156+AR156+BU156+CW156+DY156</f>
        <v>102484.62</v>
      </c>
      <c r="O156" s="44">
        <f t="shared" si="278"/>
        <v>136646.16</v>
      </c>
      <c r="P156" s="44">
        <f t="shared" si="278"/>
        <v>170807.7</v>
      </c>
      <c r="Q156" s="44">
        <f t="shared" si="278"/>
        <v>204969.24000000002</v>
      </c>
      <c r="R156" s="44">
        <f t="shared" si="278"/>
        <v>239130.78000000003</v>
      </c>
      <c r="S156" s="44">
        <f t="shared" si="278"/>
        <v>273292.32</v>
      </c>
      <c r="T156" s="44">
        <f t="shared" si="278"/>
        <v>307453.86</v>
      </c>
      <c r="U156" s="44">
        <f t="shared" si="278"/>
        <v>354220.66</v>
      </c>
      <c r="V156" s="44">
        <f t="shared" si="278"/>
        <v>400987.45999999996</v>
      </c>
      <c r="W156" s="44">
        <f t="shared" si="278"/>
        <v>447754.25999999995</v>
      </c>
      <c r="X156" s="44">
        <f t="shared" si="278"/>
        <v>494521.05999999994</v>
      </c>
      <c r="Y156" s="44">
        <f t="shared" si="278"/>
        <v>541287.86</v>
      </c>
      <c r="Z156" s="44">
        <f t="shared" si="278"/>
        <v>588054.66</v>
      </c>
      <c r="AA156" s="44">
        <f t="shared" si="278"/>
        <v>634821.46000000008</v>
      </c>
      <c r="AB156" s="44">
        <f t="shared" si="278"/>
        <v>681588.26000000013</v>
      </c>
      <c r="AC156" s="44">
        <f t="shared" si="278"/>
        <v>728355.06000000017</v>
      </c>
      <c r="AD156" s="44">
        <f t="shared" si="278"/>
        <v>775121.86000000022</v>
      </c>
      <c r="AE156" s="44">
        <f t="shared" si="278"/>
        <v>821888.66000000027</v>
      </c>
      <c r="AF156" s="44">
        <f t="shared" si="278"/>
        <v>868655.46000000031</v>
      </c>
      <c r="AG156" s="146">
        <f t="shared" si="245"/>
        <v>588055</v>
      </c>
      <c r="AH156" s="94"/>
      <c r="AI156" s="94"/>
      <c r="AJ156" s="44"/>
      <c r="AK156" s="44"/>
      <c r="AL156" s="44"/>
      <c r="AM156" s="44"/>
      <c r="AN156" s="44"/>
      <c r="AO156" s="44"/>
      <c r="AP156" s="44">
        <v>34161.54</v>
      </c>
      <c r="AQ156" s="44">
        <f t="shared" ref="AQ156" si="279">AP156</f>
        <v>34161.54</v>
      </c>
      <c r="AR156" s="44">
        <f t="shared" ref="AR156" si="280">AQ156</f>
        <v>34161.54</v>
      </c>
      <c r="AS156" s="44">
        <f t="shared" ref="AS156" si="281">AR156</f>
        <v>34161.54</v>
      </c>
      <c r="AT156" s="44">
        <f t="shared" ref="AT156" si="282">AS156</f>
        <v>34161.54</v>
      </c>
      <c r="AU156" s="44">
        <f t="shared" ref="AU156" si="283">AT156</f>
        <v>34161.54</v>
      </c>
      <c r="AV156" s="44">
        <f t="shared" ref="AV156" si="284">AU156</f>
        <v>34161.54</v>
      </c>
      <c r="AW156" s="44">
        <f t="shared" ref="AW156" si="285">AV156</f>
        <v>34161.54</v>
      </c>
      <c r="AX156" s="44">
        <f t="shared" ref="AX156" si="286">AW156</f>
        <v>34161.54</v>
      </c>
      <c r="AY156" s="44">
        <f>561201.6/12</f>
        <v>46766.799999999996</v>
      </c>
      <c r="AZ156" s="44">
        <f t="shared" ref="AZ156:BA156" si="287">AY156</f>
        <v>46766.799999999996</v>
      </c>
      <c r="BA156" s="44">
        <f t="shared" si="287"/>
        <v>46766.799999999996</v>
      </c>
      <c r="BB156" s="44">
        <f t="shared" ref="BB156:BJ156" si="288">BA156</f>
        <v>46766.799999999996</v>
      </c>
      <c r="BC156" s="44">
        <f t="shared" si="288"/>
        <v>46766.799999999996</v>
      </c>
      <c r="BD156" s="44">
        <f t="shared" si="288"/>
        <v>46766.799999999996</v>
      </c>
      <c r="BE156" s="44">
        <f t="shared" si="288"/>
        <v>46766.799999999996</v>
      </c>
      <c r="BF156" s="44">
        <f t="shared" si="288"/>
        <v>46766.799999999996</v>
      </c>
      <c r="BG156" s="44">
        <f t="shared" si="288"/>
        <v>46766.799999999996</v>
      </c>
      <c r="BH156" s="44">
        <f t="shared" si="288"/>
        <v>46766.799999999996</v>
      </c>
      <c r="BI156" s="44">
        <f t="shared" si="288"/>
        <v>46766.799999999996</v>
      </c>
      <c r="BJ156" s="44">
        <f t="shared" si="288"/>
        <v>46766.799999999996</v>
      </c>
      <c r="BK156" s="23">
        <f t="shared" si="246"/>
        <v>561201.6</v>
      </c>
      <c r="BL156" s="41"/>
      <c r="BM156" s="31"/>
      <c r="BN156" s="31"/>
      <c r="BO156" s="31"/>
      <c r="BP156" s="31"/>
      <c r="BQ156" s="31"/>
      <c r="BR156" s="31"/>
      <c r="BS156" s="3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41"/>
      <c r="DB156" s="41"/>
      <c r="DC156" s="41"/>
      <c r="DD156" s="41"/>
      <c r="DE156" s="41"/>
      <c r="DF156" s="41">
        <f>DE156</f>
        <v>0</v>
      </c>
      <c r="DG156" s="41">
        <f t="shared" ref="DG156:DO156" si="289">DF156</f>
        <v>0</v>
      </c>
      <c r="DH156" s="41">
        <f t="shared" si="289"/>
        <v>0</v>
      </c>
      <c r="DI156" s="41">
        <f t="shared" si="289"/>
        <v>0</v>
      </c>
      <c r="DJ156" s="41">
        <f t="shared" si="289"/>
        <v>0</v>
      </c>
      <c r="DK156" s="41">
        <f t="shared" si="289"/>
        <v>0</v>
      </c>
      <c r="DL156" s="41">
        <f t="shared" si="289"/>
        <v>0</v>
      </c>
      <c r="DM156" s="41">
        <f t="shared" si="289"/>
        <v>0</v>
      </c>
      <c r="DN156" s="41">
        <f t="shared" si="289"/>
        <v>0</v>
      </c>
      <c r="DO156" s="41">
        <f t="shared" si="289"/>
        <v>0</v>
      </c>
      <c r="DP156" s="4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</row>
    <row r="157" spans="1:147" s="2" customFormat="1">
      <c r="A157" s="2" t="s">
        <v>76</v>
      </c>
      <c r="C157" s="27">
        <f t="shared" ref="C157:AG157" si="290">SUM(C84:C156)</f>
        <v>158361047.40849593</v>
      </c>
      <c r="D157" s="27">
        <f t="shared" si="290"/>
        <v>167963071.07713363</v>
      </c>
      <c r="E157" s="27">
        <f t="shared" si="290"/>
        <v>156082015.17000008</v>
      </c>
      <c r="F157" s="27">
        <f t="shared" si="290"/>
        <v>156476421.98000005</v>
      </c>
      <c r="G157" s="27">
        <f t="shared" si="290"/>
        <v>157188954.71000004</v>
      </c>
      <c r="H157" s="27">
        <f t="shared" si="290"/>
        <v>157623078.12000006</v>
      </c>
      <c r="I157" s="27">
        <f t="shared" si="290"/>
        <v>157381931.13000005</v>
      </c>
      <c r="J157" s="27">
        <f t="shared" si="290"/>
        <v>157838881.09000006</v>
      </c>
      <c r="K157" s="27">
        <f t="shared" si="290"/>
        <v>158312638.94000003</v>
      </c>
      <c r="L157" s="27">
        <f t="shared" si="290"/>
        <v>157903919.0722554</v>
      </c>
      <c r="M157" s="27">
        <f t="shared" si="290"/>
        <v>158693413.6705367</v>
      </c>
      <c r="N157" s="27">
        <f t="shared" si="290"/>
        <v>159374797.54641661</v>
      </c>
      <c r="O157" s="27">
        <f t="shared" si="290"/>
        <v>159800195.42947286</v>
      </c>
      <c r="P157" s="27">
        <f t="shared" si="290"/>
        <v>160630979.66572884</v>
      </c>
      <c r="Q157" s="27">
        <f t="shared" si="290"/>
        <v>161386389.78603658</v>
      </c>
      <c r="R157" s="27">
        <f t="shared" si="290"/>
        <v>162081266.23634523</v>
      </c>
      <c r="S157" s="27">
        <f t="shared" si="290"/>
        <v>162718283.65772939</v>
      </c>
      <c r="T157" s="27">
        <f t="shared" si="290"/>
        <v>163156902.0806838</v>
      </c>
      <c r="U157" s="27">
        <f t="shared" si="290"/>
        <v>163644640.98075294</v>
      </c>
      <c r="V157" s="27">
        <f t="shared" si="290"/>
        <v>164126994.4388245</v>
      </c>
      <c r="W157" s="27">
        <f t="shared" si="290"/>
        <v>164892589.72498113</v>
      </c>
      <c r="X157" s="27">
        <f t="shared" si="290"/>
        <v>165402653.67700955</v>
      </c>
      <c r="Y157" s="27">
        <f t="shared" si="290"/>
        <v>166755738.93123108</v>
      </c>
      <c r="Z157" s="27">
        <f t="shared" si="290"/>
        <v>167889630.34779051</v>
      </c>
      <c r="AA157" s="27">
        <f t="shared" si="290"/>
        <v>168769252.02100483</v>
      </c>
      <c r="AB157" s="27">
        <f t="shared" si="290"/>
        <v>169804967.72967181</v>
      </c>
      <c r="AC157" s="27">
        <f t="shared" si="290"/>
        <v>170823035.16993979</v>
      </c>
      <c r="AD157" s="27">
        <f t="shared" si="290"/>
        <v>171740694.89468643</v>
      </c>
      <c r="AE157" s="27">
        <f t="shared" si="290"/>
        <v>172820364.63686982</v>
      </c>
      <c r="AF157" s="27">
        <f t="shared" si="290"/>
        <v>173692459.36929008</v>
      </c>
      <c r="AG157" s="27">
        <f t="shared" si="290"/>
        <v>167963070</v>
      </c>
      <c r="AH157" s="35"/>
      <c r="AI157" s="35"/>
      <c r="AJ157" s="25">
        <f t="shared" ref="AJ157:BK157" si="291">SUM(AJ84:AJ156)</f>
        <v>1022853.9600000003</v>
      </c>
      <c r="AK157" s="26">
        <f t="shared" si="291"/>
        <v>1637127.8600000003</v>
      </c>
      <c r="AL157" s="26">
        <f t="shared" si="291"/>
        <v>1184574.8999999999</v>
      </c>
      <c r="AM157" s="26">
        <f t="shared" si="291"/>
        <v>1501107.8900000004</v>
      </c>
      <c r="AN157" s="26">
        <f t="shared" si="291"/>
        <v>1231235.8600000003</v>
      </c>
      <c r="AO157" s="26">
        <f t="shared" si="291"/>
        <v>1367846.9600000007</v>
      </c>
      <c r="AP157" s="26">
        <f t="shared" si="291"/>
        <v>1508965.084185225</v>
      </c>
      <c r="AQ157" s="26">
        <f t="shared" si="291"/>
        <v>1520085.7397799673</v>
      </c>
      <c r="AR157" s="26">
        <f t="shared" si="291"/>
        <v>1533049.3216889354</v>
      </c>
      <c r="AS157" s="26">
        <f t="shared" si="291"/>
        <v>1550169.9825212953</v>
      </c>
      <c r="AT157" s="26">
        <f t="shared" si="291"/>
        <v>1561289.3283189626</v>
      </c>
      <c r="AU157" s="26">
        <f t="shared" si="291"/>
        <v>1573745.5795465559</v>
      </c>
      <c r="AV157" s="26">
        <f t="shared" si="291"/>
        <v>1587330.0157264865</v>
      </c>
      <c r="AW157" s="26">
        <f t="shared" si="291"/>
        <v>1602018.7337157296</v>
      </c>
      <c r="AX157" s="26">
        <f t="shared" si="291"/>
        <v>1620001.089390177</v>
      </c>
      <c r="AY157" s="26">
        <f t="shared" si="291"/>
        <v>1468364.4540760641</v>
      </c>
      <c r="AZ157" s="26">
        <f t="shared" si="291"/>
        <v>1482021.7007027483</v>
      </c>
      <c r="BA157" s="26">
        <f t="shared" si="291"/>
        <v>1491944.9290166048</v>
      </c>
      <c r="BB157" s="26">
        <f t="shared" si="291"/>
        <v>1505544.9707150382</v>
      </c>
      <c r="BC157" s="26">
        <f t="shared" si="291"/>
        <v>1507656.6915348102</v>
      </c>
      <c r="BD157" s="26">
        <f t="shared" si="291"/>
        <v>1512833.7175127282</v>
      </c>
      <c r="BE157" s="26">
        <f t="shared" si="291"/>
        <v>1521604.3428820323</v>
      </c>
      <c r="BF157" s="26">
        <f t="shared" si="291"/>
        <v>1528334.3904549964</v>
      </c>
      <c r="BG157" s="26">
        <f t="shared" si="291"/>
        <v>1535402.1022882196</v>
      </c>
      <c r="BH157" s="26">
        <f t="shared" si="291"/>
        <v>1543958.4571727242</v>
      </c>
      <c r="BI157" s="26">
        <f t="shared" si="291"/>
        <v>1550389.3240822086</v>
      </c>
      <c r="BJ157" s="26">
        <f t="shared" si="291"/>
        <v>1559784.3881955</v>
      </c>
      <c r="BK157" s="47">
        <f t="shared" si="291"/>
        <v>18207839.46863367</v>
      </c>
      <c r="BL157" s="3"/>
      <c r="BM157" s="25">
        <f t="shared" ref="BM157:CM157" si="292">SUM(BM84:BM156)</f>
        <v>-216873.90999999997</v>
      </c>
      <c r="BN157" s="26">
        <f t="shared" si="292"/>
        <v>-499722.59000000008</v>
      </c>
      <c r="BO157" s="26">
        <f t="shared" si="292"/>
        <v>-734524.12000000011</v>
      </c>
      <c r="BP157" s="26">
        <f t="shared" si="292"/>
        <v>-1388143.0899999999</v>
      </c>
      <c r="BQ157" s="26">
        <f t="shared" si="292"/>
        <v>-734165.86</v>
      </c>
      <c r="BR157" s="26">
        <f t="shared" si="292"/>
        <v>-783504.53999999992</v>
      </c>
      <c r="BS157" s="26">
        <f t="shared" si="292"/>
        <v>-1917684.9519298438</v>
      </c>
      <c r="BT157" s="26">
        <f t="shared" si="292"/>
        <v>-730591.14149869338</v>
      </c>
      <c r="BU157" s="26">
        <f t="shared" si="292"/>
        <v>-851665.44580903498</v>
      </c>
      <c r="BV157" s="26">
        <f t="shared" si="292"/>
        <v>-1124772.0994650165</v>
      </c>
      <c r="BW157" s="26">
        <f t="shared" si="292"/>
        <v>-730505.09206285514</v>
      </c>
      <c r="BX157" s="26">
        <f t="shared" si="292"/>
        <v>-818335.45923895086</v>
      </c>
      <c r="BY157" s="26">
        <f t="shared" si="292"/>
        <v>-892453.56541785947</v>
      </c>
      <c r="BZ157" s="26">
        <f t="shared" si="292"/>
        <v>-965001.31233155809</v>
      </c>
      <c r="CA157" s="26">
        <f t="shared" si="292"/>
        <v>-1181382.666435719</v>
      </c>
      <c r="CB157" s="26">
        <f t="shared" si="292"/>
        <v>-980625.55400689447</v>
      </c>
      <c r="CC157" s="26">
        <f t="shared" si="292"/>
        <v>-999668.24263131432</v>
      </c>
      <c r="CD157" s="26">
        <f t="shared" si="292"/>
        <v>-726349.64285991469</v>
      </c>
      <c r="CE157" s="26">
        <f t="shared" si="292"/>
        <v>-995481.018686597</v>
      </c>
      <c r="CF157" s="26">
        <f t="shared" si="292"/>
        <v>-154571.43731336828</v>
      </c>
      <c r="CG157" s="26">
        <f t="shared" si="292"/>
        <v>-378942.30095325148</v>
      </c>
      <c r="CH157" s="26">
        <f t="shared" si="292"/>
        <v>-641982.66966773744</v>
      </c>
      <c r="CI157" s="26">
        <f t="shared" si="292"/>
        <v>-492618.6817880079</v>
      </c>
      <c r="CJ157" s="26">
        <f t="shared" si="292"/>
        <v>-517334.66202019301</v>
      </c>
      <c r="CK157" s="26">
        <f t="shared" si="292"/>
        <v>-626298.73242605606</v>
      </c>
      <c r="CL157" s="26">
        <f t="shared" si="292"/>
        <v>-470719.58189875877</v>
      </c>
      <c r="CM157" s="26">
        <f t="shared" si="292"/>
        <v>-687689.65577524225</v>
      </c>
      <c r="CN157" s="3"/>
      <c r="CO157" s="30">
        <f t="shared" ref="CO157:DO157" si="293">SUM(CO84:CO156)</f>
        <v>0</v>
      </c>
      <c r="CP157" s="27">
        <f t="shared" si="293"/>
        <v>0</v>
      </c>
      <c r="CQ157" s="27">
        <f t="shared" si="293"/>
        <v>0</v>
      </c>
      <c r="CR157" s="27">
        <f t="shared" si="293"/>
        <v>0</v>
      </c>
      <c r="CS157" s="27">
        <f t="shared" si="293"/>
        <v>0</v>
      </c>
      <c r="CT157" s="27">
        <f t="shared" si="293"/>
        <v>0</v>
      </c>
      <c r="CU157" s="27">
        <f t="shared" si="293"/>
        <v>0</v>
      </c>
      <c r="CV157" s="27">
        <f t="shared" si="293"/>
        <v>0</v>
      </c>
      <c r="CW157" s="27">
        <f t="shared" si="293"/>
        <v>0</v>
      </c>
      <c r="CX157" s="27">
        <f t="shared" si="293"/>
        <v>0</v>
      </c>
      <c r="CY157" s="27">
        <f t="shared" si="293"/>
        <v>0</v>
      </c>
      <c r="CZ157" s="27">
        <f t="shared" si="293"/>
        <v>0</v>
      </c>
      <c r="DA157" s="27">
        <f t="shared" si="293"/>
        <v>0</v>
      </c>
      <c r="DB157" s="27">
        <f t="shared" si="293"/>
        <v>0</v>
      </c>
      <c r="DC157" s="27">
        <f t="shared" si="293"/>
        <v>0</v>
      </c>
      <c r="DD157" s="27">
        <f t="shared" si="293"/>
        <v>0</v>
      </c>
      <c r="DE157" s="27">
        <f t="shared" si="293"/>
        <v>0</v>
      </c>
      <c r="DF157" s="27">
        <f t="shared" si="293"/>
        <v>0</v>
      </c>
      <c r="DG157" s="27">
        <f t="shared" si="293"/>
        <v>0</v>
      </c>
      <c r="DH157" s="27">
        <f t="shared" si="293"/>
        <v>0</v>
      </c>
      <c r="DI157" s="27">
        <f t="shared" si="293"/>
        <v>0</v>
      </c>
      <c r="DJ157" s="27">
        <f t="shared" si="293"/>
        <v>0</v>
      </c>
      <c r="DK157" s="27">
        <f t="shared" si="293"/>
        <v>0</v>
      </c>
      <c r="DL157" s="27">
        <f t="shared" si="293"/>
        <v>0</v>
      </c>
      <c r="DM157" s="27">
        <f t="shared" si="293"/>
        <v>0</v>
      </c>
      <c r="DN157" s="27">
        <f t="shared" si="293"/>
        <v>0</v>
      </c>
      <c r="DO157" s="27">
        <f t="shared" si="293"/>
        <v>0</v>
      </c>
      <c r="DP157" s="3"/>
      <c r="DQ157" s="30">
        <f t="shared" ref="DQ157:EQ157" si="294">SUM(DQ84:DQ156)</f>
        <v>-411573.24</v>
      </c>
      <c r="DR157" s="27">
        <f t="shared" si="294"/>
        <v>-424872.54000000004</v>
      </c>
      <c r="DS157" s="27">
        <f t="shared" si="294"/>
        <v>-15927.37</v>
      </c>
      <c r="DT157" s="27">
        <f t="shared" si="294"/>
        <v>-354111.79</v>
      </c>
      <c r="DU157" s="27">
        <f t="shared" si="294"/>
        <v>-40120.04</v>
      </c>
      <c r="DV157" s="27">
        <f t="shared" si="294"/>
        <v>-110584.57000000002</v>
      </c>
      <c r="DW157" s="27">
        <f>'[23]KY-CapEx'!$R$21*DW1*-1</f>
        <v>0</v>
      </c>
      <c r="DX157" s="27">
        <f t="shared" si="294"/>
        <v>0</v>
      </c>
      <c r="DY157" s="27">
        <f t="shared" si="294"/>
        <v>0</v>
      </c>
      <c r="DZ157" s="27">
        <f t="shared" si="294"/>
        <v>0</v>
      </c>
      <c r="EA157" s="27">
        <f t="shared" si="294"/>
        <v>0</v>
      </c>
      <c r="EB157" s="27">
        <f t="shared" si="294"/>
        <v>0</v>
      </c>
      <c r="EC157" s="27">
        <f t="shared" si="294"/>
        <v>0</v>
      </c>
      <c r="ED157" s="27">
        <f t="shared" si="294"/>
        <v>0</v>
      </c>
      <c r="EE157" s="27">
        <f t="shared" si="294"/>
        <v>0</v>
      </c>
      <c r="EF157" s="27">
        <f t="shared" si="294"/>
        <v>0</v>
      </c>
      <c r="EG157" s="27">
        <f t="shared" si="294"/>
        <v>0</v>
      </c>
      <c r="EH157" s="27">
        <f t="shared" si="294"/>
        <v>0</v>
      </c>
      <c r="EI157" s="27">
        <f t="shared" si="294"/>
        <v>0</v>
      </c>
      <c r="EJ157" s="27">
        <f t="shared" si="294"/>
        <v>0</v>
      </c>
      <c r="EK157" s="27">
        <f t="shared" si="294"/>
        <v>0</v>
      </c>
      <c r="EL157" s="27">
        <f t="shared" si="294"/>
        <v>0</v>
      </c>
      <c r="EM157" s="27">
        <f t="shared" si="294"/>
        <v>0</v>
      </c>
      <c r="EN157" s="27">
        <f t="shared" si="294"/>
        <v>0</v>
      </c>
      <c r="EO157" s="27">
        <f t="shared" si="294"/>
        <v>0</v>
      </c>
      <c r="EP157" s="27">
        <f t="shared" si="294"/>
        <v>0</v>
      </c>
      <c r="EQ157" s="27">
        <f t="shared" si="294"/>
        <v>0</v>
      </c>
    </row>
    <row r="158" spans="1:147">
      <c r="E158" s="65">
        <f>'[22]major ratebase items'!E$49</f>
        <v>-156082015.17000002</v>
      </c>
      <c r="F158" s="65">
        <f>'[22]major ratebase items'!F$49</f>
        <v>-156476421.98000002</v>
      </c>
      <c r="G158" s="65">
        <f>'[22]major ratebase items'!G$49</f>
        <v>-157188954.71000001</v>
      </c>
      <c r="H158" s="65">
        <f>'[22]major ratebase items'!H$49</f>
        <v>-157623078.12</v>
      </c>
      <c r="I158" s="65">
        <f>'[22]major ratebase items'!I$49</f>
        <v>-157381931.13</v>
      </c>
      <c r="J158" s="65">
        <f>'[22]major ratebase items'!J$49</f>
        <v>-157838881.09</v>
      </c>
      <c r="K158" s="65">
        <f>'[22]major ratebase items'!K$49</f>
        <v>-158312638.94</v>
      </c>
      <c r="L158" s="79">
        <v>-157626869.14999998</v>
      </c>
      <c r="M158" s="65">
        <v>-156082015.17000002</v>
      </c>
      <c r="N158" s="65" t="s">
        <v>200</v>
      </c>
      <c r="O158" s="65" t="s">
        <v>200</v>
      </c>
      <c r="P158" s="65" t="s">
        <v>200</v>
      </c>
      <c r="Q158" s="65" t="s">
        <v>200</v>
      </c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</row>
    <row r="159" spans="1:147">
      <c r="E159" s="108">
        <f>E157+E158</f>
        <v>0</v>
      </c>
      <c r="F159" s="108">
        <f t="shared" ref="F159:Q159" si="295">F157+F158</f>
        <v>0</v>
      </c>
      <c r="G159" s="108">
        <f t="shared" si="295"/>
        <v>0</v>
      </c>
      <c r="H159" s="108">
        <f t="shared" si="295"/>
        <v>0</v>
      </c>
      <c r="I159" s="108">
        <f t="shared" si="295"/>
        <v>0</v>
      </c>
      <c r="J159" s="108">
        <f t="shared" si="295"/>
        <v>0</v>
      </c>
      <c r="K159" s="108">
        <f t="shared" si="295"/>
        <v>0</v>
      </c>
      <c r="L159" s="108">
        <f t="shared" si="295"/>
        <v>277049.92225542665</v>
      </c>
      <c r="M159" s="66">
        <f t="shared" si="295"/>
        <v>2611398.5005366802</v>
      </c>
      <c r="N159" s="66">
        <f t="shared" si="295"/>
        <v>159374797.54641661</v>
      </c>
      <c r="O159" s="66">
        <f t="shared" si="295"/>
        <v>159800195.42947286</v>
      </c>
      <c r="P159" s="66">
        <f t="shared" si="295"/>
        <v>160630979.66572884</v>
      </c>
      <c r="Q159" s="66">
        <f t="shared" si="295"/>
        <v>161386389.78603658</v>
      </c>
      <c r="AH159" s="46" t="s">
        <v>126</v>
      </c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</row>
    <row r="160" spans="1:147">
      <c r="B160" s="46" t="s">
        <v>198</v>
      </c>
      <c r="AH160" s="147">
        <v>1.54E-2</v>
      </c>
      <c r="AI160" s="147">
        <v>1.54E-2</v>
      </c>
      <c r="AJ160" s="141">
        <f>(AJ37+AJ40+AJ44+SUM(AJ53:AJ55))*$AH$160</f>
        <v>509.8339400000001</v>
      </c>
      <c r="AY160" s="3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3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</row>
    <row r="161" spans="1:147">
      <c r="B161" s="46" t="s">
        <v>199</v>
      </c>
      <c r="AH161" s="147">
        <v>1.0800000000000001E-2</v>
      </c>
      <c r="AI161" s="147">
        <v>1.0800000000000001E-2</v>
      </c>
      <c r="AJ161" s="41">
        <f>(AJ8+AJ13)*$AH$161</f>
        <v>616.40330400000005</v>
      </c>
      <c r="AY161" s="3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3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</row>
    <row r="162" spans="1:147">
      <c r="B162" s="2" t="s">
        <v>9</v>
      </c>
      <c r="C162" s="19">
        <f>C32*$AH$162</f>
        <v>6250558.5340300957</v>
      </c>
      <c r="D162" s="19">
        <f t="shared" ref="D162:AG162" si="296">D32*$AH$162</f>
        <v>6943275.9977510963</v>
      </c>
      <c r="E162" s="19">
        <f t="shared" si="296"/>
        <v>6260979.2302651517</v>
      </c>
      <c r="F162" s="19">
        <f t="shared" si="296"/>
        <v>6300839.8385180384</v>
      </c>
      <c r="G162" s="19">
        <f t="shared" si="296"/>
        <v>6359571.9089572383</v>
      </c>
      <c r="H162" s="19">
        <f t="shared" si="296"/>
        <v>6420257.8499794723</v>
      </c>
      <c r="I162" s="19">
        <f t="shared" si="296"/>
        <v>6481402.8688621428</v>
      </c>
      <c r="J162" s="19">
        <f t="shared" si="296"/>
        <v>5984409.656197492</v>
      </c>
      <c r="K162" s="19">
        <f t="shared" si="296"/>
        <v>6037311.0105775455</v>
      </c>
      <c r="L162" s="19">
        <f t="shared" si="296"/>
        <v>6091542.22899458</v>
      </c>
      <c r="M162" s="19">
        <f t="shared" si="296"/>
        <v>6147831.5832307441</v>
      </c>
      <c r="N162" s="19">
        <f t="shared" si="296"/>
        <v>6204936.8675401881</v>
      </c>
      <c r="O162" s="19">
        <f t="shared" si="296"/>
        <v>6263425.8070036778</v>
      </c>
      <c r="P162" s="19">
        <f t="shared" si="296"/>
        <v>6322549.3700112691</v>
      </c>
      <c r="Q162" s="19">
        <f t="shared" si="296"/>
        <v>6382202.7222536914</v>
      </c>
      <c r="R162" s="19">
        <f t="shared" si="296"/>
        <v>6442338.8936466379</v>
      </c>
      <c r="S162" s="19">
        <f t="shared" si="296"/>
        <v>6502799.8612809591</v>
      </c>
      <c r="T162" s="19">
        <f t="shared" si="296"/>
        <v>6563624.5951788491</v>
      </c>
      <c r="U162" s="19">
        <f t="shared" si="296"/>
        <v>6625112.2861516234</v>
      </c>
      <c r="V162" s="19">
        <f t="shared" si="296"/>
        <v>6686803.8828531392</v>
      </c>
      <c r="W162" s="19">
        <f t="shared" si="296"/>
        <v>6748878.9586468209</v>
      </c>
      <c r="X162" s="19">
        <f t="shared" si="296"/>
        <v>6811346.3712667581</v>
      </c>
      <c r="Y162" s="19">
        <f t="shared" si="296"/>
        <v>6874265.9104928197</v>
      </c>
      <c r="Z162" s="19">
        <f t="shared" si="296"/>
        <v>6938001.2921530679</v>
      </c>
      <c r="AA162" s="19">
        <f t="shared" si="296"/>
        <v>7003120.1803488918</v>
      </c>
      <c r="AB162" s="19">
        <f t="shared" si="296"/>
        <v>7068873.6239238689</v>
      </c>
      <c r="AC162" s="19">
        <f t="shared" si="296"/>
        <v>7135156.7998289866</v>
      </c>
      <c r="AD162" s="19">
        <f t="shared" si="296"/>
        <v>7201922.7430249974</v>
      </c>
      <c r="AE162" s="19">
        <f t="shared" si="296"/>
        <v>7269013.4475760031</v>
      </c>
      <c r="AF162" s="19">
        <f t="shared" si="296"/>
        <v>7336467.8793184245</v>
      </c>
      <c r="AG162" s="19">
        <f t="shared" si="296"/>
        <v>6943276.1951326765</v>
      </c>
      <c r="AH162" s="147">
        <v>5.2575879716356848E-2</v>
      </c>
      <c r="AI162" s="147">
        <v>5.2575879716356848E-2</v>
      </c>
      <c r="AJ162" s="19">
        <f>(AJ32-(AJ8+AJ13))*$AH$162</f>
        <v>55730.923032296014</v>
      </c>
      <c r="AK162" s="19">
        <f t="shared" ref="AK162:CU162" si="297">AK32*$AH$162</f>
        <v>58732.070439199837</v>
      </c>
      <c r="AL162" s="19">
        <f t="shared" si="297"/>
        <v>60685.941022234423</v>
      </c>
      <c r="AM162" s="19">
        <f t="shared" si="297"/>
        <v>61145.018882671342</v>
      </c>
      <c r="AN162" s="19">
        <f t="shared" si="297"/>
        <v>53769.418957285379</v>
      </c>
      <c r="AO162" s="19">
        <f t="shared" si="297"/>
        <v>52944.82201436683</v>
      </c>
      <c r="AP162" s="19">
        <f t="shared" si="297"/>
        <v>54231.21841703495</v>
      </c>
      <c r="AQ162" s="19">
        <f t="shared" si="297"/>
        <v>56289.35423616472</v>
      </c>
      <c r="AR162" s="19">
        <f t="shared" si="297"/>
        <v>57105.284309442686</v>
      </c>
      <c r="AS162" s="19">
        <f t="shared" si="297"/>
        <v>58488.939463490438</v>
      </c>
      <c r="AT162" s="19">
        <f t="shared" si="297"/>
        <v>59123.563007591591</v>
      </c>
      <c r="AU162" s="19">
        <f t="shared" si="297"/>
        <v>59653.352242421919</v>
      </c>
      <c r="AV162" s="19">
        <f t="shared" si="297"/>
        <v>60136.171392945784</v>
      </c>
      <c r="AW162" s="19">
        <f t="shared" si="297"/>
        <v>60460.96763432146</v>
      </c>
      <c r="AX162" s="19">
        <f t="shared" si="297"/>
        <v>60824.733897890343</v>
      </c>
      <c r="AY162" s="19">
        <f t="shared" si="297"/>
        <v>61487.690972775112</v>
      </c>
      <c r="AZ162" s="19">
        <f t="shared" si="297"/>
        <v>61691.596701515635</v>
      </c>
      <c r="BA162" s="19">
        <f t="shared" si="297"/>
        <v>62075.075793681601</v>
      </c>
      <c r="BB162" s="19">
        <f t="shared" si="297"/>
        <v>62467.412619937801</v>
      </c>
      <c r="BC162" s="19">
        <f t="shared" si="297"/>
        <v>62919.539226062014</v>
      </c>
      <c r="BD162" s="19">
        <f t="shared" si="297"/>
        <v>63735.381660248204</v>
      </c>
      <c r="BE162" s="19">
        <f t="shared" si="297"/>
        <v>65118.888195823602</v>
      </c>
      <c r="BF162" s="19">
        <f t="shared" si="297"/>
        <v>65753.443574976758</v>
      </c>
      <c r="BG162" s="19">
        <f t="shared" si="297"/>
        <v>66283.175905117692</v>
      </c>
      <c r="BH162" s="19">
        <f t="shared" si="297"/>
        <v>66765.943196011372</v>
      </c>
      <c r="BI162" s="19">
        <f t="shared" si="297"/>
        <v>67090.704551005823</v>
      </c>
      <c r="BJ162" s="19">
        <f t="shared" si="297"/>
        <v>67454.431742421351</v>
      </c>
      <c r="BK162" s="19">
        <f t="shared" si="297"/>
        <v>772843.28413957683</v>
      </c>
      <c r="BL162" s="19">
        <f t="shared" si="297"/>
        <v>0</v>
      </c>
      <c r="BM162" s="19">
        <f t="shared" si="297"/>
        <v>-18871.046311104437</v>
      </c>
      <c r="BN162" s="19">
        <f t="shared" si="297"/>
        <v>0</v>
      </c>
      <c r="BO162" s="19">
        <f t="shared" si="297"/>
        <v>0</v>
      </c>
      <c r="BP162" s="19">
        <f t="shared" si="297"/>
        <v>0</v>
      </c>
      <c r="BQ162" s="19">
        <f t="shared" si="297"/>
        <v>-550762.63162193657</v>
      </c>
      <c r="BR162" s="19">
        <f t="shared" si="297"/>
        <v>0</v>
      </c>
      <c r="BS162" s="19">
        <f t="shared" si="297"/>
        <v>0</v>
      </c>
      <c r="BT162" s="19">
        <f t="shared" si="297"/>
        <v>0</v>
      </c>
      <c r="BU162" s="19">
        <f t="shared" si="297"/>
        <v>0</v>
      </c>
      <c r="BV162" s="19">
        <f t="shared" si="297"/>
        <v>0</v>
      </c>
      <c r="BW162" s="19">
        <f t="shared" si="297"/>
        <v>0</v>
      </c>
      <c r="BX162" s="19">
        <f t="shared" si="297"/>
        <v>0</v>
      </c>
      <c r="BY162" s="19">
        <f t="shared" si="297"/>
        <v>0</v>
      </c>
      <c r="BZ162" s="19">
        <f t="shared" si="297"/>
        <v>0</v>
      </c>
      <c r="CA162" s="19">
        <f t="shared" si="297"/>
        <v>0</v>
      </c>
      <c r="CB162" s="19">
        <f t="shared" si="297"/>
        <v>0</v>
      </c>
      <c r="CC162" s="19">
        <f t="shared" si="297"/>
        <v>0</v>
      </c>
      <c r="CD162" s="19">
        <f t="shared" si="297"/>
        <v>0</v>
      </c>
      <c r="CE162" s="19">
        <f t="shared" si="297"/>
        <v>0</v>
      </c>
      <c r="CF162" s="19">
        <f t="shared" si="297"/>
        <v>0</v>
      </c>
      <c r="CG162" s="19">
        <f t="shared" si="297"/>
        <v>0</v>
      </c>
      <c r="CH162" s="19">
        <f t="shared" si="297"/>
        <v>0</v>
      </c>
      <c r="CI162" s="19">
        <f t="shared" si="297"/>
        <v>0</v>
      </c>
      <c r="CJ162" s="19">
        <f t="shared" si="297"/>
        <v>0</v>
      </c>
      <c r="CK162" s="19">
        <f t="shared" si="297"/>
        <v>0</v>
      </c>
      <c r="CL162" s="19">
        <f t="shared" si="297"/>
        <v>0</v>
      </c>
      <c r="CM162" s="19">
        <f t="shared" si="297"/>
        <v>0</v>
      </c>
      <c r="CN162" s="19">
        <f t="shared" si="297"/>
        <v>0</v>
      </c>
      <c r="CO162" s="19">
        <f t="shared" si="297"/>
        <v>0</v>
      </c>
      <c r="CP162" s="19">
        <f t="shared" si="297"/>
        <v>0</v>
      </c>
      <c r="CQ162" s="19">
        <f t="shared" si="297"/>
        <v>0</v>
      </c>
      <c r="CR162" s="19">
        <f t="shared" si="297"/>
        <v>0</v>
      </c>
      <c r="CS162" s="19">
        <f t="shared" si="297"/>
        <v>0</v>
      </c>
      <c r="CT162" s="19">
        <f t="shared" si="297"/>
        <v>-43.467634314295189</v>
      </c>
      <c r="CU162" s="19">
        <f t="shared" si="297"/>
        <v>0</v>
      </c>
      <c r="CV162" s="19">
        <f t="shared" ref="CV162:EQ162" si="298">CV32*$AH$162</f>
        <v>0</v>
      </c>
      <c r="CW162" s="19">
        <f t="shared" si="298"/>
        <v>0</v>
      </c>
      <c r="CX162" s="19">
        <f t="shared" si="298"/>
        <v>0</v>
      </c>
      <c r="CY162" s="19">
        <f t="shared" si="298"/>
        <v>0</v>
      </c>
      <c r="CZ162" s="19">
        <f t="shared" si="298"/>
        <v>0</v>
      </c>
      <c r="DA162" s="19">
        <f t="shared" si="298"/>
        <v>0</v>
      </c>
      <c r="DB162" s="19">
        <f t="shared" si="298"/>
        <v>0</v>
      </c>
      <c r="DC162" s="19">
        <f t="shared" si="298"/>
        <v>0</v>
      </c>
      <c r="DD162" s="19">
        <f t="shared" si="298"/>
        <v>0</v>
      </c>
      <c r="DE162" s="19">
        <f t="shared" si="298"/>
        <v>0</v>
      </c>
      <c r="DF162" s="19">
        <f t="shared" si="298"/>
        <v>0</v>
      </c>
      <c r="DG162" s="19">
        <f t="shared" si="298"/>
        <v>0</v>
      </c>
      <c r="DH162" s="19">
        <f t="shared" si="298"/>
        <v>0</v>
      </c>
      <c r="DI162" s="19">
        <f t="shared" si="298"/>
        <v>0</v>
      </c>
      <c r="DJ162" s="19">
        <f t="shared" si="298"/>
        <v>0</v>
      </c>
      <c r="DK162" s="19">
        <f t="shared" si="298"/>
        <v>0</v>
      </c>
      <c r="DL162" s="19">
        <f t="shared" si="298"/>
        <v>0</v>
      </c>
      <c r="DM162" s="19">
        <f t="shared" si="298"/>
        <v>0</v>
      </c>
      <c r="DN162" s="19">
        <f t="shared" si="298"/>
        <v>0</v>
      </c>
      <c r="DO162" s="19">
        <f t="shared" si="298"/>
        <v>0</v>
      </c>
      <c r="DP162" s="19">
        <f t="shared" si="298"/>
        <v>0</v>
      </c>
      <c r="DQ162" s="19">
        <f t="shared" si="298"/>
        <v>0</v>
      </c>
      <c r="DR162" s="19">
        <f t="shared" si="298"/>
        <v>0</v>
      </c>
      <c r="DS162" s="19">
        <f t="shared" si="298"/>
        <v>0</v>
      </c>
      <c r="DT162" s="19">
        <f t="shared" si="298"/>
        <v>0</v>
      </c>
      <c r="DU162" s="19">
        <f t="shared" si="298"/>
        <v>0</v>
      </c>
      <c r="DV162" s="19">
        <f t="shared" si="298"/>
        <v>0</v>
      </c>
      <c r="DW162" s="19">
        <f t="shared" si="298"/>
        <v>0</v>
      </c>
      <c r="DX162" s="19">
        <f t="shared" si="298"/>
        <v>0</v>
      </c>
      <c r="DY162" s="19">
        <f t="shared" si="298"/>
        <v>0</v>
      </c>
      <c r="DZ162" s="19">
        <f t="shared" si="298"/>
        <v>0</v>
      </c>
      <c r="EA162" s="19">
        <f t="shared" si="298"/>
        <v>0</v>
      </c>
      <c r="EB162" s="19">
        <f t="shared" si="298"/>
        <v>0</v>
      </c>
      <c r="EC162" s="19">
        <f t="shared" si="298"/>
        <v>0</v>
      </c>
      <c r="ED162" s="19">
        <f t="shared" si="298"/>
        <v>0</v>
      </c>
      <c r="EE162" s="19">
        <f t="shared" si="298"/>
        <v>0</v>
      </c>
      <c r="EF162" s="19">
        <f t="shared" si="298"/>
        <v>0</v>
      </c>
      <c r="EG162" s="19">
        <f t="shared" si="298"/>
        <v>0</v>
      </c>
      <c r="EH162" s="19">
        <f t="shared" si="298"/>
        <v>0</v>
      </c>
      <c r="EI162" s="19">
        <f t="shared" si="298"/>
        <v>0</v>
      </c>
      <c r="EJ162" s="19">
        <f t="shared" si="298"/>
        <v>0</v>
      </c>
      <c r="EK162" s="19">
        <f t="shared" si="298"/>
        <v>0</v>
      </c>
      <c r="EL162" s="19">
        <f t="shared" si="298"/>
        <v>0</v>
      </c>
      <c r="EM162" s="19">
        <f t="shared" si="298"/>
        <v>0</v>
      </c>
      <c r="EN162" s="19">
        <f t="shared" si="298"/>
        <v>0</v>
      </c>
      <c r="EO162" s="19">
        <f t="shared" si="298"/>
        <v>0</v>
      </c>
      <c r="EP162" s="19">
        <f t="shared" si="298"/>
        <v>0</v>
      </c>
      <c r="EQ162" s="19">
        <f t="shared" si="298"/>
        <v>0</v>
      </c>
    </row>
    <row r="163" spans="1:147">
      <c r="B163" s="2" t="s">
        <v>31</v>
      </c>
      <c r="C163" s="19">
        <f>C57*$AH$163</f>
        <v>2906943.6683128267</v>
      </c>
      <c r="D163" s="19">
        <f t="shared" ref="D163:AG163" si="299">D57*$AH$163</f>
        <v>3485308.4044177863</v>
      </c>
      <c r="E163" s="19">
        <f t="shared" si="299"/>
        <v>2798989.7602733718</v>
      </c>
      <c r="F163" s="19">
        <f t="shared" si="299"/>
        <v>2844134.2986987177</v>
      </c>
      <c r="G163" s="19">
        <f t="shared" si="299"/>
        <v>2889278.8376952903</v>
      </c>
      <c r="H163" s="19">
        <f t="shared" si="299"/>
        <v>2934838.5203938661</v>
      </c>
      <c r="I163" s="19">
        <f t="shared" si="299"/>
        <v>2980781.0148710101</v>
      </c>
      <c r="J163" s="19">
        <f t="shared" si="299"/>
        <v>2762286.3649715441</v>
      </c>
      <c r="K163" s="19">
        <f t="shared" si="299"/>
        <v>2805629.8340116553</v>
      </c>
      <c r="L163" s="19">
        <f t="shared" si="299"/>
        <v>2850131.150824477</v>
      </c>
      <c r="M163" s="19">
        <f t="shared" si="299"/>
        <v>2894878.9346774877</v>
      </c>
      <c r="N163" s="19">
        <f t="shared" si="299"/>
        <v>2939742.2310681585</v>
      </c>
      <c r="O163" s="19">
        <f t="shared" si="299"/>
        <v>2984721.8715058519</v>
      </c>
      <c r="P163" s="19">
        <f t="shared" si="299"/>
        <v>3029818.8556595668</v>
      </c>
      <c r="Q163" s="19">
        <f t="shared" si="299"/>
        <v>3075036.0134157543</v>
      </c>
      <c r="R163" s="19">
        <f t="shared" si="299"/>
        <v>3120344.9690369326</v>
      </c>
      <c r="S163" s="19">
        <f t="shared" si="299"/>
        <v>3165756.0817973046</v>
      </c>
      <c r="T163" s="19">
        <f t="shared" si="299"/>
        <v>3211256.0561952651</v>
      </c>
      <c r="U163" s="19">
        <f t="shared" si="299"/>
        <v>3256538.3397694081</v>
      </c>
      <c r="V163" s="19">
        <f t="shared" si="299"/>
        <v>3301907.062647731</v>
      </c>
      <c r="W163" s="19">
        <f t="shared" si="299"/>
        <v>3347363.1932355138</v>
      </c>
      <c r="X163" s="19">
        <f t="shared" si="299"/>
        <v>3392965.4309285572</v>
      </c>
      <c r="Y163" s="19">
        <f t="shared" si="299"/>
        <v>3438683.2344290134</v>
      </c>
      <c r="Z163" s="19">
        <f t="shared" si="299"/>
        <v>3484517.4356297064</v>
      </c>
      <c r="AA163" s="19">
        <f t="shared" si="299"/>
        <v>3530469.034660643</v>
      </c>
      <c r="AB163" s="19">
        <f t="shared" si="299"/>
        <v>3576540.862713303</v>
      </c>
      <c r="AC163" s="19">
        <f t="shared" si="299"/>
        <v>3622704.5309644514</v>
      </c>
      <c r="AD163" s="19">
        <f t="shared" si="299"/>
        <v>3668970.4034655737</v>
      </c>
      <c r="AE163" s="19">
        <f t="shared" si="299"/>
        <v>3715325.1785837128</v>
      </c>
      <c r="AF163" s="19">
        <f t="shared" si="299"/>
        <v>3761768.4942083559</v>
      </c>
      <c r="AG163" s="19">
        <f t="shared" si="299"/>
        <v>3485308.3439252493</v>
      </c>
      <c r="AH163" s="147">
        <v>5.712253040952902E-2</v>
      </c>
      <c r="AI163" s="147">
        <v>5.712253040952902E-2</v>
      </c>
      <c r="AJ163" s="19">
        <f>(AJ57-(AJ37+AJ40+AJ44+AJ53+AJ54+AJ55))*$AH$163</f>
        <v>43253.434221355703</v>
      </c>
      <c r="AK163" s="19">
        <f t="shared" ref="AK163:CU163" si="300">AK57*$AH$163</f>
        <v>45144.538996571915</v>
      </c>
      <c r="AL163" s="19">
        <f t="shared" si="300"/>
        <v>45559.682698576202</v>
      </c>
      <c r="AM163" s="19">
        <f t="shared" si="300"/>
        <v>45942.494477143395</v>
      </c>
      <c r="AN163" s="19">
        <f t="shared" si="300"/>
        <v>43274.306222742038</v>
      </c>
      <c r="AO163" s="19">
        <f t="shared" si="300"/>
        <v>43296.2424168699</v>
      </c>
      <c r="AP163" s="19">
        <f t="shared" si="300"/>
        <v>44501.316812821162</v>
      </c>
      <c r="AQ163" s="19">
        <f t="shared" si="300"/>
        <v>44747.783853011366</v>
      </c>
      <c r="AR163" s="19">
        <f t="shared" si="300"/>
        <v>44863.296390670424</v>
      </c>
      <c r="AS163" s="19">
        <f t="shared" si="300"/>
        <v>44979.640437692884</v>
      </c>
      <c r="AT163" s="19">
        <f t="shared" si="300"/>
        <v>45096.98415371505</v>
      </c>
      <c r="AU163" s="19">
        <f t="shared" si="300"/>
        <v>45217.157756187778</v>
      </c>
      <c r="AV163" s="19">
        <f t="shared" si="300"/>
        <v>45308.955621178131</v>
      </c>
      <c r="AW163" s="19">
        <f t="shared" si="300"/>
        <v>45411.11276037163</v>
      </c>
      <c r="AX163" s="19">
        <f t="shared" si="300"/>
        <v>45499.974397960468</v>
      </c>
      <c r="AY163" s="19">
        <f t="shared" si="300"/>
        <v>45282.283574143476</v>
      </c>
      <c r="AZ163" s="19">
        <f t="shared" si="300"/>
        <v>45368.722878322995</v>
      </c>
      <c r="BA163" s="19">
        <f t="shared" si="300"/>
        <v>45456.130587783227</v>
      </c>
      <c r="BB163" s="19">
        <f t="shared" si="300"/>
        <v>45602.237693042764</v>
      </c>
      <c r="BC163" s="19">
        <f t="shared" si="300"/>
        <v>45717.803500456801</v>
      </c>
      <c r="BD163" s="19">
        <f t="shared" si="300"/>
        <v>45834.201200693067</v>
      </c>
      <c r="BE163" s="19">
        <f t="shared" si="300"/>
        <v>45951.599030936304</v>
      </c>
      <c r="BF163" s="19">
        <f t="shared" si="300"/>
        <v>46071.828052660392</v>
      </c>
      <c r="BG163" s="19">
        <f t="shared" si="300"/>
        <v>46163.668251148702</v>
      </c>
      <c r="BH163" s="19">
        <f t="shared" si="300"/>
        <v>46265.872501122416</v>
      </c>
      <c r="BI163" s="19">
        <f t="shared" si="300"/>
        <v>46354.775118138758</v>
      </c>
      <c r="BJ163" s="19">
        <f t="shared" si="300"/>
        <v>46443.31562464311</v>
      </c>
      <c r="BK163" s="19">
        <f t="shared" si="300"/>
        <v>550512.43801309192</v>
      </c>
      <c r="BL163" s="19">
        <f t="shared" si="300"/>
        <v>0</v>
      </c>
      <c r="BM163" s="19">
        <f t="shared" si="300"/>
        <v>0</v>
      </c>
      <c r="BN163" s="19">
        <f t="shared" si="300"/>
        <v>0</v>
      </c>
      <c r="BO163" s="19">
        <f t="shared" si="300"/>
        <v>0</v>
      </c>
      <c r="BP163" s="19">
        <f t="shared" si="300"/>
        <v>0</v>
      </c>
      <c r="BQ163" s="19">
        <f t="shared" si="300"/>
        <v>-261768.95612220748</v>
      </c>
      <c r="BR163" s="19">
        <f t="shared" si="300"/>
        <v>0</v>
      </c>
      <c r="BS163" s="19">
        <f t="shared" si="300"/>
        <v>0</v>
      </c>
      <c r="BT163" s="19">
        <f t="shared" si="300"/>
        <v>0</v>
      </c>
      <c r="BU163" s="19">
        <f t="shared" si="300"/>
        <v>0</v>
      </c>
      <c r="BV163" s="19">
        <f t="shared" si="300"/>
        <v>0</v>
      </c>
      <c r="BW163" s="19">
        <f t="shared" si="300"/>
        <v>0</v>
      </c>
      <c r="BX163" s="19">
        <f t="shared" si="300"/>
        <v>0</v>
      </c>
      <c r="BY163" s="19">
        <f t="shared" si="300"/>
        <v>0</v>
      </c>
      <c r="BZ163" s="19">
        <f t="shared" si="300"/>
        <v>0</v>
      </c>
      <c r="CA163" s="19">
        <f t="shared" si="300"/>
        <v>0</v>
      </c>
      <c r="CB163" s="19">
        <f t="shared" si="300"/>
        <v>0</v>
      </c>
      <c r="CC163" s="19">
        <f t="shared" si="300"/>
        <v>0</v>
      </c>
      <c r="CD163" s="19">
        <f t="shared" si="300"/>
        <v>0</v>
      </c>
      <c r="CE163" s="19">
        <f t="shared" si="300"/>
        <v>0</v>
      </c>
      <c r="CF163" s="19">
        <f t="shared" si="300"/>
        <v>0</v>
      </c>
      <c r="CG163" s="19">
        <f t="shared" si="300"/>
        <v>0</v>
      </c>
      <c r="CH163" s="19">
        <f t="shared" si="300"/>
        <v>0</v>
      </c>
      <c r="CI163" s="19">
        <f t="shared" si="300"/>
        <v>0</v>
      </c>
      <c r="CJ163" s="19">
        <f t="shared" si="300"/>
        <v>0</v>
      </c>
      <c r="CK163" s="19">
        <f t="shared" si="300"/>
        <v>0</v>
      </c>
      <c r="CL163" s="19">
        <f t="shared" si="300"/>
        <v>0</v>
      </c>
      <c r="CM163" s="19">
        <f t="shared" si="300"/>
        <v>0</v>
      </c>
      <c r="CN163" s="19">
        <f t="shared" si="300"/>
        <v>0</v>
      </c>
      <c r="CO163" s="19">
        <f t="shared" si="300"/>
        <v>0</v>
      </c>
      <c r="CP163" s="19">
        <f t="shared" si="300"/>
        <v>0</v>
      </c>
      <c r="CQ163" s="19">
        <f t="shared" si="300"/>
        <v>0</v>
      </c>
      <c r="CR163" s="19">
        <f t="shared" si="300"/>
        <v>0</v>
      </c>
      <c r="CS163" s="19">
        <f t="shared" si="300"/>
        <v>0</v>
      </c>
      <c r="CT163" s="19">
        <f t="shared" si="300"/>
        <v>47.226623241382214</v>
      </c>
      <c r="CU163" s="19">
        <f t="shared" si="300"/>
        <v>0</v>
      </c>
      <c r="CV163" s="19">
        <f t="shared" ref="CV163:EQ163" si="301">CV57*$AH$163</f>
        <v>0</v>
      </c>
      <c r="CW163" s="19">
        <f t="shared" si="301"/>
        <v>0</v>
      </c>
      <c r="CX163" s="19">
        <f t="shared" si="301"/>
        <v>0</v>
      </c>
      <c r="CY163" s="19">
        <f t="shared" si="301"/>
        <v>0</v>
      </c>
      <c r="CZ163" s="19">
        <f t="shared" si="301"/>
        <v>0</v>
      </c>
      <c r="DA163" s="19">
        <f t="shared" si="301"/>
        <v>0</v>
      </c>
      <c r="DB163" s="19">
        <f t="shared" si="301"/>
        <v>0</v>
      </c>
      <c r="DC163" s="19">
        <f t="shared" si="301"/>
        <v>0</v>
      </c>
      <c r="DD163" s="19">
        <f t="shared" si="301"/>
        <v>0</v>
      </c>
      <c r="DE163" s="19">
        <f t="shared" si="301"/>
        <v>0</v>
      </c>
      <c r="DF163" s="19">
        <f t="shared" si="301"/>
        <v>0</v>
      </c>
      <c r="DG163" s="19">
        <f t="shared" si="301"/>
        <v>0</v>
      </c>
      <c r="DH163" s="19">
        <f t="shared" si="301"/>
        <v>0</v>
      </c>
      <c r="DI163" s="19">
        <f t="shared" si="301"/>
        <v>0</v>
      </c>
      <c r="DJ163" s="19">
        <f t="shared" si="301"/>
        <v>0</v>
      </c>
      <c r="DK163" s="19">
        <f t="shared" si="301"/>
        <v>0</v>
      </c>
      <c r="DL163" s="19">
        <f t="shared" si="301"/>
        <v>0</v>
      </c>
      <c r="DM163" s="19">
        <f t="shared" si="301"/>
        <v>0</v>
      </c>
      <c r="DN163" s="19">
        <f t="shared" si="301"/>
        <v>0</v>
      </c>
      <c r="DO163" s="19">
        <f t="shared" si="301"/>
        <v>0</v>
      </c>
      <c r="DP163" s="19">
        <f t="shared" si="301"/>
        <v>0</v>
      </c>
      <c r="DQ163" s="19">
        <f t="shared" si="301"/>
        <v>0</v>
      </c>
      <c r="DR163" s="19">
        <f t="shared" si="301"/>
        <v>0</v>
      </c>
      <c r="DS163" s="19">
        <f t="shared" si="301"/>
        <v>0</v>
      </c>
      <c r="DT163" s="19">
        <f t="shared" si="301"/>
        <v>0</v>
      </c>
      <c r="DU163" s="19">
        <f t="shared" si="301"/>
        <v>0</v>
      </c>
      <c r="DV163" s="19">
        <f t="shared" si="301"/>
        <v>0</v>
      </c>
      <c r="DW163" s="19">
        <f t="shared" si="301"/>
        <v>0</v>
      </c>
      <c r="DX163" s="19">
        <f t="shared" si="301"/>
        <v>0</v>
      </c>
      <c r="DY163" s="19">
        <f t="shared" si="301"/>
        <v>0</v>
      </c>
      <c r="DZ163" s="19">
        <f t="shared" si="301"/>
        <v>0</v>
      </c>
      <c r="EA163" s="19">
        <f t="shared" si="301"/>
        <v>0</v>
      </c>
      <c r="EB163" s="19">
        <f t="shared" si="301"/>
        <v>0</v>
      </c>
      <c r="EC163" s="19">
        <f t="shared" si="301"/>
        <v>0</v>
      </c>
      <c r="ED163" s="19">
        <f t="shared" si="301"/>
        <v>0</v>
      </c>
      <c r="EE163" s="19">
        <f t="shared" si="301"/>
        <v>0</v>
      </c>
      <c r="EF163" s="19">
        <f t="shared" si="301"/>
        <v>0</v>
      </c>
      <c r="EG163" s="19">
        <f t="shared" si="301"/>
        <v>0</v>
      </c>
      <c r="EH163" s="19">
        <f t="shared" si="301"/>
        <v>0</v>
      </c>
      <c r="EI163" s="19">
        <f t="shared" si="301"/>
        <v>0</v>
      </c>
      <c r="EJ163" s="19">
        <f t="shared" si="301"/>
        <v>0</v>
      </c>
      <c r="EK163" s="19">
        <f t="shared" si="301"/>
        <v>0</v>
      </c>
      <c r="EL163" s="19">
        <f t="shared" si="301"/>
        <v>0</v>
      </c>
      <c r="EM163" s="19">
        <f t="shared" si="301"/>
        <v>0</v>
      </c>
      <c r="EN163" s="19">
        <f t="shared" si="301"/>
        <v>0</v>
      </c>
      <c r="EO163" s="19">
        <f t="shared" si="301"/>
        <v>0</v>
      </c>
      <c r="EP163" s="19">
        <f t="shared" si="301"/>
        <v>0</v>
      </c>
      <c r="EQ163" s="19">
        <f t="shared" si="301"/>
        <v>0</v>
      </c>
    </row>
    <row r="164" spans="1:147">
      <c r="B164" s="2" t="s">
        <v>34</v>
      </c>
      <c r="C164" s="19">
        <f>C80*$AH$164</f>
        <v>1488191.2450068176</v>
      </c>
      <c r="D164" s="19">
        <f t="shared" ref="D164:AG164" si="302">D80*$AH$164</f>
        <v>1559096.8879334168</v>
      </c>
      <c r="E164" s="19">
        <f t="shared" si="302"/>
        <v>1444174.5727710547</v>
      </c>
      <c r="F164" s="19">
        <f t="shared" si="302"/>
        <v>1453825.339397813</v>
      </c>
      <c r="G164" s="19">
        <f t="shared" si="302"/>
        <v>1463220.649103126</v>
      </c>
      <c r="H164" s="19">
        <f t="shared" si="302"/>
        <v>1473437.6299728686</v>
      </c>
      <c r="I164" s="19">
        <f t="shared" si="302"/>
        <v>1477559.6918506827</v>
      </c>
      <c r="J164" s="19">
        <f t="shared" si="302"/>
        <v>1485947.2382862172</v>
      </c>
      <c r="K164" s="19">
        <f t="shared" si="302"/>
        <v>1491485.8396713436</v>
      </c>
      <c r="L164" s="19">
        <f t="shared" si="302"/>
        <v>1496516.3610624545</v>
      </c>
      <c r="M164" s="19">
        <f t="shared" si="302"/>
        <v>1501698.8315731739</v>
      </c>
      <c r="N164" s="19">
        <f t="shared" si="302"/>
        <v>1506881.3020838937</v>
      </c>
      <c r="O164" s="19">
        <f t="shared" si="302"/>
        <v>1512063.7725946133</v>
      </c>
      <c r="P164" s="19">
        <f t="shared" si="302"/>
        <v>1517246.2431053331</v>
      </c>
      <c r="Q164" s="19">
        <f t="shared" si="302"/>
        <v>1522428.7136160529</v>
      </c>
      <c r="R164" s="19">
        <f t="shared" si="302"/>
        <v>1527611.1841267729</v>
      </c>
      <c r="S164" s="19">
        <f t="shared" si="302"/>
        <v>1532793.6546374923</v>
      </c>
      <c r="T164" s="19">
        <f t="shared" si="302"/>
        <v>1537976.1251482125</v>
      </c>
      <c r="U164" s="19">
        <f t="shared" si="302"/>
        <v>1541276.0093824628</v>
      </c>
      <c r="V164" s="19">
        <f t="shared" si="302"/>
        <v>1544575.8936167131</v>
      </c>
      <c r="W164" s="19">
        <f t="shared" si="302"/>
        <v>1548159.7538735492</v>
      </c>
      <c r="X164" s="19">
        <f t="shared" si="302"/>
        <v>1551845.885916326</v>
      </c>
      <c r="Y164" s="19">
        <f t="shared" si="302"/>
        <v>1555532.0179591025</v>
      </c>
      <c r="Z164" s="19">
        <f t="shared" si="302"/>
        <v>1559218.1500018793</v>
      </c>
      <c r="AA164" s="19">
        <f t="shared" si="302"/>
        <v>1562904.2820446559</v>
      </c>
      <c r="AB164" s="19">
        <f t="shared" si="302"/>
        <v>1566503.1704858968</v>
      </c>
      <c r="AC164" s="19">
        <f t="shared" si="302"/>
        <v>1570102.0589271372</v>
      </c>
      <c r="AD164" s="19">
        <f t="shared" si="302"/>
        <v>1573412.0620933147</v>
      </c>
      <c r="AE164" s="19">
        <f t="shared" si="302"/>
        <v>1576722.065259492</v>
      </c>
      <c r="AF164" s="19">
        <f t="shared" si="302"/>
        <v>1580032.0684256689</v>
      </c>
      <c r="AG164" s="19">
        <f t="shared" si="302"/>
        <v>1559097.7042659023</v>
      </c>
      <c r="AH164" s="147">
        <v>0.49090457251500325</v>
      </c>
      <c r="AI164" s="147">
        <v>0.49090457251500325</v>
      </c>
      <c r="AJ164" s="19">
        <f t="shared" ref="AJ164:CU164" si="303">AJ80*$AH$164</f>
        <v>10745.493641558232</v>
      </c>
      <c r="AK164" s="19">
        <f t="shared" si="303"/>
        <v>9395.3097053129695</v>
      </c>
      <c r="AL164" s="19">
        <f t="shared" si="303"/>
        <v>10216.980869742856</v>
      </c>
      <c r="AM164" s="19">
        <f t="shared" si="303"/>
        <v>8293.3123937941145</v>
      </c>
      <c r="AN164" s="19">
        <f t="shared" si="303"/>
        <v>8387.5464355340955</v>
      </c>
      <c r="AO164" s="19">
        <f t="shared" si="303"/>
        <v>5538.6013851261723</v>
      </c>
      <c r="AP164" s="19">
        <f t="shared" si="303"/>
        <v>5030.5213911111778</v>
      </c>
      <c r="AQ164" s="19">
        <f t="shared" si="303"/>
        <v>5182.470510719746</v>
      </c>
      <c r="AR164" s="19">
        <f t="shared" si="303"/>
        <v>5182.470510719746</v>
      </c>
      <c r="AS164" s="19">
        <f t="shared" si="303"/>
        <v>5182.470510719746</v>
      </c>
      <c r="AT164" s="19">
        <f t="shared" si="303"/>
        <v>5182.470510719746</v>
      </c>
      <c r="AU164" s="19">
        <f t="shared" si="303"/>
        <v>5182.470510719746</v>
      </c>
      <c r="AV164" s="19">
        <f t="shared" si="303"/>
        <v>5182.470510719746</v>
      </c>
      <c r="AW164" s="19">
        <f t="shared" si="303"/>
        <v>5182.470510719746</v>
      </c>
      <c r="AX164" s="19">
        <f t="shared" si="303"/>
        <v>5182.470510719746</v>
      </c>
      <c r="AY164" s="19">
        <f t="shared" si="303"/>
        <v>3299.8842342504599</v>
      </c>
      <c r="AZ164" s="19">
        <f t="shared" si="303"/>
        <v>3299.8842342504599</v>
      </c>
      <c r="BA164" s="19">
        <f t="shared" si="303"/>
        <v>3583.8602568360761</v>
      </c>
      <c r="BB164" s="19">
        <f t="shared" si="303"/>
        <v>3686.1320427767018</v>
      </c>
      <c r="BC164" s="19">
        <f t="shared" si="303"/>
        <v>3686.1320427767018</v>
      </c>
      <c r="BD164" s="19">
        <f t="shared" si="303"/>
        <v>3686.1320427767018</v>
      </c>
      <c r="BE164" s="19">
        <f t="shared" si="303"/>
        <v>3686.1320427767018</v>
      </c>
      <c r="BF164" s="19">
        <f t="shared" si="303"/>
        <v>3598.888441240621</v>
      </c>
      <c r="BG164" s="19">
        <f t="shared" si="303"/>
        <v>3598.888441240621</v>
      </c>
      <c r="BH164" s="19">
        <f t="shared" si="303"/>
        <v>3310.0031661772123</v>
      </c>
      <c r="BI164" s="19">
        <f t="shared" si="303"/>
        <v>3310.0031661772123</v>
      </c>
      <c r="BJ164" s="19">
        <f t="shared" si="303"/>
        <v>3310.0031661772123</v>
      </c>
      <c r="BK164" s="19">
        <f t="shared" si="303"/>
        <v>42055.943277456681</v>
      </c>
      <c r="BL164" s="19">
        <f t="shared" si="303"/>
        <v>0</v>
      </c>
      <c r="BM164" s="19">
        <f t="shared" si="303"/>
        <v>-1094.7270147999075</v>
      </c>
      <c r="BN164" s="19">
        <f t="shared" si="303"/>
        <v>0</v>
      </c>
      <c r="BO164" s="19">
        <f t="shared" si="303"/>
        <v>0</v>
      </c>
      <c r="BP164" s="19">
        <f t="shared" si="303"/>
        <v>-4171.2505159800585</v>
      </c>
      <c r="BQ164" s="19">
        <f t="shared" si="303"/>
        <v>0</v>
      </c>
      <c r="BR164" s="19">
        <f t="shared" si="303"/>
        <v>0</v>
      </c>
      <c r="BS164" s="19">
        <f t="shared" si="303"/>
        <v>0</v>
      </c>
      <c r="BT164" s="19">
        <f t="shared" si="303"/>
        <v>0</v>
      </c>
      <c r="BU164" s="19">
        <f t="shared" si="303"/>
        <v>0</v>
      </c>
      <c r="BV164" s="19">
        <f t="shared" si="303"/>
        <v>0</v>
      </c>
      <c r="BW164" s="19">
        <f t="shared" si="303"/>
        <v>0</v>
      </c>
      <c r="BX164" s="19">
        <f t="shared" si="303"/>
        <v>0</v>
      </c>
      <c r="BY164" s="19">
        <f t="shared" si="303"/>
        <v>0</v>
      </c>
      <c r="BZ164" s="19">
        <f t="shared" si="303"/>
        <v>0</v>
      </c>
      <c r="CA164" s="19">
        <f t="shared" si="303"/>
        <v>0</v>
      </c>
      <c r="CB164" s="19">
        <f t="shared" si="303"/>
        <v>0</v>
      </c>
      <c r="CC164" s="19">
        <f t="shared" si="303"/>
        <v>0</v>
      </c>
      <c r="CD164" s="19">
        <f t="shared" si="303"/>
        <v>0</v>
      </c>
      <c r="CE164" s="19">
        <f t="shared" si="303"/>
        <v>0</v>
      </c>
      <c r="CF164" s="19">
        <f t="shared" si="303"/>
        <v>0</v>
      </c>
      <c r="CG164" s="19">
        <f t="shared" si="303"/>
        <v>0</v>
      </c>
      <c r="CH164" s="19">
        <f t="shared" si="303"/>
        <v>0</v>
      </c>
      <c r="CI164" s="19">
        <f t="shared" si="303"/>
        <v>0</v>
      </c>
      <c r="CJ164" s="19">
        <f t="shared" si="303"/>
        <v>0</v>
      </c>
      <c r="CK164" s="19">
        <f t="shared" si="303"/>
        <v>0</v>
      </c>
      <c r="CL164" s="19">
        <f t="shared" si="303"/>
        <v>0</v>
      </c>
      <c r="CM164" s="19">
        <f t="shared" si="303"/>
        <v>0</v>
      </c>
      <c r="CN164" s="19">
        <f t="shared" si="303"/>
        <v>0</v>
      </c>
      <c r="CO164" s="19">
        <f t="shared" si="303"/>
        <v>0</v>
      </c>
      <c r="CP164" s="19">
        <f t="shared" si="303"/>
        <v>0</v>
      </c>
      <c r="CQ164" s="19">
        <f t="shared" si="303"/>
        <v>0</v>
      </c>
      <c r="CR164" s="19">
        <f t="shared" si="303"/>
        <v>0</v>
      </c>
      <c r="CS164" s="19">
        <f t="shared" si="303"/>
        <v>0</v>
      </c>
      <c r="CT164" s="19">
        <f t="shared" si="303"/>
        <v>0</v>
      </c>
      <c r="CU164" s="19">
        <f t="shared" si="303"/>
        <v>0</v>
      </c>
      <c r="CV164" s="19">
        <f t="shared" ref="CV164:EQ164" si="304">CV80*$AH$164</f>
        <v>0</v>
      </c>
      <c r="CW164" s="19">
        <f t="shared" si="304"/>
        <v>0</v>
      </c>
      <c r="CX164" s="19">
        <f t="shared" si="304"/>
        <v>0</v>
      </c>
      <c r="CY164" s="19">
        <f t="shared" si="304"/>
        <v>0</v>
      </c>
      <c r="CZ164" s="19">
        <f t="shared" si="304"/>
        <v>0</v>
      </c>
      <c r="DA164" s="19">
        <f t="shared" si="304"/>
        <v>0</v>
      </c>
      <c r="DB164" s="19">
        <f t="shared" si="304"/>
        <v>0</v>
      </c>
      <c r="DC164" s="19">
        <f t="shared" si="304"/>
        <v>0</v>
      </c>
      <c r="DD164" s="19">
        <f t="shared" si="304"/>
        <v>0</v>
      </c>
      <c r="DE164" s="19">
        <f t="shared" si="304"/>
        <v>0</v>
      </c>
      <c r="DF164" s="19">
        <f t="shared" si="304"/>
        <v>0</v>
      </c>
      <c r="DG164" s="19">
        <f t="shared" si="304"/>
        <v>0</v>
      </c>
      <c r="DH164" s="19">
        <f t="shared" si="304"/>
        <v>0</v>
      </c>
      <c r="DI164" s="19">
        <f t="shared" si="304"/>
        <v>0</v>
      </c>
      <c r="DJ164" s="19">
        <f t="shared" si="304"/>
        <v>0</v>
      </c>
      <c r="DK164" s="19">
        <f t="shared" si="304"/>
        <v>0</v>
      </c>
      <c r="DL164" s="19">
        <f t="shared" si="304"/>
        <v>0</v>
      </c>
      <c r="DM164" s="19">
        <f t="shared" si="304"/>
        <v>0</v>
      </c>
      <c r="DN164" s="19">
        <f t="shared" si="304"/>
        <v>0</v>
      </c>
      <c r="DO164" s="19">
        <f t="shared" si="304"/>
        <v>0</v>
      </c>
      <c r="DP164" s="19">
        <f t="shared" si="304"/>
        <v>0</v>
      </c>
      <c r="DQ164" s="19">
        <f t="shared" si="304"/>
        <v>0</v>
      </c>
      <c r="DR164" s="19">
        <f t="shared" si="304"/>
        <v>0</v>
      </c>
      <c r="DS164" s="19">
        <f t="shared" si="304"/>
        <v>0</v>
      </c>
      <c r="DT164" s="19">
        <f t="shared" si="304"/>
        <v>0</v>
      </c>
      <c r="DU164" s="19">
        <f t="shared" si="304"/>
        <v>0</v>
      </c>
      <c r="DV164" s="19">
        <f t="shared" si="304"/>
        <v>0</v>
      </c>
      <c r="DW164" s="19">
        <f t="shared" si="304"/>
        <v>0</v>
      </c>
      <c r="DX164" s="19">
        <f t="shared" si="304"/>
        <v>0</v>
      </c>
      <c r="DY164" s="19">
        <f t="shared" si="304"/>
        <v>0</v>
      </c>
      <c r="DZ164" s="19">
        <f t="shared" si="304"/>
        <v>0</v>
      </c>
      <c r="EA164" s="19">
        <f t="shared" si="304"/>
        <v>0</v>
      </c>
      <c r="EB164" s="19">
        <f t="shared" si="304"/>
        <v>0</v>
      </c>
      <c r="EC164" s="19">
        <f t="shared" si="304"/>
        <v>0</v>
      </c>
      <c r="ED164" s="19">
        <f t="shared" si="304"/>
        <v>0</v>
      </c>
      <c r="EE164" s="19">
        <f t="shared" si="304"/>
        <v>0</v>
      </c>
      <c r="EF164" s="19">
        <f t="shared" si="304"/>
        <v>0</v>
      </c>
      <c r="EG164" s="19">
        <f t="shared" si="304"/>
        <v>0</v>
      </c>
      <c r="EH164" s="19">
        <f t="shared" si="304"/>
        <v>0</v>
      </c>
      <c r="EI164" s="19">
        <f t="shared" si="304"/>
        <v>0</v>
      </c>
      <c r="EJ164" s="19">
        <f t="shared" si="304"/>
        <v>0</v>
      </c>
      <c r="EK164" s="19">
        <f t="shared" si="304"/>
        <v>0</v>
      </c>
      <c r="EL164" s="19">
        <f t="shared" si="304"/>
        <v>0</v>
      </c>
      <c r="EM164" s="19">
        <f t="shared" si="304"/>
        <v>0</v>
      </c>
      <c r="EN164" s="19">
        <f t="shared" si="304"/>
        <v>0</v>
      </c>
      <c r="EO164" s="19">
        <f t="shared" si="304"/>
        <v>0</v>
      </c>
      <c r="EP164" s="19">
        <f t="shared" si="304"/>
        <v>0</v>
      </c>
      <c r="EQ164" s="19">
        <f t="shared" si="304"/>
        <v>0</v>
      </c>
    </row>
    <row r="165" spans="1:147">
      <c r="B165" s="2" t="s">
        <v>75</v>
      </c>
      <c r="C165" s="19">
        <f t="shared" ref="C165:AG165" si="305">C157</f>
        <v>158361047.40849593</v>
      </c>
      <c r="D165" s="19">
        <f t="shared" si="305"/>
        <v>167963071.07713363</v>
      </c>
      <c r="E165" s="19">
        <f t="shared" si="305"/>
        <v>156082015.17000008</v>
      </c>
      <c r="F165" s="19">
        <f t="shared" si="305"/>
        <v>156476421.98000005</v>
      </c>
      <c r="G165" s="19">
        <f t="shared" si="305"/>
        <v>157188954.71000004</v>
      </c>
      <c r="H165" s="19">
        <f t="shared" si="305"/>
        <v>157623078.12000006</v>
      </c>
      <c r="I165" s="19">
        <f t="shared" si="305"/>
        <v>157381931.13000005</v>
      </c>
      <c r="J165" s="19">
        <f t="shared" si="305"/>
        <v>157838881.09000006</v>
      </c>
      <c r="K165" s="19">
        <f t="shared" si="305"/>
        <v>158312638.94000003</v>
      </c>
      <c r="L165" s="19">
        <f t="shared" si="305"/>
        <v>157903919.0722554</v>
      </c>
      <c r="M165" s="19">
        <f t="shared" si="305"/>
        <v>158693413.6705367</v>
      </c>
      <c r="N165" s="19">
        <f t="shared" si="305"/>
        <v>159374797.54641661</v>
      </c>
      <c r="O165" s="19">
        <f t="shared" si="305"/>
        <v>159800195.42947286</v>
      </c>
      <c r="P165" s="19">
        <f t="shared" si="305"/>
        <v>160630979.66572884</v>
      </c>
      <c r="Q165" s="19">
        <f t="shared" si="305"/>
        <v>161386389.78603658</v>
      </c>
      <c r="R165" s="19">
        <f t="shared" si="305"/>
        <v>162081266.23634523</v>
      </c>
      <c r="S165" s="19">
        <f t="shared" si="305"/>
        <v>162718283.65772939</v>
      </c>
      <c r="T165" s="19">
        <f t="shared" si="305"/>
        <v>163156902.0806838</v>
      </c>
      <c r="U165" s="19">
        <f t="shared" si="305"/>
        <v>163644640.98075294</v>
      </c>
      <c r="V165" s="19">
        <f t="shared" si="305"/>
        <v>164126994.4388245</v>
      </c>
      <c r="W165" s="19">
        <f t="shared" si="305"/>
        <v>164892589.72498113</v>
      </c>
      <c r="X165" s="19">
        <f t="shared" si="305"/>
        <v>165402653.67700955</v>
      </c>
      <c r="Y165" s="19">
        <f t="shared" si="305"/>
        <v>166755738.93123108</v>
      </c>
      <c r="Z165" s="19">
        <f t="shared" si="305"/>
        <v>167889630.34779051</v>
      </c>
      <c r="AA165" s="19">
        <f t="shared" si="305"/>
        <v>168769252.02100483</v>
      </c>
      <c r="AB165" s="19">
        <f t="shared" si="305"/>
        <v>169804967.72967181</v>
      </c>
      <c r="AC165" s="19">
        <f t="shared" si="305"/>
        <v>170823035.16993979</v>
      </c>
      <c r="AD165" s="19">
        <f t="shared" si="305"/>
        <v>171740694.89468643</v>
      </c>
      <c r="AE165" s="19">
        <f t="shared" si="305"/>
        <v>172820364.63686982</v>
      </c>
      <c r="AF165" s="19">
        <f t="shared" si="305"/>
        <v>173692459.36929008</v>
      </c>
      <c r="AG165" s="19">
        <f t="shared" si="305"/>
        <v>167963070</v>
      </c>
      <c r="AH165" s="19"/>
      <c r="AI165" s="19"/>
      <c r="AJ165" s="19">
        <f t="shared" ref="AJ165:BO165" si="306">AJ157</f>
        <v>1022853.9600000003</v>
      </c>
      <c r="AK165" s="19">
        <f t="shared" si="306"/>
        <v>1637127.8600000003</v>
      </c>
      <c r="AL165" s="19">
        <f t="shared" si="306"/>
        <v>1184574.8999999999</v>
      </c>
      <c r="AM165" s="19">
        <f t="shared" si="306"/>
        <v>1501107.8900000004</v>
      </c>
      <c r="AN165" s="19">
        <f t="shared" si="306"/>
        <v>1231235.8600000003</v>
      </c>
      <c r="AO165" s="19">
        <f t="shared" si="306"/>
        <v>1367846.9600000007</v>
      </c>
      <c r="AP165" s="19">
        <f t="shared" si="306"/>
        <v>1508965.084185225</v>
      </c>
      <c r="AQ165" s="19">
        <f t="shared" si="306"/>
        <v>1520085.7397799673</v>
      </c>
      <c r="AR165" s="19">
        <f t="shared" si="306"/>
        <v>1533049.3216889354</v>
      </c>
      <c r="AS165" s="19">
        <f t="shared" si="306"/>
        <v>1550169.9825212953</v>
      </c>
      <c r="AT165" s="19">
        <f t="shared" si="306"/>
        <v>1561289.3283189626</v>
      </c>
      <c r="AU165" s="19">
        <f t="shared" si="306"/>
        <v>1573745.5795465559</v>
      </c>
      <c r="AV165" s="19">
        <f t="shared" si="306"/>
        <v>1587330.0157264865</v>
      </c>
      <c r="AW165" s="19">
        <f t="shared" si="306"/>
        <v>1602018.7337157296</v>
      </c>
      <c r="AX165" s="19">
        <f t="shared" si="306"/>
        <v>1620001.089390177</v>
      </c>
      <c r="AY165" s="19">
        <f t="shared" si="306"/>
        <v>1468364.4540760641</v>
      </c>
      <c r="AZ165" s="19">
        <f t="shared" si="306"/>
        <v>1482021.7007027483</v>
      </c>
      <c r="BA165" s="19">
        <f t="shared" si="306"/>
        <v>1491944.9290166048</v>
      </c>
      <c r="BB165" s="19">
        <f t="shared" si="306"/>
        <v>1505544.9707150382</v>
      </c>
      <c r="BC165" s="19">
        <f t="shared" si="306"/>
        <v>1507656.6915348102</v>
      </c>
      <c r="BD165" s="19">
        <f t="shared" si="306"/>
        <v>1512833.7175127282</v>
      </c>
      <c r="BE165" s="19">
        <f t="shared" si="306"/>
        <v>1521604.3428820323</v>
      </c>
      <c r="BF165" s="19">
        <f t="shared" si="306"/>
        <v>1528334.3904549964</v>
      </c>
      <c r="BG165" s="19">
        <f t="shared" si="306"/>
        <v>1535402.1022882196</v>
      </c>
      <c r="BH165" s="19">
        <f t="shared" si="306"/>
        <v>1543958.4571727242</v>
      </c>
      <c r="BI165" s="19">
        <f t="shared" si="306"/>
        <v>1550389.3240822086</v>
      </c>
      <c r="BJ165" s="19">
        <f t="shared" si="306"/>
        <v>1559784.3881955</v>
      </c>
      <c r="BK165" s="19">
        <f t="shared" si="306"/>
        <v>18207839.46863367</v>
      </c>
      <c r="BL165" s="19">
        <f t="shared" si="306"/>
        <v>0</v>
      </c>
      <c r="BM165" s="19">
        <f t="shared" si="306"/>
        <v>-216873.90999999997</v>
      </c>
      <c r="BN165" s="19">
        <f t="shared" si="306"/>
        <v>-499722.59000000008</v>
      </c>
      <c r="BO165" s="19">
        <f t="shared" si="306"/>
        <v>-734524.12000000011</v>
      </c>
      <c r="BP165" s="19">
        <f t="shared" ref="BP165:EA165" si="307">BP157</f>
        <v>-1388143.0899999999</v>
      </c>
      <c r="BQ165" s="19">
        <f t="shared" si="307"/>
        <v>-734165.86</v>
      </c>
      <c r="BR165" s="19">
        <f t="shared" si="307"/>
        <v>-783504.53999999992</v>
      </c>
      <c r="BS165" s="19">
        <f t="shared" si="307"/>
        <v>-1917684.9519298438</v>
      </c>
      <c r="BT165" s="19">
        <f t="shared" si="307"/>
        <v>-730591.14149869338</v>
      </c>
      <c r="BU165" s="19">
        <f t="shared" si="307"/>
        <v>-851665.44580903498</v>
      </c>
      <c r="BV165" s="19">
        <f t="shared" si="307"/>
        <v>-1124772.0994650165</v>
      </c>
      <c r="BW165" s="19">
        <f t="shared" si="307"/>
        <v>-730505.09206285514</v>
      </c>
      <c r="BX165" s="19">
        <f t="shared" si="307"/>
        <v>-818335.45923895086</v>
      </c>
      <c r="BY165" s="19">
        <f t="shared" si="307"/>
        <v>-892453.56541785947</v>
      </c>
      <c r="BZ165" s="19">
        <f t="shared" si="307"/>
        <v>-965001.31233155809</v>
      </c>
      <c r="CA165" s="19">
        <f t="shared" si="307"/>
        <v>-1181382.666435719</v>
      </c>
      <c r="CB165" s="19">
        <f t="shared" si="307"/>
        <v>-980625.55400689447</v>
      </c>
      <c r="CC165" s="19">
        <f t="shared" si="307"/>
        <v>-999668.24263131432</v>
      </c>
      <c r="CD165" s="19">
        <f t="shared" si="307"/>
        <v>-726349.64285991469</v>
      </c>
      <c r="CE165" s="19">
        <f t="shared" si="307"/>
        <v>-995481.018686597</v>
      </c>
      <c r="CF165" s="19">
        <f t="shared" si="307"/>
        <v>-154571.43731336828</v>
      </c>
      <c r="CG165" s="19">
        <f t="shared" si="307"/>
        <v>-378942.30095325148</v>
      </c>
      <c r="CH165" s="19">
        <f t="shared" si="307"/>
        <v>-641982.66966773744</v>
      </c>
      <c r="CI165" s="19">
        <f t="shared" si="307"/>
        <v>-492618.6817880079</v>
      </c>
      <c r="CJ165" s="19">
        <f t="shared" si="307"/>
        <v>-517334.66202019301</v>
      </c>
      <c r="CK165" s="19">
        <f t="shared" si="307"/>
        <v>-626298.73242605606</v>
      </c>
      <c r="CL165" s="19">
        <f t="shared" si="307"/>
        <v>-470719.58189875877</v>
      </c>
      <c r="CM165" s="19">
        <f t="shared" si="307"/>
        <v>-687689.65577524225</v>
      </c>
      <c r="CN165" s="19">
        <f t="shared" si="307"/>
        <v>0</v>
      </c>
      <c r="CO165" s="19">
        <f t="shared" si="307"/>
        <v>0</v>
      </c>
      <c r="CP165" s="19">
        <f t="shared" si="307"/>
        <v>0</v>
      </c>
      <c r="CQ165" s="19">
        <f t="shared" si="307"/>
        <v>0</v>
      </c>
      <c r="CR165" s="19">
        <f t="shared" si="307"/>
        <v>0</v>
      </c>
      <c r="CS165" s="19">
        <f t="shared" si="307"/>
        <v>0</v>
      </c>
      <c r="CT165" s="19">
        <f t="shared" si="307"/>
        <v>0</v>
      </c>
      <c r="CU165" s="19">
        <f t="shared" si="307"/>
        <v>0</v>
      </c>
      <c r="CV165" s="19">
        <f t="shared" si="307"/>
        <v>0</v>
      </c>
      <c r="CW165" s="19">
        <f t="shared" si="307"/>
        <v>0</v>
      </c>
      <c r="CX165" s="19">
        <f t="shared" si="307"/>
        <v>0</v>
      </c>
      <c r="CY165" s="19">
        <f t="shared" si="307"/>
        <v>0</v>
      </c>
      <c r="CZ165" s="19">
        <f t="shared" si="307"/>
        <v>0</v>
      </c>
      <c r="DA165" s="19">
        <f t="shared" si="307"/>
        <v>0</v>
      </c>
      <c r="DB165" s="19">
        <f t="shared" si="307"/>
        <v>0</v>
      </c>
      <c r="DC165" s="19">
        <f t="shared" si="307"/>
        <v>0</v>
      </c>
      <c r="DD165" s="19">
        <f t="shared" si="307"/>
        <v>0</v>
      </c>
      <c r="DE165" s="19">
        <f t="shared" si="307"/>
        <v>0</v>
      </c>
      <c r="DF165" s="19">
        <f t="shared" si="307"/>
        <v>0</v>
      </c>
      <c r="DG165" s="19">
        <f t="shared" si="307"/>
        <v>0</v>
      </c>
      <c r="DH165" s="19">
        <f t="shared" si="307"/>
        <v>0</v>
      </c>
      <c r="DI165" s="19">
        <f t="shared" si="307"/>
        <v>0</v>
      </c>
      <c r="DJ165" s="19">
        <f t="shared" si="307"/>
        <v>0</v>
      </c>
      <c r="DK165" s="19">
        <f t="shared" si="307"/>
        <v>0</v>
      </c>
      <c r="DL165" s="19">
        <f t="shared" si="307"/>
        <v>0</v>
      </c>
      <c r="DM165" s="19">
        <f t="shared" si="307"/>
        <v>0</v>
      </c>
      <c r="DN165" s="19">
        <f t="shared" si="307"/>
        <v>0</v>
      </c>
      <c r="DO165" s="19">
        <f t="shared" si="307"/>
        <v>0</v>
      </c>
      <c r="DP165" s="19">
        <f t="shared" si="307"/>
        <v>0</v>
      </c>
      <c r="DQ165" s="19">
        <f t="shared" si="307"/>
        <v>-411573.24</v>
      </c>
      <c r="DR165" s="19">
        <f t="shared" si="307"/>
        <v>-424872.54000000004</v>
      </c>
      <c r="DS165" s="19">
        <f t="shared" si="307"/>
        <v>-15927.37</v>
      </c>
      <c r="DT165" s="19">
        <f t="shared" si="307"/>
        <v>-354111.79</v>
      </c>
      <c r="DU165" s="19">
        <f t="shared" si="307"/>
        <v>-40120.04</v>
      </c>
      <c r="DV165" s="19">
        <f t="shared" si="307"/>
        <v>-110584.57000000002</v>
      </c>
      <c r="DW165" s="19">
        <f t="shared" si="307"/>
        <v>0</v>
      </c>
      <c r="DX165" s="19">
        <f t="shared" si="307"/>
        <v>0</v>
      </c>
      <c r="DY165" s="19">
        <f t="shared" si="307"/>
        <v>0</v>
      </c>
      <c r="DZ165" s="19">
        <f t="shared" si="307"/>
        <v>0</v>
      </c>
      <c r="EA165" s="19">
        <f t="shared" si="307"/>
        <v>0</v>
      </c>
      <c r="EB165" s="19">
        <f t="shared" ref="EB165:EQ165" si="308">EB157</f>
        <v>0</v>
      </c>
      <c r="EC165" s="19">
        <f t="shared" si="308"/>
        <v>0</v>
      </c>
      <c r="ED165" s="19">
        <f t="shared" si="308"/>
        <v>0</v>
      </c>
      <c r="EE165" s="19">
        <f t="shared" si="308"/>
        <v>0</v>
      </c>
      <c r="EF165" s="19">
        <f t="shared" si="308"/>
        <v>0</v>
      </c>
      <c r="EG165" s="19">
        <f t="shared" si="308"/>
        <v>0</v>
      </c>
      <c r="EH165" s="19">
        <f t="shared" si="308"/>
        <v>0</v>
      </c>
      <c r="EI165" s="19">
        <f t="shared" si="308"/>
        <v>0</v>
      </c>
      <c r="EJ165" s="19">
        <f t="shared" si="308"/>
        <v>0</v>
      </c>
      <c r="EK165" s="19">
        <f t="shared" si="308"/>
        <v>0</v>
      </c>
      <c r="EL165" s="19">
        <f t="shared" si="308"/>
        <v>0</v>
      </c>
      <c r="EM165" s="19">
        <f t="shared" si="308"/>
        <v>0</v>
      </c>
      <c r="EN165" s="19">
        <f t="shared" si="308"/>
        <v>0</v>
      </c>
      <c r="EO165" s="19">
        <f t="shared" si="308"/>
        <v>0</v>
      </c>
      <c r="EP165" s="19">
        <f t="shared" si="308"/>
        <v>0</v>
      </c>
      <c r="EQ165" s="19">
        <f t="shared" si="308"/>
        <v>0</v>
      </c>
    </row>
    <row r="166" spans="1:147">
      <c r="B166" s="139" t="s">
        <v>194</v>
      </c>
      <c r="C166" s="27">
        <f>SUM(C162:C165)</f>
        <v>169006740.85584566</v>
      </c>
      <c r="D166" s="27">
        <f t="shared" ref="D166:BO166" si="309">SUM(D162:D165)</f>
        <v>179950752.36723593</v>
      </c>
      <c r="E166" s="25">
        <f t="shared" si="309"/>
        <v>166586158.73330966</v>
      </c>
      <c r="F166" s="26">
        <f t="shared" si="309"/>
        <v>167075221.45661461</v>
      </c>
      <c r="G166" s="26">
        <f t="shared" si="309"/>
        <v>167901026.10575569</v>
      </c>
      <c r="H166" s="26">
        <f t="shared" si="309"/>
        <v>168451612.12034628</v>
      </c>
      <c r="I166" s="26">
        <f t="shared" si="309"/>
        <v>168321674.7055839</v>
      </c>
      <c r="J166" s="26">
        <f t="shared" si="309"/>
        <v>168071524.34945533</v>
      </c>
      <c r="K166" s="26">
        <f t="shared" si="309"/>
        <v>168647065.62426057</v>
      </c>
      <c r="L166" s="26">
        <f t="shared" si="309"/>
        <v>168342108.81313691</v>
      </c>
      <c r="M166" s="26">
        <f t="shared" si="309"/>
        <v>169237823.0200181</v>
      </c>
      <c r="N166" s="26">
        <f t="shared" si="309"/>
        <v>170026357.94710886</v>
      </c>
      <c r="O166" s="26">
        <f t="shared" si="309"/>
        <v>170560406.880577</v>
      </c>
      <c r="P166" s="26">
        <f t="shared" si="309"/>
        <v>171500594.134505</v>
      </c>
      <c r="Q166" s="26">
        <f t="shared" si="309"/>
        <v>172366057.23532209</v>
      </c>
      <c r="R166" s="26">
        <f t="shared" si="309"/>
        <v>173171561.28315556</v>
      </c>
      <c r="S166" s="26">
        <f t="shared" si="309"/>
        <v>173919633.25544515</v>
      </c>
      <c r="T166" s="26">
        <f t="shared" si="309"/>
        <v>174469758.85720614</v>
      </c>
      <c r="U166" s="26">
        <f t="shared" si="309"/>
        <v>175067567.61605644</v>
      </c>
      <c r="V166" s="26">
        <f t="shared" si="309"/>
        <v>175660281.27794209</v>
      </c>
      <c r="W166" s="26">
        <f t="shared" si="309"/>
        <v>176536991.63073701</v>
      </c>
      <c r="X166" s="26">
        <f t="shared" si="309"/>
        <v>177158811.36512119</v>
      </c>
      <c r="Y166" s="26">
        <f t="shared" si="309"/>
        <v>178624220.09411201</v>
      </c>
      <c r="Z166" s="26">
        <f t="shared" si="309"/>
        <v>179871367.22557515</v>
      </c>
      <c r="AA166" s="26">
        <f t="shared" si="309"/>
        <v>180865745.51805902</v>
      </c>
      <c r="AB166" s="26">
        <f t="shared" si="309"/>
        <v>182016885.38679487</v>
      </c>
      <c r="AC166" s="26">
        <f t="shared" si="309"/>
        <v>183150998.55966038</v>
      </c>
      <c r="AD166" s="26">
        <f t="shared" si="309"/>
        <v>184185000.10327032</v>
      </c>
      <c r="AE166" s="26">
        <f t="shared" si="309"/>
        <v>185381425.32828903</v>
      </c>
      <c r="AF166" s="26">
        <f t="shared" si="309"/>
        <v>186370727.81124252</v>
      </c>
      <c r="AG166" s="26">
        <f t="shared" si="309"/>
        <v>179950752.24332383</v>
      </c>
      <c r="AH166" s="26"/>
      <c r="AI166" s="26"/>
      <c r="AJ166" s="26">
        <f>SUM(AJ160:AJ165)</f>
        <v>1133710.0481392103</v>
      </c>
      <c r="AK166" s="26">
        <f t="shared" si="309"/>
        <v>1750399.779141085</v>
      </c>
      <c r="AL166" s="26">
        <f t="shared" si="309"/>
        <v>1301037.5045905535</v>
      </c>
      <c r="AM166" s="26">
        <f t="shared" si="309"/>
        <v>1616488.7157536093</v>
      </c>
      <c r="AN166" s="26">
        <f t="shared" si="309"/>
        <v>1336667.1316155619</v>
      </c>
      <c r="AO166" s="26">
        <f t="shared" si="309"/>
        <v>1469626.6258163636</v>
      </c>
      <c r="AP166" s="26">
        <f t="shared" si="309"/>
        <v>1612728.1408061923</v>
      </c>
      <c r="AQ166" s="26">
        <f t="shared" si="309"/>
        <v>1626305.3483798632</v>
      </c>
      <c r="AR166" s="26">
        <f t="shared" si="309"/>
        <v>1640200.3728997682</v>
      </c>
      <c r="AS166" s="26">
        <f t="shared" si="309"/>
        <v>1658821.0329331984</v>
      </c>
      <c r="AT166" s="26">
        <f t="shared" si="309"/>
        <v>1670692.3459909889</v>
      </c>
      <c r="AU166" s="26">
        <f t="shared" si="309"/>
        <v>1683798.5600558852</v>
      </c>
      <c r="AV166" s="26">
        <f t="shared" si="309"/>
        <v>1697957.6132513301</v>
      </c>
      <c r="AW166" s="26">
        <f t="shared" si="309"/>
        <v>1713073.2846211423</v>
      </c>
      <c r="AX166" s="26">
        <f t="shared" si="309"/>
        <v>1731508.2681967476</v>
      </c>
      <c r="AY166" s="26">
        <f t="shared" si="309"/>
        <v>1578434.312857233</v>
      </c>
      <c r="AZ166" s="26">
        <f t="shared" si="309"/>
        <v>1592381.9045168373</v>
      </c>
      <c r="BA166" s="26">
        <f t="shared" si="309"/>
        <v>1603059.9956549057</v>
      </c>
      <c r="BB166" s="26">
        <f t="shared" si="309"/>
        <v>1617300.7530707954</v>
      </c>
      <c r="BC166" s="26">
        <f t="shared" si="309"/>
        <v>1619980.1663041057</v>
      </c>
      <c r="BD166" s="26">
        <f t="shared" si="309"/>
        <v>1626089.432416446</v>
      </c>
      <c r="BE166" s="26">
        <f t="shared" si="309"/>
        <v>1636360.9621515688</v>
      </c>
      <c r="BF166" s="26">
        <f t="shared" si="309"/>
        <v>1643758.5505238741</v>
      </c>
      <c r="BG166" s="26">
        <f t="shared" si="309"/>
        <v>1651447.8348857267</v>
      </c>
      <c r="BH166" s="26">
        <f t="shared" si="309"/>
        <v>1660300.2760360353</v>
      </c>
      <c r="BI166" s="26">
        <f t="shared" si="309"/>
        <v>1667144.8069175303</v>
      </c>
      <c r="BJ166" s="26">
        <f t="shared" si="309"/>
        <v>1676992.1387287418</v>
      </c>
      <c r="BK166" s="26">
        <f t="shared" si="309"/>
        <v>19573251.134063795</v>
      </c>
      <c r="BL166" s="26">
        <f t="shared" si="309"/>
        <v>0</v>
      </c>
      <c r="BM166" s="26">
        <f t="shared" si="309"/>
        <v>-236839.68332590431</v>
      </c>
      <c r="BN166" s="26">
        <f t="shared" si="309"/>
        <v>-499722.59000000008</v>
      </c>
      <c r="BO166" s="26">
        <f t="shared" si="309"/>
        <v>-734524.12000000011</v>
      </c>
      <c r="BP166" s="26">
        <f t="shared" ref="BP166:EA166" si="310">SUM(BP162:BP165)</f>
        <v>-1392314.3405159798</v>
      </c>
      <c r="BQ166" s="26">
        <f t="shared" si="310"/>
        <v>-1546697.4477441441</v>
      </c>
      <c r="BR166" s="26">
        <f t="shared" si="310"/>
        <v>-783504.53999999992</v>
      </c>
      <c r="BS166" s="26">
        <f t="shared" si="310"/>
        <v>-1917684.9519298438</v>
      </c>
      <c r="BT166" s="26">
        <f t="shared" si="310"/>
        <v>-730591.14149869338</v>
      </c>
      <c r="BU166" s="26">
        <f t="shared" si="310"/>
        <v>-851665.44580903498</v>
      </c>
      <c r="BV166" s="26">
        <f t="shared" si="310"/>
        <v>-1124772.0994650165</v>
      </c>
      <c r="BW166" s="26">
        <f t="shared" si="310"/>
        <v>-730505.09206285514</v>
      </c>
      <c r="BX166" s="26">
        <f t="shared" si="310"/>
        <v>-818335.45923895086</v>
      </c>
      <c r="BY166" s="26">
        <f t="shared" si="310"/>
        <v>-892453.56541785947</v>
      </c>
      <c r="BZ166" s="26">
        <f t="shared" si="310"/>
        <v>-965001.31233155809</v>
      </c>
      <c r="CA166" s="26">
        <f t="shared" si="310"/>
        <v>-1181382.666435719</v>
      </c>
      <c r="CB166" s="26">
        <f t="shared" si="310"/>
        <v>-980625.55400689447</v>
      </c>
      <c r="CC166" s="26">
        <f t="shared" si="310"/>
        <v>-999668.24263131432</v>
      </c>
      <c r="CD166" s="26">
        <f t="shared" si="310"/>
        <v>-726349.64285991469</v>
      </c>
      <c r="CE166" s="26">
        <f t="shared" si="310"/>
        <v>-995481.018686597</v>
      </c>
      <c r="CF166" s="26">
        <f t="shared" si="310"/>
        <v>-154571.43731336828</v>
      </c>
      <c r="CG166" s="26">
        <f t="shared" si="310"/>
        <v>-378942.30095325148</v>
      </c>
      <c r="CH166" s="26">
        <f t="shared" si="310"/>
        <v>-641982.66966773744</v>
      </c>
      <c r="CI166" s="26">
        <f t="shared" si="310"/>
        <v>-492618.6817880079</v>
      </c>
      <c r="CJ166" s="26">
        <f t="shared" si="310"/>
        <v>-517334.66202019301</v>
      </c>
      <c r="CK166" s="26">
        <f t="shared" si="310"/>
        <v>-626298.73242605606</v>
      </c>
      <c r="CL166" s="26">
        <f t="shared" si="310"/>
        <v>-470719.58189875877</v>
      </c>
      <c r="CM166" s="26">
        <f t="shared" si="310"/>
        <v>-687689.65577524225</v>
      </c>
      <c r="CN166" s="26">
        <f t="shared" si="310"/>
        <v>0</v>
      </c>
      <c r="CO166" s="26">
        <f t="shared" si="310"/>
        <v>0</v>
      </c>
      <c r="CP166" s="26">
        <f t="shared" si="310"/>
        <v>0</v>
      </c>
      <c r="CQ166" s="26">
        <f t="shared" si="310"/>
        <v>0</v>
      </c>
      <c r="CR166" s="26">
        <f t="shared" si="310"/>
        <v>0</v>
      </c>
      <c r="CS166" s="26">
        <f t="shared" si="310"/>
        <v>0</v>
      </c>
      <c r="CT166" s="26">
        <f t="shared" si="310"/>
        <v>3.7589889270870245</v>
      </c>
      <c r="CU166" s="26">
        <f t="shared" si="310"/>
        <v>0</v>
      </c>
      <c r="CV166" s="26">
        <f t="shared" si="310"/>
        <v>0</v>
      </c>
      <c r="CW166" s="26">
        <f t="shared" si="310"/>
        <v>0</v>
      </c>
      <c r="CX166" s="26">
        <f t="shared" si="310"/>
        <v>0</v>
      </c>
      <c r="CY166" s="26">
        <f t="shared" si="310"/>
        <v>0</v>
      </c>
      <c r="CZ166" s="26">
        <f t="shared" si="310"/>
        <v>0</v>
      </c>
      <c r="DA166" s="26">
        <f t="shared" si="310"/>
        <v>0</v>
      </c>
      <c r="DB166" s="26">
        <f t="shared" si="310"/>
        <v>0</v>
      </c>
      <c r="DC166" s="26">
        <f t="shared" si="310"/>
        <v>0</v>
      </c>
      <c r="DD166" s="26">
        <f t="shared" si="310"/>
        <v>0</v>
      </c>
      <c r="DE166" s="26">
        <f t="shared" si="310"/>
        <v>0</v>
      </c>
      <c r="DF166" s="26">
        <f t="shared" si="310"/>
        <v>0</v>
      </c>
      <c r="DG166" s="26">
        <f t="shared" si="310"/>
        <v>0</v>
      </c>
      <c r="DH166" s="26">
        <f t="shared" si="310"/>
        <v>0</v>
      </c>
      <c r="DI166" s="26">
        <f t="shared" si="310"/>
        <v>0</v>
      </c>
      <c r="DJ166" s="26">
        <f t="shared" si="310"/>
        <v>0</v>
      </c>
      <c r="DK166" s="26">
        <f t="shared" si="310"/>
        <v>0</v>
      </c>
      <c r="DL166" s="26">
        <f t="shared" si="310"/>
        <v>0</v>
      </c>
      <c r="DM166" s="26">
        <f t="shared" si="310"/>
        <v>0</v>
      </c>
      <c r="DN166" s="26">
        <f t="shared" si="310"/>
        <v>0</v>
      </c>
      <c r="DO166" s="26">
        <f t="shared" si="310"/>
        <v>0</v>
      </c>
      <c r="DP166" s="26">
        <f t="shared" si="310"/>
        <v>0</v>
      </c>
      <c r="DQ166" s="26">
        <f t="shared" si="310"/>
        <v>-411573.24</v>
      </c>
      <c r="DR166" s="26">
        <f t="shared" si="310"/>
        <v>-424872.54000000004</v>
      </c>
      <c r="DS166" s="26">
        <f t="shared" si="310"/>
        <v>-15927.37</v>
      </c>
      <c r="DT166" s="26">
        <f t="shared" si="310"/>
        <v>-354111.79</v>
      </c>
      <c r="DU166" s="26">
        <f t="shared" si="310"/>
        <v>-40120.04</v>
      </c>
      <c r="DV166" s="26">
        <f t="shared" si="310"/>
        <v>-110584.57000000002</v>
      </c>
      <c r="DW166" s="26">
        <f t="shared" si="310"/>
        <v>0</v>
      </c>
      <c r="DX166" s="26">
        <f t="shared" si="310"/>
        <v>0</v>
      </c>
      <c r="DY166" s="26">
        <f t="shared" si="310"/>
        <v>0</v>
      </c>
      <c r="DZ166" s="26">
        <f t="shared" si="310"/>
        <v>0</v>
      </c>
      <c r="EA166" s="26">
        <f t="shared" si="310"/>
        <v>0</v>
      </c>
      <c r="EB166" s="26">
        <f t="shared" ref="EB166:EQ166" si="311">SUM(EB162:EB165)</f>
        <v>0</v>
      </c>
      <c r="EC166" s="26">
        <f t="shared" si="311"/>
        <v>0</v>
      </c>
      <c r="ED166" s="26">
        <f t="shared" si="311"/>
        <v>0</v>
      </c>
      <c r="EE166" s="26">
        <f t="shared" si="311"/>
        <v>0</v>
      </c>
      <c r="EF166" s="26">
        <f t="shared" si="311"/>
        <v>0</v>
      </c>
      <c r="EG166" s="26">
        <f t="shared" si="311"/>
        <v>0</v>
      </c>
      <c r="EH166" s="26">
        <f t="shared" si="311"/>
        <v>0</v>
      </c>
      <c r="EI166" s="26">
        <f t="shared" si="311"/>
        <v>0</v>
      </c>
      <c r="EJ166" s="26">
        <f t="shared" si="311"/>
        <v>0</v>
      </c>
      <c r="EK166" s="26">
        <f t="shared" si="311"/>
        <v>0</v>
      </c>
      <c r="EL166" s="26">
        <f t="shared" si="311"/>
        <v>0</v>
      </c>
      <c r="EM166" s="26">
        <f t="shared" si="311"/>
        <v>0</v>
      </c>
      <c r="EN166" s="26">
        <f t="shared" si="311"/>
        <v>0</v>
      </c>
      <c r="EO166" s="26">
        <f t="shared" si="311"/>
        <v>0</v>
      </c>
      <c r="EP166" s="26">
        <f t="shared" si="311"/>
        <v>0</v>
      </c>
      <c r="EQ166" s="26">
        <f t="shared" si="311"/>
        <v>0</v>
      </c>
    </row>
    <row r="167" spans="1:147">
      <c r="AY167" s="3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3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</row>
    <row r="168" spans="1:147"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AU168" s="64">
        <f>SUM(AJ157:AU157)/'Gross Plant'!Q157</f>
        <v>3.4700027478474914E-2</v>
      </c>
      <c r="AY168" s="124"/>
      <c r="AZ168" s="44"/>
      <c r="BA168" s="44"/>
      <c r="BJ168" s="64">
        <f>SUM(AY157:BJ157)/'Gross Plant'!AF157</f>
        <v>3.3280682731564759E-2</v>
      </c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</row>
    <row r="169" spans="1:147">
      <c r="A169" s="2"/>
      <c r="C169" s="34"/>
      <c r="D169" s="34"/>
      <c r="E169" s="40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AJ169" s="125"/>
      <c r="AU169" s="76"/>
      <c r="BJ169" s="76" t="s">
        <v>146</v>
      </c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</row>
    <row r="170" spans="1:147">
      <c r="B170" s="48"/>
      <c r="E170" s="48"/>
      <c r="F170" s="48"/>
      <c r="L170" s="44"/>
      <c r="AI170" s="124"/>
    </row>
    <row r="171" spans="1:147">
      <c r="A171" s="16"/>
      <c r="C171"/>
      <c r="D171"/>
      <c r="E171"/>
      <c r="F171"/>
      <c r="G171"/>
      <c r="AH171" s="46" t="s">
        <v>126</v>
      </c>
    </row>
    <row r="172" spans="1:147">
      <c r="A172" s="16"/>
      <c r="B172" s="2" t="s">
        <v>9</v>
      </c>
      <c r="C172"/>
      <c r="D172"/>
      <c r="E172"/>
      <c r="F172"/>
      <c r="G172"/>
      <c r="AH172" s="147">
        <v>5.2575879716356848E-2</v>
      </c>
      <c r="AI172" s="147">
        <v>5.2575879716356848E-2</v>
      </c>
      <c r="BK172" s="63"/>
    </row>
    <row r="173" spans="1:147">
      <c r="B173" s="2" t="s">
        <v>31</v>
      </c>
      <c r="C173"/>
      <c r="D173"/>
      <c r="E173"/>
      <c r="F173"/>
      <c r="G173"/>
      <c r="AH173" s="147">
        <v>5.712253040952902E-2</v>
      </c>
      <c r="AI173" s="147">
        <v>5.712253040952902E-2</v>
      </c>
      <c r="BK173" s="63"/>
    </row>
    <row r="174" spans="1:147">
      <c r="B174" s="2" t="s">
        <v>34</v>
      </c>
      <c r="C174"/>
      <c r="D174"/>
      <c r="E174"/>
      <c r="F174"/>
      <c r="G174"/>
      <c r="AH174" s="147">
        <v>0.49090457251500325</v>
      </c>
      <c r="AI174" s="147">
        <v>0.49090457251500325</v>
      </c>
      <c r="BK174" s="63"/>
    </row>
    <row r="175" spans="1:147">
      <c r="B175" s="2" t="s">
        <v>75</v>
      </c>
      <c r="C175"/>
      <c r="D175"/>
      <c r="E175"/>
      <c r="F175"/>
      <c r="G175"/>
      <c r="BK175" s="63"/>
    </row>
    <row r="176" spans="1:147">
      <c r="C176"/>
      <c r="D176"/>
      <c r="E176"/>
      <c r="F176"/>
      <c r="G176"/>
      <c r="BK176" s="63"/>
    </row>
    <row r="177" spans="2:7">
      <c r="B177" s="16"/>
      <c r="C177"/>
      <c r="D177"/>
      <c r="E177"/>
      <c r="F177"/>
      <c r="G177"/>
    </row>
    <row r="178" spans="2:7">
      <c r="C178"/>
      <c r="D178"/>
      <c r="E178"/>
      <c r="F178"/>
      <c r="G178"/>
    </row>
    <row r="179" spans="2:7">
      <c r="C179"/>
      <c r="D179"/>
      <c r="E179"/>
      <c r="F179"/>
      <c r="G179"/>
    </row>
    <row r="180" spans="2:7">
      <c r="C180"/>
      <c r="D180"/>
      <c r="E180"/>
      <c r="F180"/>
      <c r="G180"/>
    </row>
    <row r="181" spans="2:7">
      <c r="C181"/>
      <c r="D181"/>
      <c r="E181"/>
      <c r="F181"/>
      <c r="G181"/>
    </row>
    <row r="182" spans="2:7">
      <c r="C182"/>
      <c r="D182"/>
      <c r="E182"/>
      <c r="F182"/>
      <c r="G182"/>
    </row>
    <row r="183" spans="2:7">
      <c r="C183"/>
      <c r="D183"/>
      <c r="E183"/>
      <c r="F183"/>
      <c r="G183"/>
    </row>
    <row r="184" spans="2:7">
      <c r="C184"/>
      <c r="D184"/>
      <c r="E184"/>
      <c r="F184"/>
      <c r="G184"/>
    </row>
  </sheetData>
  <phoneticPr fontId="27" type="noConversion"/>
  <dataValidations disablePrompts="1" count="1">
    <dataValidation type="list" allowBlank="1" showInputMessage="1" showErrorMessage="1" sqref="AZ3:BJ3">
      <formula1>$AH$4:$AH$4</formula1>
    </dataValidation>
  </dataValidations>
  <pageMargins left="0.25" right="0.25" top="0.5" bottom="0.25" header="0.5" footer="0.25"/>
  <pageSetup scale="40" fitToWidth="9" fitToHeight="2" orientation="landscape" r:id="rId1"/>
  <headerFooter alignWithMargins="0">
    <oddFooter>&amp;C&amp;P of&amp;N</oddFooter>
  </headerFooter>
  <rowBreaks count="2" manualBreakCount="2">
    <brk id="80" max="151" man="1"/>
    <brk id="168" max="16383" man="1"/>
  </rowBreaks>
  <colBreaks count="9" manualBreakCount="9">
    <brk id="21" max="1048575" man="1"/>
    <brk id="33" max="1048575" man="1"/>
    <brk id="51" max="120" man="1"/>
    <brk id="63" max="120" man="1"/>
    <brk id="80" max="1048575" man="1"/>
    <brk id="91" max="120" man="1"/>
    <brk id="108" max="1048575" man="1"/>
    <brk id="119" max="120" man="1"/>
    <brk id="1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172"/>
  <sheetViews>
    <sheetView zoomScale="80" zoomScaleNormal="80" workbookViewId="0">
      <pane xSplit="2" ySplit="5" topLeftCell="C6" activePane="bottomRight" state="frozen"/>
      <selection activeCell="A41" sqref="A41"/>
      <selection pane="topRight" activeCell="A41" sqref="A41"/>
      <selection pane="bottomLeft" activeCell="A41" sqref="A41"/>
      <selection pane="bottomRight" activeCell="R177" sqref="R177"/>
    </sheetView>
  </sheetViews>
  <sheetFormatPr defaultRowHeight="12.75"/>
  <cols>
    <col min="1" max="1" width="9" style="16" customWidth="1"/>
    <col min="2" max="2" width="31.85546875" style="16" customWidth="1"/>
    <col min="3" max="16" width="13.140625" style="19" customWidth="1"/>
    <col min="17" max="17" width="14" style="19" customWidth="1"/>
    <col min="18" max="30" width="13.140625" style="19" customWidth="1"/>
  </cols>
  <sheetData>
    <row r="1" spans="1:57" ht="23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7" ht="23.25">
      <c r="A2" s="1"/>
      <c r="B2" s="2"/>
      <c r="C2" s="148" t="s">
        <v>74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</row>
    <row r="3" spans="1:57">
      <c r="A3" s="2"/>
      <c r="B3" s="2"/>
      <c r="C3" s="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7"/>
      <c r="Q3" s="7"/>
      <c r="R3" s="7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57">
      <c r="A4" s="2"/>
      <c r="B4" s="2"/>
      <c r="C4" s="14" t="str">
        <f>'Gross Plant'!E4</f>
        <v>Actual</v>
      </c>
      <c r="D4" s="14" t="str">
        <f>'Gross Plant'!F4</f>
        <v>Actual</v>
      </c>
      <c r="E4" s="14" t="str">
        <f>'Gross Plant'!G4</f>
        <v>Actual</v>
      </c>
      <c r="F4" s="14" t="str">
        <f>'Gross Plant'!H4</f>
        <v>Actual</v>
      </c>
      <c r="G4" s="14" t="str">
        <f>'Gross Plant'!I4</f>
        <v>Actual</v>
      </c>
      <c r="H4" s="14" t="str">
        <f>'Gross Plant'!J4</f>
        <v>Actual</v>
      </c>
      <c r="I4" s="14" t="str">
        <f>'Gross Plant'!K4</f>
        <v>Actual</v>
      </c>
      <c r="J4" s="14" t="str">
        <f>'Gross Plant'!L4</f>
        <v>Projected</v>
      </c>
      <c r="K4" s="14" t="str">
        <f>'Gross Plant'!M4</f>
        <v>Projected</v>
      </c>
      <c r="L4" s="14" t="str">
        <f>'Gross Plant'!N4</f>
        <v>Projected</v>
      </c>
      <c r="M4" s="14" t="str">
        <f>'Gross Plant'!O4</f>
        <v>Projected</v>
      </c>
      <c r="N4" s="14" t="str">
        <f>'Gross Plant'!P4</f>
        <v>Projected</v>
      </c>
      <c r="O4" s="14" t="str">
        <f>'Gross Plant'!Q4</f>
        <v>Projected</v>
      </c>
      <c r="P4" s="14" t="str">
        <f>'Gross Plant'!R4</f>
        <v>Projected</v>
      </c>
      <c r="Q4" s="14" t="str">
        <f>'Gross Plant'!S4</f>
        <v>Projected</v>
      </c>
      <c r="R4" s="14" t="str">
        <f>'Gross Plant'!T4</f>
        <v>Projected</v>
      </c>
      <c r="S4" s="14" t="str">
        <f>'Gross Plant'!U4</f>
        <v>Projected</v>
      </c>
      <c r="T4" s="14" t="str">
        <f>'Gross Plant'!V4</f>
        <v>Projected</v>
      </c>
      <c r="U4" s="14" t="str">
        <f>'Gross Plant'!W4</f>
        <v>Projected</v>
      </c>
      <c r="V4" s="14" t="str">
        <f>'Gross Plant'!X4</f>
        <v>Projected</v>
      </c>
      <c r="W4" s="14" t="str">
        <f>'Gross Plant'!Y4</f>
        <v>Projected</v>
      </c>
      <c r="X4" s="14" t="str">
        <f>'Gross Plant'!Z4</f>
        <v>Projected</v>
      </c>
      <c r="Y4" s="14" t="str">
        <f>'Gross Plant'!AA4</f>
        <v>Projected</v>
      </c>
      <c r="Z4" s="14" t="str">
        <f>'Gross Plant'!AB4</f>
        <v>Projected</v>
      </c>
      <c r="AA4" s="14" t="str">
        <f>'Gross Plant'!AC4</f>
        <v>Projected</v>
      </c>
      <c r="AB4" s="14" t="str">
        <f>'Gross Plant'!AD4</f>
        <v>Projected</v>
      </c>
      <c r="AC4" s="14" t="str">
        <f>'Gross Plant'!AE4</f>
        <v>Projected</v>
      </c>
      <c r="AD4" s="14" t="str">
        <f>'Gross Plant'!AF4</f>
        <v>Projected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>
      <c r="A5" s="24" t="s">
        <v>7</v>
      </c>
      <c r="B5" s="24" t="s">
        <v>8</v>
      </c>
      <c r="C5" s="15">
        <f>'Gross Plant'!E5</f>
        <v>42063</v>
      </c>
      <c r="D5" s="15">
        <f>'Gross Plant'!F5</f>
        <v>42094</v>
      </c>
      <c r="E5" s="15">
        <f>'Gross Plant'!G5</f>
        <v>42124</v>
      </c>
      <c r="F5" s="15">
        <f>'Gross Plant'!H5</f>
        <v>42155</v>
      </c>
      <c r="G5" s="15">
        <f>'Gross Plant'!I5</f>
        <v>42185</v>
      </c>
      <c r="H5" s="15">
        <f>'Gross Plant'!J5</f>
        <v>42216</v>
      </c>
      <c r="I5" s="15">
        <f>'Gross Plant'!K5</f>
        <v>42247</v>
      </c>
      <c r="J5" s="15">
        <f>'Gross Plant'!L5</f>
        <v>42277</v>
      </c>
      <c r="K5" s="15">
        <f>'Gross Plant'!M5</f>
        <v>42308</v>
      </c>
      <c r="L5" s="15">
        <f>'Gross Plant'!N5</f>
        <v>42338</v>
      </c>
      <c r="M5" s="15">
        <f>'Gross Plant'!O5</f>
        <v>42369</v>
      </c>
      <c r="N5" s="15">
        <f>'Gross Plant'!P5</f>
        <v>42400</v>
      </c>
      <c r="O5" s="15">
        <f>'Gross Plant'!Q5</f>
        <v>42429</v>
      </c>
      <c r="P5" s="15">
        <f>'Gross Plant'!R5</f>
        <v>42460</v>
      </c>
      <c r="Q5" s="15">
        <f>'Gross Plant'!S5</f>
        <v>42490</v>
      </c>
      <c r="R5" s="15">
        <f>'Gross Plant'!T5</f>
        <v>42521</v>
      </c>
      <c r="S5" s="15">
        <f>'Gross Plant'!U5</f>
        <v>42551</v>
      </c>
      <c r="T5" s="15">
        <f>'Gross Plant'!V5</f>
        <v>42582</v>
      </c>
      <c r="U5" s="15">
        <f>'Gross Plant'!W5</f>
        <v>42613</v>
      </c>
      <c r="V5" s="15">
        <f>'Gross Plant'!X5</f>
        <v>42643</v>
      </c>
      <c r="W5" s="15">
        <f>'Gross Plant'!Y5</f>
        <v>42674</v>
      </c>
      <c r="X5" s="15">
        <f>'Gross Plant'!Z5</f>
        <v>42704</v>
      </c>
      <c r="Y5" s="15">
        <f>'Gross Plant'!AA5</f>
        <v>42735</v>
      </c>
      <c r="Z5" s="15">
        <f>'Gross Plant'!AB5</f>
        <v>42766</v>
      </c>
      <c r="AA5" s="15">
        <f>'Gross Plant'!AC5</f>
        <v>42794</v>
      </c>
      <c r="AB5" s="15">
        <f>'Gross Plant'!AD5</f>
        <v>42825</v>
      </c>
      <c r="AC5" s="15">
        <f>'Gross Plant'!AE5</f>
        <v>42855</v>
      </c>
      <c r="AD5" s="15">
        <f>'Gross Plant'!AF5</f>
        <v>42886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>
      <c r="A6" s="2" t="s">
        <v>9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57">
      <c r="B7" s="17" t="s">
        <v>10</v>
      </c>
      <c r="C7" s="19">
        <f>'Gross Plant'!E7-Reserve!E7</f>
        <v>1882836.06</v>
      </c>
      <c r="D7" s="19">
        <f>'Gross Plant'!F7-Reserve!F7</f>
        <v>1876573.81</v>
      </c>
      <c r="E7" s="19">
        <f>'Gross Plant'!G7-Reserve!G7</f>
        <v>1870311.56</v>
      </c>
      <c r="F7" s="19">
        <f>'Gross Plant'!H7-Reserve!H7</f>
        <v>1864049.31</v>
      </c>
      <c r="G7" s="19">
        <f>'Gross Plant'!I7-Reserve!I7</f>
        <v>1857787.06</v>
      </c>
      <c r="H7" s="19">
        <f>'Gross Plant'!J7-Reserve!J7</f>
        <v>1856277.19</v>
      </c>
      <c r="I7" s="19">
        <f>'Gross Plant'!K7-Reserve!K7</f>
        <v>1870522.9699999997</v>
      </c>
      <c r="J7" s="19">
        <f>'Gross Plant'!L7-Reserve!L7</f>
        <v>1882424.1579665109</v>
      </c>
      <c r="K7" s="19">
        <f>'Gross Plant'!M7-Reserve!M7</f>
        <v>1887106.6997319493</v>
      </c>
      <c r="L7" s="19">
        <f>'Gross Plant'!N7-Reserve!N7</f>
        <v>1900319.1898824656</v>
      </c>
      <c r="M7" s="19">
        <f>'Gross Plant'!O7-Reserve!O7</f>
        <v>1926837.432818755</v>
      </c>
      <c r="N7" s="19">
        <f>'Gross Plant'!P7-Reserve!P7</f>
        <v>1935639.0689577875</v>
      </c>
      <c r="O7" s="19">
        <f>'Gross Plant'!Q7-Reserve!Q7</f>
        <v>1941932.1304281692</v>
      </c>
      <c r="P7" s="19">
        <f>'Gross Plant'!R7-Reserve!R7</f>
        <v>1947085.1263396558</v>
      </c>
      <c r="Q7" s="20">
        <f>'Gross Plant'!S7-Reserve!S7</f>
        <v>1948487.9179013101</v>
      </c>
      <c r="R7" s="19">
        <f>'Gross Plant'!T7-Reserve!T7</f>
        <v>1950786.3948803274</v>
      </c>
      <c r="S7" s="19">
        <f>'Gross Plant'!U7-Reserve!U7</f>
        <v>1951358.6236066502</v>
      </c>
      <c r="T7" s="19">
        <f>'Gross Plant'!V7-Reserve!V7</f>
        <v>1951368.1863196688</v>
      </c>
      <c r="U7" s="19">
        <f>'Gross Plant'!W7-Reserve!W7</f>
        <v>1954701.1150127968</v>
      </c>
      <c r="V7" s="19">
        <f>'Gross Plant'!X7-Reserve!X7</f>
        <v>1958219.8578175739</v>
      </c>
      <c r="W7" s="19">
        <f>'Gross Plant'!Y7-Reserve!Y7</f>
        <v>1963122.8498553033</v>
      </c>
      <c r="X7" s="19">
        <f>'Gross Plant'!Z7-Reserve!Z7</f>
        <v>1976561.0849991804</v>
      </c>
      <c r="Y7" s="19">
        <f>'Gross Plant'!AA7-Reserve!AA7</f>
        <v>2003314.0517228935</v>
      </c>
      <c r="Z7" s="19">
        <f>'Gross Plant'!AB7-Reserve!AB7</f>
        <v>2012354.529838837</v>
      </c>
      <c r="AA7" s="19">
        <f>'Gross Plant'!AC7-Reserve!AC7</f>
        <v>2018889.8711864064</v>
      </c>
      <c r="AB7" s="19">
        <f>'Gross Plant'!AD7-Reserve!AD7</f>
        <v>2024288.2800777969</v>
      </c>
      <c r="AC7" s="19">
        <f>'Gross Plant'!AE7-Reserve!AE7</f>
        <v>2025938.5922822042</v>
      </c>
      <c r="AD7" s="19">
        <f>'Gross Plant'!AF7-Reserve!AF7</f>
        <v>2028486.9504505007</v>
      </c>
    </row>
    <row r="8" spans="1:57">
      <c r="B8" s="17" t="s">
        <v>127</v>
      </c>
      <c r="C8" s="19">
        <f>'Gross Plant'!E8-Reserve!E8</f>
        <v>5628940.8499999996</v>
      </c>
      <c r="D8" s="19">
        <f>'Gross Plant'!F8-Reserve!F8</f>
        <v>5572010.6899999995</v>
      </c>
      <c r="E8" s="19">
        <f>'Gross Plant'!G8-Reserve!G8</f>
        <v>5515080.5299999993</v>
      </c>
      <c r="F8" s="19">
        <f>'Gross Plant'!H8-Reserve!H8</f>
        <v>5458150.3699999992</v>
      </c>
      <c r="G8" s="19">
        <f>'Gross Plant'!I8-Reserve!I8</f>
        <v>5401220.209999999</v>
      </c>
      <c r="H8" s="19">
        <f>'Gross Plant'!J8-Reserve!J8</f>
        <v>5344290.0499999989</v>
      </c>
      <c r="I8" s="19">
        <f>'Gross Plant'!K8-Reserve!K8</f>
        <v>5287359.8899999987</v>
      </c>
      <c r="J8" s="19">
        <f>'Gross Plant'!L8-Reserve!L8</f>
        <v>5261754.8919138322</v>
      </c>
      <c r="K8" s="19">
        <f>'Gross Plant'!M8-Reserve!M8</f>
        <v>5236149.8938276656</v>
      </c>
      <c r="L8" s="19">
        <f>'Gross Plant'!N8-Reserve!N8</f>
        <v>5210544.895741499</v>
      </c>
      <c r="M8" s="19">
        <f>'Gross Plant'!O8-Reserve!O8</f>
        <v>5184939.8976553325</v>
      </c>
      <c r="N8" s="19">
        <f>'Gross Plant'!P8-Reserve!P8</f>
        <v>5159334.8995691659</v>
      </c>
      <c r="O8" s="19">
        <f>'Gross Plant'!Q8-Reserve!Q8</f>
        <v>5133729.9014829993</v>
      </c>
      <c r="P8" s="19">
        <f>'Gross Plant'!R8-Reserve!R8</f>
        <v>5108124.9033968328</v>
      </c>
      <c r="Q8" s="20">
        <f>'Gross Plant'!S8-Reserve!S8</f>
        <v>5082519.9053106662</v>
      </c>
      <c r="R8" s="19">
        <f>'Gross Plant'!T8-Reserve!T8</f>
        <v>5056914.9072244996</v>
      </c>
      <c r="S8" s="19">
        <f>'Gross Plant'!U8-Reserve!U8</f>
        <v>5033839.7442785827</v>
      </c>
      <c r="T8" s="19">
        <f>'Gross Plant'!V8-Reserve!V8</f>
        <v>5010764.5813326659</v>
      </c>
      <c r="U8" s="19">
        <f>'Gross Plant'!W8-Reserve!W8</f>
        <v>4987689.418386749</v>
      </c>
      <c r="V8" s="19">
        <f>'Gross Plant'!X8-Reserve!X8</f>
        <v>4964614.2554408321</v>
      </c>
      <c r="W8" s="19">
        <f>'Gross Plant'!Y8-Reserve!Y8</f>
        <v>4941539.0924949152</v>
      </c>
      <c r="X8" s="19">
        <f>'Gross Plant'!Z8-Reserve!Z8</f>
        <v>4918463.9295489984</v>
      </c>
      <c r="Y8" s="19">
        <f>'Gross Plant'!AA8-Reserve!AA8</f>
        <v>4895388.7666030815</v>
      </c>
      <c r="Z8" s="19">
        <f>'Gross Plant'!AB8-Reserve!AB8</f>
        <v>4872313.6036571646</v>
      </c>
      <c r="AA8" s="19">
        <f>'Gross Plant'!AC8-Reserve!AC8</f>
        <v>4849238.4407112477</v>
      </c>
      <c r="AB8" s="19">
        <f>'Gross Plant'!AD8-Reserve!AD8</f>
        <v>4826163.2777653309</v>
      </c>
      <c r="AC8" s="19">
        <f>'Gross Plant'!AE8-Reserve!AE8</f>
        <v>4803088.114819414</v>
      </c>
      <c r="AD8" s="19">
        <f>'Gross Plant'!AF8-Reserve!AF8</f>
        <v>4780012.9518734971</v>
      </c>
    </row>
    <row r="9" spans="1:57">
      <c r="B9" s="17" t="s">
        <v>11</v>
      </c>
      <c r="C9" s="19">
        <f>'Gross Plant'!E9-Reserve!E9</f>
        <v>34.180000001564622</v>
      </c>
      <c r="D9" s="19">
        <f>'Gross Plant'!F9-Reserve!F9</f>
        <v>-141.60999999754131</v>
      </c>
      <c r="E9" s="19">
        <f>'Gross Plant'!G9-Reserve!G9</f>
        <v>-317.39999999664724</v>
      </c>
      <c r="F9" s="19">
        <f>'Gross Plant'!H9-Reserve!H9</f>
        <v>46163.80000000447</v>
      </c>
      <c r="G9" s="19">
        <f>'Gross Plant'!I9-Reserve!I9</f>
        <v>20025.980000004172</v>
      </c>
      <c r="H9" s="19">
        <f>'Gross Plant'!J9-Reserve!J9</f>
        <v>-567.92999999597669</v>
      </c>
      <c r="I9" s="19">
        <f>'Gross Plant'!K9-Reserve!K9</f>
        <v>-744.78999999538064</v>
      </c>
      <c r="J9" s="19">
        <f>'Gross Plant'!L9-Reserve!L9</f>
        <v>58924.481681138277</v>
      </c>
      <c r="K9" s="19">
        <f>'Gross Plant'!M9-Reserve!M9</f>
        <v>63908.258719997481</v>
      </c>
      <c r="L9" s="19">
        <f>'Gross Plant'!N9-Reserve!N9</f>
        <v>97353.212563641369</v>
      </c>
      <c r="M9" s="19">
        <f>'Gross Plant'!O9-Reserve!O9</f>
        <v>175189.13080269657</v>
      </c>
      <c r="N9" s="19">
        <f>'Gross Plant'!P9-Reserve!P9</f>
        <v>193801.3183840476</v>
      </c>
      <c r="O9" s="19">
        <f>'Gross Plant'!Q9-Reserve!Q9</f>
        <v>204006.93874134123</v>
      </c>
      <c r="P9" s="19">
        <f>'Gross Plant'!R9-Reserve!R9</f>
        <v>210380.59788744524</v>
      </c>
      <c r="Q9" s="20">
        <f>'Gross Plant'!S9-Reserve!S9</f>
        <v>204208.92508479208</v>
      </c>
      <c r="R9" s="19">
        <f>'Gross Plant'!T9-Reserve!T9</f>
        <v>201012.65717151016</v>
      </c>
      <c r="S9" s="19">
        <f>'Gross Plant'!U9-Reserve!U9</f>
        <v>196329.19656578079</v>
      </c>
      <c r="T9" s="19">
        <f>'Gross Plant'!V9-Reserve!V9</f>
        <v>189761.97707073577</v>
      </c>
      <c r="U9" s="19">
        <f>'Gross Plant'!W9-Reserve!W9</f>
        <v>194292.54985855892</v>
      </c>
      <c r="V9" s="19">
        <f>'Gross Plant'!X9-Reserve!X9</f>
        <v>199437.76697891578</v>
      </c>
      <c r="W9" s="19">
        <f>'Gross Plant'!Y9-Reserve!Y9</f>
        <v>209200.8282115832</v>
      </c>
      <c r="X9" s="19">
        <f>'Gross Plant'!Z9-Reserve!Z9</f>
        <v>247468.48818466254</v>
      </c>
      <c r="Y9" s="19">
        <f>'Gross Plant'!AA9-Reserve!AA9</f>
        <v>330200.74752138928</v>
      </c>
      <c r="Z9" s="19">
        <f>'Gross Plant'!AB9-Reserve!AB9</f>
        <v>353743.04941650294</v>
      </c>
      <c r="AA9" s="19">
        <f>'Gross Plant'!AC9-Reserve!AC9</f>
        <v>368906.97826105915</v>
      </c>
      <c r="AB9" s="19">
        <f>'Gross Plant'!AD9-Reserve!AD9</f>
        <v>380264.64042728022</v>
      </c>
      <c r="AC9" s="19">
        <f>'Gross Plant'!AE9-Reserve!AE9</f>
        <v>379094.25555915758</v>
      </c>
      <c r="AD9" s="19">
        <f>'Gross Plant'!AF9-Reserve!AF9</f>
        <v>380918.6343904268</v>
      </c>
    </row>
    <row r="10" spans="1:57">
      <c r="B10" s="17" t="s">
        <v>12</v>
      </c>
      <c r="C10" s="19">
        <f>'Gross Plant'!E10-Reserve!E10</f>
        <v>4786621.2799999993</v>
      </c>
      <c r="D10" s="19">
        <f>'Gross Plant'!F10-Reserve!F10</f>
        <v>4761998.43</v>
      </c>
      <c r="E10" s="19">
        <f>'Gross Plant'!G10-Reserve!G10</f>
        <v>4731339.5199999996</v>
      </c>
      <c r="F10" s="19">
        <f>'Gross Plant'!H10-Reserve!H10</f>
        <v>4742185.53</v>
      </c>
      <c r="G10" s="19">
        <f>'Gross Plant'!I10-Reserve!I10</f>
        <v>4722930.53</v>
      </c>
      <c r="H10" s="19">
        <f>'Gross Plant'!J10-Reserve!J10</f>
        <v>4693168.8400000008</v>
      </c>
      <c r="I10" s="19">
        <f>'Gross Plant'!K10-Reserve!K10</f>
        <v>4660092.6900000004</v>
      </c>
      <c r="J10" s="19">
        <f>'Gross Plant'!L10-Reserve!L10</f>
        <v>4674014.7158905119</v>
      </c>
      <c r="K10" s="19">
        <f>'Gross Plant'!M10-Reserve!M10</f>
        <v>4667769.2177082617</v>
      </c>
      <c r="L10" s="19">
        <f>'Gross Plant'!N10-Reserve!N10</f>
        <v>4685303.6318200184</v>
      </c>
      <c r="M10" s="19">
        <f>'Gross Plant'!O10-Reserve!O10</f>
        <v>4739927.8139264798</v>
      </c>
      <c r="N10" s="19">
        <f>'Gross Plant'!P10-Reserve!P10</f>
        <v>4745073.1634377465</v>
      </c>
      <c r="O10" s="19">
        <f>'Gross Plant'!Q10-Reserve!Q10</f>
        <v>4743195.9183770772</v>
      </c>
      <c r="P10" s="19">
        <f>'Gross Plant'!R10-Reserve!R10</f>
        <v>4738117.9650477385</v>
      </c>
      <c r="Q10" s="20">
        <f>'Gross Plant'!S10-Reserve!S10</f>
        <v>4722559.2499197787</v>
      </c>
      <c r="R10" s="19">
        <f>'Gross Plant'!T10-Reserve!T10</f>
        <v>4709487.0067683635</v>
      </c>
      <c r="S10" s="19">
        <f>'Gross Plant'!U10-Reserve!U10</f>
        <v>4690491.9952753764</v>
      </c>
      <c r="T10" s="19">
        <f>'Gross Plant'!V10-Reserve!V10</f>
        <v>4669913.7319868011</v>
      </c>
      <c r="U10" s="19">
        <f>'Gross Plant'!W10-Reserve!W10</f>
        <v>4658592.4369418724</v>
      </c>
      <c r="V10" s="19">
        <f>'Gross Plant'!X10-Reserve!X10</f>
        <v>4647769.3690216113</v>
      </c>
      <c r="W10" s="19">
        <f>'Gross Plant'!Y10-Reserve!Y10</f>
        <v>4640786.7664874215</v>
      </c>
      <c r="X10" s="19">
        <f>'Gross Plant'!Z10-Reserve!Z10</f>
        <v>4657587.2113736458</v>
      </c>
      <c r="Y10" s="19">
        <f>'Gross Plant'!AA10-Reserve!AA10</f>
        <v>4711482.7408055328</v>
      </c>
      <c r="Z10" s="19">
        <f>'Gross Plant'!AB10-Reserve!AB10</f>
        <v>4715901.8761171587</v>
      </c>
      <c r="AA10" s="19">
        <f>'Gross Plant'!AC10-Reserve!AC10</f>
        <v>4713300.4525168585</v>
      </c>
      <c r="AB10" s="19">
        <f>'Gross Plant'!AD10-Reserve!AD10</f>
        <v>4707500.1758302366</v>
      </c>
      <c r="AC10" s="19">
        <f>'Gross Plant'!AE10-Reserve!AE10</f>
        <v>4691220.3853407549</v>
      </c>
      <c r="AD10" s="19">
        <f>'Gross Plant'!AF10-Reserve!AF10</f>
        <v>4677428.4645618349</v>
      </c>
    </row>
    <row r="11" spans="1:57">
      <c r="B11" s="17" t="s">
        <v>13</v>
      </c>
      <c r="C11" s="19">
        <f>'Gross Plant'!E11-Reserve!E11</f>
        <v>-5859.7</v>
      </c>
      <c r="D11" s="19">
        <f>'Gross Plant'!F11-Reserve!F11</f>
        <v>-5859.7</v>
      </c>
      <c r="E11" s="19">
        <f>'Gross Plant'!G11-Reserve!G11</f>
        <v>-5859.7</v>
      </c>
      <c r="F11" s="19">
        <f>'Gross Plant'!H11-Reserve!H11</f>
        <v>-5859.7</v>
      </c>
      <c r="G11" s="19">
        <f>'Gross Plant'!I11-Reserve!I11</f>
        <v>-5859.7</v>
      </c>
      <c r="H11" s="19">
        <f>'Gross Plant'!J11-Reserve!J11</f>
        <v>-5859.7</v>
      </c>
      <c r="I11" s="19">
        <f>'Gross Plant'!K11-Reserve!K11</f>
        <v>-5859.7</v>
      </c>
      <c r="J11" s="19">
        <f>'Gross Plant'!L11-Reserve!L11</f>
        <v>-5859.7</v>
      </c>
      <c r="K11" s="19">
        <f>'Gross Plant'!M11-Reserve!M11</f>
        <v>-5859.7</v>
      </c>
      <c r="L11" s="19">
        <f>'Gross Plant'!N11-Reserve!N11</f>
        <v>-5859.7</v>
      </c>
      <c r="M11" s="19">
        <f>'Gross Plant'!O11-Reserve!O11</f>
        <v>-5859.7</v>
      </c>
      <c r="N11" s="19">
        <f>'Gross Plant'!P11-Reserve!P11</f>
        <v>-5859.7</v>
      </c>
      <c r="O11" s="19">
        <f>'Gross Plant'!Q11-Reserve!Q11</f>
        <v>-5859.7</v>
      </c>
      <c r="P11" s="19">
        <f>'Gross Plant'!R11-Reserve!R11</f>
        <v>-5859.7</v>
      </c>
      <c r="Q11" s="20">
        <f>'Gross Plant'!S11-Reserve!S11</f>
        <v>-5859.7</v>
      </c>
      <c r="R11" s="19">
        <f>'Gross Plant'!T11-Reserve!T11</f>
        <v>-5859.7</v>
      </c>
      <c r="S11" s="19">
        <f>'Gross Plant'!U11-Reserve!U11</f>
        <v>-5859.7</v>
      </c>
      <c r="T11" s="19">
        <f>'Gross Plant'!V11-Reserve!V11</f>
        <v>-5859.7</v>
      </c>
      <c r="U11" s="19">
        <f>'Gross Plant'!W11-Reserve!W11</f>
        <v>-5859.7</v>
      </c>
      <c r="V11" s="19">
        <f>'Gross Plant'!X11-Reserve!X11</f>
        <v>-5859.7</v>
      </c>
      <c r="W11" s="19">
        <f>'Gross Plant'!Y11-Reserve!Y11</f>
        <v>-5859.7</v>
      </c>
      <c r="X11" s="19">
        <f>'Gross Plant'!Z11-Reserve!Z11</f>
        <v>-5859.7</v>
      </c>
      <c r="Y11" s="19">
        <f>'Gross Plant'!AA11-Reserve!AA11</f>
        <v>-5859.7</v>
      </c>
      <c r="Z11" s="19">
        <f>'Gross Plant'!AB11-Reserve!AB11</f>
        <v>-5859.7</v>
      </c>
      <c r="AA11" s="19">
        <f>'Gross Plant'!AC11-Reserve!AC11</f>
        <v>-5859.7</v>
      </c>
      <c r="AB11" s="19">
        <f>'Gross Plant'!AD11-Reserve!AD11</f>
        <v>-5859.7</v>
      </c>
      <c r="AC11" s="19">
        <f>'Gross Plant'!AE11-Reserve!AE11</f>
        <v>-5859.7</v>
      </c>
      <c r="AD11" s="19">
        <f>'Gross Plant'!AF11-Reserve!AF11</f>
        <v>-5859.7</v>
      </c>
    </row>
    <row r="12" spans="1:57">
      <c r="B12" s="17" t="s">
        <v>14</v>
      </c>
      <c r="C12" s="19">
        <f>'Gross Plant'!E12-Reserve!E12</f>
        <v>-2888.48</v>
      </c>
      <c r="D12" s="19">
        <f>'Gross Plant'!F12-Reserve!F12</f>
        <v>-2888.48</v>
      </c>
      <c r="E12" s="19">
        <f>'Gross Plant'!G12-Reserve!G12</f>
        <v>-2888.48</v>
      </c>
      <c r="F12" s="19">
        <f>'Gross Plant'!H12-Reserve!H12</f>
        <v>-2888.48</v>
      </c>
      <c r="G12" s="19">
        <f>'Gross Plant'!I12-Reserve!I12</f>
        <v>-2888.48</v>
      </c>
      <c r="H12" s="19">
        <f>'Gross Plant'!J12-Reserve!J12</f>
        <v>-2888.48</v>
      </c>
      <c r="I12" s="19">
        <f>'Gross Plant'!K12-Reserve!K12</f>
        <v>-2888.48</v>
      </c>
      <c r="J12" s="19">
        <f>'Gross Plant'!L12-Reserve!L12</f>
        <v>-2888.48</v>
      </c>
      <c r="K12" s="19">
        <f>'Gross Plant'!M12-Reserve!M12</f>
        <v>-2888.48</v>
      </c>
      <c r="L12" s="19">
        <f>'Gross Plant'!N12-Reserve!N12</f>
        <v>-2888.48</v>
      </c>
      <c r="M12" s="19">
        <f>'Gross Plant'!O12-Reserve!O12</f>
        <v>-2888.48</v>
      </c>
      <c r="N12" s="19">
        <f>'Gross Plant'!P12-Reserve!P12</f>
        <v>-2888.48</v>
      </c>
      <c r="O12" s="19">
        <f>'Gross Plant'!Q12-Reserve!Q12</f>
        <v>-2888.48</v>
      </c>
      <c r="P12" s="19">
        <f>'Gross Plant'!R12-Reserve!R12</f>
        <v>-2888.48</v>
      </c>
      <c r="Q12" s="20">
        <f>'Gross Plant'!S12-Reserve!S12</f>
        <v>-2888.48</v>
      </c>
      <c r="R12" s="19">
        <f>'Gross Plant'!T12-Reserve!T12</f>
        <v>-2888.48</v>
      </c>
      <c r="S12" s="19">
        <f>'Gross Plant'!U12-Reserve!U12</f>
        <v>-2888.48</v>
      </c>
      <c r="T12" s="19">
        <f>'Gross Plant'!V12-Reserve!V12</f>
        <v>-2888.48</v>
      </c>
      <c r="U12" s="19">
        <f>'Gross Plant'!W12-Reserve!W12</f>
        <v>-2888.48</v>
      </c>
      <c r="V12" s="19">
        <f>'Gross Plant'!X12-Reserve!X12</f>
        <v>-2888.48</v>
      </c>
      <c r="W12" s="19">
        <f>'Gross Plant'!Y12-Reserve!Y12</f>
        <v>-2888.48</v>
      </c>
      <c r="X12" s="19">
        <f>'Gross Plant'!Z12-Reserve!Z12</f>
        <v>-2888.48</v>
      </c>
      <c r="Y12" s="19">
        <f>'Gross Plant'!AA12-Reserve!AA12</f>
        <v>-2888.48</v>
      </c>
      <c r="Z12" s="19">
        <f>'Gross Plant'!AB12-Reserve!AB12</f>
        <v>-2888.48</v>
      </c>
      <c r="AA12" s="19">
        <f>'Gross Plant'!AC12-Reserve!AC12</f>
        <v>-2888.48</v>
      </c>
      <c r="AB12" s="19">
        <f>'Gross Plant'!AD12-Reserve!AD12</f>
        <v>-2888.48</v>
      </c>
      <c r="AC12" s="19">
        <f>'Gross Plant'!AE12-Reserve!AE12</f>
        <v>-2888.48</v>
      </c>
      <c r="AD12" s="19">
        <f>'Gross Plant'!AF12-Reserve!AF12</f>
        <v>-2888.48</v>
      </c>
    </row>
    <row r="13" spans="1:57">
      <c r="B13" s="17" t="s">
        <v>128</v>
      </c>
      <c r="C13" s="19">
        <f>'Gross Plant'!E13-Reserve!E13</f>
        <v>54683</v>
      </c>
      <c r="D13" s="19">
        <f>'Gross Plant'!F13-Reserve!F13</f>
        <v>54538.78</v>
      </c>
      <c r="E13" s="19">
        <f>'Gross Plant'!G13-Reserve!G13</f>
        <v>54394.559999999998</v>
      </c>
      <c r="F13" s="19">
        <f>'Gross Plant'!H13-Reserve!H13</f>
        <v>54250.34</v>
      </c>
      <c r="G13" s="19">
        <f>'Gross Plant'!I13-Reserve!I13</f>
        <v>54106.12</v>
      </c>
      <c r="H13" s="19">
        <f>'Gross Plant'!J13-Reserve!J13</f>
        <v>53961.9</v>
      </c>
      <c r="I13" s="19">
        <f>'Gross Plant'!K13-Reserve!K13</f>
        <v>53817.68</v>
      </c>
      <c r="J13" s="19">
        <f>'Gross Plant'!L13-Reserve!L13</f>
        <v>53603.616978750004</v>
      </c>
      <c r="K13" s="19">
        <f>'Gross Plant'!M13-Reserve!M13</f>
        <v>53389.5539575</v>
      </c>
      <c r="L13" s="19">
        <f>'Gross Plant'!N13-Reserve!N13</f>
        <v>53175.490936250004</v>
      </c>
      <c r="M13" s="19">
        <f>'Gross Plant'!O13-Reserve!O13</f>
        <v>52961.427915</v>
      </c>
      <c r="N13" s="19">
        <f>'Gross Plant'!P13-Reserve!P13</f>
        <v>52747.364893750004</v>
      </c>
      <c r="O13" s="19">
        <f>'Gross Plant'!Q13-Reserve!Q13</f>
        <v>52533.3018725</v>
      </c>
      <c r="P13" s="19">
        <f>'Gross Plant'!R13-Reserve!R13</f>
        <v>52319.238851250004</v>
      </c>
      <c r="Q13" s="20">
        <f>'Gross Plant'!S13-Reserve!S13</f>
        <v>52105.17583</v>
      </c>
      <c r="R13" s="19">
        <f>'Gross Plant'!T13-Reserve!T13</f>
        <v>51891.112808750004</v>
      </c>
      <c r="S13" s="19">
        <f>'Gross Plant'!U13-Reserve!U13</f>
        <v>51680.768003750003</v>
      </c>
      <c r="T13" s="19">
        <f>'Gross Plant'!V13-Reserve!V13</f>
        <v>51470.423198750002</v>
      </c>
      <c r="U13" s="19">
        <f>'Gross Plant'!W13-Reserve!W13</f>
        <v>51260.078393750002</v>
      </c>
      <c r="V13" s="19">
        <f>'Gross Plant'!X13-Reserve!X13</f>
        <v>51049.733588750001</v>
      </c>
      <c r="W13" s="19">
        <f>'Gross Plant'!Y13-Reserve!Y13</f>
        <v>50839.388783750001</v>
      </c>
      <c r="X13" s="19">
        <f>'Gross Plant'!Z13-Reserve!Z13</f>
        <v>50629.04397875</v>
      </c>
      <c r="Y13" s="19">
        <f>'Gross Plant'!AA13-Reserve!AA13</f>
        <v>50418.699173749999</v>
      </c>
      <c r="Z13" s="19">
        <f>'Gross Plant'!AB13-Reserve!AB13</f>
        <v>50208.354368749999</v>
      </c>
      <c r="AA13" s="19">
        <f>'Gross Plant'!AC13-Reserve!AC13</f>
        <v>49998.009563749998</v>
      </c>
      <c r="AB13" s="19">
        <f>'Gross Plant'!AD13-Reserve!AD13</f>
        <v>49787.664758749997</v>
      </c>
      <c r="AC13" s="19">
        <f>'Gross Plant'!AE13-Reserve!AE13</f>
        <v>49577.319953749997</v>
      </c>
      <c r="AD13" s="19">
        <f>'Gross Plant'!AF13-Reserve!AF13</f>
        <v>49366.975148749996</v>
      </c>
    </row>
    <row r="14" spans="1:57">
      <c r="B14" s="17" t="s">
        <v>15</v>
      </c>
      <c r="C14" s="19">
        <f>'Gross Plant'!E14-Reserve!E14</f>
        <v>25843.770000000004</v>
      </c>
      <c r="D14" s="19">
        <f>'Gross Plant'!F14-Reserve!F14</f>
        <v>25384.550000000003</v>
      </c>
      <c r="E14" s="19">
        <f>'Gross Plant'!G14-Reserve!G14</f>
        <v>24921.64</v>
      </c>
      <c r="F14" s="19">
        <f>'Gross Plant'!H14-Reserve!H14</f>
        <v>24458.67</v>
      </c>
      <c r="G14" s="19">
        <f>'Gross Plant'!I14-Reserve!I14</f>
        <v>23995.699999999997</v>
      </c>
      <c r="H14" s="19">
        <f>'Gross Plant'!J14-Reserve!J14</f>
        <v>23532.729999999996</v>
      </c>
      <c r="I14" s="19">
        <f>'Gross Plant'!K14-Reserve!K14</f>
        <v>23069.759999999995</v>
      </c>
      <c r="J14" s="19">
        <f>'Gross Plant'!L14-Reserve!L14</f>
        <v>20573.996129333333</v>
      </c>
      <c r="K14" s="19">
        <f>'Gross Plant'!M14-Reserve!M14</f>
        <v>18078.232258666671</v>
      </c>
      <c r="L14" s="19">
        <f>'Gross Plant'!N14-Reserve!N14</f>
        <v>15582.468388000008</v>
      </c>
      <c r="M14" s="19">
        <f>'Gross Plant'!O14-Reserve!O14</f>
        <v>13086.704517333346</v>
      </c>
      <c r="N14" s="19">
        <f>'Gross Plant'!P14-Reserve!P14</f>
        <v>10590.940646666684</v>
      </c>
      <c r="O14" s="19">
        <f>'Gross Plant'!Q14-Reserve!Q14</f>
        <v>8095.1767760000221</v>
      </c>
      <c r="P14" s="19">
        <f>'Gross Plant'!R14-Reserve!R14</f>
        <v>5599.41290533336</v>
      </c>
      <c r="Q14" s="20">
        <f>'Gross Plant'!S14-Reserve!S14</f>
        <v>3103.6490346666978</v>
      </c>
      <c r="R14" s="19">
        <f>'Gross Plant'!T14-Reserve!T14</f>
        <v>607.88516400003573</v>
      </c>
      <c r="S14" s="19">
        <f>'Gross Plant'!U14-Reserve!U14</f>
        <v>-110.85346449995995</v>
      </c>
      <c r="T14" s="19">
        <f>'Gross Plant'!V14-Reserve!V14</f>
        <v>-110.85346449995995</v>
      </c>
      <c r="U14" s="19">
        <f>'Gross Plant'!W14-Reserve!W14</f>
        <v>-110.85346449995995</v>
      </c>
      <c r="V14" s="19">
        <f>'Gross Plant'!X14-Reserve!X14</f>
        <v>-110.85346449995995</v>
      </c>
      <c r="W14" s="19">
        <f>'Gross Plant'!Y14-Reserve!Y14</f>
        <v>-110.85346449995995</v>
      </c>
      <c r="X14" s="19">
        <f>'Gross Plant'!Z14-Reserve!Z14</f>
        <v>-110.85346449995995</v>
      </c>
      <c r="Y14" s="19">
        <f>'Gross Plant'!AA14-Reserve!AA14</f>
        <v>-110.85346449995995</v>
      </c>
      <c r="Z14" s="19">
        <f>'Gross Plant'!AB14-Reserve!AB14</f>
        <v>-110.85346449995995</v>
      </c>
      <c r="AA14" s="19">
        <f>'Gross Plant'!AC14-Reserve!AC14</f>
        <v>-110.85346449995995</v>
      </c>
      <c r="AB14" s="19">
        <f>'Gross Plant'!AD14-Reserve!AD14</f>
        <v>-110.85346449995995</v>
      </c>
      <c r="AC14" s="19">
        <f>'Gross Plant'!AE14-Reserve!AE14</f>
        <v>-110.85346449995995</v>
      </c>
      <c r="AD14" s="19">
        <f>'Gross Plant'!AF14-Reserve!AF14</f>
        <v>-110.85346449995995</v>
      </c>
    </row>
    <row r="15" spans="1:57">
      <c r="B15" s="17" t="s">
        <v>16</v>
      </c>
      <c r="C15" s="19">
        <f>'Gross Plant'!E15-Reserve!E15</f>
        <v>-757.51</v>
      </c>
      <c r="D15" s="19">
        <f>'Gross Plant'!F15-Reserve!F15</f>
        <v>-757.51</v>
      </c>
      <c r="E15" s="19">
        <f>'Gross Plant'!G15-Reserve!G15</f>
        <v>-757.51</v>
      </c>
      <c r="F15" s="19">
        <f>'Gross Plant'!H15-Reserve!H15</f>
        <v>-757.51</v>
      </c>
      <c r="G15" s="19">
        <f>'Gross Plant'!I15-Reserve!I15</f>
        <v>-757.51</v>
      </c>
      <c r="H15" s="19">
        <f>'Gross Plant'!J15-Reserve!J15</f>
        <v>-757.51</v>
      </c>
      <c r="I15" s="19">
        <f>'Gross Plant'!K15-Reserve!K15</f>
        <v>-757.51</v>
      </c>
      <c r="J15" s="19">
        <f>'Gross Plant'!L15-Reserve!L15</f>
        <v>-757.51</v>
      </c>
      <c r="K15" s="19">
        <f>'Gross Plant'!M15-Reserve!M15</f>
        <v>-757.51</v>
      </c>
      <c r="L15" s="19">
        <f>'Gross Plant'!N15-Reserve!N15</f>
        <v>-757.51</v>
      </c>
      <c r="M15" s="19">
        <f>'Gross Plant'!O15-Reserve!O15</f>
        <v>-757.51</v>
      </c>
      <c r="N15" s="19">
        <f>'Gross Plant'!P15-Reserve!P15</f>
        <v>-757.51</v>
      </c>
      <c r="O15" s="19">
        <f>'Gross Plant'!Q15-Reserve!Q15</f>
        <v>-757.51</v>
      </c>
      <c r="P15" s="19">
        <f>'Gross Plant'!R15-Reserve!R15</f>
        <v>-757.51</v>
      </c>
      <c r="Q15" s="20">
        <f>'Gross Plant'!S15-Reserve!S15</f>
        <v>-757.51</v>
      </c>
      <c r="R15" s="19">
        <f>'Gross Plant'!T15-Reserve!T15</f>
        <v>-757.51</v>
      </c>
      <c r="S15" s="19">
        <f>'Gross Plant'!U15-Reserve!U15</f>
        <v>-757.51</v>
      </c>
      <c r="T15" s="19">
        <f>'Gross Plant'!V15-Reserve!V15</f>
        <v>-757.51</v>
      </c>
      <c r="U15" s="19">
        <f>'Gross Plant'!W15-Reserve!W15</f>
        <v>-757.51</v>
      </c>
      <c r="V15" s="19">
        <f>'Gross Plant'!X15-Reserve!X15</f>
        <v>-757.51</v>
      </c>
      <c r="W15" s="19">
        <f>'Gross Plant'!Y15-Reserve!Y15</f>
        <v>-757.51</v>
      </c>
      <c r="X15" s="19">
        <f>'Gross Plant'!Z15-Reserve!Z15</f>
        <v>-757.51</v>
      </c>
      <c r="Y15" s="19">
        <f>'Gross Plant'!AA15-Reserve!AA15</f>
        <v>-757.51</v>
      </c>
      <c r="Z15" s="19">
        <f>'Gross Plant'!AB15-Reserve!AB15</f>
        <v>-757.51</v>
      </c>
      <c r="AA15" s="19">
        <f>'Gross Plant'!AC15-Reserve!AC15</f>
        <v>-757.51</v>
      </c>
      <c r="AB15" s="19">
        <f>'Gross Plant'!AD15-Reserve!AD15</f>
        <v>-757.51</v>
      </c>
      <c r="AC15" s="19">
        <f>'Gross Plant'!AE15-Reserve!AE15</f>
        <v>-757.51</v>
      </c>
      <c r="AD15" s="19">
        <f>'Gross Plant'!AF15-Reserve!AF15</f>
        <v>-757.51</v>
      </c>
    </row>
    <row r="16" spans="1:57">
      <c r="B16" s="17" t="s">
        <v>17</v>
      </c>
      <c r="C16" s="19">
        <f>'Gross Plant'!E16-Reserve!E16</f>
        <v>210681.24999999997</v>
      </c>
      <c r="D16" s="19">
        <f>'Gross Plant'!F16-Reserve!F16</f>
        <v>223021.24999999994</v>
      </c>
      <c r="E16" s="19">
        <f>'Gross Plant'!G16-Reserve!G16</f>
        <v>221393.45999999996</v>
      </c>
      <c r="F16" s="19">
        <f>'Gross Plant'!H16-Reserve!H16</f>
        <v>219116.72999999998</v>
      </c>
      <c r="G16" s="19">
        <f>'Gross Plant'!I16-Reserve!I16</f>
        <v>338536.74</v>
      </c>
      <c r="H16" s="19">
        <f>'Gross Plant'!J16-Reserve!J16</f>
        <v>340816.63</v>
      </c>
      <c r="I16" s="19">
        <f>'Gross Plant'!K16-Reserve!K16</f>
        <v>337046.32999999996</v>
      </c>
      <c r="J16" s="19">
        <f>'Gross Plant'!L16-Reserve!L16</f>
        <v>433999.41533363506</v>
      </c>
      <c r="K16" s="19">
        <f>'Gross Plant'!M16-Reserve!M16</f>
        <v>489869.15653670015</v>
      </c>
      <c r="L16" s="19">
        <f>'Gross Plant'!N16-Reserve!N16</f>
        <v>593453.74488692381</v>
      </c>
      <c r="M16" s="19">
        <f>'Gross Plant'!O16-Reserve!O16</f>
        <v>771399.79665706528</v>
      </c>
      <c r="N16" s="19">
        <f>'Gross Plant'!P16-Reserve!P16</f>
        <v>848808.25511493441</v>
      </c>
      <c r="O16" s="19">
        <f>'Gross Plant'!Q16-Reserve!Q16</f>
        <v>911710.22935361706</v>
      </c>
      <c r="P16" s="19">
        <f>'Gross Plant'!R16-Reserve!R16</f>
        <v>967870.42494379019</v>
      </c>
      <c r="Q16" s="20">
        <f>'Gross Plant'!S16-Reserve!S16</f>
        <v>1002631.8028485426</v>
      </c>
      <c r="R16" s="19">
        <f>'Gross Plant'!T16-Reserve!T16</f>
        <v>1042232.2194077238</v>
      </c>
      <c r="S16" s="19">
        <f>'Gross Plant'!U16-Reserve!U16</f>
        <v>1068918.809916429</v>
      </c>
      <c r="T16" s="19">
        <f>'Gross Plant'!V16-Reserve!V16</f>
        <v>1092280.7984577878</v>
      </c>
      <c r="U16" s="19">
        <f>'Gross Plant'!W16-Reserve!W16</f>
        <v>1134200.3017866467</v>
      </c>
      <c r="V16" s="19">
        <f>'Gross Plant'!X16-Reserve!X16</f>
        <v>1176936.3801034214</v>
      </c>
      <c r="W16" s="19">
        <f>'Gross Plant'!Y16-Reserve!Y16</f>
        <v>1227227.8098385034</v>
      </c>
      <c r="X16" s="19">
        <f>'Gross Plant'!Z16-Reserve!Z16</f>
        <v>1325280.3414142556</v>
      </c>
      <c r="Y16" s="19">
        <f>'Gross Plant'!AA16-Reserve!AA16</f>
        <v>1497772.7751722317</v>
      </c>
      <c r="Z16" s="19">
        <f>'Gross Plant'!AB16-Reserve!AB16</f>
        <v>1569763.592129268</v>
      </c>
      <c r="AA16" s="19">
        <f>'Gross Plant'!AC16-Reserve!AC16</f>
        <v>1627277.9583705827</v>
      </c>
      <c r="AB16" s="19">
        <f>'Gross Plant'!AD16-Reserve!AD16</f>
        <v>1678077.9167547834</v>
      </c>
      <c r="AC16" s="19">
        <f>'Gross Plant'!AE16-Reserve!AE16</f>
        <v>1707497.4700002882</v>
      </c>
      <c r="AD16" s="19">
        <f>'Gross Plant'!AF16-Reserve!AF16</f>
        <v>1741776.6836392439</v>
      </c>
    </row>
    <row r="17" spans="1:30">
      <c r="B17" s="17" t="s">
        <v>129</v>
      </c>
      <c r="C17" s="19">
        <f>'Gross Plant'!E17-Reserve!E17</f>
        <v>16757.05</v>
      </c>
      <c r="D17" s="19">
        <f>'Gross Plant'!F17-Reserve!F17</f>
        <v>16557.77</v>
      </c>
      <c r="E17" s="19">
        <f>'Gross Plant'!G17-Reserve!G17</f>
        <v>16358.49</v>
      </c>
      <c r="F17" s="19">
        <f>'Gross Plant'!H17-Reserve!H17</f>
        <v>16159.21</v>
      </c>
      <c r="G17" s="19">
        <f>'Gross Plant'!I17-Reserve!I17</f>
        <v>15959.93</v>
      </c>
      <c r="H17" s="19">
        <f>'Gross Plant'!J17-Reserve!J17</f>
        <v>15760.650000000001</v>
      </c>
      <c r="I17" s="19">
        <f>'Gross Plant'!K17-Reserve!K17</f>
        <v>15561.37</v>
      </c>
      <c r="J17" s="19">
        <f>'Gross Plant'!L17-Reserve!L17</f>
        <v>15364.436083333334</v>
      </c>
      <c r="K17" s="19">
        <f>'Gross Plant'!M17-Reserve!M17</f>
        <v>15167.502166666667</v>
      </c>
      <c r="L17" s="19">
        <f>'Gross Plant'!N17-Reserve!N17</f>
        <v>14970.56825</v>
      </c>
      <c r="M17" s="19">
        <f>'Gross Plant'!O17-Reserve!O17</f>
        <v>14773.634333333333</v>
      </c>
      <c r="N17" s="19">
        <f>'Gross Plant'!P17-Reserve!P17</f>
        <v>14576.700416666667</v>
      </c>
      <c r="O17" s="19">
        <f>'Gross Plant'!Q17-Reserve!Q17</f>
        <v>14379.7665</v>
      </c>
      <c r="P17" s="19">
        <f>'Gross Plant'!R17-Reserve!R17</f>
        <v>14182.832583333333</v>
      </c>
      <c r="Q17" s="20">
        <f>'Gross Plant'!S17-Reserve!S17</f>
        <v>13985.898666666666</v>
      </c>
      <c r="R17" s="19">
        <f>'Gross Plant'!T17-Reserve!T17</f>
        <v>13788.964749999999</v>
      </c>
      <c r="S17" s="19">
        <f>'Gross Plant'!U17-Reserve!U17</f>
        <v>13591.046163749999</v>
      </c>
      <c r="T17" s="19">
        <f>'Gross Plant'!V17-Reserve!V17</f>
        <v>13393.127577499999</v>
      </c>
      <c r="U17" s="19">
        <f>'Gross Plant'!W17-Reserve!W17</f>
        <v>13195.20899125</v>
      </c>
      <c r="V17" s="19">
        <f>'Gross Plant'!X17-Reserve!X17</f>
        <v>12997.290405</v>
      </c>
      <c r="W17" s="19">
        <f>'Gross Plant'!Y17-Reserve!Y17</f>
        <v>12799.37181875</v>
      </c>
      <c r="X17" s="19">
        <f>'Gross Plant'!Z17-Reserve!Z17</f>
        <v>12601.4532325</v>
      </c>
      <c r="Y17" s="19">
        <f>'Gross Plant'!AA17-Reserve!AA17</f>
        <v>12403.53464625</v>
      </c>
      <c r="Z17" s="19">
        <f>'Gross Plant'!AB17-Reserve!AB17</f>
        <v>12205.61606</v>
      </c>
      <c r="AA17" s="19">
        <f>'Gross Plant'!AC17-Reserve!AC17</f>
        <v>12007.69747375</v>
      </c>
      <c r="AB17" s="19">
        <f>'Gross Plant'!AD17-Reserve!AD17</f>
        <v>11809.778887500001</v>
      </c>
      <c r="AC17" s="19">
        <f>'Gross Plant'!AE17-Reserve!AE17</f>
        <v>11611.860301250001</v>
      </c>
      <c r="AD17" s="19">
        <f>'Gross Plant'!AF17-Reserve!AF17</f>
        <v>11413.941715000001</v>
      </c>
    </row>
    <row r="18" spans="1:30">
      <c r="B18" s="17" t="s">
        <v>18</v>
      </c>
      <c r="C18" s="19">
        <f>'Gross Plant'!E18-Reserve!E18</f>
        <v>1246617.51</v>
      </c>
      <c r="D18" s="19">
        <f>'Gross Plant'!F18-Reserve!F18</f>
        <v>1234368.78</v>
      </c>
      <c r="E18" s="19">
        <f>'Gross Plant'!G18-Reserve!G18</f>
        <v>1222118.6599999999</v>
      </c>
      <c r="F18" s="19">
        <f>'Gross Plant'!H18-Reserve!H18</f>
        <v>1209868.5399999998</v>
      </c>
      <c r="G18" s="19">
        <f>'Gross Plant'!I18-Reserve!I18</f>
        <v>1197618.4199999997</v>
      </c>
      <c r="H18" s="19">
        <f>'Gross Plant'!J18-Reserve!J18</f>
        <v>1185711.5599999994</v>
      </c>
      <c r="I18" s="19">
        <f>'Gross Plant'!K18-Reserve!K18</f>
        <v>1186847.7699999993</v>
      </c>
      <c r="J18" s="19">
        <f>'Gross Plant'!L18-Reserve!L18</f>
        <v>1184797.8201593603</v>
      </c>
      <c r="K18" s="19">
        <f>'Gross Plant'!M18-Reserve!M18</f>
        <v>1178995.8535764331</v>
      </c>
      <c r="L18" s="19">
        <f>'Gross Plant'!N18-Reserve!N18</f>
        <v>1177597.1965654665</v>
      </c>
      <c r="M18" s="19">
        <f>'Gross Plant'!O18-Reserve!O18</f>
        <v>1183064.7166022379</v>
      </c>
      <c r="N18" s="19">
        <f>'Gross Plant'!P18-Reserve!P18</f>
        <v>1179334.3776182092</v>
      </c>
      <c r="O18" s="19">
        <f>'Gross Plant'!Q18-Reserve!Q18</f>
        <v>1174291.8066461154</v>
      </c>
      <c r="P18" s="19">
        <f>'Gross Plant'!R18-Reserve!R18</f>
        <v>1168647.4410249791</v>
      </c>
      <c r="Q18" s="20">
        <f>'Gross Plant'!S18-Reserve!S18</f>
        <v>1161051.8259099731</v>
      </c>
      <c r="R18" s="19">
        <f>'Gross Plant'!T18-Reserve!T18</f>
        <v>1153912.3432170681</v>
      </c>
      <c r="S18" s="19">
        <f>'Gross Plant'!U18-Reserve!U18</f>
        <v>1144899.97926247</v>
      </c>
      <c r="T18" s="19">
        <f>'Gross Plant'!V18-Reserve!V18</f>
        <v>1135588.9527844796</v>
      </c>
      <c r="U18" s="19">
        <f>'Gross Plant'!W18-Reserve!W18</f>
        <v>1127989.5327724018</v>
      </c>
      <c r="V18" s="19">
        <f>'Gross Plant'!X18-Reserve!X18</f>
        <v>1120475.0730190086</v>
      </c>
      <c r="W18" s="19">
        <f>'Gross Plant'!Y18-Reserve!Y18</f>
        <v>1113665.066533122</v>
      </c>
      <c r="X18" s="19">
        <f>'Gross Plant'!Z18-Reserve!Z18</f>
        <v>1111255.7913719811</v>
      </c>
      <c r="Y18" s="19">
        <f>'Gross Plant'!AA18-Reserve!AA18</f>
        <v>1115708.3210639947</v>
      </c>
      <c r="Z18" s="19">
        <f>'Gross Plant'!AB18-Reserve!AB18</f>
        <v>1110960.9863962231</v>
      </c>
      <c r="AA18" s="19">
        <f>'Gross Plant'!AC18-Reserve!AC18</f>
        <v>1104899.7456660215</v>
      </c>
      <c r="AB18" s="19">
        <f>'Gross Plant'!AD18-Reserve!AD18</f>
        <v>1098235.1846325935</v>
      </c>
      <c r="AC18" s="19">
        <f>'Gross Plant'!AE18-Reserve!AE18</f>
        <v>1089618.3477857225</v>
      </c>
      <c r="AD18" s="19">
        <f>'Gross Plant'!AF18-Reserve!AF18</f>
        <v>1081456.4939004944</v>
      </c>
    </row>
    <row r="19" spans="1:30">
      <c r="B19" s="17" t="s">
        <v>19</v>
      </c>
      <c r="C19" s="19">
        <f>'Gross Plant'!E19-Reserve!E19</f>
        <v>368692.99000000005</v>
      </c>
      <c r="D19" s="19">
        <f>'Gross Plant'!F19-Reserve!F19</f>
        <v>367602.29000000004</v>
      </c>
      <c r="E19" s="19">
        <f>'Gross Plant'!G19-Reserve!G19</f>
        <v>366511.59000000008</v>
      </c>
      <c r="F19" s="19">
        <f>'Gross Plant'!H19-Reserve!H19</f>
        <v>365420.89000000007</v>
      </c>
      <c r="G19" s="19">
        <f>'Gross Plant'!I19-Reserve!I19</f>
        <v>364330.19000000006</v>
      </c>
      <c r="H19" s="19">
        <f>'Gross Plant'!J19-Reserve!J19</f>
        <v>363239.49000000005</v>
      </c>
      <c r="I19" s="19">
        <f>'Gross Plant'!K19-Reserve!K19</f>
        <v>369659.75000000006</v>
      </c>
      <c r="J19" s="19">
        <f>'Gross Plant'!L19-Reserve!L19</f>
        <v>374237.71879637276</v>
      </c>
      <c r="K19" s="19">
        <f>'Gross Plant'!M19-Reserve!M19</f>
        <v>376683.10352234106</v>
      </c>
      <c r="L19" s="19">
        <f>'Gross Plant'!N19-Reserve!N19</f>
        <v>381661.19932019402</v>
      </c>
      <c r="M19" s="19">
        <f>'Gross Plant'!O19-Reserve!O19</f>
        <v>390591.08310899278</v>
      </c>
      <c r="N19" s="19">
        <f>'Gross Plant'!P19-Reserve!P19</f>
        <v>394282.51968411385</v>
      </c>
      <c r="O19" s="19">
        <f>'Gross Plant'!Q19-Reserve!Q19</f>
        <v>397236.36928681232</v>
      </c>
      <c r="P19" s="19">
        <f>'Gross Plant'!R19-Reserve!R19</f>
        <v>399857.29210266052</v>
      </c>
      <c r="Q19" s="20">
        <f>'Gross Plant'!S19-Reserve!S19</f>
        <v>401371.15033724369</v>
      </c>
      <c r="R19" s="19">
        <f>'Gross Plant'!T19-Reserve!T19</f>
        <v>403153.57772991655</v>
      </c>
      <c r="S19" s="19">
        <f>'Gross Plant'!U19-Reserve!U19</f>
        <v>402663.26436929172</v>
      </c>
      <c r="T19" s="19">
        <f>'Gross Plant'!V19-Reserve!V19</f>
        <v>402003.18377769022</v>
      </c>
      <c r="U19" s="19">
        <f>'Gross Plant'!W19-Reserve!W19</f>
        <v>402321.78881128842</v>
      </c>
      <c r="V19" s="19">
        <f>'Gross Plant'!X19-Reserve!X19</f>
        <v>402690.19057231618</v>
      </c>
      <c r="W19" s="19">
        <f>'Gross Plant'!Y19-Reserve!Y19</f>
        <v>403462.35363526864</v>
      </c>
      <c r="X19" s="19">
        <f>'Gross Plant'!Z19-Reserve!Z19</f>
        <v>406750.27208869567</v>
      </c>
      <c r="Y19" s="19">
        <f>'Gross Plant'!AA19-Reserve!AA19</f>
        <v>413961.22506908712</v>
      </c>
      <c r="Z19" s="19">
        <f>'Gross Plant'!AB19-Reserve!AB19</f>
        <v>415920.54284949973</v>
      </c>
      <c r="AA19" s="19">
        <f>'Gross Plant'!AC19-Reserve!AC19</f>
        <v>417131.26421222661</v>
      </c>
      <c r="AB19" s="19">
        <f>'Gross Plant'!AD19-Reserve!AD19</f>
        <v>417999.0254188684</v>
      </c>
      <c r="AC19" s="19">
        <f>'Gross Plant'!AE19-Reserve!AE19</f>
        <v>417752.97251781856</v>
      </c>
      <c r="AD19" s="19">
        <f>'Gross Plant'!AF19-Reserve!AF19</f>
        <v>417767.92942011106</v>
      </c>
    </row>
    <row r="20" spans="1:30">
      <c r="B20" s="17" t="s">
        <v>20</v>
      </c>
      <c r="C20" s="19">
        <f>'Gross Plant'!E20-Reserve!E20</f>
        <v>67450.37</v>
      </c>
      <c r="D20" s="19">
        <f>'Gross Plant'!F20-Reserve!F20</f>
        <v>65692.14</v>
      </c>
      <c r="E20" s="19">
        <f>'Gross Plant'!G20-Reserve!G20</f>
        <v>63933.91</v>
      </c>
      <c r="F20" s="19">
        <f>'Gross Plant'!H20-Reserve!H20</f>
        <v>62175.680000000008</v>
      </c>
      <c r="G20" s="19">
        <f>'Gross Plant'!I20-Reserve!I20</f>
        <v>60417.450000000012</v>
      </c>
      <c r="H20" s="19">
        <f>'Gross Plant'!J20-Reserve!J20</f>
        <v>58659.220000000016</v>
      </c>
      <c r="I20" s="19">
        <f>'Gross Plant'!K20-Reserve!K20</f>
        <v>56900.99000000002</v>
      </c>
      <c r="J20" s="19">
        <f>'Gross Plant'!L20-Reserve!L20</f>
        <v>54962.198606666687</v>
      </c>
      <c r="K20" s="19">
        <f>'Gross Plant'!M20-Reserve!M20</f>
        <v>53023.407213333354</v>
      </c>
      <c r="L20" s="19">
        <f>'Gross Plant'!N20-Reserve!N20</f>
        <v>51084.615820000021</v>
      </c>
      <c r="M20" s="19">
        <f>'Gross Plant'!O20-Reserve!O20</f>
        <v>49145.824426666688</v>
      </c>
      <c r="N20" s="19">
        <f>'Gross Plant'!P20-Reserve!P20</f>
        <v>47207.033033333355</v>
      </c>
      <c r="O20" s="19">
        <f>'Gross Plant'!Q20-Reserve!Q20</f>
        <v>45268.241640000022</v>
      </c>
      <c r="P20" s="19">
        <f>'Gross Plant'!R20-Reserve!R20</f>
        <v>43329.450246666689</v>
      </c>
      <c r="Q20" s="20">
        <f>'Gross Plant'!S20-Reserve!S20</f>
        <v>41390.658853333356</v>
      </c>
      <c r="R20" s="19">
        <f>'Gross Plant'!T20-Reserve!T20</f>
        <v>39451.867460000023</v>
      </c>
      <c r="S20" s="19">
        <f>'Gross Plant'!U20-Reserve!U20</f>
        <v>37622.343211666695</v>
      </c>
      <c r="T20" s="19">
        <f>'Gross Plant'!V20-Reserve!V20</f>
        <v>35792.818963333353</v>
      </c>
      <c r="U20" s="19">
        <f>'Gross Plant'!W20-Reserve!W20</f>
        <v>33963.294715000025</v>
      </c>
      <c r="V20" s="19">
        <f>'Gross Plant'!X20-Reserve!X20</f>
        <v>32133.770466666698</v>
      </c>
      <c r="W20" s="19">
        <f>'Gross Plant'!Y20-Reserve!Y20</f>
        <v>30304.24621833337</v>
      </c>
      <c r="X20" s="19">
        <f>'Gross Plant'!Z20-Reserve!Z20</f>
        <v>28474.721970000042</v>
      </c>
      <c r="Y20" s="19">
        <f>'Gross Plant'!AA20-Reserve!AA20</f>
        <v>26645.197721666715</v>
      </c>
      <c r="Z20" s="19">
        <f>'Gross Plant'!AB20-Reserve!AB20</f>
        <v>24815.673473333387</v>
      </c>
      <c r="AA20" s="19">
        <f>'Gross Plant'!AC20-Reserve!AC20</f>
        <v>22986.149225000059</v>
      </c>
      <c r="AB20" s="19">
        <f>'Gross Plant'!AD20-Reserve!AD20</f>
        <v>21156.624976666732</v>
      </c>
      <c r="AC20" s="19">
        <f>'Gross Plant'!AE20-Reserve!AE20</f>
        <v>19327.100728333404</v>
      </c>
      <c r="AD20" s="19">
        <f>'Gross Plant'!AF20-Reserve!AF20</f>
        <v>17497.576480000076</v>
      </c>
    </row>
    <row r="21" spans="1:30">
      <c r="B21" s="17" t="s">
        <v>21</v>
      </c>
      <c r="C21" s="19">
        <f>'Gross Plant'!E21-Reserve!E21</f>
        <v>26040774.129999999</v>
      </c>
      <c r="D21" s="19">
        <f>'Gross Plant'!F21-Reserve!F21</f>
        <v>25792266.219999999</v>
      </c>
      <c r="E21" s="19">
        <f>'Gross Plant'!G21-Reserve!G21</f>
        <v>25546901.050000004</v>
      </c>
      <c r="F21" s="19">
        <f>'Gross Plant'!H21-Reserve!H21</f>
        <v>25294333.399999999</v>
      </c>
      <c r="G21" s="19">
        <f>'Gross Plant'!I21-Reserve!I21</f>
        <v>25044067.140000001</v>
      </c>
      <c r="H21" s="19">
        <f>'Gross Plant'!J21-Reserve!J21</f>
        <v>24965822.649999999</v>
      </c>
      <c r="I21" s="19">
        <f>'Gross Plant'!K21-Reserve!K21</f>
        <v>24913376.73</v>
      </c>
      <c r="J21" s="19">
        <f>'Gross Plant'!L21-Reserve!L21</f>
        <v>24789618.357680187</v>
      </c>
      <c r="K21" s="19">
        <f>'Gross Plant'!M21-Reserve!M21</f>
        <v>24627275.900996976</v>
      </c>
      <c r="L21" s="19">
        <f>'Gross Plant'!N21-Reserve!N21</f>
        <v>24509782.023643028</v>
      </c>
      <c r="M21" s="19">
        <f>'Gross Plant'!O21-Reserve!O21</f>
        <v>24462185.701685198</v>
      </c>
      <c r="N21" s="19">
        <f>'Gross Plant'!P21-Reserve!P21</f>
        <v>24320155.06643882</v>
      </c>
      <c r="O21" s="19">
        <f>'Gross Plant'!Q21-Reserve!Q21</f>
        <v>24164510.482211709</v>
      </c>
      <c r="P21" s="19">
        <f>'Gross Plant'!R21-Reserve!R21</f>
        <v>24002545.34236329</v>
      </c>
      <c r="Q21" s="20">
        <f>'Gross Plant'!S21-Reserve!S21</f>
        <v>23820485.582118824</v>
      </c>
      <c r="R21" s="19">
        <f>'Gross Plant'!T21-Reserve!T21</f>
        <v>23642981.805665091</v>
      </c>
      <c r="S21" s="19">
        <f>'Gross Plant'!U21-Reserve!U21</f>
        <v>23430576.809013166</v>
      </c>
      <c r="T21" s="19">
        <f>'Gross Plant'!V21-Reserve!V21</f>
        <v>23215020.446620494</v>
      </c>
      <c r="U21" s="19">
        <f>'Gross Plant'!W21-Reserve!W21</f>
        <v>23016853.763321817</v>
      </c>
      <c r="V21" s="19">
        <f>'Gross Plant'!X21-Reserve!X21</f>
        <v>22819408.741341293</v>
      </c>
      <c r="W21" s="19">
        <f>'Gross Plant'!Y21-Reserve!Y21</f>
        <v>22629009.293645389</v>
      </c>
      <c r="X21" s="19">
        <f>'Gross Plant'!Z21-Reserve!Z21</f>
        <v>22483385.148788497</v>
      </c>
      <c r="Y21" s="19">
        <f>'Gross Plant'!AA21-Reserve!AA21</f>
        <v>22407534.296971507</v>
      </c>
      <c r="Z21" s="19">
        <f>'Gross Plant'!AB21-Reserve!AB21</f>
        <v>22237192.138028547</v>
      </c>
      <c r="AA21" s="19">
        <f>'Gross Plant'!AC21-Reserve!AC21</f>
        <v>22053188.451155417</v>
      </c>
      <c r="AB21" s="19">
        <f>'Gross Plant'!AD21-Reserve!AD21</f>
        <v>21862820.847968753</v>
      </c>
      <c r="AC21" s="19">
        <f>'Gross Plant'!AE21-Reserve!AE21</f>
        <v>21652329.45530723</v>
      </c>
      <c r="AD21" s="19">
        <f>'Gross Plant'!AF21-Reserve!AF21</f>
        <v>21446361.377564516</v>
      </c>
    </row>
    <row r="22" spans="1:30">
      <c r="B22" s="17" t="s">
        <v>22</v>
      </c>
      <c r="C22" s="19">
        <f>'Gross Plant'!E22-Reserve!E22</f>
        <v>10253414.27</v>
      </c>
      <c r="D22" s="19">
        <f>'Gross Plant'!F22-Reserve!F22</f>
        <v>10139046.390000002</v>
      </c>
      <c r="E22" s="19">
        <f>'Gross Plant'!G22-Reserve!G22</f>
        <v>10024781.970000003</v>
      </c>
      <c r="F22" s="19">
        <f>'Gross Plant'!H22-Reserve!H22</f>
        <v>9910381.0500000045</v>
      </c>
      <c r="G22" s="19">
        <f>'Gross Plant'!I22-Reserve!I22</f>
        <v>9909910.370000001</v>
      </c>
      <c r="H22" s="19">
        <f>'Gross Plant'!J22-Reserve!J22</f>
        <v>9940525.4900000002</v>
      </c>
      <c r="I22" s="19">
        <f>'Gross Plant'!K22-Reserve!K22</f>
        <v>9852157.1000000015</v>
      </c>
      <c r="J22" s="19">
        <f>'Gross Plant'!L22-Reserve!L22</f>
        <v>9928105.2963753417</v>
      </c>
      <c r="K22" s="19">
        <f>'Gross Plant'!M22-Reserve!M22</f>
        <v>9922088.5242960285</v>
      </c>
      <c r="L22" s="19">
        <f>'Gross Plant'!N22-Reserve!N22</f>
        <v>10011296.910477698</v>
      </c>
      <c r="M22" s="19">
        <f>'Gross Plant'!O22-Reserve!O22</f>
        <v>10248911.948718656</v>
      </c>
      <c r="N22" s="19">
        <f>'Gross Plant'!P22-Reserve!P22</f>
        <v>10285934.974436373</v>
      </c>
      <c r="O22" s="19">
        <f>'Gross Plant'!Q22-Reserve!Q22</f>
        <v>10294024.467919994</v>
      </c>
      <c r="P22" s="19">
        <f>'Gross Plant'!R22-Reserve!R22</f>
        <v>10288672.569189176</v>
      </c>
      <c r="Q22" s="20">
        <f>'Gross Plant'!S22-Reserve!S22</f>
        <v>10240630.083639685</v>
      </c>
      <c r="R22" s="19">
        <f>'Gross Plant'!T22-Reserve!T22</f>
        <v>10202251.165007859</v>
      </c>
      <c r="S22" s="19">
        <f>'Gross Plant'!U22-Reserve!U22</f>
        <v>10134739.857537601</v>
      </c>
      <c r="T22" s="19">
        <f>'Gross Plant'!V22-Reserve!V22</f>
        <v>10060564.835756015</v>
      </c>
      <c r="U22" s="19">
        <f>'Gross Plant'!W22-Reserve!W22</f>
        <v>10023370.621163061</v>
      </c>
      <c r="V22" s="19">
        <f>'Gross Plant'!X22-Reserve!X22</f>
        <v>9987757.0113638435</v>
      </c>
      <c r="W22" s="19">
        <f>'Gross Plant'!Y22-Reserve!Y22</f>
        <v>9967162.6898067053</v>
      </c>
      <c r="X22" s="19">
        <f>'Gross Plant'!Z22-Reserve!Z22</f>
        <v>10041766.381343741</v>
      </c>
      <c r="Y22" s="19">
        <f>'Gross Plant'!AA22-Reserve!AA22</f>
        <v>10264730.692135062</v>
      </c>
      <c r="Z22" s="19">
        <f>'Gross Plant'!AB22-Reserve!AB22</f>
        <v>10287081.877120854</v>
      </c>
      <c r="AA22" s="19">
        <f>'Gross Plant'!AC22-Reserve!AC22</f>
        <v>10280481.90432151</v>
      </c>
      <c r="AB22" s="19">
        <f>'Gross Plant'!AD22-Reserve!AD22</f>
        <v>10260424.476403797</v>
      </c>
      <c r="AC22" s="19">
        <f>'Gross Plant'!AE22-Reserve!AE22</f>
        <v>10197665.656025557</v>
      </c>
      <c r="AD22" s="19">
        <f>'Gross Plant'!AF22-Reserve!AF22</f>
        <v>10144558.300429976</v>
      </c>
    </row>
    <row r="23" spans="1:30">
      <c r="B23" s="17" t="s">
        <v>23</v>
      </c>
      <c r="C23" s="19">
        <f>'Gross Plant'!E23-Reserve!E23</f>
        <v>2236864.12</v>
      </c>
      <c r="D23" s="19">
        <f>'Gross Plant'!F23-Reserve!F23</f>
        <v>2212616.84</v>
      </c>
      <c r="E23" s="19">
        <f>'Gross Plant'!G23-Reserve!G23</f>
        <v>2187105.9799999995</v>
      </c>
      <c r="F23" s="19">
        <f>'Gross Plant'!H23-Reserve!H23</f>
        <v>2161957.5299999998</v>
      </c>
      <c r="G23" s="19">
        <f>'Gross Plant'!I23-Reserve!I23</f>
        <v>2153563.0999999996</v>
      </c>
      <c r="H23" s="19">
        <f>'Gross Plant'!J23-Reserve!J23</f>
        <v>2128433.0499999998</v>
      </c>
      <c r="I23" s="19">
        <f>'Gross Plant'!K23-Reserve!K23</f>
        <v>2103303</v>
      </c>
      <c r="J23" s="19">
        <f>'Gross Plant'!L23-Reserve!L23</f>
        <v>2091771.8223577829</v>
      </c>
      <c r="K23" s="19">
        <f>'Gross Plant'!M23-Reserve!M23</f>
        <v>2075267.2859542656</v>
      </c>
      <c r="L23" s="19">
        <f>'Gross Plant'!N23-Reserve!N23</f>
        <v>2064541.7751469954</v>
      </c>
      <c r="M23" s="19">
        <f>'Gross Plant'!O23-Reserve!O23</f>
        <v>2062822.8595741987</v>
      </c>
      <c r="N23" s="19">
        <f>'Gross Plant'!P23-Reserve!P23</f>
        <v>2048932.3138367562</v>
      </c>
      <c r="O23" s="19">
        <f>'Gross Plant'!Q23-Reserve!Q23</f>
        <v>2033286.4775442018</v>
      </c>
      <c r="P23" s="19">
        <f>'Gross Plant'!R23-Reserve!R23</f>
        <v>2016825.3927618733</v>
      </c>
      <c r="Q23" s="20">
        <f>'Gross Plant'!S23-Reserve!S23</f>
        <v>1997774.0587752659</v>
      </c>
      <c r="R23" s="19">
        <f>'Gross Plant'!T23-Reserve!T23</f>
        <v>1979309.4143431138</v>
      </c>
      <c r="S23" s="19">
        <f>'Gross Plant'!U23-Reserve!U23</f>
        <v>1964052.9042369958</v>
      </c>
      <c r="T23" s="19">
        <f>'Gross Plant'!V23-Reserve!V23</f>
        <v>1948398.3439203112</v>
      </c>
      <c r="U23" s="19">
        <f>'Gross Plant'!W23-Reserve!W23</f>
        <v>1934997.8330520769</v>
      </c>
      <c r="V23" s="19">
        <f>'Gross Plant'!X23-Reserve!X23</f>
        <v>1921703.4799449174</v>
      </c>
      <c r="W23" s="19">
        <f>'Gross Plant'!Y23-Reserve!Y23</f>
        <v>1909332.319870068</v>
      </c>
      <c r="X23" s="19">
        <f>'Gross Plant'!Z23-Reserve!Z23</f>
        <v>1902759.1830796883</v>
      </c>
      <c r="Y23" s="19">
        <f>'Gross Plant'!AA23-Reserve!AA23</f>
        <v>1905224.8578252587</v>
      </c>
      <c r="Z23" s="19">
        <f>'Gross Plant'!AB23-Reserve!AB23</f>
        <v>1895533.678648198</v>
      </c>
      <c r="AA23" s="19">
        <f>'Gross Plant'!AC23-Reserve!AC23</f>
        <v>1884099.5442509234</v>
      </c>
      <c r="AB23" s="19">
        <f>'Gross Plant'!AD23-Reserve!AD23</f>
        <v>1871861.4030719453</v>
      </c>
      <c r="AC23" s="19">
        <f>'Gross Plant'!AE23-Reserve!AE23</f>
        <v>1857040.5750741567</v>
      </c>
      <c r="AD23" s="19">
        <f>'Gross Plant'!AF23-Reserve!AF23</f>
        <v>1842814.9063738659</v>
      </c>
    </row>
    <row r="24" spans="1:30">
      <c r="B24" s="17" t="s">
        <v>24</v>
      </c>
      <c r="C24" s="19">
        <f>'Gross Plant'!E24-Reserve!E24</f>
        <v>-17152.41</v>
      </c>
      <c r="D24" s="19">
        <f>'Gross Plant'!F24-Reserve!F24</f>
        <v>-17152.41</v>
      </c>
      <c r="E24" s="19">
        <f>'Gross Plant'!G24-Reserve!G24</f>
        <v>-17152.41</v>
      </c>
      <c r="F24" s="19">
        <f>'Gross Plant'!H24-Reserve!H24</f>
        <v>-17152.41</v>
      </c>
      <c r="G24" s="19">
        <f>'Gross Plant'!I24-Reserve!I24</f>
        <v>-17152.41</v>
      </c>
      <c r="H24" s="19">
        <f>'Gross Plant'!J24-Reserve!J24</f>
        <v>-17152.41</v>
      </c>
      <c r="I24" s="19">
        <f>'Gross Plant'!K24-Reserve!K24</f>
        <v>-17152.41</v>
      </c>
      <c r="J24" s="19">
        <f>'Gross Plant'!L24-Reserve!L24</f>
        <v>-17152.41</v>
      </c>
      <c r="K24" s="19">
        <f>'Gross Plant'!M24-Reserve!M24</f>
        <v>-17152.41</v>
      </c>
      <c r="L24" s="19">
        <f>'Gross Plant'!N24-Reserve!N24</f>
        <v>-17152.41</v>
      </c>
      <c r="M24" s="19">
        <f>'Gross Plant'!O24-Reserve!O24</f>
        <v>-17152.41</v>
      </c>
      <c r="N24" s="19">
        <f>'Gross Plant'!P24-Reserve!P24</f>
        <v>-17152.41</v>
      </c>
      <c r="O24" s="19">
        <f>'Gross Plant'!Q24-Reserve!Q24</f>
        <v>-17152.41</v>
      </c>
      <c r="P24" s="19">
        <f>'Gross Plant'!R24-Reserve!R24</f>
        <v>-17152.41</v>
      </c>
      <c r="Q24" s="20">
        <f>'Gross Plant'!S24-Reserve!S24</f>
        <v>-17152.41</v>
      </c>
      <c r="R24" s="19">
        <f>'Gross Plant'!T24-Reserve!T24</f>
        <v>-17152.41</v>
      </c>
      <c r="S24" s="19">
        <f>'Gross Plant'!U24-Reserve!U24</f>
        <v>-17152.41</v>
      </c>
      <c r="T24" s="19">
        <f>'Gross Plant'!V24-Reserve!V24</f>
        <v>-17152.41</v>
      </c>
      <c r="U24" s="19">
        <f>'Gross Plant'!W24-Reserve!W24</f>
        <v>-17152.41</v>
      </c>
      <c r="V24" s="19">
        <f>'Gross Plant'!X24-Reserve!X24</f>
        <v>-17152.41</v>
      </c>
      <c r="W24" s="19">
        <f>'Gross Plant'!Y24-Reserve!Y24</f>
        <v>-17152.41</v>
      </c>
      <c r="X24" s="19">
        <f>'Gross Plant'!Z24-Reserve!Z24</f>
        <v>-17152.41</v>
      </c>
      <c r="Y24" s="19">
        <f>'Gross Plant'!AA24-Reserve!AA24</f>
        <v>-17152.41</v>
      </c>
      <c r="Z24" s="19">
        <f>'Gross Plant'!AB24-Reserve!AB24</f>
        <v>-17152.41</v>
      </c>
      <c r="AA24" s="19">
        <f>'Gross Plant'!AC24-Reserve!AC24</f>
        <v>-17152.41</v>
      </c>
      <c r="AB24" s="19">
        <f>'Gross Plant'!AD24-Reserve!AD24</f>
        <v>-17152.41</v>
      </c>
      <c r="AC24" s="19">
        <f>'Gross Plant'!AE24-Reserve!AE24</f>
        <v>-17152.41</v>
      </c>
      <c r="AD24" s="19">
        <f>'Gross Plant'!AF24-Reserve!AF24</f>
        <v>-17152.41</v>
      </c>
    </row>
    <row r="25" spans="1:30">
      <c r="B25" s="17" t="s">
        <v>25</v>
      </c>
      <c r="C25" s="19">
        <f>'Gross Plant'!E25-Reserve!E25</f>
        <v>-15409.52</v>
      </c>
      <c r="D25" s="19">
        <f>'Gross Plant'!F25-Reserve!F25</f>
        <v>-15409.52</v>
      </c>
      <c r="E25" s="19">
        <f>'Gross Plant'!G25-Reserve!G25</f>
        <v>-15409.52</v>
      </c>
      <c r="F25" s="19">
        <f>'Gross Plant'!H25-Reserve!H25</f>
        <v>-15409.52</v>
      </c>
      <c r="G25" s="19">
        <f>'Gross Plant'!I25-Reserve!I25</f>
        <v>-15409.52</v>
      </c>
      <c r="H25" s="19">
        <f>'Gross Plant'!J25-Reserve!J25</f>
        <v>-15409.52</v>
      </c>
      <c r="I25" s="19">
        <f>'Gross Plant'!K25-Reserve!K25</f>
        <v>-15409.52</v>
      </c>
      <c r="J25" s="19">
        <f>'Gross Plant'!L25-Reserve!L25</f>
        <v>-15409.52</v>
      </c>
      <c r="K25" s="19">
        <f>'Gross Plant'!M25-Reserve!M25</f>
        <v>-15409.52</v>
      </c>
      <c r="L25" s="19">
        <f>'Gross Plant'!N25-Reserve!N25</f>
        <v>-15409.52</v>
      </c>
      <c r="M25" s="19">
        <f>'Gross Plant'!O25-Reserve!O25</f>
        <v>-15409.52</v>
      </c>
      <c r="N25" s="19">
        <f>'Gross Plant'!P25-Reserve!P25</f>
        <v>-15409.52</v>
      </c>
      <c r="O25" s="19">
        <f>'Gross Plant'!Q25-Reserve!Q25</f>
        <v>-15409.52</v>
      </c>
      <c r="P25" s="19">
        <f>'Gross Plant'!R25-Reserve!R25</f>
        <v>-15409.52</v>
      </c>
      <c r="Q25" s="20">
        <f>'Gross Plant'!S25-Reserve!S25</f>
        <v>-15409.52</v>
      </c>
      <c r="R25" s="19">
        <f>'Gross Plant'!T25-Reserve!T25</f>
        <v>-15409.52</v>
      </c>
      <c r="S25" s="19">
        <f>'Gross Plant'!U25-Reserve!U25</f>
        <v>-15409.52</v>
      </c>
      <c r="T25" s="19">
        <f>'Gross Plant'!V25-Reserve!V25</f>
        <v>-15409.52</v>
      </c>
      <c r="U25" s="19">
        <f>'Gross Plant'!W25-Reserve!W25</f>
        <v>-15409.52</v>
      </c>
      <c r="V25" s="19">
        <f>'Gross Plant'!X25-Reserve!X25</f>
        <v>-15409.52</v>
      </c>
      <c r="W25" s="19">
        <f>'Gross Plant'!Y25-Reserve!Y25</f>
        <v>-15409.52</v>
      </c>
      <c r="X25" s="19">
        <f>'Gross Plant'!Z25-Reserve!Z25</f>
        <v>-15409.52</v>
      </c>
      <c r="Y25" s="19">
        <f>'Gross Plant'!AA25-Reserve!AA25</f>
        <v>-15409.52</v>
      </c>
      <c r="Z25" s="19">
        <f>'Gross Plant'!AB25-Reserve!AB25</f>
        <v>-15409.52</v>
      </c>
      <c r="AA25" s="19">
        <f>'Gross Plant'!AC25-Reserve!AC25</f>
        <v>-15409.52</v>
      </c>
      <c r="AB25" s="19">
        <f>'Gross Plant'!AD25-Reserve!AD25</f>
        <v>-15409.52</v>
      </c>
      <c r="AC25" s="19">
        <f>'Gross Plant'!AE25-Reserve!AE25</f>
        <v>-15409.52</v>
      </c>
      <c r="AD25" s="19">
        <f>'Gross Plant'!AF25-Reserve!AF25</f>
        <v>-15409.52</v>
      </c>
    </row>
    <row r="26" spans="1:30">
      <c r="B26" s="17" t="s">
        <v>26</v>
      </c>
      <c r="C26" s="19">
        <f>'Gross Plant'!E26-Reserve!E26</f>
        <v>438163.42000000039</v>
      </c>
      <c r="D26" s="19">
        <f>'Gross Plant'!F26-Reserve!F26</f>
        <v>422473.38000000035</v>
      </c>
      <c r="E26" s="19">
        <f>'Gross Plant'!G26-Reserve!G26</f>
        <v>401022.23000000045</v>
      </c>
      <c r="F26" s="19">
        <f>'Gross Plant'!H26-Reserve!H26</f>
        <v>384705.2900000005</v>
      </c>
      <c r="G26" s="19">
        <f>'Gross Plant'!I26-Reserve!I26</f>
        <v>363203.10000000056</v>
      </c>
      <c r="H26" s="19">
        <f>'Gross Plant'!J26-Reserve!J26</f>
        <v>361741.41000000061</v>
      </c>
      <c r="I26" s="19">
        <f>'Gross Plant'!K26-Reserve!K26</f>
        <v>414038.42000000086</v>
      </c>
      <c r="J26" s="19">
        <f>'Gross Plant'!L26-Reserve!L26</f>
        <v>454822.30151738948</v>
      </c>
      <c r="K26" s="19">
        <f>'Gross Plant'!M26-Reserve!M26</f>
        <v>473888.74024327751</v>
      </c>
      <c r="L26" s="19">
        <f>'Gross Plant'!N26-Reserve!N26</f>
        <v>518186.04242016119</v>
      </c>
      <c r="M26" s="19">
        <f>'Gross Plant'!O26-Reserve!O26</f>
        <v>601805.17972663394</v>
      </c>
      <c r="N26" s="19">
        <f>'Gross Plant'!P26-Reserve!P26</f>
        <v>632275.44577092002</v>
      </c>
      <c r="O26" s="19">
        <f>'Gross Plant'!Q26-Reserve!Q26</f>
        <v>655079.48143780162</v>
      </c>
      <c r="P26" s="19">
        <f>'Gross Plant'!R26-Reserve!R26</f>
        <v>674322.08504463499</v>
      </c>
      <c r="Q26" s="20">
        <f>'Gross Plant'!S26-Reserve!S26</f>
        <v>682253.38829413266</v>
      </c>
      <c r="R26" s="19">
        <f>'Gross Plant'!T26-Reserve!T26</f>
        <v>692745.15079412516</v>
      </c>
      <c r="S26" s="19">
        <f>'Gross Plant'!U26-Reserve!U26</f>
        <v>693152.9402958143</v>
      </c>
      <c r="T26" s="19">
        <f>'Gross Plant'!V26-Reserve!V26</f>
        <v>691772.95186301135</v>
      </c>
      <c r="U26" s="19">
        <f>'Gross Plant'!W26-Reserve!W26</f>
        <v>700156.24082896393</v>
      </c>
      <c r="V26" s="19">
        <f>'Gross Plant'!X26-Reserve!X26</f>
        <v>708922.3553912288</v>
      </c>
      <c r="W26" s="19">
        <f>'Gross Plant'!Y26-Reserve!Y26</f>
        <v>721626.52804780356</v>
      </c>
      <c r="X26" s="19">
        <f>'Gross Plant'!Z26-Reserve!Z26</f>
        <v>759479.5709667115</v>
      </c>
      <c r="Y26" s="19">
        <f>'Gross Plant'!AA26-Reserve!AA26</f>
        <v>836515.40487183747</v>
      </c>
      <c r="Z26" s="19">
        <f>'Gross Plant'!AB26-Reserve!AB26</f>
        <v>860338.5939026922</v>
      </c>
      <c r="AA26" s="19">
        <f>'Gross Plant'!AC26-Reserve!AC26</f>
        <v>876442.31379205501</v>
      </c>
      <c r="AB26" s="19">
        <f>'Gross Plant'!AD26-Reserve!AD26</f>
        <v>888936.08290267643</v>
      </c>
      <c r="AC26" s="19">
        <f>'Gross Plant'!AE26-Reserve!AE26</f>
        <v>890085.91273215227</v>
      </c>
      <c r="AD26" s="19">
        <f>'Gross Plant'!AF26-Reserve!AF26</f>
        <v>893759.64677284332</v>
      </c>
    </row>
    <row r="27" spans="1:30">
      <c r="B27" s="17" t="s">
        <v>27</v>
      </c>
      <c r="C27" s="19">
        <f>'Gross Plant'!E27-Reserve!E27</f>
        <v>206974.03000000003</v>
      </c>
      <c r="D27" s="19">
        <f>'Gross Plant'!F27-Reserve!F27</f>
        <v>200826.46000000008</v>
      </c>
      <c r="E27" s="19">
        <f>'Gross Plant'!G27-Reserve!G27</f>
        <v>194674.38000000012</v>
      </c>
      <c r="F27" s="19">
        <f>'Gross Plant'!H27-Reserve!H27</f>
        <v>188522.30000000016</v>
      </c>
      <c r="G27" s="19">
        <f>'Gross Plant'!I27-Reserve!I27</f>
        <v>182370.2200000002</v>
      </c>
      <c r="H27" s="19">
        <f>'Gross Plant'!J27-Reserve!J27</f>
        <v>180166.47000000015</v>
      </c>
      <c r="I27" s="19">
        <f>'Gross Plant'!K27-Reserve!K27</f>
        <v>177962.72000000015</v>
      </c>
      <c r="J27" s="19">
        <f>'Gross Plant'!L27-Reserve!L27</f>
        <v>174169.25267718913</v>
      </c>
      <c r="K27" s="19">
        <f>'Gross Plant'!M27-Reserve!M27</f>
        <v>170374.50581056724</v>
      </c>
      <c r="L27" s="19">
        <f>'Gross Plant'!N27-Reserve!N27</f>
        <v>166581.25545488932</v>
      </c>
      <c r="M27" s="19">
        <f>'Gross Plant'!O27-Reserve!O27</f>
        <v>162790.33821626776</v>
      </c>
      <c r="N27" s="19">
        <f>'Gross Plant'!P27-Reserve!P27</f>
        <v>158996.28605710389</v>
      </c>
      <c r="O27" s="19">
        <f>'Gross Plant'!Q27-Reserve!Q27</f>
        <v>155201.7849705515</v>
      </c>
      <c r="P27" s="19">
        <f>'Gross Plant'!R27-Reserve!R27</f>
        <v>151407.07708824961</v>
      </c>
      <c r="Q27" s="20">
        <f>'Gross Plant'!S27-Reserve!S27</f>
        <v>147611.70343238697</v>
      </c>
      <c r="R27" s="19">
        <f>'Gross Plant'!T27-Reserve!T27</f>
        <v>143816.48373158043</v>
      </c>
      <c r="S27" s="19">
        <f>'Gross Plant'!U27-Reserve!U27</f>
        <v>140026.56429664651</v>
      </c>
      <c r="T27" s="19">
        <f>'Gross Plant'!V27-Reserve!V27</f>
        <v>136236.54249227419</v>
      </c>
      <c r="U27" s="19">
        <f>'Gross Plant'!W27-Reserve!W27</f>
        <v>132447.10256794712</v>
      </c>
      <c r="V27" s="19">
        <f>'Gross Plant'!X27-Reserve!X27</f>
        <v>128657.69051590795</v>
      </c>
      <c r="W27" s="19">
        <f>'Gross Plant'!Y27-Reserve!Y27</f>
        <v>124868.51715378615</v>
      </c>
      <c r="X27" s="19">
        <f>'Gross Plant'!Z27-Reserve!Z27</f>
        <v>121080.84033093322</v>
      </c>
      <c r="Y27" s="19">
        <f>'Gross Plant'!AA27-Reserve!AA27</f>
        <v>117295.4966731699</v>
      </c>
      <c r="Z27" s="19">
        <f>'Gross Plant'!AB27-Reserve!AB27</f>
        <v>113507.01811689499</v>
      </c>
      <c r="AA27" s="19">
        <f>'Gross Plant'!AC27-Reserve!AC27</f>
        <v>109718.09065162297</v>
      </c>
      <c r="AB27" s="19">
        <f>'Gross Plant'!AD27-Reserve!AD27</f>
        <v>105928.95640736248</v>
      </c>
      <c r="AC27" s="19">
        <f>'Gross Plant'!AE27-Reserve!AE27</f>
        <v>102139.1564008164</v>
      </c>
      <c r="AD27" s="19">
        <f>'Gross Plant'!AF27-Reserve!AF27</f>
        <v>98349.51036195457</v>
      </c>
    </row>
    <row r="28" spans="1:30">
      <c r="B28" s="17" t="s">
        <v>28</v>
      </c>
      <c r="C28" s="19">
        <f>'Gross Plant'!E28-Reserve!E28</f>
        <v>23527668.659999996</v>
      </c>
      <c r="D28" s="19">
        <f>'Gross Plant'!F28-Reserve!F28</f>
        <v>22943055.950000003</v>
      </c>
      <c r="E28" s="19">
        <f>'Gross Plant'!G28-Reserve!G28</f>
        <v>22358583.260000005</v>
      </c>
      <c r="F28" s="19">
        <f>'Gross Plant'!H28-Reserve!H28</f>
        <v>21894456.890000015</v>
      </c>
      <c r="G28" s="19">
        <f>'Gross Plant'!I28-Reserve!I28</f>
        <v>22798814.720000014</v>
      </c>
      <c r="H28" s="19">
        <f>'Gross Plant'!J28-Reserve!J28</f>
        <v>23305487.140000015</v>
      </c>
      <c r="I28" s="19">
        <f>'Gross Plant'!K28-Reserve!K28</f>
        <v>22709961.170000017</v>
      </c>
      <c r="J28" s="19">
        <f>'Gross Plant'!L28-Reserve!L28</f>
        <v>24076934.584683418</v>
      </c>
      <c r="K28" s="19">
        <f>'Gross Plant'!M28-Reserve!M28</f>
        <v>24662361.464928851</v>
      </c>
      <c r="L28" s="19">
        <f>'Gross Plant'!N28-Reserve!N28</f>
        <v>26162058.221727192</v>
      </c>
      <c r="M28" s="19">
        <f>'Gross Plant'!O28-Reserve!O28</f>
        <v>29087152.794814438</v>
      </c>
      <c r="N28" s="19">
        <f>'Gross Plant'!P28-Reserve!P28</f>
        <v>30097364.778157458</v>
      </c>
      <c r="O28" s="19">
        <f>'Gross Plant'!Q28-Reserve!Q28</f>
        <v>30833426.592776299</v>
      </c>
      <c r="P28" s="19">
        <f>'Gross Plant'!R28-Reserve!R28</f>
        <v>31443238.195306078</v>
      </c>
      <c r="Q28" s="20">
        <f>'Gross Plant'!S28-Reserve!S28</f>
        <v>31646407.983923376</v>
      </c>
      <c r="R28" s="19">
        <f>'Gross Plant'!T28-Reserve!T28</f>
        <v>31943675.735395715</v>
      </c>
      <c r="S28" s="19">
        <f>'Gross Plant'!U28-Reserve!U28</f>
        <v>31990628.901686162</v>
      </c>
      <c r="T28" s="19">
        <f>'Gross Plant'!V28-Reserve!V28</f>
        <v>31975105.735126331</v>
      </c>
      <c r="U28" s="19">
        <f>'Gross Plant'!W28-Reserve!W28</f>
        <v>32315115.418475315</v>
      </c>
      <c r="V28" s="19">
        <f>'Gross Plant'!X28-Reserve!X28</f>
        <v>32672242.510001153</v>
      </c>
      <c r="W28" s="19">
        <f>'Gross Plant'!Y28-Reserve!Y28</f>
        <v>33175279.6182165</v>
      </c>
      <c r="X28" s="19">
        <f>'Gross Plant'!Z28-Reserve!Z28</f>
        <v>34592673.114472747</v>
      </c>
      <c r="Y28" s="19">
        <f>'Gross Plant'!AA28-Reserve!AA28</f>
        <v>37435611.133298457</v>
      </c>
      <c r="Z28" s="19">
        <f>'Gross Plant'!AB28-Reserve!AB28</f>
        <v>38363733.850287214</v>
      </c>
      <c r="AA28" s="19">
        <f>'Gross Plant'!AC28-Reserve!AC28</f>
        <v>39017762.571079955</v>
      </c>
      <c r="AB28" s="19">
        <f>'Gross Plant'!AD28-Reserve!AD28</f>
        <v>39545592.272164598</v>
      </c>
      <c r="AC28" s="19">
        <f>'Gross Plant'!AE28-Reserve!AE28</f>
        <v>39666814.59685421</v>
      </c>
      <c r="AD28" s="19">
        <f>'Gross Plant'!AF28-Reserve!AF28</f>
        <v>39882173.453832403</v>
      </c>
    </row>
    <row r="29" spans="1:30">
      <c r="B29" s="17" t="s">
        <v>29</v>
      </c>
      <c r="C29" s="19">
        <f>'Gross Plant'!E29-Reserve!E29</f>
        <v>-115663.7699999999</v>
      </c>
      <c r="D29" s="19">
        <f>'Gross Plant'!F29-Reserve!F29</f>
        <v>-115723.46999999986</v>
      </c>
      <c r="E29" s="19">
        <f>'Gross Plant'!G29-Reserve!G29</f>
        <v>-115783.16999999981</v>
      </c>
      <c r="F29" s="19">
        <f>'Gross Plant'!H29-Reserve!H29</f>
        <v>-115842.86999999976</v>
      </c>
      <c r="G29" s="19">
        <f>'Gross Plant'!I29-Reserve!I29</f>
        <v>-115902.56999999972</v>
      </c>
      <c r="H29" s="19">
        <f>'Gross Plant'!J29-Reserve!J29</f>
        <v>-115959.00999999966</v>
      </c>
      <c r="I29" s="19">
        <f>'Gross Plant'!K29-Reserve!K29</f>
        <v>-116015.4499999996</v>
      </c>
      <c r="J29" s="19">
        <f>'Gross Plant'!L29-Reserve!L29</f>
        <v>-116015.4499999996</v>
      </c>
      <c r="K29" s="19">
        <f>'Gross Plant'!M29-Reserve!M29</f>
        <v>-116015.4499999996</v>
      </c>
      <c r="L29" s="19">
        <f>'Gross Plant'!N29-Reserve!N29</f>
        <v>-116015.4499999996</v>
      </c>
      <c r="M29" s="19">
        <f>'Gross Plant'!O29-Reserve!O29</f>
        <v>-116015.4499999996</v>
      </c>
      <c r="N29" s="19">
        <f>'Gross Plant'!P29-Reserve!P29</f>
        <v>-116015.4499999996</v>
      </c>
      <c r="O29" s="19">
        <f>'Gross Plant'!Q29-Reserve!Q29</f>
        <v>-116015.4499999996</v>
      </c>
      <c r="P29" s="19">
        <f>'Gross Plant'!R29-Reserve!R29</f>
        <v>-116015.4499999996</v>
      </c>
      <c r="Q29" s="20">
        <f>'Gross Plant'!S29-Reserve!S29</f>
        <v>-116015.4499999996</v>
      </c>
      <c r="R29" s="19">
        <f>'Gross Plant'!T29-Reserve!T29</f>
        <v>-116015.4499999996</v>
      </c>
      <c r="S29" s="19">
        <f>'Gross Plant'!U29-Reserve!U29</f>
        <v>-116015.4499999996</v>
      </c>
      <c r="T29" s="19">
        <f>'Gross Plant'!V29-Reserve!V29</f>
        <v>-116015.4499999996</v>
      </c>
      <c r="U29" s="19">
        <f>'Gross Plant'!W29-Reserve!W29</f>
        <v>-116015.4499999996</v>
      </c>
      <c r="V29" s="19">
        <f>'Gross Plant'!X29-Reserve!X29</f>
        <v>-116015.4499999996</v>
      </c>
      <c r="W29" s="19">
        <f>'Gross Plant'!Y29-Reserve!Y29</f>
        <v>-116015.4499999996</v>
      </c>
      <c r="X29" s="19">
        <f>'Gross Plant'!Z29-Reserve!Z29</f>
        <v>-116015.4499999996</v>
      </c>
      <c r="Y29" s="19">
        <f>'Gross Plant'!AA29-Reserve!AA29</f>
        <v>-116015.4499999996</v>
      </c>
      <c r="Z29" s="19">
        <f>'Gross Plant'!AB29-Reserve!AB29</f>
        <v>-116015.4499999996</v>
      </c>
      <c r="AA29" s="19">
        <f>'Gross Plant'!AC29-Reserve!AC29</f>
        <v>-116015.4499999996</v>
      </c>
      <c r="AB29" s="19">
        <f>'Gross Plant'!AD29-Reserve!AD29</f>
        <v>-116015.4499999996</v>
      </c>
      <c r="AC29" s="19">
        <f>'Gross Plant'!AE29-Reserve!AE29</f>
        <v>-116015.4499999996</v>
      </c>
      <c r="AD29" s="19">
        <f>'Gross Plant'!AF29-Reserve!AF29</f>
        <v>-116015.4499999996</v>
      </c>
    </row>
    <row r="30" spans="1:30">
      <c r="A30" s="126"/>
      <c r="B30" s="62" t="s">
        <v>175</v>
      </c>
      <c r="C30" s="19">
        <f>'Gross Plant'!E30-Reserve!E30</f>
        <v>-0.08</v>
      </c>
      <c r="D30" s="19">
        <f>'Gross Plant'!F30-Reserve!F30</f>
        <v>0</v>
      </c>
      <c r="E30" s="19">
        <f>'Gross Plant'!G30-Reserve!G30</f>
        <v>0</v>
      </c>
      <c r="F30" s="19">
        <f>'Gross Plant'!H30-Reserve!H30</f>
        <v>0</v>
      </c>
      <c r="G30" s="19">
        <f>'Gross Plant'!I30-Reserve!I30</f>
        <v>0</v>
      </c>
      <c r="H30" s="19">
        <f>'Gross Plant'!J30-Reserve!J30</f>
        <v>0</v>
      </c>
      <c r="I30" s="19">
        <f>'Gross Plant'!K30-Reserve!K30</f>
        <v>0</v>
      </c>
      <c r="J30" s="19">
        <f>'Gross Plant'!L30-Reserve!L30</f>
        <v>0</v>
      </c>
      <c r="K30" s="19">
        <f>'Gross Plant'!M30-Reserve!M30</f>
        <v>0</v>
      </c>
      <c r="L30" s="19">
        <f>'Gross Plant'!N30-Reserve!N30</f>
        <v>0</v>
      </c>
      <c r="M30" s="19">
        <f>'Gross Plant'!O30-Reserve!O30</f>
        <v>0</v>
      </c>
      <c r="N30" s="19">
        <f>'Gross Plant'!P30-Reserve!P30</f>
        <v>0</v>
      </c>
      <c r="O30" s="19">
        <f>'Gross Plant'!Q30-Reserve!Q30</f>
        <v>0</v>
      </c>
      <c r="P30" s="19">
        <f>'Gross Plant'!R30-Reserve!R30</f>
        <v>0</v>
      </c>
      <c r="Q30" s="20">
        <f>'Gross Plant'!S30-Reserve!S30</f>
        <v>0</v>
      </c>
      <c r="R30" s="19">
        <f>'Gross Plant'!T30-Reserve!T30</f>
        <v>0</v>
      </c>
      <c r="S30" s="19">
        <f>'Gross Plant'!U30-Reserve!U30</f>
        <v>0</v>
      </c>
      <c r="T30" s="19">
        <f>'Gross Plant'!V30-Reserve!V30</f>
        <v>0</v>
      </c>
      <c r="U30" s="19">
        <f>'Gross Plant'!W30-Reserve!W30</f>
        <v>0</v>
      </c>
      <c r="V30" s="19">
        <f>'Gross Plant'!X30-Reserve!X30</f>
        <v>0</v>
      </c>
      <c r="W30" s="19">
        <f>'Gross Plant'!Y30-Reserve!Y30</f>
        <v>0</v>
      </c>
      <c r="X30" s="19">
        <f>'Gross Plant'!Z30-Reserve!Z30</f>
        <v>0</v>
      </c>
      <c r="Y30" s="19">
        <f>'Gross Plant'!AA30-Reserve!AA30</f>
        <v>0</v>
      </c>
      <c r="Z30" s="19">
        <f>'Gross Plant'!AB30-Reserve!AB30</f>
        <v>0</v>
      </c>
      <c r="AA30" s="19">
        <f>'Gross Plant'!AC30-Reserve!AC30</f>
        <v>0</v>
      </c>
      <c r="AB30" s="19">
        <f>'Gross Plant'!AD30-Reserve!AD30</f>
        <v>0</v>
      </c>
      <c r="AC30" s="19">
        <f>'Gross Plant'!AE30-Reserve!AE30</f>
        <v>0</v>
      </c>
      <c r="AD30" s="19">
        <f>'Gross Plant'!AF30-Reserve!AF30</f>
        <v>0</v>
      </c>
    </row>
    <row r="31" spans="1:30">
      <c r="B31" s="32"/>
      <c r="Q31" s="20"/>
    </row>
    <row r="32" spans="1:30">
      <c r="A32" s="2" t="s">
        <v>30</v>
      </c>
      <c r="B32" s="24"/>
      <c r="C32" s="25">
        <f t="shared" ref="C32:AD32" si="0">SUM(C7:C31)</f>
        <v>76835285.469999999</v>
      </c>
      <c r="D32" s="26">
        <f t="shared" si="0"/>
        <v>75750101.030000001</v>
      </c>
      <c r="E32" s="26">
        <f t="shared" si="0"/>
        <v>74641264.600000009</v>
      </c>
      <c r="F32" s="26">
        <f t="shared" si="0"/>
        <v>73738445.040000021</v>
      </c>
      <c r="G32" s="26">
        <f t="shared" si="0"/>
        <v>74350886.790000021</v>
      </c>
      <c r="H32" s="26">
        <f t="shared" si="0"/>
        <v>74658999.910000011</v>
      </c>
      <c r="I32" s="26">
        <f t="shared" si="0"/>
        <v>73872850.480000019</v>
      </c>
      <c r="J32" s="26">
        <f t="shared" si="0"/>
        <v>75371995.994830742</v>
      </c>
      <c r="K32" s="26">
        <f t="shared" si="0"/>
        <v>75813314.23144947</v>
      </c>
      <c r="L32" s="26">
        <f t="shared" si="0"/>
        <v>77455409.373044416</v>
      </c>
      <c r="M32" s="26">
        <f t="shared" si="0"/>
        <v>80969503.215499282</v>
      </c>
      <c r="N32" s="26">
        <f t="shared" si="0"/>
        <v>81966971.436453849</v>
      </c>
      <c r="O32" s="26">
        <f t="shared" si="0"/>
        <v>82603825.997965202</v>
      </c>
      <c r="P32" s="26">
        <f t="shared" si="0"/>
        <v>83074442.277082995</v>
      </c>
      <c r="Q32" s="27">
        <f t="shared" si="0"/>
        <v>83010495.889880642</v>
      </c>
      <c r="R32" s="26">
        <f t="shared" si="0"/>
        <v>83069935.62151964</v>
      </c>
      <c r="S32" s="26">
        <f t="shared" si="0"/>
        <v>82786379.82425563</v>
      </c>
      <c r="T32" s="26">
        <f t="shared" si="0"/>
        <v>82421242.713783354</v>
      </c>
      <c r="U32" s="26">
        <f t="shared" si="0"/>
        <v>82522952.781614989</v>
      </c>
      <c r="V32" s="26">
        <f t="shared" si="0"/>
        <v>82646821.552507922</v>
      </c>
      <c r="W32" s="26">
        <f t="shared" si="0"/>
        <v>82962032.817152694</v>
      </c>
      <c r="X32" s="26">
        <f t="shared" si="0"/>
        <v>84478022.653680488</v>
      </c>
      <c r="Y32" s="26">
        <f t="shared" si="0"/>
        <v>87866014.017810658</v>
      </c>
      <c r="Z32" s="26">
        <f t="shared" si="0"/>
        <v>88737381.05694662</v>
      </c>
      <c r="AA32" s="26">
        <f t="shared" si="0"/>
        <v>89248135.518973872</v>
      </c>
      <c r="AB32" s="26">
        <f t="shared" si="0"/>
        <v>89592652.684984431</v>
      </c>
      <c r="AC32" s="26">
        <f t="shared" si="0"/>
        <v>89402607.848218322</v>
      </c>
      <c r="AD32" s="26">
        <f t="shared" si="0"/>
        <v>89335949.87345092</v>
      </c>
    </row>
    <row r="33" spans="1:30">
      <c r="A33" s="2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>
      <c r="A34" s="2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>
      <c r="A35" s="2" t="s">
        <v>31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>
      <c r="B36" s="17" t="s">
        <v>130</v>
      </c>
      <c r="C36" s="19">
        <f>'Gross Plant'!E36-Reserve!E36</f>
        <v>2874239.86</v>
      </c>
      <c r="D36" s="19">
        <f>'Gross Plant'!F36-Reserve!F36</f>
        <v>2874239.86</v>
      </c>
      <c r="E36" s="19">
        <f>'Gross Plant'!G36-Reserve!G36</f>
        <v>2874239.86</v>
      </c>
      <c r="F36" s="19">
        <f>'Gross Plant'!H36-Reserve!H36</f>
        <v>2874239.86</v>
      </c>
      <c r="G36" s="19">
        <f>'Gross Plant'!I36-Reserve!I36</f>
        <v>2874239.86</v>
      </c>
      <c r="H36" s="19">
        <f>'Gross Plant'!J36-Reserve!J36</f>
        <v>2874239.86</v>
      </c>
      <c r="I36" s="19">
        <f>'Gross Plant'!K36-Reserve!K36</f>
        <v>2874239.86</v>
      </c>
      <c r="J36" s="19">
        <f>'Gross Plant'!L36-Reserve!L36</f>
        <v>2874239.86</v>
      </c>
      <c r="K36" s="19">
        <f>'Gross Plant'!M36-Reserve!M36</f>
        <v>2874239.86</v>
      </c>
      <c r="L36" s="19">
        <f>'Gross Plant'!N36-Reserve!N36</f>
        <v>2874239.86</v>
      </c>
      <c r="M36" s="19">
        <f>'Gross Plant'!O36-Reserve!O36</f>
        <v>2874239.86</v>
      </c>
      <c r="N36" s="19">
        <f>'Gross Plant'!P36-Reserve!P36</f>
        <v>2874239.86</v>
      </c>
      <c r="O36" s="19">
        <f>'Gross Plant'!Q36-Reserve!Q36</f>
        <v>2874239.86</v>
      </c>
      <c r="P36" s="19">
        <f>'Gross Plant'!R36-Reserve!R36</f>
        <v>2874239.86</v>
      </c>
      <c r="Q36" s="20">
        <f>'Gross Plant'!S36-Reserve!S36</f>
        <v>2874239.86</v>
      </c>
      <c r="R36" s="19">
        <f>'Gross Plant'!T36-Reserve!T36</f>
        <v>2874239.86</v>
      </c>
      <c r="S36" s="19">
        <f>'Gross Plant'!U36-Reserve!U36</f>
        <v>2874239.86</v>
      </c>
      <c r="T36" s="19">
        <f>'Gross Plant'!V36-Reserve!V36</f>
        <v>2874239.86</v>
      </c>
      <c r="U36" s="19">
        <f>'Gross Plant'!W36-Reserve!W36</f>
        <v>2874239.86</v>
      </c>
      <c r="V36" s="19">
        <f>'Gross Plant'!X36-Reserve!X36</f>
        <v>2874239.86</v>
      </c>
      <c r="W36" s="19">
        <f>'Gross Plant'!Y36-Reserve!Y36</f>
        <v>2874239.86</v>
      </c>
      <c r="X36" s="19">
        <f>'Gross Plant'!Z36-Reserve!Z36</f>
        <v>2874239.86</v>
      </c>
      <c r="Y36" s="19">
        <f>'Gross Plant'!AA36-Reserve!AA36</f>
        <v>2874239.86</v>
      </c>
      <c r="Z36" s="19">
        <f>'Gross Plant'!AB36-Reserve!AB36</f>
        <v>2874239.86</v>
      </c>
      <c r="AA36" s="19">
        <f>'Gross Plant'!AC36-Reserve!AC36</f>
        <v>2874239.86</v>
      </c>
      <c r="AB36" s="19">
        <f>'Gross Plant'!AD36-Reserve!AD36</f>
        <v>2874239.86</v>
      </c>
      <c r="AC36" s="19">
        <f>'Gross Plant'!AE36-Reserve!AE36</f>
        <v>2874239.86</v>
      </c>
      <c r="AD36" s="19">
        <f>'Gross Plant'!AF36-Reserve!AF36</f>
        <v>2874239.86</v>
      </c>
    </row>
    <row r="37" spans="1:30">
      <c r="B37" s="17" t="s">
        <v>131</v>
      </c>
      <c r="C37" s="19">
        <f>'Gross Plant'!E37-Reserve!E37</f>
        <v>1887122.88</v>
      </c>
      <c r="D37" s="19">
        <f>'Gross Plant'!F37-Reserve!F37</f>
        <v>1887122.88</v>
      </c>
      <c r="E37" s="19">
        <f>'Gross Plant'!G37-Reserve!G37</f>
        <v>1887122.88</v>
      </c>
      <c r="F37" s="19">
        <f>'Gross Plant'!H37-Reserve!H37</f>
        <v>1887122.88</v>
      </c>
      <c r="G37" s="19">
        <f>'Gross Plant'!I37-Reserve!I37</f>
        <v>1887122.88</v>
      </c>
      <c r="H37" s="19">
        <f>'Gross Plant'!J37-Reserve!J37</f>
        <v>1887122.88</v>
      </c>
      <c r="I37" s="19">
        <f>'Gross Plant'!K37-Reserve!K37</f>
        <v>1887122.88</v>
      </c>
      <c r="J37" s="19">
        <f>'Gross Plant'!L37-Reserve!L37</f>
        <v>1887122.88</v>
      </c>
      <c r="K37" s="19">
        <f>'Gross Plant'!M37-Reserve!M37</f>
        <v>1887122.88</v>
      </c>
      <c r="L37" s="19">
        <f>'Gross Plant'!N37-Reserve!N37</f>
        <v>1887122.88</v>
      </c>
      <c r="M37" s="19">
        <f>'Gross Plant'!O37-Reserve!O37</f>
        <v>1887122.88</v>
      </c>
      <c r="N37" s="19">
        <f>'Gross Plant'!P37-Reserve!P37</f>
        <v>1887122.88</v>
      </c>
      <c r="O37" s="19">
        <f>'Gross Plant'!Q37-Reserve!Q37</f>
        <v>1887122.88</v>
      </c>
      <c r="P37" s="19">
        <f>'Gross Plant'!R37-Reserve!R37</f>
        <v>1887122.88</v>
      </c>
      <c r="Q37" s="20">
        <f>'Gross Plant'!S37-Reserve!S37</f>
        <v>1887122.88</v>
      </c>
      <c r="R37" s="19">
        <f>'Gross Plant'!T37-Reserve!T37</f>
        <v>1887122.88</v>
      </c>
      <c r="S37" s="19">
        <f>'Gross Plant'!U37-Reserve!U37</f>
        <v>1887122.88</v>
      </c>
      <c r="T37" s="19">
        <f>'Gross Plant'!V37-Reserve!V37</f>
        <v>1887122.88</v>
      </c>
      <c r="U37" s="19">
        <f>'Gross Plant'!W37-Reserve!W37</f>
        <v>1887122.88</v>
      </c>
      <c r="V37" s="19">
        <f>'Gross Plant'!X37-Reserve!X37</f>
        <v>1887122.88</v>
      </c>
      <c r="W37" s="19">
        <f>'Gross Plant'!Y37-Reserve!Y37</f>
        <v>1887122.88</v>
      </c>
      <c r="X37" s="19">
        <f>'Gross Plant'!Z37-Reserve!Z37</f>
        <v>1887122.88</v>
      </c>
      <c r="Y37" s="19">
        <f>'Gross Plant'!AA37-Reserve!AA37</f>
        <v>1887122.88</v>
      </c>
      <c r="Z37" s="19">
        <f>'Gross Plant'!AB37-Reserve!AB37</f>
        <v>1887122.88</v>
      </c>
      <c r="AA37" s="19">
        <f>'Gross Plant'!AC37-Reserve!AC37</f>
        <v>1887122.88</v>
      </c>
      <c r="AB37" s="19">
        <f>'Gross Plant'!AD37-Reserve!AD37</f>
        <v>1887122.88</v>
      </c>
      <c r="AC37" s="19">
        <f>'Gross Plant'!AE37-Reserve!AE37</f>
        <v>1887122.88</v>
      </c>
      <c r="AD37" s="19">
        <f>'Gross Plant'!AF37-Reserve!AF37</f>
        <v>1887122.88</v>
      </c>
    </row>
    <row r="38" spans="1:30">
      <c r="B38" s="17" t="s">
        <v>10</v>
      </c>
      <c r="C38" s="19">
        <f>'Gross Plant'!E38-Reserve!E38</f>
        <v>9731018.4400000013</v>
      </c>
      <c r="D38" s="19">
        <f>'Gross Plant'!F38-Reserve!F38</f>
        <v>9696317.0100000016</v>
      </c>
      <c r="E38" s="19">
        <f>'Gross Plant'!G38-Reserve!G38</f>
        <v>9661615.5800000019</v>
      </c>
      <c r="F38" s="19">
        <f>'Gross Plant'!H38-Reserve!H38</f>
        <v>9626914.1500000004</v>
      </c>
      <c r="G38" s="19">
        <f>'Gross Plant'!I38-Reserve!I38</f>
        <v>9582918.9800000004</v>
      </c>
      <c r="H38" s="19">
        <f>'Gross Plant'!J38-Reserve!J38</f>
        <v>9569873.9000000004</v>
      </c>
      <c r="I38" s="19">
        <f>'Gross Plant'!K38-Reserve!K38</f>
        <v>9535091.370000001</v>
      </c>
      <c r="J38" s="19">
        <f>'Gross Plant'!L38-Reserve!L38</f>
        <v>9504236.1295905262</v>
      </c>
      <c r="K38" s="19">
        <f>'Gross Plant'!M38-Reserve!M38</f>
        <v>9471044.9823055826</v>
      </c>
      <c r="L38" s="19">
        <f>'Gross Plant'!N38-Reserve!N38</f>
        <v>9437862.8847525921</v>
      </c>
      <c r="M38" s="19">
        <f>'Gross Plant'!O38-Reserve!O38</f>
        <v>9404692.7797880135</v>
      </c>
      <c r="N38" s="19">
        <f>'Gross Plant'!P38-Reserve!P38</f>
        <v>9371567.094499195</v>
      </c>
      <c r="O38" s="19">
        <f>'Gross Plant'!Q38-Reserve!Q38</f>
        <v>9337931.9580868986</v>
      </c>
      <c r="P38" s="19">
        <f>'Gross Plant'!R38-Reserve!R38</f>
        <v>9304476.1089434158</v>
      </c>
      <c r="Q38" s="20">
        <f>'Gross Plant'!S38-Reserve!S38</f>
        <v>9270779.2911114395</v>
      </c>
      <c r="R38" s="19">
        <f>'Gross Plant'!T38-Reserve!T38</f>
        <v>9237071.6619410105</v>
      </c>
      <c r="S38" s="19">
        <f>'Gross Plant'!U38-Reserve!U38</f>
        <v>9206810.1912815869</v>
      </c>
      <c r="T38" s="19">
        <f>'Gross Plant'!V38-Reserve!V38</f>
        <v>9176539.202741053</v>
      </c>
      <c r="U38" s="19">
        <f>'Gross Plant'!W38-Reserve!W38</f>
        <v>9146281.5015682951</v>
      </c>
      <c r="V38" s="19">
        <f>'Gross Plant'!X38-Reserve!X38</f>
        <v>9117058.4169102237</v>
      </c>
      <c r="W38" s="19">
        <f>'Gross Plant'!Y38-Reserve!Y38</f>
        <v>9087288.4978324734</v>
      </c>
      <c r="X38" s="19">
        <f>'Gross Plant'!Z38-Reserve!Z38</f>
        <v>9057528.1551504862</v>
      </c>
      <c r="Y38" s="19">
        <f>'Gross Plant'!AA38-Reserve!AA38</f>
        <v>9027780.3282936141</v>
      </c>
      <c r="Z38" s="19">
        <f>'Gross Plant'!AB38-Reserve!AB38</f>
        <v>8998077.3677655682</v>
      </c>
      <c r="AA38" s="19">
        <f>'Gross Plant'!AC38-Reserve!AC38</f>
        <v>8967866.8055182919</v>
      </c>
      <c r="AB38" s="19">
        <f>'Gross Plant'!AD38-Reserve!AD38</f>
        <v>8937835.5174070578</v>
      </c>
      <c r="AC38" s="19">
        <f>'Gross Plant'!AE38-Reserve!AE38</f>
        <v>8907564.3508840315</v>
      </c>
      <c r="AD38" s="19">
        <f>'Gross Plant'!AF38-Reserve!AF38</f>
        <v>8877282.8227561153</v>
      </c>
    </row>
    <row r="39" spans="1:30">
      <c r="B39" s="17" t="s">
        <v>11</v>
      </c>
      <c r="C39" s="19">
        <f>'Gross Plant'!E39-Reserve!E39</f>
        <v>769513.5</v>
      </c>
      <c r="D39" s="19">
        <f>'Gross Plant'!F39-Reserve!F39</f>
        <v>755333.77</v>
      </c>
      <c r="E39" s="19">
        <f>'Gross Plant'!G39-Reserve!G39</f>
        <v>741154.04</v>
      </c>
      <c r="F39" s="19">
        <f>'Gross Plant'!H39-Reserve!H39</f>
        <v>726974.31</v>
      </c>
      <c r="G39" s="19">
        <f>'Gross Plant'!I39-Reserve!I39</f>
        <v>712794.58000000007</v>
      </c>
      <c r="H39" s="19">
        <f>'Gross Plant'!J39-Reserve!J39</f>
        <v>698614.85000000009</v>
      </c>
      <c r="I39" s="19">
        <f>'Gross Plant'!K39-Reserve!K39</f>
        <v>684435.12000000011</v>
      </c>
      <c r="J39" s="19">
        <f>'Gross Plant'!L39-Reserve!L39</f>
        <v>669892.08385016676</v>
      </c>
      <c r="K39" s="19">
        <f>'Gross Plant'!M39-Reserve!M39</f>
        <v>655349.04770033341</v>
      </c>
      <c r="L39" s="19">
        <f>'Gross Plant'!N39-Reserve!N39</f>
        <v>640806.01155050006</v>
      </c>
      <c r="M39" s="19">
        <f>'Gross Plant'!O39-Reserve!O39</f>
        <v>626262.97540066671</v>
      </c>
      <c r="N39" s="19">
        <f>'Gross Plant'!P39-Reserve!P39</f>
        <v>611719.93925083335</v>
      </c>
      <c r="O39" s="19">
        <f>'Gross Plant'!Q39-Reserve!Q39</f>
        <v>597176.903101</v>
      </c>
      <c r="P39" s="19">
        <f>'Gross Plant'!R39-Reserve!R39</f>
        <v>582633.86695116665</v>
      </c>
      <c r="Q39" s="20">
        <f>'Gross Plant'!S39-Reserve!S39</f>
        <v>568090.8308013333</v>
      </c>
      <c r="R39" s="19">
        <f>'Gross Plant'!T39-Reserve!T39</f>
        <v>553547.79465149995</v>
      </c>
      <c r="S39" s="19">
        <f>'Gross Plant'!U39-Reserve!U39</f>
        <v>541906.20167441666</v>
      </c>
      <c r="T39" s="19">
        <f>'Gross Plant'!V39-Reserve!V39</f>
        <v>530264.60869733337</v>
      </c>
      <c r="U39" s="19">
        <f>'Gross Plant'!W39-Reserve!W39</f>
        <v>518623.01572025008</v>
      </c>
      <c r="V39" s="19">
        <f>'Gross Plant'!X39-Reserve!X39</f>
        <v>506981.4227431668</v>
      </c>
      <c r="W39" s="19">
        <f>'Gross Plant'!Y39-Reserve!Y39</f>
        <v>495339.82976608351</v>
      </c>
      <c r="X39" s="19">
        <f>'Gross Plant'!Z39-Reserve!Z39</f>
        <v>483698.23678900022</v>
      </c>
      <c r="Y39" s="19">
        <f>'Gross Plant'!AA39-Reserve!AA39</f>
        <v>472056.64381191693</v>
      </c>
      <c r="Z39" s="19">
        <f>'Gross Plant'!AB39-Reserve!AB39</f>
        <v>460415.05083483364</v>
      </c>
      <c r="AA39" s="19">
        <f>'Gross Plant'!AC39-Reserve!AC39</f>
        <v>448773.45785775036</v>
      </c>
      <c r="AB39" s="19">
        <f>'Gross Plant'!AD39-Reserve!AD39</f>
        <v>437131.86488066707</v>
      </c>
      <c r="AC39" s="19">
        <f>'Gross Plant'!AE39-Reserve!AE39</f>
        <v>425490.27190358378</v>
      </c>
      <c r="AD39" s="19">
        <f>'Gross Plant'!AF39-Reserve!AF39</f>
        <v>413848.67892650049</v>
      </c>
    </row>
    <row r="40" spans="1:30">
      <c r="B40" s="17" t="s">
        <v>132</v>
      </c>
      <c r="C40" s="19">
        <f>'Gross Plant'!E40-Reserve!E40</f>
        <v>7610662.4800000004</v>
      </c>
      <c r="D40" s="19">
        <f>'Gross Plant'!F40-Reserve!F40</f>
        <v>7581789.9600000009</v>
      </c>
      <c r="E40" s="19">
        <f>'Gross Plant'!G40-Reserve!G40</f>
        <v>7552917.4400000013</v>
      </c>
      <c r="F40" s="19">
        <f>'Gross Plant'!H40-Reserve!H40</f>
        <v>7524044.9200000009</v>
      </c>
      <c r="G40" s="19">
        <f>'Gross Plant'!I40-Reserve!I40</f>
        <v>7495172.4000000004</v>
      </c>
      <c r="H40" s="19">
        <f>'Gross Plant'!J40-Reserve!J40</f>
        <v>7466299.8800000008</v>
      </c>
      <c r="I40" s="19">
        <f>'Gross Plant'!K40-Reserve!K40</f>
        <v>7437427.3600000013</v>
      </c>
      <c r="J40" s="19">
        <f>'Gross Plant'!L40-Reserve!L40</f>
        <v>7408425.5646571675</v>
      </c>
      <c r="K40" s="19">
        <f>'Gross Plant'!M40-Reserve!M40</f>
        <v>7379423.7693143338</v>
      </c>
      <c r="L40" s="19">
        <f>'Gross Plant'!N40-Reserve!N40</f>
        <v>7350421.973971501</v>
      </c>
      <c r="M40" s="19">
        <f>'Gross Plant'!O40-Reserve!O40</f>
        <v>7321420.1786286682</v>
      </c>
      <c r="N40" s="19">
        <f>'Gross Plant'!P40-Reserve!P40</f>
        <v>7292418.3832858345</v>
      </c>
      <c r="O40" s="19">
        <f>'Gross Plant'!Q40-Reserve!Q40</f>
        <v>7263416.5879430007</v>
      </c>
      <c r="P40" s="19">
        <f>'Gross Plant'!R40-Reserve!R40</f>
        <v>7234414.7926001679</v>
      </c>
      <c r="Q40" s="20">
        <f>'Gross Plant'!S40-Reserve!S40</f>
        <v>7205412.9972573351</v>
      </c>
      <c r="R40" s="19">
        <f>'Gross Plant'!T40-Reserve!T40</f>
        <v>7176411.2019145014</v>
      </c>
      <c r="S40" s="19">
        <f>'Gross Plant'!U40-Reserve!U40</f>
        <v>7150274.8534169178</v>
      </c>
      <c r="T40" s="19">
        <f>'Gross Plant'!V40-Reserve!V40</f>
        <v>7124138.5049193343</v>
      </c>
      <c r="U40" s="19">
        <f>'Gross Plant'!W40-Reserve!W40</f>
        <v>7098002.1564217508</v>
      </c>
      <c r="V40" s="19">
        <f>'Gross Plant'!X40-Reserve!X40</f>
        <v>7071865.8079241673</v>
      </c>
      <c r="W40" s="19">
        <f>'Gross Plant'!Y40-Reserve!Y40</f>
        <v>7045729.4594265837</v>
      </c>
      <c r="X40" s="19">
        <f>'Gross Plant'!Z40-Reserve!Z40</f>
        <v>7019593.1109290002</v>
      </c>
      <c r="Y40" s="19">
        <f>'Gross Plant'!AA40-Reserve!AA40</f>
        <v>6993456.7624314167</v>
      </c>
      <c r="Z40" s="19">
        <f>'Gross Plant'!AB40-Reserve!AB40</f>
        <v>6967320.4139338331</v>
      </c>
      <c r="AA40" s="19">
        <f>'Gross Plant'!AC40-Reserve!AC40</f>
        <v>6941184.0654362496</v>
      </c>
      <c r="AB40" s="19">
        <f>'Gross Plant'!AD40-Reserve!AD40</f>
        <v>6915047.7169386661</v>
      </c>
      <c r="AC40" s="19">
        <f>'Gross Plant'!AE40-Reserve!AE40</f>
        <v>6888911.3684410825</v>
      </c>
      <c r="AD40" s="19">
        <f>'Gross Plant'!AF40-Reserve!AF40</f>
        <v>6862775.019943499</v>
      </c>
    </row>
    <row r="41" spans="1:30">
      <c r="B41" s="17" t="s">
        <v>12</v>
      </c>
      <c r="C41" s="19">
        <f>'Gross Plant'!E41-Reserve!E41</f>
        <v>2048320.4299999997</v>
      </c>
      <c r="D41" s="19">
        <f>'Gross Plant'!F41-Reserve!F41</f>
        <v>2040572.3299999996</v>
      </c>
      <c r="E41" s="19">
        <f>'Gross Plant'!G41-Reserve!G41</f>
        <v>2032792.9499999995</v>
      </c>
      <c r="F41" s="19">
        <f>'Gross Plant'!H41-Reserve!H41</f>
        <v>2032492.5099999998</v>
      </c>
      <c r="G41" s="19">
        <f>'Gross Plant'!I41-Reserve!I41</f>
        <v>2024566.3499999994</v>
      </c>
      <c r="H41" s="19">
        <f>'Gross Plant'!J41-Reserve!J41</f>
        <v>1999196.1699999995</v>
      </c>
      <c r="I41" s="19">
        <f>'Gross Plant'!K41-Reserve!K41</f>
        <v>1991505.5499999993</v>
      </c>
      <c r="J41" s="19">
        <f>'Gross Plant'!L41-Reserve!L41</f>
        <v>1980088.9476636078</v>
      </c>
      <c r="K41" s="19">
        <f>'Gross Plant'!M41-Reserve!M41</f>
        <v>1970605.7071968024</v>
      </c>
      <c r="L41" s="19">
        <f>'Gross Plant'!N41-Reserve!N41</f>
        <v>1961115.9590221797</v>
      </c>
      <c r="M41" s="19">
        <f>'Gross Plant'!O41-Reserve!O41</f>
        <v>1951617.2770572146</v>
      </c>
      <c r="N41" s="19">
        <f>'Gross Plant'!P41-Reserve!P41</f>
        <v>1942082.8596447401</v>
      </c>
      <c r="O41" s="19">
        <f>'Gross Plant'!Q41-Reserve!Q41</f>
        <v>1932970.660346793</v>
      </c>
      <c r="P41" s="19">
        <f>'Gross Plant'!R41-Reserve!R41</f>
        <v>1923711.0041790414</v>
      </c>
      <c r="Q41" s="20">
        <f>'Gross Plant'!S41-Reserve!S41</f>
        <v>1914651.438046434</v>
      </c>
      <c r="R41" s="19">
        <f>'Gross Plant'!T41-Reserve!T41</f>
        <v>1905601.5601352234</v>
      </c>
      <c r="S41" s="19">
        <f>'Gross Plant'!U41-Reserve!U41</f>
        <v>1896720.9293935888</v>
      </c>
      <c r="T41" s="19">
        <f>'Gross Plant'!V41-Reserve!V41</f>
        <v>1887849.1713347025</v>
      </c>
      <c r="U41" s="19">
        <f>'Gross Plant'!W41-Reserve!W41</f>
        <v>1878967.4422611287</v>
      </c>
      <c r="V41" s="19">
        <f>'Gross Plant'!X41-Reserve!X41</f>
        <v>1869232.0083878804</v>
      </c>
      <c r="W41" s="19">
        <f>'Gross Plant'!Y41-Reserve!Y41</f>
        <v>1859950.028276288</v>
      </c>
      <c r="X41" s="19">
        <f>'Gross Plant'!Z41-Reserve!Z41</f>
        <v>1850661.4818576875</v>
      </c>
      <c r="Y41" s="19">
        <f>'Gross Plant'!AA41-Reserve!AA41</f>
        <v>1841363.9504792138</v>
      </c>
      <c r="Z41" s="19">
        <f>'Gross Plant'!AB41-Reserve!AB41</f>
        <v>1832030.7202361869</v>
      </c>
      <c r="AA41" s="19">
        <f>'Gross Plant'!AC41-Reserve!AC41</f>
        <v>1823118.2314821784</v>
      </c>
      <c r="AB41" s="19">
        <f>'Gross Plant'!AD41-Reserve!AD41</f>
        <v>1814058.7088306942</v>
      </c>
      <c r="AC41" s="19">
        <f>'Gross Plant'!AE41-Reserve!AE41</f>
        <v>1805198.545100728</v>
      </c>
      <c r="AD41" s="19">
        <f>'Gross Plant'!AF41-Reserve!AF41</f>
        <v>1796347.9760211136</v>
      </c>
    </row>
    <row r="42" spans="1:30">
      <c r="B42" s="17" t="s">
        <v>14</v>
      </c>
      <c r="C42" s="19">
        <f>'Gross Plant'!E42-Reserve!E42</f>
        <v>3908.8199999999997</v>
      </c>
      <c r="D42" s="19">
        <f>'Gross Plant'!F42-Reserve!F42</f>
        <v>3895.24</v>
      </c>
      <c r="E42" s="19">
        <f>'Gross Plant'!G42-Reserve!G42</f>
        <v>3881.66</v>
      </c>
      <c r="F42" s="19">
        <f>'Gross Plant'!H42-Reserve!H42</f>
        <v>3868.08</v>
      </c>
      <c r="G42" s="19">
        <f>'Gross Plant'!I42-Reserve!I42</f>
        <v>3854.5</v>
      </c>
      <c r="H42" s="19">
        <f>'Gross Plant'!J42-Reserve!J42</f>
        <v>-189.81000000000003</v>
      </c>
      <c r="I42" s="19">
        <f>'Gross Plant'!K42-Reserve!K42</f>
        <v>-176.23000000000002</v>
      </c>
      <c r="J42" s="19">
        <f>'Gross Plant'!L42-Reserve!L42</f>
        <v>-1606.8402852264373</v>
      </c>
      <c r="K42" s="19">
        <f>'Gross Plant'!M42-Reserve!M42</f>
        <v>-2277.3292249245196</v>
      </c>
      <c r="L42" s="19">
        <f>'Gross Plant'!N42-Reserve!N42</f>
        <v>-2952.644634915076</v>
      </c>
      <c r="M42" s="19">
        <f>'Gross Plant'!O42-Reserve!O42</f>
        <v>-3633.7625925877642</v>
      </c>
      <c r="N42" s="19">
        <f>'Gross Plant'!P42-Reserve!P42</f>
        <v>-4331.3065383321045</v>
      </c>
      <c r="O42" s="19">
        <f>'Gross Plant'!Q42-Reserve!Q42</f>
        <v>-4864.1443965532144</v>
      </c>
      <c r="P42" s="19">
        <f>'Gross Plant'!R42-Reserve!R42</f>
        <v>-5457.1123403672391</v>
      </c>
      <c r="Q42" s="20">
        <f>'Gross Plant'!S42-Reserve!S42</f>
        <v>-5972.9069577674272</v>
      </c>
      <c r="R42" s="19">
        <f>'Gross Plant'!T42-Reserve!T42</f>
        <v>-6486.6006847860681</v>
      </c>
      <c r="S42" s="19">
        <f>'Gross Plant'!U42-Reserve!U42</f>
        <v>-6989.9591466445127</v>
      </c>
      <c r="T42" s="19">
        <f>'Gross Plant'!V42-Reserve!V42</f>
        <v>-7491.462131865097</v>
      </c>
      <c r="U42" s="19">
        <f>'Gross Plant'!W42-Reserve!W42</f>
        <v>-7998.5836044600492</v>
      </c>
      <c r="V42" s="19">
        <f>'Gross Plant'!X42-Reserve!X42</f>
        <v>-8846.2668446838852</v>
      </c>
      <c r="W42" s="19">
        <f>'Gross Plant'!Y42-Reserve!Y42</f>
        <v>-9516.7557843819668</v>
      </c>
      <c r="X42" s="19">
        <f>'Gross Plant'!Z42-Reserve!Z42</f>
        <v>-10192.071194372524</v>
      </c>
      <c r="Y42" s="19">
        <f>'Gross Plant'!AA42-Reserve!AA42</f>
        <v>-10873.189152045212</v>
      </c>
      <c r="Z42" s="19">
        <f>'Gross Plant'!AB42-Reserve!AB42</f>
        <v>-11570.733097789553</v>
      </c>
      <c r="AA42" s="19">
        <f>'Gross Plant'!AC42-Reserve!AC42</f>
        <v>-12103.570956010662</v>
      </c>
      <c r="AB42" s="19">
        <f>'Gross Plant'!AD42-Reserve!AD42</f>
        <v>-12696.538899824687</v>
      </c>
      <c r="AC42" s="19">
        <f>'Gross Plant'!AE42-Reserve!AE42</f>
        <v>-13212.333517224875</v>
      </c>
      <c r="AD42" s="19">
        <f>'Gross Plant'!AF42-Reserve!AF42</f>
        <v>-13726.027244243516</v>
      </c>
    </row>
    <row r="43" spans="1:30">
      <c r="B43" s="17" t="s">
        <v>18</v>
      </c>
      <c r="C43" s="19">
        <f>'Gross Plant'!E43-Reserve!E43</f>
        <v>8124528.8200000003</v>
      </c>
      <c r="D43" s="19">
        <f>'Gross Plant'!F43-Reserve!F43</f>
        <v>8115480.2400000002</v>
      </c>
      <c r="E43" s="19">
        <f>'Gross Plant'!G43-Reserve!G43</f>
        <v>8106431.6600000001</v>
      </c>
      <c r="F43" s="19">
        <f>'Gross Plant'!H43-Reserve!H43</f>
        <v>8097383.0800000001</v>
      </c>
      <c r="G43" s="19">
        <f>'Gross Plant'!I43-Reserve!I43</f>
        <v>8088334.5</v>
      </c>
      <c r="H43" s="19">
        <f>'Gross Plant'!J43-Reserve!J43</f>
        <v>8079285.9199999999</v>
      </c>
      <c r="I43" s="19">
        <f>'Gross Plant'!K43-Reserve!K43</f>
        <v>8070237.3399999999</v>
      </c>
      <c r="J43" s="19">
        <f>'Gross Plant'!L43-Reserve!L43</f>
        <v>8061175.8167938329</v>
      </c>
      <c r="K43" s="19">
        <f>'Gross Plant'!M43-Reserve!M43</f>
        <v>8052114.293587666</v>
      </c>
      <c r="L43" s="19">
        <f>'Gross Plant'!N43-Reserve!N43</f>
        <v>8043052.7703814991</v>
      </c>
      <c r="M43" s="19">
        <f>'Gross Plant'!O43-Reserve!O43</f>
        <v>8033991.2471753322</v>
      </c>
      <c r="N43" s="19">
        <f>'Gross Plant'!P43-Reserve!P43</f>
        <v>8024929.7239691652</v>
      </c>
      <c r="O43" s="19">
        <f>'Gross Plant'!Q43-Reserve!Q43</f>
        <v>8015868.2007629983</v>
      </c>
      <c r="P43" s="19">
        <f>'Gross Plant'!R43-Reserve!R43</f>
        <v>8006806.6775568314</v>
      </c>
      <c r="Q43" s="20">
        <f>'Gross Plant'!S43-Reserve!S43</f>
        <v>7997745.1543506645</v>
      </c>
      <c r="R43" s="19">
        <f>'Gross Plant'!T43-Reserve!T43</f>
        <v>7988683.6311444975</v>
      </c>
      <c r="S43" s="19">
        <f>'Gross Plant'!U43-Reserve!U43</f>
        <v>7979115.0551957469</v>
      </c>
      <c r="T43" s="19">
        <f>'Gross Plant'!V43-Reserve!V43</f>
        <v>7969546.4792469982</v>
      </c>
      <c r="U43" s="19">
        <f>'Gross Plant'!W43-Reserve!W43</f>
        <v>7959977.9032982476</v>
      </c>
      <c r="V43" s="19">
        <f>'Gross Plant'!X43-Reserve!X43</f>
        <v>7950409.3273494989</v>
      </c>
      <c r="W43" s="19">
        <f>'Gross Plant'!Y43-Reserve!Y43</f>
        <v>7940840.7514007483</v>
      </c>
      <c r="X43" s="19">
        <f>'Gross Plant'!Z43-Reserve!Z43</f>
        <v>7931272.1754519995</v>
      </c>
      <c r="Y43" s="19">
        <f>'Gross Plant'!AA43-Reserve!AA43</f>
        <v>7921703.5995032489</v>
      </c>
      <c r="Z43" s="19">
        <f>'Gross Plant'!AB43-Reserve!AB43</f>
        <v>7912135.0235545002</v>
      </c>
      <c r="AA43" s="19">
        <f>'Gross Plant'!AC43-Reserve!AC43</f>
        <v>7902566.4476057496</v>
      </c>
      <c r="AB43" s="19">
        <f>'Gross Plant'!AD43-Reserve!AD43</f>
        <v>7892997.8716570009</v>
      </c>
      <c r="AC43" s="19">
        <f>'Gross Plant'!AE43-Reserve!AE43</f>
        <v>7883429.2957082503</v>
      </c>
      <c r="AD43" s="19">
        <f>'Gross Plant'!AF43-Reserve!AF43</f>
        <v>7873860.7197595015</v>
      </c>
    </row>
    <row r="44" spans="1:30">
      <c r="B44" s="17" t="s">
        <v>133</v>
      </c>
      <c r="C44" s="19">
        <f>'Gross Plant'!E44-Reserve!E44</f>
        <v>186847.78999999998</v>
      </c>
      <c r="D44" s="19">
        <f>'Gross Plant'!F44-Reserve!F44</f>
        <v>185594.47999999998</v>
      </c>
      <c r="E44" s="19">
        <f>'Gross Plant'!G44-Reserve!G44</f>
        <v>184341.16999999998</v>
      </c>
      <c r="F44" s="19">
        <f>'Gross Plant'!H44-Reserve!H44</f>
        <v>183087.86</v>
      </c>
      <c r="G44" s="19">
        <f>'Gross Plant'!I44-Reserve!I44</f>
        <v>181834.55</v>
      </c>
      <c r="H44" s="19">
        <f>'Gross Plant'!J44-Reserve!J44</f>
        <v>180581.24</v>
      </c>
      <c r="I44" s="19">
        <f>'Gross Plant'!K44-Reserve!K44</f>
        <v>179327.93</v>
      </c>
      <c r="J44" s="19">
        <f>'Gross Plant'!L44-Reserve!L44</f>
        <v>178073.94536766666</v>
      </c>
      <c r="K44" s="19">
        <f>'Gross Plant'!M44-Reserve!M44</f>
        <v>176819.96073533333</v>
      </c>
      <c r="L44" s="19">
        <f>'Gross Plant'!N44-Reserve!N44</f>
        <v>175565.97610299999</v>
      </c>
      <c r="M44" s="19">
        <f>'Gross Plant'!O44-Reserve!O44</f>
        <v>174311.99147066666</v>
      </c>
      <c r="N44" s="19">
        <f>'Gross Plant'!P44-Reserve!P44</f>
        <v>173058.00683833333</v>
      </c>
      <c r="O44" s="19">
        <f>'Gross Plant'!Q44-Reserve!Q44</f>
        <v>171804.02220599999</v>
      </c>
      <c r="P44" s="19">
        <f>'Gross Plant'!R44-Reserve!R44</f>
        <v>170550.03757366666</v>
      </c>
      <c r="Q44" s="20">
        <f>'Gross Plant'!S44-Reserve!S44</f>
        <v>169296.05294133333</v>
      </c>
      <c r="R44" s="19">
        <f>'Gross Plant'!T44-Reserve!T44</f>
        <v>168042.06830899999</v>
      </c>
      <c r="S44" s="19">
        <f>'Gross Plant'!U44-Reserve!U44</f>
        <v>166717.9148615</v>
      </c>
      <c r="T44" s="19">
        <f>'Gross Plant'!V44-Reserve!V44</f>
        <v>165393.76141400001</v>
      </c>
      <c r="U44" s="19">
        <f>'Gross Plant'!W44-Reserve!W44</f>
        <v>164069.60796650001</v>
      </c>
      <c r="V44" s="19">
        <f>'Gross Plant'!X44-Reserve!X44</f>
        <v>162745.45451900002</v>
      </c>
      <c r="W44" s="19">
        <f>'Gross Plant'!Y44-Reserve!Y44</f>
        <v>161421.30107150003</v>
      </c>
      <c r="X44" s="19">
        <f>'Gross Plant'!Z44-Reserve!Z44</f>
        <v>160097.14762400003</v>
      </c>
      <c r="Y44" s="19">
        <f>'Gross Plant'!AA44-Reserve!AA44</f>
        <v>158772.99417650004</v>
      </c>
      <c r="Z44" s="19">
        <f>'Gross Plant'!AB44-Reserve!AB44</f>
        <v>157448.84072900005</v>
      </c>
      <c r="AA44" s="19">
        <f>'Gross Plant'!AC44-Reserve!AC44</f>
        <v>156124.68728150005</v>
      </c>
      <c r="AB44" s="19">
        <f>'Gross Plant'!AD44-Reserve!AD44</f>
        <v>154800.53383400006</v>
      </c>
      <c r="AC44" s="19">
        <f>'Gross Plant'!AE44-Reserve!AE44</f>
        <v>153476.38038650007</v>
      </c>
      <c r="AD44" s="19">
        <f>'Gross Plant'!AF44-Reserve!AF44</f>
        <v>152152.22693900007</v>
      </c>
    </row>
    <row r="45" spans="1:30">
      <c r="B45" s="17" t="s">
        <v>19</v>
      </c>
      <c r="C45" s="19">
        <f>'Gross Plant'!E45-Reserve!E45</f>
        <v>27549.35</v>
      </c>
      <c r="D45" s="19">
        <f>'Gross Plant'!F45-Reserve!F45</f>
        <v>27508.449999999997</v>
      </c>
      <c r="E45" s="19">
        <f>'Gross Plant'!G45-Reserve!G45</f>
        <v>27467.55</v>
      </c>
      <c r="F45" s="19">
        <f>'Gross Plant'!H45-Reserve!H45</f>
        <v>27426.649999999998</v>
      </c>
      <c r="G45" s="19">
        <f>'Gross Plant'!I45-Reserve!I45</f>
        <v>36698</v>
      </c>
      <c r="H45" s="19">
        <f>'Gross Plant'!J45-Reserve!J45</f>
        <v>36637.1</v>
      </c>
      <c r="I45" s="19">
        <f>'Gross Plant'!K45-Reserve!K45</f>
        <v>36576.199999999997</v>
      </c>
      <c r="J45" s="19">
        <f>'Gross Plant'!L45-Reserve!L45</f>
        <v>39811.893450413125</v>
      </c>
      <c r="K45" s="19">
        <f>'Gross Plant'!M45-Reserve!M45</f>
        <v>41294.760039607856</v>
      </c>
      <c r="L45" s="19">
        <f>'Gross Plant'!N45-Reserve!N45</f>
        <v>42786.516277479488</v>
      </c>
      <c r="M45" s="19">
        <f>'Gross Plant'!O45-Reserve!O45</f>
        <v>44289.391016527006</v>
      </c>
      <c r="N45" s="19">
        <f>'Gross Plant'!P45-Reserve!P45</f>
        <v>45827.796694098797</v>
      </c>
      <c r="O45" s="19">
        <f>'Gross Plant'!Q45-Reserve!Q45</f>
        <v>46985.115429921476</v>
      </c>
      <c r="P45" s="19">
        <f>'Gross Plant'!R45-Reserve!R45</f>
        <v>48278.963650819991</v>
      </c>
      <c r="Q45" s="20">
        <f>'Gross Plant'!S45-Reserve!S45</f>
        <v>49393.375650416361</v>
      </c>
      <c r="R45" s="19">
        <f>'Gross Plant'!T45-Reserve!T45</f>
        <v>50501.255827040863</v>
      </c>
      <c r="S45" s="19">
        <f>'Gross Plant'!U45-Reserve!U45</f>
        <v>51422.497049810248</v>
      </c>
      <c r="T45" s="19">
        <f>'Gross Plant'!V45-Reserve!V45</f>
        <v>52334.386752813742</v>
      </c>
      <c r="U45" s="19">
        <f>'Gross Plant'!W45-Reserve!W45</f>
        <v>53254.056439848566</v>
      </c>
      <c r="V45" s="19">
        <f>'Gross Plant'!X45-Reserve!X45</f>
        <v>54948.348935349597</v>
      </c>
      <c r="W45" s="19">
        <f>'Gross Plant'!Y45-Reserve!Y45</f>
        <v>56228.336162851447</v>
      </c>
      <c r="X45" s="19">
        <f>'Gross Plant'!Z45-Reserve!Z45</f>
        <v>57512.576727707972</v>
      </c>
      <c r="Y45" s="19">
        <f>'Gross Plant'!AA45-Reserve!AA45</f>
        <v>58803.256564808995</v>
      </c>
      <c r="Z45" s="19">
        <f>'Gross Plant'!AB45-Reserve!AB45</f>
        <v>60124.640708905827</v>
      </c>
      <c r="AA45" s="19">
        <f>'Gross Plant'!AC45-Reserve!AC45</f>
        <v>61061.835247499956</v>
      </c>
      <c r="AB45" s="19">
        <f>'Gross Plant'!AD45-Reserve!AD45</f>
        <v>62131.304068168407</v>
      </c>
      <c r="AC45" s="19">
        <f>'Gross Plant'!AE45-Reserve!AE45</f>
        <v>63018.062072346424</v>
      </c>
      <c r="AD45" s="19">
        <f>'Gross Plant'!AF45-Reserve!AF45</f>
        <v>63894.780567313559</v>
      </c>
    </row>
    <row r="46" spans="1:30">
      <c r="B46" s="17" t="s">
        <v>32</v>
      </c>
      <c r="C46" s="19">
        <f>'Gross Plant'!E46-Reserve!E46</f>
        <v>470556.13</v>
      </c>
      <c r="D46" s="19">
        <f>'Gross Plant'!F46-Reserve!F46</f>
        <v>463308.44999999995</v>
      </c>
      <c r="E46" s="19">
        <f>'Gross Plant'!G46-Reserve!G46</f>
        <v>456060.77</v>
      </c>
      <c r="F46" s="19">
        <f>'Gross Plant'!H46-Reserve!H46</f>
        <v>448813.08999999997</v>
      </c>
      <c r="G46" s="19">
        <f>'Gross Plant'!I46-Reserve!I46</f>
        <v>441565.41000000003</v>
      </c>
      <c r="H46" s="19">
        <f>'Gross Plant'!J46-Reserve!J46</f>
        <v>434317.73</v>
      </c>
      <c r="I46" s="19">
        <f>'Gross Plant'!K46-Reserve!K46</f>
        <v>427070.05000000005</v>
      </c>
      <c r="J46" s="19">
        <f>'Gross Plant'!L46-Reserve!L46</f>
        <v>419813.66349466669</v>
      </c>
      <c r="K46" s="19">
        <f>'Gross Plant'!M46-Reserve!M46</f>
        <v>412557.27698933333</v>
      </c>
      <c r="L46" s="19">
        <f>'Gross Plant'!N46-Reserve!N46</f>
        <v>405300.89048400003</v>
      </c>
      <c r="M46" s="19">
        <f>'Gross Plant'!O46-Reserve!O46</f>
        <v>398044.50397866673</v>
      </c>
      <c r="N46" s="19">
        <f>'Gross Plant'!P46-Reserve!P46</f>
        <v>390788.11747333338</v>
      </c>
      <c r="O46" s="19">
        <f>'Gross Plant'!Q46-Reserve!Q46</f>
        <v>383531.73096800002</v>
      </c>
      <c r="P46" s="19">
        <f>'Gross Plant'!R46-Reserve!R46</f>
        <v>376275.34446266672</v>
      </c>
      <c r="Q46" s="20">
        <f>'Gross Plant'!S46-Reserve!S46</f>
        <v>369018.95795733342</v>
      </c>
      <c r="R46" s="19">
        <f>'Gross Plant'!T46-Reserve!T46</f>
        <v>361762.57145200006</v>
      </c>
      <c r="S46" s="19">
        <f>'Gross Plant'!U46-Reserve!U46</f>
        <v>354915.14314566675</v>
      </c>
      <c r="T46" s="19">
        <f>'Gross Plant'!V46-Reserve!V46</f>
        <v>348067.71483933344</v>
      </c>
      <c r="U46" s="19">
        <f>'Gross Plant'!W46-Reserve!W46</f>
        <v>341220.28653300012</v>
      </c>
      <c r="V46" s="19">
        <f>'Gross Plant'!X46-Reserve!X46</f>
        <v>334372.85822666681</v>
      </c>
      <c r="W46" s="19">
        <f>'Gross Plant'!Y46-Reserve!Y46</f>
        <v>327525.4299203335</v>
      </c>
      <c r="X46" s="19">
        <f>'Gross Plant'!Z46-Reserve!Z46</f>
        <v>320678.00161400018</v>
      </c>
      <c r="Y46" s="19">
        <f>'Gross Plant'!AA46-Reserve!AA46</f>
        <v>313830.57330766687</v>
      </c>
      <c r="Z46" s="19">
        <f>'Gross Plant'!AB46-Reserve!AB46</f>
        <v>306983.14500133356</v>
      </c>
      <c r="AA46" s="19">
        <f>'Gross Plant'!AC46-Reserve!AC46</f>
        <v>300135.71669500024</v>
      </c>
      <c r="AB46" s="19">
        <f>'Gross Plant'!AD46-Reserve!AD46</f>
        <v>293288.28838866693</v>
      </c>
      <c r="AC46" s="19">
        <f>'Gross Plant'!AE46-Reserve!AE46</f>
        <v>286440.86008233362</v>
      </c>
      <c r="AD46" s="19">
        <f>'Gross Plant'!AF46-Reserve!AF46</f>
        <v>279593.4317760003</v>
      </c>
    </row>
    <row r="47" spans="1:30">
      <c r="B47" s="17" t="s">
        <v>21</v>
      </c>
      <c r="C47" s="19">
        <f>'Gross Plant'!E47-Reserve!E47</f>
        <v>5369006.7400000002</v>
      </c>
      <c r="D47" s="19">
        <f>'Gross Plant'!F47-Reserve!F47</f>
        <v>5312071.6599999992</v>
      </c>
      <c r="E47" s="19">
        <f>'Gross Plant'!G47-Reserve!G47</f>
        <v>5255136.129999999</v>
      </c>
      <c r="F47" s="19">
        <f>'Gross Plant'!H47-Reserve!H47</f>
        <v>5275945.68</v>
      </c>
      <c r="G47" s="19">
        <f>'Gross Plant'!I47-Reserve!I47</f>
        <v>5221865.4699999988</v>
      </c>
      <c r="H47" s="19">
        <f>'Gross Plant'!J47-Reserve!J47</f>
        <v>5164636.6599999983</v>
      </c>
      <c r="I47" s="19">
        <f>'Gross Plant'!K47-Reserve!K47</f>
        <v>5106844.3199999984</v>
      </c>
      <c r="J47" s="19">
        <f>'Gross Plant'!L47-Reserve!L47</f>
        <v>5078333.3717648648</v>
      </c>
      <c r="K47" s="19">
        <f>'Gross Plant'!M47-Reserve!M47</f>
        <v>5034202.4333741236</v>
      </c>
      <c r="L47" s="19">
        <f>'Gross Plant'!N47-Reserve!N47</f>
        <v>4990071.7002648041</v>
      </c>
      <c r="M47" s="19">
        <f>'Gross Plant'!O47-Reserve!O47</f>
        <v>4945960.2596799647</v>
      </c>
      <c r="N47" s="19">
        <f>'Gross Plant'!P47-Reserve!P47</f>
        <v>4902082.6591520309</v>
      </c>
      <c r="O47" s="19">
        <f>'Gross Plant'!Q47-Reserve!Q47</f>
        <v>4854764.0128758848</v>
      </c>
      <c r="P47" s="19">
        <f>'Gross Plant'!R47-Reserve!R47</f>
        <v>4808586.913098949</v>
      </c>
      <c r="Q47" s="20">
        <f>'Gross Plant'!S47-Reserve!S47</f>
        <v>4760758.7447755951</v>
      </c>
      <c r="R47" s="19">
        <f>'Gross Plant'!T47-Reserve!T47</f>
        <v>4712812.8581947237</v>
      </c>
      <c r="S47" s="19">
        <f>'Gross Plant'!U47-Reserve!U47</f>
        <v>4658671.9428559728</v>
      </c>
      <c r="T47" s="19">
        <f>'Gross Plant'!V47-Reserve!V47</f>
        <v>4604413.079436563</v>
      </c>
      <c r="U47" s="19">
        <f>'Gross Plant'!W47-Reserve!W47</f>
        <v>4550186.9042962492</v>
      </c>
      <c r="V47" s="19">
        <f>'Gross Plant'!X47-Reserve!X47</f>
        <v>4502729.9183421209</v>
      </c>
      <c r="W47" s="19">
        <f>'Gross Plant'!Y47-Reserve!Y47</f>
        <v>4451572.8831194378</v>
      </c>
      <c r="X47" s="19">
        <f>'Gross Plant'!Z47-Reserve!Z47</f>
        <v>4400405.5375103559</v>
      </c>
      <c r="Y47" s="19">
        <f>'Gross Plant'!AA47-Reserve!AA47</f>
        <v>4349246.742284053</v>
      </c>
      <c r="Z47" s="19">
        <f>'Gross Plant'!AB47-Reserve!AB47</f>
        <v>4298309.2590567507</v>
      </c>
      <c r="AA47" s="19">
        <f>'Gross Plant'!AC47-Reserve!AC47</f>
        <v>4243946.9760426041</v>
      </c>
      <c r="AB47" s="19">
        <f>'Gross Plant'!AD47-Reserve!AD47</f>
        <v>4190708.8657932212</v>
      </c>
      <c r="AC47" s="19">
        <f>'Gross Plant'!AE47-Reserve!AE47</f>
        <v>4135823.4320121855</v>
      </c>
      <c r="AD47" s="19">
        <f>'Gross Plant'!AF47-Reserve!AF47</f>
        <v>4080813.1216885941</v>
      </c>
    </row>
    <row r="48" spans="1:30">
      <c r="B48" s="17" t="s">
        <v>22</v>
      </c>
      <c r="C48" s="19">
        <f>'Gross Plant'!E48-Reserve!E48</f>
        <v>995220.10000000009</v>
      </c>
      <c r="D48" s="19">
        <f>'Gross Plant'!F48-Reserve!F48</f>
        <v>982145.81</v>
      </c>
      <c r="E48" s="19">
        <f>'Gross Plant'!G48-Reserve!G48</f>
        <v>969071.52</v>
      </c>
      <c r="F48" s="19">
        <f>'Gross Plant'!H48-Reserve!H48</f>
        <v>958310.49</v>
      </c>
      <c r="G48" s="19">
        <f>'Gross Plant'!I48-Reserve!I48</f>
        <v>957042.89</v>
      </c>
      <c r="H48" s="19">
        <f>'Gross Plant'!J48-Reserve!J48</f>
        <v>943876.9</v>
      </c>
      <c r="I48" s="19">
        <f>'Gross Plant'!K48-Reserve!K48</f>
        <v>930630.44000000006</v>
      </c>
      <c r="J48" s="19">
        <f>'Gross Plant'!L48-Reserve!L48</f>
        <v>922509.00177858502</v>
      </c>
      <c r="K48" s="19">
        <f>'Gross Plant'!M48-Reserve!M48</f>
        <v>911665.6863715644</v>
      </c>
      <c r="L48" s="19">
        <f>'Gross Plant'!N48-Reserve!N48</f>
        <v>900822.09095327836</v>
      </c>
      <c r="M48" s="19">
        <f>'Gross Plant'!O48-Reserve!O48</f>
        <v>889981.53849417728</v>
      </c>
      <c r="N48" s="19">
        <f>'Gross Plant'!P48-Reserve!P48</f>
        <v>879181.40320437553</v>
      </c>
      <c r="O48" s="19">
        <f>'Gross Plant'!Q48-Reserve!Q48</f>
        <v>867781.46491896256</v>
      </c>
      <c r="P48" s="19">
        <f>'Gross Plant'!R48-Reserve!R48</f>
        <v>856580.14778777177</v>
      </c>
      <c r="Q48" s="20">
        <f>'Gross Plant'!S48-Reserve!S48</f>
        <v>845090.91399032238</v>
      </c>
      <c r="R48" s="19">
        <f>'Gross Plant'!T48-Reserve!T48</f>
        <v>833580.92923756223</v>
      </c>
      <c r="S48" s="19">
        <f>'Gross Plant'!U48-Reserve!U48</f>
        <v>821780.0657127283</v>
      </c>
      <c r="T48" s="19">
        <f>'Gross Plant'!V48-Reserve!V48</f>
        <v>809959.46601032792</v>
      </c>
      <c r="U48" s="19">
        <f>'Gross Plant'!W48-Reserve!W48</f>
        <v>798145.38201990374</v>
      </c>
      <c r="V48" s="19">
        <f>'Gross Plant'!X48-Reserve!X48</f>
        <v>787511.95029045222</v>
      </c>
      <c r="W48" s="19">
        <f>'Gross Plant'!Y48-Reserve!Y48</f>
        <v>776235.0078056152</v>
      </c>
      <c r="X48" s="19">
        <f>'Gross Plant'!Z48-Reserve!Z48</f>
        <v>764957.36240529804</v>
      </c>
      <c r="Y48" s="19">
        <f>'Gross Plant'!AA48-Reserve!AA48</f>
        <v>753682.30927226506</v>
      </c>
      <c r="Z48" s="19">
        <f>'Gross Plant'!AB48-Reserve!AB48</f>
        <v>742446.94081228459</v>
      </c>
      <c r="AA48" s="19">
        <f>'Gross Plant'!AC48-Reserve!AC48</f>
        <v>730615.79075392964</v>
      </c>
      <c r="AB48" s="19">
        <f>'Gross Plant'!AD48-Reserve!AD48</f>
        <v>718981.44603924942</v>
      </c>
      <c r="AC48" s="19">
        <f>'Gross Plant'!AE48-Reserve!AE48</f>
        <v>707060.95138671924</v>
      </c>
      <c r="AD48" s="19">
        <f>'Gross Plant'!AF48-Reserve!AF48</f>
        <v>695119.53326526727</v>
      </c>
    </row>
    <row r="49" spans="1:30">
      <c r="B49" s="17" t="s">
        <v>23</v>
      </c>
      <c r="C49" s="19">
        <f>'Gross Plant'!E49-Reserve!E49</f>
        <v>459048.31</v>
      </c>
      <c r="D49" s="19">
        <f>'Gross Plant'!F49-Reserve!F49</f>
        <v>455455.58999999997</v>
      </c>
      <c r="E49" s="19">
        <f>'Gross Plant'!G49-Reserve!G49</f>
        <v>451862.87</v>
      </c>
      <c r="F49" s="19">
        <f>'Gross Plant'!H49-Reserve!H49</f>
        <v>487205.99999999994</v>
      </c>
      <c r="G49" s="19">
        <f>'Gross Plant'!I49-Reserve!I49</f>
        <v>483359.54</v>
      </c>
      <c r="H49" s="19">
        <f>'Gross Plant'!J49-Reserve!J49</f>
        <v>479864.84999999992</v>
      </c>
      <c r="I49" s="19">
        <f>'Gross Plant'!K49-Reserve!K49</f>
        <v>475776.61999999994</v>
      </c>
      <c r="J49" s="19">
        <f>'Gross Plant'!L49-Reserve!L49</f>
        <v>485880.65436876175</v>
      </c>
      <c r="K49" s="19">
        <f>'Gross Plant'!M49-Reserve!M49</f>
        <v>488452.47471056913</v>
      </c>
      <c r="L49" s="19">
        <f>'Gross Plant'!N49-Reserve!N49</f>
        <v>491023.84782831842</v>
      </c>
      <c r="M49" s="19">
        <f>'Gross Plant'!O49-Reserve!O49</f>
        <v>493603.97254605673</v>
      </c>
      <c r="N49" s="19">
        <f>'Gross Plant'!P49-Reserve!P49</f>
        <v>496296.28644894669</v>
      </c>
      <c r="O49" s="19">
        <f>'Gross Plant'!Q49-Reserve!Q49</f>
        <v>497328.96046542743</v>
      </c>
      <c r="P49" s="19">
        <f>'Gross Plant'!R49-Reserve!R49</f>
        <v>498911.58758758998</v>
      </c>
      <c r="Q49" s="20">
        <f>'Gross Plant'!S49-Reserve!S49</f>
        <v>499697.68266541674</v>
      </c>
      <c r="R49" s="19">
        <f>'Gross Plant'!T49-Reserve!T49</f>
        <v>500426.60068187868</v>
      </c>
      <c r="S49" s="19">
        <f>'Gross Plant'!U49-Reserve!U49</f>
        <v>501848.22276255488</v>
      </c>
      <c r="T49" s="19">
        <f>'Gross Plant'!V49-Reserve!V49</f>
        <v>503223.14975551167</v>
      </c>
      <c r="U49" s="19">
        <f>'Gross Plant'!W49-Reserve!W49</f>
        <v>504624.12369804143</v>
      </c>
      <c r="V49" s="19">
        <f>'Gross Plant'!X49-Reserve!X49</f>
        <v>509306.00062381348</v>
      </c>
      <c r="W49" s="19">
        <f>'Gross Plant'!Y49-Reserve!Y49</f>
        <v>512217.52985395025</v>
      </c>
      <c r="X49" s="19">
        <f>'Gross Plant'!Z49-Reserve!Z49</f>
        <v>515137.78626799001</v>
      </c>
      <c r="Y49" s="19">
        <f>'Gross Plant'!AA49-Reserve!AA49</f>
        <v>518075.98112944618</v>
      </c>
      <c r="Z49" s="19">
        <f>'Gross Plant'!AB49-Reserve!AB49</f>
        <v>521135.028874196</v>
      </c>
      <c r="AA49" s="19">
        <f>'Gross Plant'!AC49-Reserve!AC49</f>
        <v>522553.64603063522</v>
      </c>
      <c r="AB49" s="19">
        <f>'Gross Plant'!AD49-Reserve!AD49</f>
        <v>524526.30165173952</v>
      </c>
      <c r="AC49" s="19">
        <f>'Gross Plant'!AE49-Reserve!AE49</f>
        <v>525715.17639949254</v>
      </c>
      <c r="AD49" s="19">
        <f>'Gross Plant'!AF49-Reserve!AF49</f>
        <v>526854.2628389016</v>
      </c>
    </row>
    <row r="50" spans="1:30">
      <c r="B50" s="17" t="s">
        <v>26</v>
      </c>
      <c r="C50" s="19">
        <f>'Gross Plant'!E50-Reserve!E50</f>
        <v>1052509.8699999999</v>
      </c>
      <c r="D50" s="19">
        <f>'Gross Plant'!F50-Reserve!F50</f>
        <v>1045581.01</v>
      </c>
      <c r="E50" s="19">
        <f>'Gross Plant'!G50-Reserve!G50</f>
        <v>1038639.1299999999</v>
      </c>
      <c r="F50" s="19">
        <f>'Gross Plant'!H50-Reserve!H50</f>
        <v>1031696.3999999999</v>
      </c>
      <c r="G50" s="19">
        <f>'Gross Plant'!I50-Reserve!I50</f>
        <v>1028541.3499999999</v>
      </c>
      <c r="H50" s="19">
        <f>'Gross Plant'!J50-Reserve!J50</f>
        <v>1027005.5799999998</v>
      </c>
      <c r="I50" s="19">
        <f>'Gross Plant'!K50-Reserve!K50</f>
        <v>1057466.6399999999</v>
      </c>
      <c r="J50" s="19">
        <f>'Gross Plant'!L50-Reserve!L50</f>
        <v>1065748.4840507237</v>
      </c>
      <c r="K50" s="19">
        <f>'Gross Plant'!M50-Reserve!M50</f>
        <v>1065992.2971778482</v>
      </c>
      <c r="L50" s="19">
        <f>'Gross Plant'!N50-Reserve!N50</f>
        <v>1066235.2833980049</v>
      </c>
      <c r="M50" s="19">
        <f>'Gross Plant'!O50-Reserve!O50</f>
        <v>1066487.2558428738</v>
      </c>
      <c r="N50" s="19">
        <f>'Gross Plant'!P50-Reserve!P50</f>
        <v>1066858.5850531363</v>
      </c>
      <c r="O50" s="19">
        <f>'Gross Plant'!Q50-Reserve!Q50</f>
        <v>1065458.623827413</v>
      </c>
      <c r="P50" s="19">
        <f>'Gross Plant'!R50-Reserve!R50</f>
        <v>1064645.2147753735</v>
      </c>
      <c r="Q50" s="20">
        <f>'Gross Plant'!S50-Reserve!S50</f>
        <v>1062981.5531553477</v>
      </c>
      <c r="R50" s="19">
        <f>'Gross Plant'!T50-Reserve!T50</f>
        <v>1061256.611466785</v>
      </c>
      <c r="S50" s="19">
        <f>'Gross Plant'!U50-Reserve!U50</f>
        <v>1057951.5745866925</v>
      </c>
      <c r="T50" s="19">
        <f>'Gross Plant'!V50-Reserve!V50</f>
        <v>1054581.453850368</v>
      </c>
      <c r="U50" s="19">
        <f>'Gross Plant'!W50-Reserve!W50</f>
        <v>1051223.698058635</v>
      </c>
      <c r="V50" s="19">
        <f>'Gross Plant'!X50-Reserve!X50</f>
        <v>1051341.055623495</v>
      </c>
      <c r="W50" s="19">
        <f>'Gross Plant'!Y50-Reserve!Y50</f>
        <v>1049548.9564225893</v>
      </c>
      <c r="X50" s="19">
        <f>'Gross Plant'!Z50-Reserve!Z50</f>
        <v>1047745.6239244465</v>
      </c>
      <c r="Y50" s="19">
        <f>'Gross Plant'!AA50-Reserve!AA50</f>
        <v>1045940.7105158737</v>
      </c>
      <c r="Z50" s="19">
        <f>'Gross Plant'!AB50-Reserve!AB50</f>
        <v>1044243.5317935004</v>
      </c>
      <c r="AA50" s="19">
        <f>'Gross Plant'!AC50-Reserve!AC50</f>
        <v>1040779.7128452954</v>
      </c>
      <c r="AB50" s="19">
        <f>'Gross Plant'!AD50-Reserve!AD50</f>
        <v>1037889.0429196918</v>
      </c>
      <c r="AC50" s="19">
        <f>'Gross Plant'!AE50-Reserve!AE50</f>
        <v>1034146.3434398992</v>
      </c>
      <c r="AD50" s="19">
        <f>'Gross Plant'!AF50-Reserve!AF50</f>
        <v>1030334.8885790616</v>
      </c>
    </row>
    <row r="51" spans="1:30">
      <c r="B51" s="17" t="s">
        <v>27</v>
      </c>
      <c r="C51" s="19">
        <f>'Gross Plant'!E51-Reserve!E51</f>
        <v>218670.94</v>
      </c>
      <c r="D51" s="19">
        <f>'Gross Plant'!F51-Reserve!F51</f>
        <v>216327.18</v>
      </c>
      <c r="E51" s="19">
        <f>'Gross Plant'!G51-Reserve!G51</f>
        <v>213983.41999999998</v>
      </c>
      <c r="F51" s="19">
        <f>'Gross Plant'!H51-Reserve!H51</f>
        <v>211639.65999999997</v>
      </c>
      <c r="G51" s="19">
        <f>'Gross Plant'!I51-Reserve!I51</f>
        <v>209295.89999999997</v>
      </c>
      <c r="H51" s="19">
        <f>'Gross Plant'!J51-Reserve!J51</f>
        <v>209461.8</v>
      </c>
      <c r="I51" s="19">
        <f>'Gross Plant'!K51-Reserve!K51</f>
        <v>209627.69999999998</v>
      </c>
      <c r="J51" s="19">
        <f>'Gross Plant'!L51-Reserve!L51</f>
        <v>208583.10842466666</v>
      </c>
      <c r="K51" s="19">
        <f>'Gross Plant'!M51-Reserve!M51</f>
        <v>207538.51684933333</v>
      </c>
      <c r="L51" s="19">
        <f>'Gross Plant'!N51-Reserve!N51</f>
        <v>206493.92527399998</v>
      </c>
      <c r="M51" s="19">
        <f>'Gross Plant'!O51-Reserve!O51</f>
        <v>205449.33369866665</v>
      </c>
      <c r="N51" s="19">
        <f>'Gross Plant'!P51-Reserve!P51</f>
        <v>204404.74212333333</v>
      </c>
      <c r="O51" s="19">
        <f>'Gross Plant'!Q51-Reserve!Q51</f>
        <v>203360.15054800001</v>
      </c>
      <c r="P51" s="19">
        <f>'Gross Plant'!R51-Reserve!R51</f>
        <v>202315.55897266665</v>
      </c>
      <c r="Q51" s="20">
        <f>'Gross Plant'!S51-Reserve!S51</f>
        <v>201270.96739733333</v>
      </c>
      <c r="R51" s="19">
        <f>'Gross Plant'!T51-Reserve!T51</f>
        <v>200226.375822</v>
      </c>
      <c r="S51" s="19">
        <f>'Gross Plant'!U51-Reserve!U51</f>
        <v>199183.35742675001</v>
      </c>
      <c r="T51" s="19">
        <f>'Gross Plant'!V51-Reserve!V51</f>
        <v>198140.33903149999</v>
      </c>
      <c r="U51" s="19">
        <f>'Gross Plant'!W51-Reserve!W51</f>
        <v>197097.32063624999</v>
      </c>
      <c r="V51" s="19">
        <f>'Gross Plant'!X51-Reserve!X51</f>
        <v>196054.302241</v>
      </c>
      <c r="W51" s="19">
        <f>'Gross Plant'!Y51-Reserve!Y51</f>
        <v>195011.28384575</v>
      </c>
      <c r="X51" s="19">
        <f>'Gross Plant'!Z51-Reserve!Z51</f>
        <v>193968.26545049998</v>
      </c>
      <c r="Y51" s="19">
        <f>'Gross Plant'!AA51-Reserve!AA51</f>
        <v>192925.24705524999</v>
      </c>
      <c r="Z51" s="19">
        <f>'Gross Plant'!AB51-Reserve!AB51</f>
        <v>191882.22865999999</v>
      </c>
      <c r="AA51" s="19">
        <f>'Gross Plant'!AC51-Reserve!AC51</f>
        <v>190839.21026475</v>
      </c>
      <c r="AB51" s="19">
        <f>'Gross Plant'!AD51-Reserve!AD51</f>
        <v>189796.19186950001</v>
      </c>
      <c r="AC51" s="19">
        <f>'Gross Plant'!AE51-Reserve!AE51</f>
        <v>188753.17347424998</v>
      </c>
      <c r="AD51" s="19">
        <f>'Gross Plant'!AF51-Reserve!AF51</f>
        <v>187710.15507899999</v>
      </c>
    </row>
    <row r="52" spans="1:30">
      <c r="B52" s="17" t="s">
        <v>28</v>
      </c>
      <c r="C52" s="19">
        <f>'Gross Plant'!E52-Reserve!E52</f>
        <v>68238578.170000002</v>
      </c>
      <c r="D52" s="19">
        <f>'Gross Plant'!F52-Reserve!F52</f>
        <v>67637263.890000001</v>
      </c>
      <c r="E52" s="19">
        <f>'Gross Plant'!G52-Reserve!G52</f>
        <v>67035958.890000001</v>
      </c>
      <c r="F52" s="19">
        <f>'Gross Plant'!H52-Reserve!H52</f>
        <v>67372047.439999998</v>
      </c>
      <c r="G52" s="19">
        <f>'Gross Plant'!I52-Reserve!I52</f>
        <v>67550629.460000008</v>
      </c>
      <c r="H52" s="19">
        <f>'Gross Plant'!J52-Reserve!J52</f>
        <v>67263179.019999996</v>
      </c>
      <c r="I52" s="19">
        <f>'Gross Plant'!K52-Reserve!K52</f>
        <v>66667912.389999993</v>
      </c>
      <c r="J52" s="19">
        <f>'Gross Plant'!L52-Reserve!L52</f>
        <v>66782196.655655228</v>
      </c>
      <c r="K52" s="19">
        <f>'Gross Plant'!M52-Reserve!M52</f>
        <v>66518629.246101901</v>
      </c>
      <c r="L52" s="19">
        <f>'Gross Plant'!N52-Reserve!N52</f>
        <v>66255630.391469285</v>
      </c>
      <c r="M52" s="19">
        <f>'Gross Plant'!O52-Reserve!O52</f>
        <v>65993667.343447208</v>
      </c>
      <c r="N52" s="19">
        <f>'Gross Plant'!P52-Reserve!P52</f>
        <v>65737951.457307443</v>
      </c>
      <c r="O52" s="19">
        <f>'Gross Plant'!Q52-Reserve!Q52</f>
        <v>65399317.177699462</v>
      </c>
      <c r="P52" s="19">
        <f>'Gross Plant'!R52-Reserve!R52</f>
        <v>65088832.961072102</v>
      </c>
      <c r="Q52" s="20">
        <f>'Gross Plant'!S52-Reserve!S52</f>
        <v>64738780.269721262</v>
      </c>
      <c r="R52" s="19">
        <f>'Gross Plant'!T52-Reserve!T52</f>
        <v>64386304.42673894</v>
      </c>
      <c r="S52" s="19">
        <f>'Gross Plant'!U52-Reserve!U52</f>
        <v>64030630.447976165</v>
      </c>
      <c r="T52" s="19">
        <f>'Gross Plant'!V52-Reserve!V52</f>
        <v>63672702.847552404</v>
      </c>
      <c r="U52" s="19">
        <f>'Gross Plant'!W52-Reserve!W52</f>
        <v>63316183.974166058</v>
      </c>
      <c r="V52" s="19">
        <f>'Gross Plant'!X52-Reserve!X52</f>
        <v>63124963.48604539</v>
      </c>
      <c r="W52" s="19">
        <f>'Gross Plant'!Y52-Reserve!Y52</f>
        <v>62844766.732745498</v>
      </c>
      <c r="X52" s="19">
        <f>'Gross Plant'!Z52-Reserve!Z52</f>
        <v>62565139.377310112</v>
      </c>
      <c r="Y52" s="19">
        <f>'Gross Plant'!AA52-Reserve!AA52</f>
        <v>62286546.160999775</v>
      </c>
      <c r="Z52" s="19">
        <f>'Gross Plant'!AB52-Reserve!AB52</f>
        <v>62014170.158085078</v>
      </c>
      <c r="AA52" s="19">
        <f>'Gross Plant'!AC52-Reserve!AC52</f>
        <v>61659330.375730008</v>
      </c>
      <c r="AB52" s="19">
        <f>'Gross Plant'!AD52-Reserve!AD52</f>
        <v>61332490.832515441</v>
      </c>
      <c r="AC52" s="19">
        <f>'Gross Plant'!AE52-Reserve!AE52</f>
        <v>60966301.280759238</v>
      </c>
      <c r="AD52" s="19">
        <f>'Gross Plant'!AF52-Reserve!AF52</f>
        <v>60597704.768047161</v>
      </c>
    </row>
    <row r="53" spans="1:30">
      <c r="B53" s="17" t="s">
        <v>134</v>
      </c>
      <c r="C53" s="19">
        <f>'Gross Plant'!E53-Reserve!E53</f>
        <v>51739.650000000009</v>
      </c>
      <c r="D53" s="19">
        <f>'Gross Plant'!F53-Reserve!F53</f>
        <v>50679.160000000011</v>
      </c>
      <c r="E53" s="19">
        <f>'Gross Plant'!G53-Reserve!G53</f>
        <v>49618.670000000013</v>
      </c>
      <c r="F53" s="19">
        <f>'Gross Plant'!H53-Reserve!H53</f>
        <v>48558.180000000015</v>
      </c>
      <c r="G53" s="19">
        <f>'Gross Plant'!I53-Reserve!I53</f>
        <v>47497.690000000017</v>
      </c>
      <c r="H53" s="19">
        <f>'Gross Plant'!J53-Reserve!J53</f>
        <v>46437.200000000019</v>
      </c>
      <c r="I53" s="19">
        <f>'Gross Plant'!K53-Reserve!K53</f>
        <v>45376.710000000021</v>
      </c>
      <c r="J53" s="19">
        <f>'Gross Plant'!L53-Reserve!L53</f>
        <v>44315.73029466669</v>
      </c>
      <c r="K53" s="19">
        <f>'Gross Plant'!M53-Reserve!M53</f>
        <v>43254.750589333358</v>
      </c>
      <c r="L53" s="19">
        <f>'Gross Plant'!N53-Reserve!N53</f>
        <v>42193.770884000027</v>
      </c>
      <c r="M53" s="19">
        <f>'Gross Plant'!O53-Reserve!O53</f>
        <v>41132.791178666695</v>
      </c>
      <c r="N53" s="19">
        <f>'Gross Plant'!P53-Reserve!P53</f>
        <v>40071.811473333364</v>
      </c>
      <c r="O53" s="19">
        <f>'Gross Plant'!Q53-Reserve!Q53</f>
        <v>39010.831768000033</v>
      </c>
      <c r="P53" s="19">
        <f>'Gross Plant'!R53-Reserve!R53</f>
        <v>37949.852062666701</v>
      </c>
      <c r="Q53" s="20">
        <f>'Gross Plant'!S53-Reserve!S53</f>
        <v>36888.87235733337</v>
      </c>
      <c r="R53" s="19">
        <f>'Gross Plant'!T53-Reserve!T53</f>
        <v>35827.892652000039</v>
      </c>
      <c r="S53" s="19">
        <f>'Gross Plant'!U53-Reserve!U53</f>
        <v>34826.708045666703</v>
      </c>
      <c r="T53" s="19">
        <f>'Gross Plant'!V53-Reserve!V53</f>
        <v>33825.523439333367</v>
      </c>
      <c r="U53" s="19">
        <f>'Gross Plant'!W53-Reserve!W53</f>
        <v>32824.338833000031</v>
      </c>
      <c r="V53" s="19">
        <f>'Gross Plant'!X53-Reserve!X53</f>
        <v>31823.154226666695</v>
      </c>
      <c r="W53" s="19">
        <f>'Gross Plant'!Y53-Reserve!Y53</f>
        <v>30821.969620333359</v>
      </c>
      <c r="X53" s="19">
        <f>'Gross Plant'!Z53-Reserve!Z53</f>
        <v>29820.785014000023</v>
      </c>
      <c r="Y53" s="19">
        <f>'Gross Plant'!AA53-Reserve!AA53</f>
        <v>28819.600407666687</v>
      </c>
      <c r="Z53" s="19">
        <f>'Gross Plant'!AB53-Reserve!AB53</f>
        <v>27818.415801333351</v>
      </c>
      <c r="AA53" s="19">
        <f>'Gross Plant'!AC53-Reserve!AC53</f>
        <v>26817.231195000015</v>
      </c>
      <c r="AB53" s="19">
        <f>'Gross Plant'!AD53-Reserve!AD53</f>
        <v>25816.046588666679</v>
      </c>
      <c r="AC53" s="19">
        <f>'Gross Plant'!AE53-Reserve!AE53</f>
        <v>24814.861982333343</v>
      </c>
      <c r="AD53" s="19">
        <f>'Gross Plant'!AF53-Reserve!AF53</f>
        <v>23813.677376000007</v>
      </c>
    </row>
    <row r="54" spans="1:30">
      <c r="B54" s="17" t="s">
        <v>135</v>
      </c>
      <c r="C54" s="19">
        <f>'Gross Plant'!E54-Reserve!E54</f>
        <v>87599.31</v>
      </c>
      <c r="D54" s="19">
        <f>'Gross Plant'!F54-Reserve!F54</f>
        <v>86179.79</v>
      </c>
      <c r="E54" s="19">
        <f>'Gross Plant'!G54-Reserve!G54</f>
        <v>84760.26999999999</v>
      </c>
      <c r="F54" s="19">
        <f>'Gross Plant'!H54-Reserve!H54</f>
        <v>83340.749999999985</v>
      </c>
      <c r="G54" s="19">
        <f>'Gross Plant'!I54-Reserve!I54</f>
        <v>81921.229999999981</v>
      </c>
      <c r="H54" s="19">
        <f>'Gross Plant'!J54-Reserve!J54</f>
        <v>80501.709999999977</v>
      </c>
      <c r="I54" s="19">
        <f>'Gross Plant'!K54-Reserve!K54</f>
        <v>79082.189999999973</v>
      </c>
      <c r="J54" s="19">
        <f>'Gross Plant'!L54-Reserve!L54</f>
        <v>77662.643916833302</v>
      </c>
      <c r="K54" s="19">
        <f>'Gross Plant'!M54-Reserve!M54</f>
        <v>76243.09783366663</v>
      </c>
      <c r="L54" s="19">
        <f>'Gross Plant'!N54-Reserve!N54</f>
        <v>74823.551750499959</v>
      </c>
      <c r="M54" s="19">
        <f>'Gross Plant'!O54-Reserve!O54</f>
        <v>73404.005667333287</v>
      </c>
      <c r="N54" s="19">
        <f>'Gross Plant'!P54-Reserve!P54</f>
        <v>71984.459584166616</v>
      </c>
      <c r="O54" s="19">
        <f>'Gross Plant'!Q54-Reserve!Q54</f>
        <v>70564.913500999945</v>
      </c>
      <c r="P54" s="19">
        <f>'Gross Plant'!R54-Reserve!R54</f>
        <v>69145.367417833273</v>
      </c>
      <c r="Q54" s="20">
        <f>'Gross Plant'!S54-Reserve!S54</f>
        <v>67725.821334666602</v>
      </c>
      <c r="R54" s="19">
        <f>'Gross Plant'!T54-Reserve!T54</f>
        <v>66306.27525149993</v>
      </c>
      <c r="S54" s="19">
        <f>'Gross Plant'!U54-Reserve!U54</f>
        <v>64610.257209083269</v>
      </c>
      <c r="T54" s="19">
        <f>'Gross Plant'!V54-Reserve!V54</f>
        <v>62914.239166666608</v>
      </c>
      <c r="U54" s="19">
        <f>'Gross Plant'!W54-Reserve!W54</f>
        <v>61218.221124249947</v>
      </c>
      <c r="V54" s="19">
        <f>'Gross Plant'!X54-Reserve!X54</f>
        <v>59522.203081833286</v>
      </c>
      <c r="W54" s="19">
        <f>'Gross Plant'!Y54-Reserve!Y54</f>
        <v>57826.185039416625</v>
      </c>
      <c r="X54" s="19">
        <f>'Gross Plant'!Z54-Reserve!Z54</f>
        <v>56130.166996999964</v>
      </c>
      <c r="Y54" s="19">
        <f>'Gross Plant'!AA54-Reserve!AA54</f>
        <v>54434.148954583303</v>
      </c>
      <c r="Z54" s="19">
        <f>'Gross Plant'!AB54-Reserve!AB54</f>
        <v>52738.130912166642</v>
      </c>
      <c r="AA54" s="19">
        <f>'Gross Plant'!AC54-Reserve!AC54</f>
        <v>51042.112869749981</v>
      </c>
      <c r="AB54" s="19">
        <f>'Gross Plant'!AD54-Reserve!AD54</f>
        <v>49346.09482733332</v>
      </c>
      <c r="AC54" s="19">
        <f>'Gross Plant'!AE54-Reserve!AE54</f>
        <v>47650.076784916659</v>
      </c>
      <c r="AD54" s="19">
        <f>'Gross Plant'!AF54-Reserve!AF54</f>
        <v>45954.058742499998</v>
      </c>
    </row>
    <row r="55" spans="1:30">
      <c r="B55" s="17" t="s">
        <v>136</v>
      </c>
      <c r="C55" s="19">
        <f>'Gross Plant'!E55-Reserve!E55</f>
        <v>58392.24</v>
      </c>
      <c r="D55" s="19">
        <f>'Gross Plant'!F55-Reserve!F55</f>
        <v>57891.979999999996</v>
      </c>
      <c r="E55" s="19">
        <f>'Gross Plant'!G55-Reserve!G55</f>
        <v>57391.72</v>
      </c>
      <c r="F55" s="19">
        <f>'Gross Plant'!H55-Reserve!H55</f>
        <v>56891.46</v>
      </c>
      <c r="G55" s="19">
        <f>'Gross Plant'!I55-Reserve!I55</f>
        <v>56391.199999999997</v>
      </c>
      <c r="H55" s="19">
        <f>'Gross Plant'!J55-Reserve!J55</f>
        <v>55890.939999999995</v>
      </c>
      <c r="I55" s="19">
        <f>'Gross Plant'!K55-Reserve!K55</f>
        <v>55390.679999999993</v>
      </c>
      <c r="J55" s="19">
        <f>'Gross Plant'!L55-Reserve!L55</f>
        <v>54889.688901333328</v>
      </c>
      <c r="K55" s="19">
        <f>'Gross Plant'!M55-Reserve!M55</f>
        <v>54388.697802666662</v>
      </c>
      <c r="L55" s="19">
        <f>'Gross Plant'!N55-Reserve!N55</f>
        <v>53887.706703999997</v>
      </c>
      <c r="M55" s="19">
        <f>'Gross Plant'!O55-Reserve!O55</f>
        <v>53386.715605333331</v>
      </c>
      <c r="N55" s="19">
        <f>'Gross Plant'!P55-Reserve!P55</f>
        <v>52885.724506666666</v>
      </c>
      <c r="O55" s="19">
        <f>'Gross Plant'!Q55-Reserve!Q55</f>
        <v>52384.733408</v>
      </c>
      <c r="P55" s="19">
        <f>'Gross Plant'!R55-Reserve!R55</f>
        <v>51883.742309333335</v>
      </c>
      <c r="Q55" s="20">
        <f>'Gross Plant'!S55-Reserve!S55</f>
        <v>51382.751210666669</v>
      </c>
      <c r="R55" s="19">
        <f>'Gross Plant'!T55-Reserve!T55</f>
        <v>50881.760112000004</v>
      </c>
      <c r="S55" s="19">
        <f>'Gross Plant'!U55-Reserve!U55</f>
        <v>50381.523518000002</v>
      </c>
      <c r="T55" s="19">
        <f>'Gross Plant'!V55-Reserve!V55</f>
        <v>49881.286924</v>
      </c>
      <c r="U55" s="19">
        <f>'Gross Plant'!W55-Reserve!W55</f>
        <v>49381.050329999998</v>
      </c>
      <c r="V55" s="19">
        <f>'Gross Plant'!X55-Reserve!X55</f>
        <v>48880.813735999996</v>
      </c>
      <c r="W55" s="19">
        <f>'Gross Plant'!Y55-Reserve!Y55</f>
        <v>48380.577141999995</v>
      </c>
      <c r="X55" s="19">
        <f>'Gross Plant'!Z55-Reserve!Z55</f>
        <v>47880.340547999993</v>
      </c>
      <c r="Y55" s="19">
        <f>'Gross Plant'!AA55-Reserve!AA55</f>
        <v>47380.103953999991</v>
      </c>
      <c r="Z55" s="19">
        <f>'Gross Plant'!AB55-Reserve!AB55</f>
        <v>46879.867359999989</v>
      </c>
      <c r="AA55" s="19">
        <f>'Gross Plant'!AC55-Reserve!AC55</f>
        <v>46379.630765999987</v>
      </c>
      <c r="AB55" s="19">
        <f>'Gross Plant'!AD55-Reserve!AD55</f>
        <v>45879.394171999986</v>
      </c>
      <c r="AC55" s="19">
        <f>'Gross Plant'!AE55-Reserve!AE55</f>
        <v>45379.157577999984</v>
      </c>
      <c r="AD55" s="19">
        <f>'Gross Plant'!AF55-Reserve!AF55</f>
        <v>44878.920983999982</v>
      </c>
    </row>
    <row r="56" spans="1:30">
      <c r="B56" s="17"/>
      <c r="Q56" s="20"/>
    </row>
    <row r="57" spans="1:30">
      <c r="A57" s="2" t="s">
        <v>33</v>
      </c>
      <c r="B57" s="24"/>
      <c r="C57" s="25">
        <f t="shared" ref="C57:AD57" si="1">SUM(C36:C56)</f>
        <v>110265033.83000001</v>
      </c>
      <c r="D57" s="26">
        <f t="shared" si="1"/>
        <v>109474758.74000001</v>
      </c>
      <c r="E57" s="26">
        <f t="shared" si="1"/>
        <v>108684448.18000001</v>
      </c>
      <c r="F57" s="26">
        <f t="shared" si="1"/>
        <v>108958003.44999999</v>
      </c>
      <c r="G57" s="26">
        <f t="shared" si="1"/>
        <v>108965646.74000001</v>
      </c>
      <c r="H57" s="26">
        <f t="shared" si="1"/>
        <v>108496834.37999998</v>
      </c>
      <c r="I57" s="26">
        <f t="shared" si="1"/>
        <v>107750965.11999999</v>
      </c>
      <c r="J57" s="26">
        <f t="shared" si="1"/>
        <v>107741393.28373846</v>
      </c>
      <c r="K57" s="26">
        <f t="shared" si="1"/>
        <v>107318662.40945506</v>
      </c>
      <c r="L57" s="26">
        <f t="shared" si="1"/>
        <v>106896505.34643403</v>
      </c>
      <c r="M57" s="26">
        <f t="shared" si="1"/>
        <v>106475432.53808345</v>
      </c>
      <c r="N57" s="26">
        <f t="shared" si="1"/>
        <v>106061140.48397064</v>
      </c>
      <c r="O57" s="26">
        <f t="shared" si="1"/>
        <v>105556154.64346021</v>
      </c>
      <c r="P57" s="26">
        <f t="shared" si="1"/>
        <v>105081903.76866169</v>
      </c>
      <c r="Q57" s="27">
        <f t="shared" si="1"/>
        <v>104564355.50776646</v>
      </c>
      <c r="R57" s="26">
        <f t="shared" si="1"/>
        <v>104044121.61484738</v>
      </c>
      <c r="S57" s="26">
        <f t="shared" si="1"/>
        <v>103522139.66696618</v>
      </c>
      <c r="T57" s="26">
        <f t="shared" si="1"/>
        <v>102997646.49298038</v>
      </c>
      <c r="U57" s="26">
        <f t="shared" si="1"/>
        <v>102474645.13976696</v>
      </c>
      <c r="V57" s="26">
        <f t="shared" si="1"/>
        <v>102132263.00236204</v>
      </c>
      <c r="W57" s="26">
        <f t="shared" si="1"/>
        <v>101692550.74366707</v>
      </c>
      <c r="X57" s="26">
        <f t="shared" si="1"/>
        <v>101253396.80037722</v>
      </c>
      <c r="Y57" s="26">
        <f t="shared" si="1"/>
        <v>100815308.66398925</v>
      </c>
      <c r="Z57" s="26">
        <f t="shared" si="1"/>
        <v>100383950.77102166</v>
      </c>
      <c r="AA57" s="26">
        <f t="shared" si="1"/>
        <v>99862395.102666199</v>
      </c>
      <c r="AB57" s="26">
        <f t="shared" si="1"/>
        <v>99371392.223481938</v>
      </c>
      <c r="AC57" s="26">
        <f t="shared" si="1"/>
        <v>98837323.994878694</v>
      </c>
      <c r="AD57" s="26">
        <f t="shared" si="1"/>
        <v>98300575.756045282</v>
      </c>
    </row>
    <row r="58" spans="1:30">
      <c r="A58" s="2"/>
      <c r="B58" s="24"/>
      <c r="Q58" s="20"/>
    </row>
    <row r="59" spans="1:30">
      <c r="A59" s="2"/>
      <c r="B59" s="24"/>
      <c r="Q59" s="20"/>
    </row>
    <row r="60" spans="1:30">
      <c r="A60" s="2" t="s">
        <v>34</v>
      </c>
      <c r="B60" s="24"/>
      <c r="Q60" s="20"/>
    </row>
    <row r="61" spans="1:30">
      <c r="B61" s="17" t="s">
        <v>35</v>
      </c>
      <c r="C61" s="19">
        <f>'Gross Plant'!E61-Reserve!E61</f>
        <v>185309.27</v>
      </c>
      <c r="D61" s="19">
        <f>'Gross Plant'!F61-Reserve!F61</f>
        <v>185309.27</v>
      </c>
      <c r="E61" s="19">
        <f>'Gross Plant'!G61-Reserve!G61</f>
        <v>185309.27</v>
      </c>
      <c r="F61" s="19">
        <f>'Gross Plant'!H61-Reserve!H61</f>
        <v>185309.27</v>
      </c>
      <c r="G61" s="19">
        <f>'Gross Plant'!I61-Reserve!I61</f>
        <v>185309.27</v>
      </c>
      <c r="H61" s="19">
        <f>'Gross Plant'!J61-Reserve!J61</f>
        <v>185309.27</v>
      </c>
      <c r="I61" s="19">
        <f>'Gross Plant'!K61-Reserve!K61</f>
        <v>185309.27</v>
      </c>
      <c r="J61" s="19">
        <f>'Gross Plant'!L61-Reserve!L61</f>
        <v>185309.27</v>
      </c>
      <c r="K61" s="19">
        <f>'Gross Plant'!M61-Reserve!M61</f>
        <v>185309.27</v>
      </c>
      <c r="L61" s="19">
        <f>'Gross Plant'!N61-Reserve!N61</f>
        <v>185309.27</v>
      </c>
      <c r="M61" s="19">
        <f>'Gross Plant'!O61-Reserve!O61</f>
        <v>185309.27</v>
      </c>
      <c r="N61" s="19">
        <f>'Gross Plant'!P61-Reserve!P61</f>
        <v>185309.27</v>
      </c>
      <c r="O61" s="19">
        <f>'Gross Plant'!Q61-Reserve!Q61</f>
        <v>185309.27</v>
      </c>
      <c r="P61" s="19">
        <f>'Gross Plant'!R61-Reserve!R61</f>
        <v>185309.27</v>
      </c>
      <c r="Q61" s="20">
        <f>'Gross Plant'!S61-Reserve!S61</f>
        <v>185309.27</v>
      </c>
      <c r="R61" s="19">
        <f>'Gross Plant'!T61-Reserve!T61</f>
        <v>185309.27</v>
      </c>
      <c r="S61" s="19">
        <f>'Gross Plant'!U61-Reserve!U61</f>
        <v>185309.27</v>
      </c>
      <c r="T61" s="19">
        <f>'Gross Plant'!V61-Reserve!V61</f>
        <v>185309.27</v>
      </c>
      <c r="U61" s="19">
        <f>'Gross Plant'!W61-Reserve!W61</f>
        <v>185309.27</v>
      </c>
      <c r="V61" s="19">
        <f>'Gross Plant'!X61-Reserve!X61</f>
        <v>185309.27</v>
      </c>
      <c r="W61" s="19">
        <f>'Gross Plant'!Y61-Reserve!Y61</f>
        <v>185309.27</v>
      </c>
      <c r="X61" s="19">
        <f>'Gross Plant'!Z61-Reserve!Z61</f>
        <v>185309.27</v>
      </c>
      <c r="Y61" s="19">
        <f>'Gross Plant'!AA61-Reserve!AA61</f>
        <v>185309.27</v>
      </c>
      <c r="Z61" s="19">
        <f>'Gross Plant'!AB61-Reserve!AB61</f>
        <v>185309.27</v>
      </c>
      <c r="AA61" s="19">
        <f>'Gross Plant'!AC61-Reserve!AC61</f>
        <v>185309.27</v>
      </c>
      <c r="AB61" s="19">
        <f>'Gross Plant'!AD61-Reserve!AD61</f>
        <v>185309.27</v>
      </c>
      <c r="AC61" s="19">
        <f>'Gross Plant'!AE61-Reserve!AE61</f>
        <v>185309.27</v>
      </c>
      <c r="AD61" s="19">
        <f>'Gross Plant'!AF61-Reserve!AF61</f>
        <v>185309.27</v>
      </c>
    </row>
    <row r="62" spans="1:30">
      <c r="B62" s="17" t="s">
        <v>36</v>
      </c>
      <c r="C62" s="19">
        <f>'Gross Plant'!E62-Reserve!E62</f>
        <v>1109551.68</v>
      </c>
      <c r="D62" s="19">
        <f>'Gross Plant'!F62-Reserve!F62</f>
        <v>1109551.68</v>
      </c>
      <c r="E62" s="19">
        <f>'Gross Plant'!G62-Reserve!G62</f>
        <v>1109551.68</v>
      </c>
      <c r="F62" s="19">
        <f>'Gross Plant'!H62-Reserve!H62</f>
        <v>1109551.68</v>
      </c>
      <c r="G62" s="19">
        <f>'Gross Plant'!I62-Reserve!I62</f>
        <v>1109551.68</v>
      </c>
      <c r="H62" s="19">
        <f>'Gross Plant'!J62-Reserve!J62</f>
        <v>1109551.68</v>
      </c>
      <c r="I62" s="19">
        <f>'Gross Plant'!K62-Reserve!K62</f>
        <v>1109551.68</v>
      </c>
      <c r="J62" s="19">
        <f>'Gross Plant'!L62-Reserve!L62</f>
        <v>1109551.68</v>
      </c>
      <c r="K62" s="19">
        <f>'Gross Plant'!M62-Reserve!M62</f>
        <v>1109551.68</v>
      </c>
      <c r="L62" s="19">
        <f>'Gross Plant'!N62-Reserve!N62</f>
        <v>1109551.68</v>
      </c>
      <c r="M62" s="19">
        <f>'Gross Plant'!O62-Reserve!O62</f>
        <v>1109551.68</v>
      </c>
      <c r="N62" s="19">
        <f>'Gross Plant'!P62-Reserve!P62</f>
        <v>1109551.68</v>
      </c>
      <c r="O62" s="19">
        <f>'Gross Plant'!Q62-Reserve!Q62</f>
        <v>1109551.68</v>
      </c>
      <c r="P62" s="19">
        <f>'Gross Plant'!R62-Reserve!R62</f>
        <v>1109551.68</v>
      </c>
      <c r="Q62" s="20">
        <f>'Gross Plant'!S62-Reserve!S62</f>
        <v>1109551.68</v>
      </c>
      <c r="R62" s="19">
        <f>'Gross Plant'!T62-Reserve!T62</f>
        <v>1109551.68</v>
      </c>
      <c r="S62" s="19">
        <f>'Gross Plant'!U62-Reserve!U62</f>
        <v>1109551.68</v>
      </c>
      <c r="T62" s="19">
        <f>'Gross Plant'!V62-Reserve!V62</f>
        <v>1109551.68</v>
      </c>
      <c r="U62" s="19">
        <f>'Gross Plant'!W62-Reserve!W62</f>
        <v>1109551.68</v>
      </c>
      <c r="V62" s="19">
        <f>'Gross Plant'!X62-Reserve!X62</f>
        <v>1109551.68</v>
      </c>
      <c r="W62" s="19">
        <f>'Gross Plant'!Y62-Reserve!Y62</f>
        <v>1109551.68</v>
      </c>
      <c r="X62" s="19">
        <f>'Gross Plant'!Z62-Reserve!Z62</f>
        <v>1109551.68</v>
      </c>
      <c r="Y62" s="19">
        <f>'Gross Plant'!AA62-Reserve!AA62</f>
        <v>1109551.68</v>
      </c>
      <c r="Z62" s="19">
        <f>'Gross Plant'!AB62-Reserve!AB62</f>
        <v>1109551.68</v>
      </c>
      <c r="AA62" s="19">
        <f>'Gross Plant'!AC62-Reserve!AC62</f>
        <v>1109551.68</v>
      </c>
      <c r="AB62" s="19">
        <f>'Gross Plant'!AD62-Reserve!AD62</f>
        <v>1109551.68</v>
      </c>
      <c r="AC62" s="19">
        <f>'Gross Plant'!AE62-Reserve!AE62</f>
        <v>1109551.68</v>
      </c>
      <c r="AD62" s="19">
        <f>'Gross Plant'!AF62-Reserve!AF62</f>
        <v>1109551.68</v>
      </c>
    </row>
    <row r="63" spans="1:30">
      <c r="B63" s="17" t="s">
        <v>38</v>
      </c>
      <c r="C63" s="19">
        <f>'Gross Plant'!E63-Reserve!E63</f>
        <v>96266.109999999986</v>
      </c>
      <c r="D63" s="19">
        <f>'Gross Plant'!F63-Reserve!F63</f>
        <v>95798.339999999982</v>
      </c>
      <c r="E63" s="19">
        <f>'Gross Plant'!G63-Reserve!G63</f>
        <v>95330.569999999978</v>
      </c>
      <c r="F63" s="19">
        <f>'Gross Plant'!H63-Reserve!H63</f>
        <v>94862.799999999974</v>
      </c>
      <c r="G63" s="19">
        <f>'Gross Plant'!I63-Reserve!I63</f>
        <v>94395.02999999997</v>
      </c>
      <c r="H63" s="19">
        <f>'Gross Plant'!J63-Reserve!J63</f>
        <v>93927.259999999966</v>
      </c>
      <c r="I63" s="19">
        <f>'Gross Plant'!K63-Reserve!K63</f>
        <v>93459.489999999962</v>
      </c>
      <c r="J63" s="19">
        <f>'Gross Plant'!L63-Reserve!L63</f>
        <v>92991.715360333299</v>
      </c>
      <c r="K63" s="19">
        <f>'Gross Plant'!M63-Reserve!M63</f>
        <v>92523.940720666636</v>
      </c>
      <c r="L63" s="19">
        <f>'Gross Plant'!N63-Reserve!N63</f>
        <v>92056.166080999974</v>
      </c>
      <c r="M63" s="19">
        <f>'Gross Plant'!O63-Reserve!O63</f>
        <v>91588.391441333311</v>
      </c>
      <c r="N63" s="19">
        <f>'Gross Plant'!P63-Reserve!P63</f>
        <v>91120.616801666649</v>
      </c>
      <c r="O63" s="19">
        <f>'Gross Plant'!Q63-Reserve!Q63</f>
        <v>90652.842161999986</v>
      </c>
      <c r="P63" s="19">
        <f>'Gross Plant'!R63-Reserve!R63</f>
        <v>90185.067522333324</v>
      </c>
      <c r="Q63" s="20">
        <f>'Gross Plant'!S63-Reserve!S63</f>
        <v>89717.292882666661</v>
      </c>
      <c r="R63" s="19">
        <f>'Gross Plant'!T63-Reserve!T63</f>
        <v>89249.518242999999</v>
      </c>
      <c r="S63" s="19">
        <f>'Gross Plant'!U63-Reserve!U63</f>
        <v>88848.995548333332</v>
      </c>
      <c r="T63" s="19">
        <f>'Gross Plant'!V63-Reserve!V63</f>
        <v>88448.472853666666</v>
      </c>
      <c r="U63" s="19">
        <f>'Gross Plant'!W63-Reserve!W63</f>
        <v>88047.950159</v>
      </c>
      <c r="V63" s="19">
        <f>'Gross Plant'!X63-Reserve!X63</f>
        <v>87647.427464333334</v>
      </c>
      <c r="W63" s="19">
        <f>'Gross Plant'!Y63-Reserve!Y63</f>
        <v>87246.904769666668</v>
      </c>
      <c r="X63" s="19">
        <f>'Gross Plant'!Z63-Reserve!Z63</f>
        <v>86846.382075000001</v>
      </c>
      <c r="Y63" s="19">
        <f>'Gross Plant'!AA63-Reserve!AA63</f>
        <v>86445.859380333335</v>
      </c>
      <c r="Z63" s="19">
        <f>'Gross Plant'!AB63-Reserve!AB63</f>
        <v>86045.336685666669</v>
      </c>
      <c r="AA63" s="19">
        <f>'Gross Plant'!AC63-Reserve!AC63</f>
        <v>85644.813991000003</v>
      </c>
      <c r="AB63" s="19">
        <f>'Gross Plant'!AD63-Reserve!AD63</f>
        <v>85244.291296333337</v>
      </c>
      <c r="AC63" s="19">
        <f>'Gross Plant'!AE63-Reserve!AE63</f>
        <v>84843.76860166667</v>
      </c>
      <c r="AD63" s="19">
        <f>'Gross Plant'!AF63-Reserve!AF63</f>
        <v>84443.245907000004</v>
      </c>
    </row>
    <row r="64" spans="1:30">
      <c r="B64" s="17" t="s">
        <v>39</v>
      </c>
      <c r="C64" s="19">
        <f>'Gross Plant'!E64-Reserve!E64</f>
        <v>-577.10000000000036</v>
      </c>
      <c r="D64" s="19">
        <f>'Gross Plant'!F64-Reserve!F64</f>
        <v>-577.10000000000036</v>
      </c>
      <c r="E64" s="19">
        <f>'Gross Plant'!G64-Reserve!G64</f>
        <v>-577.10000000000036</v>
      </c>
      <c r="F64" s="19">
        <f>'Gross Plant'!H64-Reserve!H64</f>
        <v>-577.10000000000036</v>
      </c>
      <c r="G64" s="19">
        <f>'Gross Plant'!I64-Reserve!I64</f>
        <v>-577.10000000000036</v>
      </c>
      <c r="H64" s="19">
        <f>'Gross Plant'!J64-Reserve!J64</f>
        <v>-577.10000000000036</v>
      </c>
      <c r="I64" s="19">
        <f>'Gross Plant'!K64-Reserve!K64</f>
        <v>-577.10000000000036</v>
      </c>
      <c r="J64" s="19">
        <f>'Gross Plant'!L64-Reserve!L64</f>
        <v>-577.10000000000036</v>
      </c>
      <c r="K64" s="19">
        <f>'Gross Plant'!M64-Reserve!M64</f>
        <v>-577.10000000000036</v>
      </c>
      <c r="L64" s="19">
        <f>'Gross Plant'!N64-Reserve!N64</f>
        <v>-577.10000000000036</v>
      </c>
      <c r="M64" s="19">
        <f>'Gross Plant'!O64-Reserve!O64</f>
        <v>-577.10000000000036</v>
      </c>
      <c r="N64" s="19">
        <f>'Gross Plant'!P64-Reserve!P64</f>
        <v>-577.10000000000036</v>
      </c>
      <c r="O64" s="19">
        <f>'Gross Plant'!Q64-Reserve!Q64</f>
        <v>-577.10000000000036</v>
      </c>
      <c r="P64" s="19">
        <f>'Gross Plant'!R64-Reserve!R64</f>
        <v>-577.10000000000036</v>
      </c>
      <c r="Q64" s="20">
        <f>'Gross Plant'!S64-Reserve!S64</f>
        <v>-577.10000000000036</v>
      </c>
      <c r="R64" s="19">
        <f>'Gross Plant'!T64-Reserve!T64</f>
        <v>-577.10000000000036</v>
      </c>
      <c r="S64" s="19">
        <f>'Gross Plant'!U64-Reserve!U64</f>
        <v>-577.10000000000036</v>
      </c>
      <c r="T64" s="19">
        <f>'Gross Plant'!V64-Reserve!V64</f>
        <v>-577.10000000000036</v>
      </c>
      <c r="U64" s="19">
        <f>'Gross Plant'!W64-Reserve!W64</f>
        <v>-577.10000000000036</v>
      </c>
      <c r="V64" s="19">
        <f>'Gross Plant'!X64-Reserve!X64</f>
        <v>-577.10000000000036</v>
      </c>
      <c r="W64" s="19">
        <f>'Gross Plant'!Y64-Reserve!Y64</f>
        <v>-577.10000000000036</v>
      </c>
      <c r="X64" s="19">
        <f>'Gross Plant'!Z64-Reserve!Z64</f>
        <v>-577.10000000000036</v>
      </c>
      <c r="Y64" s="19">
        <f>'Gross Plant'!AA64-Reserve!AA64</f>
        <v>-577.10000000000036</v>
      </c>
      <c r="Z64" s="19">
        <f>'Gross Plant'!AB64-Reserve!AB64</f>
        <v>-577.10000000000036</v>
      </c>
      <c r="AA64" s="19">
        <f>'Gross Plant'!AC64-Reserve!AC64</f>
        <v>-577.10000000000036</v>
      </c>
      <c r="AB64" s="19">
        <f>'Gross Plant'!AD64-Reserve!AD64</f>
        <v>-577.10000000000036</v>
      </c>
      <c r="AC64" s="19">
        <f>'Gross Plant'!AE64-Reserve!AE64</f>
        <v>-577.10000000000036</v>
      </c>
      <c r="AD64" s="19">
        <f>'Gross Plant'!AF64-Reserve!AF64</f>
        <v>-577.10000000000036</v>
      </c>
    </row>
    <row r="65" spans="1:30">
      <c r="B65" s="17" t="s">
        <v>11</v>
      </c>
      <c r="C65" s="19">
        <f>'Gross Plant'!E65-Reserve!E65</f>
        <v>0</v>
      </c>
      <c r="D65" s="19">
        <f>'Gross Plant'!F65-Reserve!F65</f>
        <v>0</v>
      </c>
      <c r="E65" s="19">
        <f>'Gross Plant'!G65-Reserve!G65</f>
        <v>0</v>
      </c>
      <c r="F65" s="19">
        <f>'Gross Plant'!H65-Reserve!H65</f>
        <v>0</v>
      </c>
      <c r="G65" s="19">
        <f>'Gross Plant'!I65-Reserve!I65</f>
        <v>0</v>
      </c>
      <c r="H65" s="19">
        <f>'Gross Plant'!J65-Reserve!J65</f>
        <v>0</v>
      </c>
      <c r="I65" s="19">
        <f>'Gross Plant'!K65-Reserve!K65</f>
        <v>0</v>
      </c>
      <c r="J65" s="19">
        <f>'Gross Plant'!L65-Reserve!L65</f>
        <v>0</v>
      </c>
      <c r="K65" s="19">
        <f>'Gross Plant'!M65-Reserve!M65</f>
        <v>0</v>
      </c>
      <c r="L65" s="19">
        <f>'Gross Plant'!N65-Reserve!N65</f>
        <v>0</v>
      </c>
      <c r="M65" s="19">
        <f>'Gross Plant'!O65-Reserve!O65</f>
        <v>0</v>
      </c>
      <c r="N65" s="19">
        <f>'Gross Plant'!P65-Reserve!P65</f>
        <v>0</v>
      </c>
      <c r="O65" s="19">
        <f>'Gross Plant'!Q65-Reserve!Q65</f>
        <v>0</v>
      </c>
      <c r="P65" s="19">
        <f>'Gross Plant'!R65-Reserve!R65</f>
        <v>0</v>
      </c>
      <c r="Q65" s="20">
        <f>'Gross Plant'!S65-Reserve!S65</f>
        <v>0</v>
      </c>
      <c r="R65" s="19">
        <f>'Gross Plant'!T65-Reserve!T65</f>
        <v>0</v>
      </c>
      <c r="S65" s="19">
        <f>'Gross Plant'!U65-Reserve!U65</f>
        <v>0</v>
      </c>
      <c r="T65" s="19">
        <f>'Gross Plant'!V65-Reserve!V65</f>
        <v>50000</v>
      </c>
      <c r="U65" s="19">
        <f>'Gross Plant'!W65-Reserve!W65</f>
        <v>99421.524999999994</v>
      </c>
      <c r="V65" s="19">
        <f>'Gross Plant'!X65-Reserve!X65</f>
        <v>148634.71666666667</v>
      </c>
      <c r="W65" s="19">
        <f>'Gross Plant'!Y65-Reserve!Y65</f>
        <v>147847.90833333333</v>
      </c>
      <c r="X65" s="19">
        <f>'Gross Plant'!Z65-Reserve!Z65</f>
        <v>147061.1</v>
      </c>
      <c r="Y65" s="19">
        <f>'Gross Plant'!AA65-Reserve!AA65</f>
        <v>146274.29166666666</v>
      </c>
      <c r="Z65" s="19">
        <f>'Gross Plant'!AB65-Reserve!AB65</f>
        <v>145487.48333333334</v>
      </c>
      <c r="AA65" s="19">
        <f>'Gross Plant'!AC65-Reserve!AC65</f>
        <v>144700.67499999999</v>
      </c>
      <c r="AB65" s="19">
        <f>'Gross Plant'!AD65-Reserve!AD65</f>
        <v>143913.86666666667</v>
      </c>
      <c r="AC65" s="19">
        <f>'Gross Plant'!AE65-Reserve!AE65</f>
        <v>143127.05833333332</v>
      </c>
      <c r="AD65" s="19">
        <f>'Gross Plant'!AF65-Reserve!AF65</f>
        <v>142340.25</v>
      </c>
    </row>
    <row r="66" spans="1:30">
      <c r="B66" s="17" t="s">
        <v>12</v>
      </c>
      <c r="C66" s="19">
        <f>'Gross Plant'!E66-Reserve!E66</f>
        <v>0</v>
      </c>
      <c r="D66" s="19">
        <f>'Gross Plant'!F66-Reserve!F66</f>
        <v>0</v>
      </c>
      <c r="E66" s="19">
        <f>'Gross Plant'!G66-Reserve!G66</f>
        <v>0</v>
      </c>
      <c r="F66" s="19">
        <f>'Gross Plant'!H66-Reserve!H66</f>
        <v>0</v>
      </c>
      <c r="G66" s="19">
        <f>'Gross Plant'!I66-Reserve!I66</f>
        <v>0</v>
      </c>
      <c r="H66" s="19">
        <f>'Gross Plant'!J66-Reserve!J66</f>
        <v>2906.8800000000047</v>
      </c>
      <c r="I66" s="19">
        <f>'Gross Plant'!K66-Reserve!K66</f>
        <v>2714.9200000000055</v>
      </c>
      <c r="J66" s="19">
        <f>'Gross Plant'!L66-Reserve!L66</f>
        <v>2537.1999166666719</v>
      </c>
      <c r="K66" s="19">
        <f>'Gross Plant'!M66-Reserve!M66</f>
        <v>2359.4798333333383</v>
      </c>
      <c r="L66" s="19">
        <f>'Gross Plant'!N66-Reserve!N66</f>
        <v>2181.7597500000047</v>
      </c>
      <c r="M66" s="19">
        <f>'Gross Plant'!O66-Reserve!O66</f>
        <v>2004.0396666666711</v>
      </c>
      <c r="N66" s="19">
        <f>'Gross Plant'!P66-Reserve!P66</f>
        <v>1826.3195833333375</v>
      </c>
      <c r="O66" s="19">
        <f>'Gross Plant'!Q66-Reserve!Q66</f>
        <v>1648.5995000000039</v>
      </c>
      <c r="P66" s="19">
        <f>'Gross Plant'!R66-Reserve!R66</f>
        <v>1470.8794166666703</v>
      </c>
      <c r="Q66" s="20">
        <f>'Gross Plant'!S66-Reserve!S66</f>
        <v>1293.1593333333367</v>
      </c>
      <c r="R66" s="19">
        <f>'Gross Plant'!T66-Reserve!T66</f>
        <v>1115.4392500000031</v>
      </c>
      <c r="S66" s="19">
        <f>'Gross Plant'!U66-Reserve!U66</f>
        <v>937.71916666666948</v>
      </c>
      <c r="T66" s="19">
        <f>'Gross Plant'!V66-Reserve!V66</f>
        <v>759.99908333333588</v>
      </c>
      <c r="U66" s="19">
        <f>'Gross Plant'!W66-Reserve!W66</f>
        <v>582.27900000000227</v>
      </c>
      <c r="V66" s="19">
        <f>'Gross Plant'!X66-Reserve!X66</f>
        <v>404.55891666666867</v>
      </c>
      <c r="W66" s="19">
        <f>'Gross Plant'!Y66-Reserve!Y66</f>
        <v>226.83883333333506</v>
      </c>
      <c r="X66" s="19">
        <f>'Gross Plant'!Z66-Reserve!Z66</f>
        <v>49.118750000001455</v>
      </c>
      <c r="Y66" s="19">
        <f>'Gross Plant'!AA66-Reserve!AA66</f>
        <v>-128.60133333333215</v>
      </c>
      <c r="Z66" s="19">
        <f>'Gross Plant'!AB66-Reserve!AB66</f>
        <v>-128.60133333333215</v>
      </c>
      <c r="AA66" s="19">
        <f>'Gross Plant'!AC66-Reserve!AC66</f>
        <v>-128.60133333333215</v>
      </c>
      <c r="AB66" s="19">
        <f>'Gross Plant'!AD66-Reserve!AD66</f>
        <v>-128.60133333333215</v>
      </c>
      <c r="AC66" s="19">
        <f>'Gross Plant'!AE66-Reserve!AE66</f>
        <v>-128.60133333333215</v>
      </c>
      <c r="AD66" s="19">
        <f>'Gross Plant'!AF66-Reserve!AF66</f>
        <v>-128.60133333333215</v>
      </c>
    </row>
    <row r="67" spans="1:30">
      <c r="B67" s="16" t="s">
        <v>40</v>
      </c>
      <c r="C67" s="19">
        <f>'Gross Plant'!E67-Reserve!E67</f>
        <v>205.47999999999956</v>
      </c>
      <c r="D67" s="19">
        <f>'Gross Plant'!F67-Reserve!F67</f>
        <v>205.47999999999956</v>
      </c>
      <c r="E67" s="19">
        <f>'Gross Plant'!G67-Reserve!G67</f>
        <v>205.47999999999956</v>
      </c>
      <c r="F67" s="19">
        <f>'Gross Plant'!H67-Reserve!H67</f>
        <v>205.47999999999956</v>
      </c>
      <c r="G67" s="19">
        <f>'Gross Plant'!I67-Reserve!I67</f>
        <v>205.47999999999956</v>
      </c>
      <c r="H67" s="19">
        <f>'Gross Plant'!J67-Reserve!J67</f>
        <v>205.47999999999956</v>
      </c>
      <c r="I67" s="19">
        <f>'Gross Plant'!K67-Reserve!K67</f>
        <v>205.47999999999956</v>
      </c>
      <c r="J67" s="19">
        <f>'Gross Plant'!L67-Reserve!L67</f>
        <v>182.63697308333303</v>
      </c>
      <c r="K67" s="19">
        <f>'Gross Plant'!M67-Reserve!M67</f>
        <v>159.7939461666665</v>
      </c>
      <c r="L67" s="19">
        <f>'Gross Plant'!N67-Reserve!N67</f>
        <v>136.95091924999997</v>
      </c>
      <c r="M67" s="19">
        <f>'Gross Plant'!O67-Reserve!O67</f>
        <v>114.10789233333344</v>
      </c>
      <c r="N67" s="19">
        <f>'Gross Plant'!P67-Reserve!P67</f>
        <v>91.264865416666908</v>
      </c>
      <c r="O67" s="19">
        <f>'Gross Plant'!Q67-Reserve!Q67</f>
        <v>68.421838500000376</v>
      </c>
      <c r="P67" s="19">
        <f>'Gross Plant'!R67-Reserve!R67</f>
        <v>45.578811583333845</v>
      </c>
      <c r="Q67" s="20">
        <f>'Gross Plant'!S67-Reserve!S67</f>
        <v>22.735784666667314</v>
      </c>
      <c r="R67" s="19">
        <f>'Gross Plant'!T67-Reserve!T67</f>
        <v>-0.10724224999921717</v>
      </c>
      <c r="S67" s="19">
        <f>'Gross Plant'!U67-Reserve!U67</f>
        <v>-0.10724224999921717</v>
      </c>
      <c r="T67" s="19">
        <f>'Gross Plant'!V67-Reserve!V67</f>
        <v>-0.10724224999921717</v>
      </c>
      <c r="U67" s="19">
        <f>'Gross Plant'!W67-Reserve!W67</f>
        <v>-0.10724224999921717</v>
      </c>
      <c r="V67" s="19">
        <f>'Gross Plant'!X67-Reserve!X67</f>
        <v>-0.10724224999921717</v>
      </c>
      <c r="W67" s="19">
        <f>'Gross Plant'!Y67-Reserve!Y67</f>
        <v>-0.10724224999921717</v>
      </c>
      <c r="X67" s="19">
        <f>'Gross Plant'!Z67-Reserve!Z67</f>
        <v>-0.10724224999921717</v>
      </c>
      <c r="Y67" s="19">
        <f>'Gross Plant'!AA67-Reserve!AA67</f>
        <v>-0.10724224999921717</v>
      </c>
      <c r="Z67" s="19">
        <f>'Gross Plant'!AB67-Reserve!AB67</f>
        <v>-0.10724224999921717</v>
      </c>
      <c r="AA67" s="19">
        <f>'Gross Plant'!AC67-Reserve!AC67</f>
        <v>-0.10724224999921717</v>
      </c>
      <c r="AB67" s="19">
        <f>'Gross Plant'!AD67-Reserve!AD67</f>
        <v>-0.10724224999921717</v>
      </c>
      <c r="AC67" s="19">
        <f>'Gross Plant'!AE67-Reserve!AE67</f>
        <v>-0.10724224999921717</v>
      </c>
      <c r="AD67" s="19">
        <f>'Gross Plant'!AF67-Reserve!AF67</f>
        <v>-0.10724224999921717</v>
      </c>
    </row>
    <row r="68" spans="1:30">
      <c r="B68" s="17" t="s">
        <v>17</v>
      </c>
      <c r="C68" s="19">
        <f>'Gross Plant'!E68-Reserve!E68</f>
        <v>36430.51999999999</v>
      </c>
      <c r="D68" s="19">
        <f>'Gross Plant'!F68-Reserve!F68</f>
        <v>36062.289999999979</v>
      </c>
      <c r="E68" s="19">
        <f>'Gross Plant'!G68-Reserve!G68</f>
        <v>35152.219999999972</v>
      </c>
      <c r="F68" s="19">
        <f>'Gross Plant'!H68-Reserve!H68</f>
        <v>34242.149999999965</v>
      </c>
      <c r="G68" s="19">
        <f>'Gross Plant'!I68-Reserve!I68</f>
        <v>33332.079999999958</v>
      </c>
      <c r="H68" s="19">
        <f>'Gross Plant'!J68-Reserve!J68</f>
        <v>32422.009999999951</v>
      </c>
      <c r="I68" s="19">
        <f>'Gross Plant'!K68-Reserve!K68</f>
        <v>31511.939999999944</v>
      </c>
      <c r="J68" s="19">
        <f>'Gross Plant'!L68-Reserve!L68</f>
        <v>30573.350562666601</v>
      </c>
      <c r="K68" s="19">
        <f>'Gross Plant'!M68-Reserve!M68</f>
        <v>29634.761125333258</v>
      </c>
      <c r="L68" s="19">
        <f>'Gross Plant'!N68-Reserve!N68</f>
        <v>28696.171687999915</v>
      </c>
      <c r="M68" s="19">
        <f>'Gross Plant'!O68-Reserve!O68</f>
        <v>27757.582250666572</v>
      </c>
      <c r="N68" s="19">
        <f>'Gross Plant'!P68-Reserve!P68</f>
        <v>26818.992813333229</v>
      </c>
      <c r="O68" s="19">
        <f>'Gross Plant'!Q68-Reserve!Q68</f>
        <v>25880.403375999886</v>
      </c>
      <c r="P68" s="19">
        <f>'Gross Plant'!R68-Reserve!R68</f>
        <v>24941.813938666543</v>
      </c>
      <c r="Q68" s="20">
        <f>'Gross Plant'!S68-Reserve!S68</f>
        <v>24003.224501333199</v>
      </c>
      <c r="R68" s="19">
        <f>'Gross Plant'!T68-Reserve!T68</f>
        <v>23064.635063999856</v>
      </c>
      <c r="S68" s="19">
        <f>'Gross Plant'!U68-Reserve!U68</f>
        <v>22600.797260666528</v>
      </c>
      <c r="T68" s="19">
        <f>'Gross Plant'!V68-Reserve!V68</f>
        <v>22136.9594573332</v>
      </c>
      <c r="U68" s="19">
        <f>'Gross Plant'!W68-Reserve!W68</f>
        <v>21673.121653999871</v>
      </c>
      <c r="V68" s="19">
        <f>'Gross Plant'!X68-Reserve!X68</f>
        <v>21209.283850666543</v>
      </c>
      <c r="W68" s="19">
        <f>'Gross Plant'!Y68-Reserve!Y68</f>
        <v>20745.446047333215</v>
      </c>
      <c r="X68" s="19">
        <f>'Gross Plant'!Z68-Reserve!Z68</f>
        <v>20281.608243999886</v>
      </c>
      <c r="Y68" s="19">
        <f>'Gross Plant'!AA68-Reserve!AA68</f>
        <v>19817.770440666558</v>
      </c>
      <c r="Z68" s="19">
        <f>'Gross Plant'!AB68-Reserve!AB68</f>
        <v>19353.93263733323</v>
      </c>
      <c r="AA68" s="19">
        <f>'Gross Plant'!AC68-Reserve!AC68</f>
        <v>18890.094833999901</v>
      </c>
      <c r="AB68" s="19">
        <f>'Gross Plant'!AD68-Reserve!AD68</f>
        <v>18426.257030666573</v>
      </c>
      <c r="AC68" s="19">
        <f>'Gross Plant'!AE68-Reserve!AE68</f>
        <v>17962.419227333245</v>
      </c>
      <c r="AD68" s="19">
        <f>'Gross Plant'!AF68-Reserve!AF68</f>
        <v>17498.581423999916</v>
      </c>
    </row>
    <row r="69" spans="1:30">
      <c r="B69" s="17" t="s">
        <v>41</v>
      </c>
      <c r="C69" s="19">
        <f>'Gross Plant'!E69-Reserve!E69</f>
        <v>6588.2100000000009</v>
      </c>
      <c r="D69" s="19">
        <f>'Gross Plant'!F69-Reserve!F69</f>
        <v>6483.2100000000009</v>
      </c>
      <c r="E69" s="19">
        <f>'Gross Plant'!G69-Reserve!G69</f>
        <v>6378.2100000000009</v>
      </c>
      <c r="F69" s="19">
        <f>'Gross Plant'!H69-Reserve!H69</f>
        <v>6273.2100000000009</v>
      </c>
      <c r="G69" s="19">
        <f>'Gross Plant'!I69-Reserve!I69</f>
        <v>6236.7200000000012</v>
      </c>
      <c r="H69" s="19">
        <f>'Gross Plant'!J69-Reserve!J69</f>
        <v>6200.2300000000014</v>
      </c>
      <c r="I69" s="19">
        <f>'Gross Plant'!K69-Reserve!K69</f>
        <v>6163.7400000000016</v>
      </c>
      <c r="J69" s="19">
        <f>'Gross Plant'!L69-Reserve!L69</f>
        <v>6104.4152112500014</v>
      </c>
      <c r="K69" s="19">
        <f>'Gross Plant'!M69-Reserve!M69</f>
        <v>6045.0904225000013</v>
      </c>
      <c r="L69" s="19">
        <f>'Gross Plant'!N69-Reserve!N69</f>
        <v>5985.7656337500011</v>
      </c>
      <c r="M69" s="19">
        <f>'Gross Plant'!O69-Reserve!O69</f>
        <v>5926.440845000001</v>
      </c>
      <c r="N69" s="19">
        <f>'Gross Plant'!P69-Reserve!P69</f>
        <v>5867.1160562500008</v>
      </c>
      <c r="O69" s="19">
        <f>'Gross Plant'!Q69-Reserve!Q69</f>
        <v>5807.7912675000007</v>
      </c>
      <c r="P69" s="19">
        <f>'Gross Plant'!R69-Reserve!R69</f>
        <v>5748.4664787500005</v>
      </c>
      <c r="Q69" s="20">
        <f>'Gross Plant'!S69-Reserve!S69</f>
        <v>5689.1416900000004</v>
      </c>
      <c r="R69" s="19">
        <f>'Gross Plant'!T69-Reserve!T69</f>
        <v>5629.8169012500002</v>
      </c>
      <c r="S69" s="19">
        <f>'Gross Plant'!U69-Reserve!U69</f>
        <v>5589.7151835833338</v>
      </c>
      <c r="T69" s="19">
        <f>'Gross Plant'!V69-Reserve!V69</f>
        <v>5549.6134659166673</v>
      </c>
      <c r="U69" s="19">
        <f>'Gross Plant'!W69-Reserve!W69</f>
        <v>5509.5117482500009</v>
      </c>
      <c r="V69" s="19">
        <f>'Gross Plant'!X69-Reserve!X69</f>
        <v>5469.4100305833344</v>
      </c>
      <c r="W69" s="19">
        <f>'Gross Plant'!Y69-Reserve!Y69</f>
        <v>5429.308312916668</v>
      </c>
      <c r="X69" s="19">
        <f>'Gross Plant'!Z69-Reserve!Z69</f>
        <v>5389.2065952500016</v>
      </c>
      <c r="Y69" s="19">
        <f>'Gross Plant'!AA69-Reserve!AA69</f>
        <v>5349.1048775833351</v>
      </c>
      <c r="Z69" s="19">
        <f>'Gross Plant'!AB69-Reserve!AB69</f>
        <v>5309.0031599166687</v>
      </c>
      <c r="AA69" s="19">
        <f>'Gross Plant'!AC69-Reserve!AC69</f>
        <v>5268.9014422500022</v>
      </c>
      <c r="AB69" s="19">
        <f>'Gross Plant'!AD69-Reserve!AD69</f>
        <v>5228.7997245833358</v>
      </c>
      <c r="AC69" s="19">
        <f>'Gross Plant'!AE69-Reserve!AE69</f>
        <v>5188.6980069166693</v>
      </c>
      <c r="AD69" s="19">
        <f>'Gross Plant'!AF69-Reserve!AF69</f>
        <v>5148.5962892500029</v>
      </c>
    </row>
    <row r="70" spans="1:30">
      <c r="B70" s="17" t="s">
        <v>18</v>
      </c>
      <c r="C70" s="19">
        <f>'Gross Plant'!E70-Reserve!E70</f>
        <v>24384.729999999981</v>
      </c>
      <c r="D70" s="19">
        <f>'Gross Plant'!F70-Reserve!F70</f>
        <v>23081.809999999969</v>
      </c>
      <c r="E70" s="19">
        <f>'Gross Plant'!G70-Reserve!G70</f>
        <v>21778.889999999956</v>
      </c>
      <c r="F70" s="19">
        <f>'Gross Plant'!H70-Reserve!H70</f>
        <v>20475.969999999943</v>
      </c>
      <c r="G70" s="19">
        <f>'Gross Plant'!I70-Reserve!I70</f>
        <v>19173.04999999993</v>
      </c>
      <c r="H70" s="19">
        <f>'Gross Plant'!J70-Reserve!J70</f>
        <v>17870.129999999917</v>
      </c>
      <c r="I70" s="19">
        <f>'Gross Plant'!K70-Reserve!K70</f>
        <v>16567.209999999905</v>
      </c>
      <c r="J70" s="19">
        <f>'Gross Plant'!L70-Reserve!L70</f>
        <v>15264.291575499898</v>
      </c>
      <c r="K70" s="19">
        <f>'Gross Plant'!M70-Reserve!M70</f>
        <v>13961.373150999891</v>
      </c>
      <c r="L70" s="19">
        <f>'Gross Plant'!N70-Reserve!N70</f>
        <v>12658.454726499884</v>
      </c>
      <c r="M70" s="19">
        <f>'Gross Plant'!O70-Reserve!O70</f>
        <v>11355.536301999877</v>
      </c>
      <c r="N70" s="19">
        <f>'Gross Plant'!P70-Reserve!P70</f>
        <v>10052.61787749987</v>
      </c>
      <c r="O70" s="19">
        <f>'Gross Plant'!Q70-Reserve!Q70</f>
        <v>8749.6994529998628</v>
      </c>
      <c r="P70" s="19">
        <f>'Gross Plant'!R70-Reserve!R70</f>
        <v>7446.7810284998559</v>
      </c>
      <c r="Q70" s="20">
        <f>'Gross Plant'!S70-Reserve!S70</f>
        <v>6143.8626039998489</v>
      </c>
      <c r="R70" s="19">
        <f>'Gross Plant'!T70-Reserve!T70</f>
        <v>4840.944179499842</v>
      </c>
      <c r="S70" s="19">
        <f>'Gross Plant'!U70-Reserve!U70</f>
        <v>4252.4687583331834</v>
      </c>
      <c r="T70" s="19">
        <f>'Gross Plant'!V70-Reserve!V70</f>
        <v>3663.9933371665247</v>
      </c>
      <c r="U70" s="19">
        <f>'Gross Plant'!W70-Reserve!W70</f>
        <v>3075.5179159998661</v>
      </c>
      <c r="V70" s="19">
        <f>'Gross Plant'!X70-Reserve!X70</f>
        <v>2487.0424948332075</v>
      </c>
      <c r="W70" s="19">
        <f>'Gross Plant'!Y70-Reserve!Y70</f>
        <v>1898.5670736665488</v>
      </c>
      <c r="X70" s="19">
        <f>'Gross Plant'!Z70-Reserve!Z70</f>
        <v>1310.0916524998902</v>
      </c>
      <c r="Y70" s="19">
        <f>'Gross Plant'!AA70-Reserve!AA70</f>
        <v>721.61623133323155</v>
      </c>
      <c r="Z70" s="19">
        <f>'Gross Plant'!AB70-Reserve!AB70</f>
        <v>133.14081016657292</v>
      </c>
      <c r="AA70" s="19">
        <f>'Gross Plant'!AC70-Reserve!AC70</f>
        <v>-455.33461100008572</v>
      </c>
      <c r="AB70" s="19">
        <f>'Gross Plant'!AD70-Reserve!AD70</f>
        <v>-455.33461100008572</v>
      </c>
      <c r="AC70" s="19">
        <f>'Gross Plant'!AE70-Reserve!AE70</f>
        <v>-455.33461100008572</v>
      </c>
      <c r="AD70" s="19">
        <f>'Gross Plant'!AF70-Reserve!AF70</f>
        <v>-455.33461100008572</v>
      </c>
    </row>
    <row r="71" spans="1:30">
      <c r="B71" s="17" t="s">
        <v>19</v>
      </c>
      <c r="C71" s="19">
        <f>'Gross Plant'!E71-Reserve!E71</f>
        <v>230637.41000000003</v>
      </c>
      <c r="D71" s="19">
        <f>'Gross Plant'!F71-Reserve!F71</f>
        <v>227087.54000000004</v>
      </c>
      <c r="E71" s="19">
        <f>'Gross Plant'!G71-Reserve!G71</f>
        <v>223537.67000000004</v>
      </c>
      <c r="F71" s="19">
        <f>'Gross Plant'!H71-Reserve!H71</f>
        <v>219987.80000000005</v>
      </c>
      <c r="G71" s="19">
        <f>'Gross Plant'!I71-Reserve!I71</f>
        <v>216437.93000000005</v>
      </c>
      <c r="H71" s="19">
        <f>'Gross Plant'!J71-Reserve!J71</f>
        <v>212888.06000000006</v>
      </c>
      <c r="I71" s="19">
        <f>'Gross Plant'!K71-Reserve!K71</f>
        <v>209338.19000000006</v>
      </c>
      <c r="J71" s="19">
        <f>'Gross Plant'!L71-Reserve!L71</f>
        <v>276822.67434883339</v>
      </c>
      <c r="K71" s="19">
        <f>'Gross Plant'!M71-Reserve!M71</f>
        <v>272977.62986433343</v>
      </c>
      <c r="L71" s="19">
        <f>'Gross Plant'!N71-Reserve!N71</f>
        <v>269132.58537983347</v>
      </c>
      <c r="M71" s="19">
        <f>'Gross Plant'!O71-Reserve!O71</f>
        <v>265287.54089533351</v>
      </c>
      <c r="N71" s="19">
        <f>'Gross Plant'!P71-Reserve!P71</f>
        <v>261442.49641083356</v>
      </c>
      <c r="O71" s="19">
        <f>'Gross Plant'!Q71-Reserve!Q71</f>
        <v>257597.4519263336</v>
      </c>
      <c r="P71" s="19">
        <f>'Gross Plant'!R71-Reserve!R71</f>
        <v>253752.40744183364</v>
      </c>
      <c r="Q71" s="20">
        <f>'Gross Plant'!S71-Reserve!S71</f>
        <v>249907.36295733368</v>
      </c>
      <c r="R71" s="19">
        <f>'Gross Plant'!T71-Reserve!T71</f>
        <v>246062.31847283372</v>
      </c>
      <c r="S71" s="19">
        <f>'Gross Plant'!U71-Reserve!U71</f>
        <v>243511.20865233371</v>
      </c>
      <c r="T71" s="19">
        <f>'Gross Plant'!V71-Reserve!V71</f>
        <v>240960.09883183369</v>
      </c>
      <c r="U71" s="19">
        <f>'Gross Plant'!W71-Reserve!W71</f>
        <v>238408.98901133367</v>
      </c>
      <c r="V71" s="19">
        <f>'Gross Plant'!X71-Reserve!X71</f>
        <v>235857.87919083366</v>
      </c>
      <c r="W71" s="19">
        <f>'Gross Plant'!Y71-Reserve!Y71</f>
        <v>233306.76937033364</v>
      </c>
      <c r="X71" s="19">
        <f>'Gross Plant'!Z71-Reserve!Z71</f>
        <v>230755.65954983362</v>
      </c>
      <c r="Y71" s="19">
        <f>'Gross Plant'!AA71-Reserve!AA71</f>
        <v>228204.54972933361</v>
      </c>
      <c r="Z71" s="19">
        <f>'Gross Plant'!AB71-Reserve!AB71</f>
        <v>225653.43990883359</v>
      </c>
      <c r="AA71" s="19">
        <f>'Gross Plant'!AC71-Reserve!AC71</f>
        <v>223102.33008833358</v>
      </c>
      <c r="AB71" s="19">
        <f>'Gross Plant'!AD71-Reserve!AD71</f>
        <v>220551.22026783356</v>
      </c>
      <c r="AC71" s="19">
        <f>'Gross Plant'!AE71-Reserve!AE71</f>
        <v>218000.11044733354</v>
      </c>
      <c r="AD71" s="19">
        <f>'Gross Plant'!AF71-Reserve!AF71</f>
        <v>215449.00062683353</v>
      </c>
    </row>
    <row r="72" spans="1:30">
      <c r="B72" s="17" t="s">
        <v>32</v>
      </c>
      <c r="C72" s="19">
        <f>'Gross Plant'!E72-Reserve!E72</f>
        <v>0</v>
      </c>
      <c r="D72" s="19">
        <f>'Gross Plant'!F72-Reserve!F72</f>
        <v>0</v>
      </c>
      <c r="E72" s="19">
        <f>'Gross Plant'!G72-Reserve!G72</f>
        <v>0</v>
      </c>
      <c r="F72" s="19">
        <f>'Gross Plant'!H72-Reserve!H72</f>
        <v>0</v>
      </c>
      <c r="G72" s="19">
        <f>'Gross Plant'!I72-Reserve!I72</f>
        <v>0</v>
      </c>
      <c r="H72" s="19">
        <f>'Gross Plant'!J72-Reserve!J72</f>
        <v>0</v>
      </c>
      <c r="I72" s="19">
        <f>'Gross Plant'!K72-Reserve!K72</f>
        <v>0</v>
      </c>
      <c r="J72" s="19">
        <f>'Gross Plant'!L72-Reserve!L72</f>
        <v>0</v>
      </c>
      <c r="K72" s="19">
        <f>'Gross Plant'!M72-Reserve!M72</f>
        <v>0</v>
      </c>
      <c r="L72" s="19">
        <f>'Gross Plant'!N72-Reserve!N72</f>
        <v>0</v>
      </c>
      <c r="M72" s="19">
        <f>'Gross Plant'!O72-Reserve!O72</f>
        <v>0</v>
      </c>
      <c r="N72" s="19">
        <f>'Gross Plant'!P72-Reserve!P72</f>
        <v>0</v>
      </c>
      <c r="O72" s="19">
        <f>'Gross Plant'!Q72-Reserve!Q72</f>
        <v>0</v>
      </c>
      <c r="P72" s="19">
        <f>'Gross Plant'!R72-Reserve!R72</f>
        <v>0</v>
      </c>
      <c r="Q72" s="20">
        <f>'Gross Plant'!S72-Reserve!S72</f>
        <v>0</v>
      </c>
      <c r="R72" s="19">
        <f>'Gross Plant'!T72-Reserve!T72</f>
        <v>0</v>
      </c>
      <c r="S72" s="19">
        <f>'Gross Plant'!U72-Reserve!U72</f>
        <v>0</v>
      </c>
      <c r="T72" s="19">
        <f>'Gross Plant'!V72-Reserve!V72</f>
        <v>0</v>
      </c>
      <c r="U72" s="19">
        <f>'Gross Plant'!W72-Reserve!W72</f>
        <v>0</v>
      </c>
      <c r="V72" s="19">
        <f>'Gross Plant'!X72-Reserve!X72</f>
        <v>0</v>
      </c>
      <c r="W72" s="19">
        <f>'Gross Plant'!Y72-Reserve!Y72</f>
        <v>0</v>
      </c>
      <c r="X72" s="19">
        <f>'Gross Plant'!Z72-Reserve!Z72</f>
        <v>0</v>
      </c>
      <c r="Y72" s="19">
        <f>'Gross Plant'!AA72-Reserve!AA72</f>
        <v>0</v>
      </c>
      <c r="Z72" s="19">
        <f>'Gross Plant'!AB72-Reserve!AB72</f>
        <v>0</v>
      </c>
      <c r="AA72" s="19">
        <f>'Gross Plant'!AC72-Reserve!AC72</f>
        <v>0</v>
      </c>
      <c r="AB72" s="19">
        <f>'Gross Plant'!AD72-Reserve!AD72</f>
        <v>0</v>
      </c>
      <c r="AC72" s="19">
        <f>'Gross Plant'!AE72-Reserve!AE72</f>
        <v>0</v>
      </c>
      <c r="AD72" s="19">
        <f>'Gross Plant'!AF72-Reserve!AF72</f>
        <v>0</v>
      </c>
    </row>
    <row r="73" spans="1:30">
      <c r="B73" s="17" t="s">
        <v>21</v>
      </c>
      <c r="C73" s="19">
        <f>'Gross Plant'!E73-Reserve!E73</f>
        <v>68468.06</v>
      </c>
      <c r="D73" s="19">
        <f>'Gross Plant'!F73-Reserve!F73</f>
        <v>65616.989999999991</v>
      </c>
      <c r="E73" s="19">
        <f>'Gross Plant'!G73-Reserve!G73</f>
        <v>62765.919999999984</v>
      </c>
      <c r="F73" s="19">
        <f>'Gross Plant'!H73-Reserve!H73</f>
        <v>59914.849999999977</v>
      </c>
      <c r="G73" s="19">
        <f>'Gross Plant'!I73-Reserve!I73</f>
        <v>57063.77999999997</v>
      </c>
      <c r="H73" s="19">
        <f>'Gross Plant'!J73-Reserve!J73</f>
        <v>54212.709999999963</v>
      </c>
      <c r="I73" s="19">
        <f>'Gross Plant'!K73-Reserve!K73</f>
        <v>51361.639999999956</v>
      </c>
      <c r="J73" s="19">
        <f>'Gross Plant'!L73-Reserve!L73</f>
        <v>48510.570176999958</v>
      </c>
      <c r="K73" s="19">
        <f>'Gross Plant'!M73-Reserve!M73</f>
        <v>45659.50035399996</v>
      </c>
      <c r="L73" s="19">
        <f>'Gross Plant'!N73-Reserve!N73</f>
        <v>42808.430530999962</v>
      </c>
      <c r="M73" s="19">
        <f>'Gross Plant'!O73-Reserve!O73</f>
        <v>39957.360707999964</v>
      </c>
      <c r="N73" s="19">
        <f>'Gross Plant'!P73-Reserve!P73</f>
        <v>37106.290884999966</v>
      </c>
      <c r="O73" s="19">
        <f>'Gross Plant'!Q73-Reserve!Q73</f>
        <v>34255.221061999968</v>
      </c>
      <c r="P73" s="19">
        <f>'Gross Plant'!R73-Reserve!R73</f>
        <v>31404.15123899997</v>
      </c>
      <c r="Q73" s="20">
        <f>'Gross Plant'!S73-Reserve!S73</f>
        <v>28553.081415999972</v>
      </c>
      <c r="R73" s="19">
        <f>'Gross Plant'!T73-Reserve!T73</f>
        <v>25702.011592999974</v>
      </c>
      <c r="S73" s="19">
        <f>'Gross Plant'!U73-Reserve!U73</f>
        <v>23894.995507999964</v>
      </c>
      <c r="T73" s="19">
        <f>'Gross Plant'!V73-Reserve!V73</f>
        <v>22087.979422999953</v>
      </c>
      <c r="U73" s="19">
        <f>'Gross Plant'!W73-Reserve!W73</f>
        <v>20280.963337999943</v>
      </c>
      <c r="V73" s="19">
        <f>'Gross Plant'!X73-Reserve!X73</f>
        <v>18473.947252999933</v>
      </c>
      <c r="W73" s="19">
        <f>'Gross Plant'!Y73-Reserve!Y73</f>
        <v>16666.931167999923</v>
      </c>
      <c r="X73" s="19">
        <f>'Gross Plant'!Z73-Reserve!Z73</f>
        <v>14859.915082999913</v>
      </c>
      <c r="Y73" s="19">
        <f>'Gross Plant'!AA73-Reserve!AA73</f>
        <v>13052.898997999902</v>
      </c>
      <c r="Z73" s="19">
        <f>'Gross Plant'!AB73-Reserve!AB73</f>
        <v>11245.882912999892</v>
      </c>
      <c r="AA73" s="19">
        <f>'Gross Plant'!AC73-Reserve!AC73</f>
        <v>9438.8668279998819</v>
      </c>
      <c r="AB73" s="19">
        <f>'Gross Plant'!AD73-Reserve!AD73</f>
        <v>7631.8507429998717</v>
      </c>
      <c r="AC73" s="19">
        <f>'Gross Plant'!AE73-Reserve!AE73</f>
        <v>5824.8346579998615</v>
      </c>
      <c r="AD73" s="19">
        <f>'Gross Plant'!AF73-Reserve!AF73</f>
        <v>4017.8185729998513</v>
      </c>
    </row>
    <row r="74" spans="1:30">
      <c r="B74" s="17" t="s">
        <v>22</v>
      </c>
      <c r="C74" s="19">
        <f>'Gross Plant'!E74-Reserve!E74</f>
        <v>0</v>
      </c>
      <c r="D74" s="19">
        <f>'Gross Plant'!F74-Reserve!F74</f>
        <v>0</v>
      </c>
      <c r="E74" s="19">
        <f>'Gross Plant'!G74-Reserve!G74</f>
        <v>0</v>
      </c>
      <c r="F74" s="19">
        <f>'Gross Plant'!H74-Reserve!H74</f>
        <v>0</v>
      </c>
      <c r="G74" s="19">
        <f>'Gross Plant'!I74-Reserve!I74</f>
        <v>0</v>
      </c>
      <c r="H74" s="19">
        <f>'Gross Plant'!J74-Reserve!J74</f>
        <v>0</v>
      </c>
      <c r="I74" s="19">
        <f>'Gross Plant'!K74-Reserve!K74</f>
        <v>0</v>
      </c>
      <c r="J74" s="19">
        <f>'Gross Plant'!L74-Reserve!L74</f>
        <v>0</v>
      </c>
      <c r="K74" s="19">
        <f>'Gross Plant'!M74-Reserve!M74</f>
        <v>0</v>
      </c>
      <c r="L74" s="19">
        <f>'Gross Plant'!N74-Reserve!N74</f>
        <v>0</v>
      </c>
      <c r="M74" s="19">
        <f>'Gross Plant'!O74-Reserve!O74</f>
        <v>0</v>
      </c>
      <c r="N74" s="19">
        <f>'Gross Plant'!P74-Reserve!P74</f>
        <v>0</v>
      </c>
      <c r="O74" s="19">
        <f>'Gross Plant'!Q74-Reserve!Q74</f>
        <v>0</v>
      </c>
      <c r="P74" s="19">
        <f>'Gross Plant'!R74-Reserve!R74</f>
        <v>0</v>
      </c>
      <c r="Q74" s="20">
        <f>'Gross Plant'!S74-Reserve!S74</f>
        <v>0</v>
      </c>
      <c r="R74" s="19">
        <f>'Gross Plant'!T74-Reserve!T74</f>
        <v>0</v>
      </c>
      <c r="S74" s="19">
        <f>'Gross Plant'!U74-Reserve!U74</f>
        <v>0</v>
      </c>
      <c r="T74" s="19">
        <f>'Gross Plant'!V74-Reserve!V74</f>
        <v>0</v>
      </c>
      <c r="U74" s="19">
        <f>'Gross Plant'!W74-Reserve!W74</f>
        <v>0</v>
      </c>
      <c r="V74" s="19">
        <f>'Gross Plant'!X74-Reserve!X74</f>
        <v>0</v>
      </c>
      <c r="W74" s="19">
        <f>'Gross Plant'!Y74-Reserve!Y74</f>
        <v>0</v>
      </c>
      <c r="X74" s="19">
        <f>'Gross Plant'!Z74-Reserve!Z74</f>
        <v>0</v>
      </c>
      <c r="Y74" s="19">
        <f>'Gross Plant'!AA74-Reserve!AA74</f>
        <v>0</v>
      </c>
      <c r="Z74" s="19">
        <f>'Gross Plant'!AB74-Reserve!AB74</f>
        <v>0</v>
      </c>
      <c r="AA74" s="19">
        <f>'Gross Plant'!AC74-Reserve!AC74</f>
        <v>0</v>
      </c>
      <c r="AB74" s="19">
        <f>'Gross Plant'!AD74-Reserve!AD74</f>
        <v>0</v>
      </c>
      <c r="AC74" s="19">
        <f>'Gross Plant'!AE74-Reserve!AE74</f>
        <v>0</v>
      </c>
      <c r="AD74" s="19">
        <f>'Gross Plant'!AF74-Reserve!AF74</f>
        <v>0</v>
      </c>
    </row>
    <row r="75" spans="1:30">
      <c r="B75" s="17" t="s">
        <v>23</v>
      </c>
      <c r="C75" s="19">
        <f>'Gross Plant'!E75-Reserve!E75</f>
        <v>0</v>
      </c>
      <c r="D75" s="19">
        <f>'Gross Plant'!F75-Reserve!F75</f>
        <v>0</v>
      </c>
      <c r="E75" s="19">
        <f>'Gross Plant'!G75-Reserve!G75</f>
        <v>0</v>
      </c>
      <c r="F75" s="19">
        <f>'Gross Plant'!H75-Reserve!H75</f>
        <v>0</v>
      </c>
      <c r="G75" s="19">
        <f>'Gross Plant'!I75-Reserve!I75</f>
        <v>0</v>
      </c>
      <c r="H75" s="19">
        <f>'Gross Plant'!J75-Reserve!J75</f>
        <v>0</v>
      </c>
      <c r="I75" s="19">
        <f>'Gross Plant'!K75-Reserve!K75</f>
        <v>0</v>
      </c>
      <c r="J75" s="19">
        <f>'Gross Plant'!L75-Reserve!L75</f>
        <v>0</v>
      </c>
      <c r="K75" s="19">
        <f>'Gross Plant'!M75-Reserve!M75</f>
        <v>0</v>
      </c>
      <c r="L75" s="19">
        <f>'Gross Plant'!N75-Reserve!N75</f>
        <v>0</v>
      </c>
      <c r="M75" s="19">
        <f>'Gross Plant'!O75-Reserve!O75</f>
        <v>0</v>
      </c>
      <c r="N75" s="19">
        <f>'Gross Plant'!P75-Reserve!P75</f>
        <v>0</v>
      </c>
      <c r="O75" s="19">
        <f>'Gross Plant'!Q75-Reserve!Q75</f>
        <v>0</v>
      </c>
      <c r="P75" s="19">
        <f>'Gross Plant'!R75-Reserve!R75</f>
        <v>0</v>
      </c>
      <c r="Q75" s="20">
        <f>'Gross Plant'!S75-Reserve!S75</f>
        <v>0</v>
      </c>
      <c r="R75" s="19">
        <f>'Gross Plant'!T75-Reserve!T75</f>
        <v>0</v>
      </c>
      <c r="S75" s="19">
        <f>'Gross Plant'!U75-Reserve!U75</f>
        <v>0</v>
      </c>
      <c r="T75" s="19">
        <f>'Gross Plant'!V75-Reserve!V75</f>
        <v>0</v>
      </c>
      <c r="U75" s="19">
        <f>'Gross Plant'!W75-Reserve!W75</f>
        <v>0</v>
      </c>
      <c r="V75" s="19">
        <f>'Gross Plant'!X75-Reserve!X75</f>
        <v>0</v>
      </c>
      <c r="W75" s="19">
        <f>'Gross Plant'!Y75-Reserve!Y75</f>
        <v>0</v>
      </c>
      <c r="X75" s="19">
        <f>'Gross Plant'!Z75-Reserve!Z75</f>
        <v>0</v>
      </c>
      <c r="Y75" s="19">
        <f>'Gross Plant'!AA75-Reserve!AA75</f>
        <v>0</v>
      </c>
      <c r="Z75" s="19">
        <f>'Gross Plant'!AB75-Reserve!AB75</f>
        <v>0</v>
      </c>
      <c r="AA75" s="19">
        <f>'Gross Plant'!AC75-Reserve!AC75</f>
        <v>0</v>
      </c>
      <c r="AB75" s="19">
        <f>'Gross Plant'!AD75-Reserve!AD75</f>
        <v>0</v>
      </c>
      <c r="AC75" s="19">
        <f>'Gross Plant'!AE75-Reserve!AE75</f>
        <v>0</v>
      </c>
      <c r="AD75" s="19">
        <f>'Gross Plant'!AF75-Reserve!AF75</f>
        <v>0</v>
      </c>
    </row>
    <row r="76" spans="1:30">
      <c r="B76" s="17" t="s">
        <v>26</v>
      </c>
      <c r="C76" s="19">
        <f>'Gross Plant'!E76-Reserve!E76</f>
        <v>36640.120000000054</v>
      </c>
      <c r="D76" s="19">
        <f>'Gross Plant'!F76-Reserve!F76</f>
        <v>29566.190000000061</v>
      </c>
      <c r="E76" s="19">
        <f>'Gross Plant'!G76-Reserve!G76</f>
        <v>22492.260000000068</v>
      </c>
      <c r="F76" s="19">
        <f>'Gross Plant'!H76-Reserve!H76</f>
        <v>15418.330000000075</v>
      </c>
      <c r="G76" s="19">
        <f>'Gross Plant'!I76-Reserve!I76</f>
        <v>8344.4000000000815</v>
      </c>
      <c r="H76" s="19">
        <f>'Gross Plant'!J76-Reserve!J76</f>
        <v>1270.4700000000885</v>
      </c>
      <c r="I76" s="19">
        <f>'Gross Plant'!K76-Reserve!K76</f>
        <v>0</v>
      </c>
      <c r="J76" s="19">
        <f>'Gross Plant'!L76-Reserve!L76</f>
        <v>0</v>
      </c>
      <c r="K76" s="19">
        <f>'Gross Plant'!M76-Reserve!M76</f>
        <v>0</v>
      </c>
      <c r="L76" s="19">
        <f>'Gross Plant'!N76-Reserve!N76</f>
        <v>0</v>
      </c>
      <c r="M76" s="19">
        <f>'Gross Plant'!O76-Reserve!O76</f>
        <v>0</v>
      </c>
      <c r="N76" s="19">
        <f>'Gross Plant'!P76-Reserve!P76</f>
        <v>0</v>
      </c>
      <c r="O76" s="19">
        <f>'Gross Plant'!Q76-Reserve!Q76</f>
        <v>0</v>
      </c>
      <c r="P76" s="19">
        <f>'Gross Plant'!R76-Reserve!R76</f>
        <v>0</v>
      </c>
      <c r="Q76" s="20">
        <f>'Gross Plant'!S76-Reserve!S76</f>
        <v>0</v>
      </c>
      <c r="R76" s="19">
        <f>'Gross Plant'!T76-Reserve!T76</f>
        <v>0</v>
      </c>
      <c r="S76" s="19">
        <f>'Gross Plant'!U76-Reserve!U76</f>
        <v>0</v>
      </c>
      <c r="T76" s="19">
        <f>'Gross Plant'!V76-Reserve!V76</f>
        <v>0</v>
      </c>
      <c r="U76" s="19">
        <f>'Gross Plant'!W76-Reserve!W76</f>
        <v>0</v>
      </c>
      <c r="V76" s="19">
        <f>'Gross Plant'!X76-Reserve!X76</f>
        <v>0</v>
      </c>
      <c r="W76" s="19">
        <f>'Gross Plant'!Y76-Reserve!Y76</f>
        <v>0</v>
      </c>
      <c r="X76" s="19">
        <f>'Gross Plant'!Z76-Reserve!Z76</f>
        <v>0</v>
      </c>
      <c r="Y76" s="19">
        <f>'Gross Plant'!AA76-Reserve!AA76</f>
        <v>0</v>
      </c>
      <c r="Z76" s="19">
        <f>'Gross Plant'!AB76-Reserve!AB76</f>
        <v>0</v>
      </c>
      <c r="AA76" s="19">
        <f>'Gross Plant'!AC76-Reserve!AC76</f>
        <v>0</v>
      </c>
      <c r="AB76" s="19">
        <f>'Gross Plant'!AD76-Reserve!AD76</f>
        <v>0</v>
      </c>
      <c r="AC76" s="19">
        <f>'Gross Plant'!AE76-Reserve!AE76</f>
        <v>0</v>
      </c>
      <c r="AD76" s="19">
        <f>'Gross Plant'!AF76-Reserve!AF76</f>
        <v>0</v>
      </c>
    </row>
    <row r="77" spans="1:30">
      <c r="B77" s="17" t="s">
        <v>27</v>
      </c>
      <c r="C77" s="19">
        <f>'Gross Plant'!E77-Reserve!E77</f>
        <v>32255.580000000009</v>
      </c>
      <c r="D77" s="19">
        <f>'Gross Plant'!F77-Reserve!F77</f>
        <v>31553.760000000009</v>
      </c>
      <c r="E77" s="19">
        <f>'Gross Plant'!G77-Reserve!G77</f>
        <v>30851.94000000001</v>
      </c>
      <c r="F77" s="19">
        <f>'Gross Plant'!H77-Reserve!H77</f>
        <v>30150.12000000001</v>
      </c>
      <c r="G77" s="19">
        <f>'Gross Plant'!I77-Reserve!I77</f>
        <v>29448.30000000001</v>
      </c>
      <c r="H77" s="19">
        <f>'Gross Plant'!J77-Reserve!J77</f>
        <v>28746.48000000001</v>
      </c>
      <c r="I77" s="19">
        <f>'Gross Plant'!K77-Reserve!K77</f>
        <v>28044.660000000011</v>
      </c>
      <c r="J77" s="19">
        <f>'Gross Plant'!L77-Reserve!L77</f>
        <v>27152.963166416681</v>
      </c>
      <c r="K77" s="19">
        <f>'Gross Plant'!M77-Reserve!M77</f>
        <v>26261.266332833351</v>
      </c>
      <c r="L77" s="19">
        <f>'Gross Plant'!N77-Reserve!N77</f>
        <v>25369.569499250021</v>
      </c>
      <c r="M77" s="19">
        <f>'Gross Plant'!O77-Reserve!O77</f>
        <v>24477.872665666691</v>
      </c>
      <c r="N77" s="19">
        <f>'Gross Plant'!P77-Reserve!P77</f>
        <v>23586.175832083361</v>
      </c>
      <c r="O77" s="19">
        <f>'Gross Plant'!Q77-Reserve!Q77</f>
        <v>22694.478998500032</v>
      </c>
      <c r="P77" s="19">
        <f>'Gross Plant'!R77-Reserve!R77</f>
        <v>21802.782164916702</v>
      </c>
      <c r="Q77" s="20">
        <f>'Gross Plant'!S77-Reserve!S77</f>
        <v>20911.085331333372</v>
      </c>
      <c r="R77" s="19">
        <f>'Gross Plant'!T77-Reserve!T77</f>
        <v>20019.388497750042</v>
      </c>
      <c r="S77" s="19">
        <f>'Gross Plant'!U77-Reserve!U77</f>
        <v>19326.123849666707</v>
      </c>
      <c r="T77" s="19">
        <f>'Gross Plant'!V77-Reserve!V77</f>
        <v>18632.859201583371</v>
      </c>
      <c r="U77" s="19">
        <f>'Gross Plant'!W77-Reserve!W77</f>
        <v>17939.594553500036</v>
      </c>
      <c r="V77" s="19">
        <f>'Gross Plant'!X77-Reserve!X77</f>
        <v>17246.3299054167</v>
      </c>
      <c r="W77" s="19">
        <f>'Gross Plant'!Y77-Reserve!Y77</f>
        <v>16553.065257333365</v>
      </c>
      <c r="X77" s="19">
        <f>'Gross Plant'!Z77-Reserve!Z77</f>
        <v>15859.800609250029</v>
      </c>
      <c r="Y77" s="19">
        <f>'Gross Plant'!AA77-Reserve!AA77</f>
        <v>15166.535961166694</v>
      </c>
      <c r="Z77" s="19">
        <f>'Gross Plant'!AB77-Reserve!AB77</f>
        <v>14473.271313083358</v>
      </c>
      <c r="AA77" s="19">
        <f>'Gross Plant'!AC77-Reserve!AC77</f>
        <v>13780.006665000023</v>
      </c>
      <c r="AB77" s="19">
        <f>'Gross Plant'!AD77-Reserve!AD77</f>
        <v>13086.742016916687</v>
      </c>
      <c r="AC77" s="19">
        <f>'Gross Plant'!AE77-Reserve!AE77</f>
        <v>12393.477368833352</v>
      </c>
      <c r="AD77" s="19">
        <f>'Gross Plant'!AF77-Reserve!AF77</f>
        <v>11700.212720750016</v>
      </c>
    </row>
    <row r="78" spans="1:30">
      <c r="B78" s="17" t="s">
        <v>28</v>
      </c>
      <c r="C78" s="19">
        <f>'Gross Plant'!E78-Reserve!E78</f>
        <v>13106.780000000028</v>
      </c>
      <c r="D78" s="19">
        <f>'Gross Plant'!F78-Reserve!F78</f>
        <v>8811.6199999999953</v>
      </c>
      <c r="E78" s="19">
        <f>'Gross Plant'!G78-Reserve!G78</f>
        <v>3850.109999999986</v>
      </c>
      <c r="F78" s="19">
        <f>'Gross Plant'!H78-Reserve!H78</f>
        <v>0</v>
      </c>
      <c r="G78" s="19">
        <f>'Gross Plant'!I78-Reserve!I78</f>
        <v>0</v>
      </c>
      <c r="H78" s="19">
        <f>'Gross Plant'!J78-Reserve!J78</f>
        <v>0</v>
      </c>
      <c r="I78" s="19">
        <f>'Gross Plant'!K78-Reserve!K78</f>
        <v>0</v>
      </c>
      <c r="J78" s="19">
        <f>'Gross Plant'!L78-Reserve!L78</f>
        <v>0</v>
      </c>
      <c r="K78" s="19">
        <f>'Gross Plant'!M78-Reserve!M78</f>
        <v>0</v>
      </c>
      <c r="L78" s="19">
        <f>'Gross Plant'!N78-Reserve!N78</f>
        <v>0</v>
      </c>
      <c r="M78" s="19">
        <f>'Gross Plant'!O78-Reserve!O78</f>
        <v>0</v>
      </c>
      <c r="N78" s="19">
        <f>'Gross Plant'!P78-Reserve!P78</f>
        <v>0</v>
      </c>
      <c r="O78" s="19">
        <f>'Gross Plant'!Q78-Reserve!Q78</f>
        <v>0</v>
      </c>
      <c r="P78" s="19">
        <f>'Gross Plant'!R78-Reserve!R78</f>
        <v>0</v>
      </c>
      <c r="Q78" s="20">
        <f>'Gross Plant'!S78-Reserve!S78</f>
        <v>0</v>
      </c>
      <c r="R78" s="19">
        <f>'Gross Plant'!T78-Reserve!T78</f>
        <v>0</v>
      </c>
      <c r="S78" s="19">
        <f>'Gross Plant'!U78-Reserve!U78</f>
        <v>0</v>
      </c>
      <c r="T78" s="19">
        <f>'Gross Plant'!V78-Reserve!V78</f>
        <v>0</v>
      </c>
      <c r="U78" s="19">
        <f>'Gross Plant'!W78-Reserve!W78</f>
        <v>0</v>
      </c>
      <c r="V78" s="19">
        <f>'Gross Plant'!X78-Reserve!X78</f>
        <v>0</v>
      </c>
      <c r="W78" s="19">
        <f>'Gross Plant'!Y78-Reserve!Y78</f>
        <v>0</v>
      </c>
      <c r="X78" s="19">
        <f>'Gross Plant'!Z78-Reserve!Z78</f>
        <v>0</v>
      </c>
      <c r="Y78" s="19">
        <f>'Gross Plant'!AA78-Reserve!AA78</f>
        <v>0</v>
      </c>
      <c r="Z78" s="19">
        <f>'Gross Plant'!AB78-Reserve!AB78</f>
        <v>0</v>
      </c>
      <c r="AA78" s="19">
        <f>'Gross Plant'!AC78-Reserve!AC78</f>
        <v>0</v>
      </c>
      <c r="AB78" s="19">
        <f>'Gross Plant'!AD78-Reserve!AD78</f>
        <v>0</v>
      </c>
      <c r="AC78" s="19">
        <f>'Gross Plant'!AE78-Reserve!AE78</f>
        <v>0</v>
      </c>
      <c r="AD78" s="19">
        <f>'Gross Plant'!AF78-Reserve!AF78</f>
        <v>0</v>
      </c>
    </row>
    <row r="79" spans="1:30">
      <c r="B79" s="17"/>
      <c r="Q79" s="20"/>
    </row>
    <row r="80" spans="1:30">
      <c r="A80" s="2" t="s">
        <v>42</v>
      </c>
      <c r="B80" s="2"/>
      <c r="C80" s="25">
        <f t="shared" ref="C80:AD80" si="2">SUM(C61:C79)</f>
        <v>1839266.8500000003</v>
      </c>
      <c r="D80" s="26">
        <f t="shared" si="2"/>
        <v>1818551.08</v>
      </c>
      <c r="E80" s="26">
        <f t="shared" si="2"/>
        <v>1796627.1199999996</v>
      </c>
      <c r="F80" s="26">
        <f t="shared" si="2"/>
        <v>1775814.56</v>
      </c>
      <c r="G80" s="26">
        <f t="shared" si="2"/>
        <v>1758920.6200000003</v>
      </c>
      <c r="H80" s="26">
        <f t="shared" si="2"/>
        <v>1744933.5599999996</v>
      </c>
      <c r="I80" s="26">
        <f t="shared" si="2"/>
        <v>1733651.1199999996</v>
      </c>
      <c r="J80" s="26">
        <f t="shared" si="2"/>
        <v>1794423.6672917493</v>
      </c>
      <c r="K80" s="26">
        <f t="shared" si="2"/>
        <v>1783866.6857501662</v>
      </c>
      <c r="L80" s="26">
        <f t="shared" si="2"/>
        <v>1773309.7042085833</v>
      </c>
      <c r="M80" s="26">
        <f t="shared" si="2"/>
        <v>1762752.7226669998</v>
      </c>
      <c r="N80" s="26">
        <f t="shared" si="2"/>
        <v>1752195.7411254165</v>
      </c>
      <c r="O80" s="26">
        <f t="shared" si="2"/>
        <v>1741638.7595838329</v>
      </c>
      <c r="P80" s="26">
        <f t="shared" si="2"/>
        <v>1731081.7780422498</v>
      </c>
      <c r="Q80" s="27">
        <f t="shared" si="2"/>
        <v>1720524.7965006665</v>
      </c>
      <c r="R80" s="26">
        <f t="shared" si="2"/>
        <v>1709967.8149590835</v>
      </c>
      <c r="S80" s="26">
        <f t="shared" si="2"/>
        <v>1703245.7666853333</v>
      </c>
      <c r="T80" s="26">
        <f t="shared" si="2"/>
        <v>1746523.7184115832</v>
      </c>
      <c r="U80" s="26">
        <f t="shared" si="2"/>
        <v>1789223.1951378335</v>
      </c>
      <c r="V80" s="26">
        <f t="shared" si="2"/>
        <v>1831714.3385307505</v>
      </c>
      <c r="W80" s="26">
        <f t="shared" si="2"/>
        <v>1824205.4819236668</v>
      </c>
      <c r="X80" s="26">
        <f t="shared" si="2"/>
        <v>1816696.6253165836</v>
      </c>
      <c r="Y80" s="26">
        <f t="shared" si="2"/>
        <v>1809187.7687095003</v>
      </c>
      <c r="Z80" s="26">
        <f t="shared" si="2"/>
        <v>1801856.6321857497</v>
      </c>
      <c r="AA80" s="26">
        <f t="shared" si="2"/>
        <v>1794525.495662</v>
      </c>
      <c r="AB80" s="26">
        <f t="shared" si="2"/>
        <v>1787782.8345594164</v>
      </c>
      <c r="AC80" s="26">
        <f t="shared" si="2"/>
        <v>1781040.1734568332</v>
      </c>
      <c r="AD80" s="26">
        <f t="shared" si="2"/>
        <v>1774297.5123542501</v>
      </c>
    </row>
    <row r="81" spans="1:30">
      <c r="A81" s="2"/>
      <c r="B81" s="2"/>
      <c r="Q81" s="20"/>
    </row>
    <row r="82" spans="1:30">
      <c r="A82" s="2"/>
      <c r="B82" s="2"/>
      <c r="Q82" s="20"/>
    </row>
    <row r="83" spans="1:30">
      <c r="A83" s="2" t="s">
        <v>75</v>
      </c>
      <c r="B83" s="2"/>
      <c r="Q83" s="20"/>
    </row>
    <row r="84" spans="1:30">
      <c r="B84" t="s">
        <v>35</v>
      </c>
      <c r="C84" s="19">
        <f>'Gross Plant'!E84-Reserve!E84</f>
        <v>0</v>
      </c>
      <c r="D84" s="19">
        <f>'Gross Plant'!F84-Reserve!F84</f>
        <v>0</v>
      </c>
      <c r="E84" s="19">
        <f>'Gross Plant'!G84-Reserve!G84</f>
        <v>0</v>
      </c>
      <c r="F84" s="19">
        <f>'Gross Plant'!H84-Reserve!H84</f>
        <v>0</v>
      </c>
      <c r="G84" s="19">
        <f>'Gross Plant'!I84-Reserve!I84</f>
        <v>0</v>
      </c>
      <c r="H84" s="19">
        <f>'Gross Plant'!J84-Reserve!J84</f>
        <v>0</v>
      </c>
      <c r="I84" s="19">
        <f>'Gross Plant'!K84-Reserve!K84</f>
        <v>0</v>
      </c>
      <c r="J84" s="19">
        <f>'Gross Plant'!L84-Reserve!L84</f>
        <v>0</v>
      </c>
      <c r="K84" s="19">
        <f>'Gross Plant'!M84-Reserve!M84</f>
        <v>0</v>
      </c>
      <c r="L84" s="19">
        <f>'Gross Plant'!N84-Reserve!N84</f>
        <v>0</v>
      </c>
      <c r="M84" s="19">
        <f>'Gross Plant'!O84-Reserve!O84</f>
        <v>0</v>
      </c>
      <c r="N84" s="19">
        <f>'Gross Plant'!P84-Reserve!P84</f>
        <v>0</v>
      </c>
      <c r="O84" s="19">
        <f>'Gross Plant'!Q84-Reserve!Q84</f>
        <v>0</v>
      </c>
      <c r="P84" s="19">
        <f>'Gross Plant'!R84-Reserve!R84</f>
        <v>0</v>
      </c>
      <c r="Q84" s="20">
        <f>'Gross Plant'!S84-Reserve!S84</f>
        <v>0</v>
      </c>
      <c r="R84" s="19">
        <f>'Gross Plant'!T84-Reserve!T84</f>
        <v>0</v>
      </c>
      <c r="S84" s="19">
        <f>'Gross Plant'!U84-Reserve!U84</f>
        <v>0</v>
      </c>
      <c r="T84" s="19">
        <f>'Gross Plant'!V84-Reserve!V84</f>
        <v>0</v>
      </c>
      <c r="U84" s="19">
        <f>'Gross Plant'!W84-Reserve!W84</f>
        <v>0</v>
      </c>
      <c r="V84" s="19">
        <f>'Gross Plant'!X84-Reserve!X84</f>
        <v>0</v>
      </c>
      <c r="W84" s="19">
        <f>'Gross Plant'!Y84-Reserve!Y84</f>
        <v>0</v>
      </c>
      <c r="X84" s="19">
        <f>'Gross Plant'!Z84-Reserve!Z84</f>
        <v>0</v>
      </c>
      <c r="Y84" s="19">
        <f>'Gross Plant'!AA84-Reserve!AA84</f>
        <v>0</v>
      </c>
      <c r="Z84" s="19">
        <f>'Gross Plant'!AB84-Reserve!AB84</f>
        <v>0</v>
      </c>
      <c r="AA84" s="19">
        <f>'Gross Plant'!AC84-Reserve!AC84</f>
        <v>0</v>
      </c>
      <c r="AB84" s="19">
        <f>'Gross Plant'!AD84-Reserve!AD84</f>
        <v>0</v>
      </c>
      <c r="AC84" s="19">
        <f>'Gross Plant'!AE84-Reserve!AE84</f>
        <v>0</v>
      </c>
      <c r="AD84" s="19">
        <f>'Gross Plant'!AF84-Reserve!AF84</f>
        <v>0</v>
      </c>
    </row>
    <row r="85" spans="1:30">
      <c r="B85" t="s">
        <v>43</v>
      </c>
      <c r="C85" s="19">
        <f>'Gross Plant'!E85-Reserve!E85</f>
        <v>0</v>
      </c>
      <c r="D85" s="19">
        <f>'Gross Plant'!F85-Reserve!F85</f>
        <v>0</v>
      </c>
      <c r="E85" s="19">
        <f>'Gross Plant'!G85-Reserve!G85</f>
        <v>0</v>
      </c>
      <c r="F85" s="19">
        <f>'Gross Plant'!H85-Reserve!H85</f>
        <v>0</v>
      </c>
      <c r="G85" s="19">
        <f>'Gross Plant'!I85-Reserve!I85</f>
        <v>0</v>
      </c>
      <c r="H85" s="19">
        <f>'Gross Plant'!J85-Reserve!J85</f>
        <v>0</v>
      </c>
      <c r="I85" s="19">
        <f>'Gross Plant'!K85-Reserve!K85</f>
        <v>0</v>
      </c>
      <c r="J85" s="19">
        <f>'Gross Plant'!L85-Reserve!L85</f>
        <v>0</v>
      </c>
      <c r="K85" s="19">
        <f>'Gross Plant'!M85-Reserve!M85</f>
        <v>0</v>
      </c>
      <c r="L85" s="19">
        <f>'Gross Plant'!N85-Reserve!N85</f>
        <v>0</v>
      </c>
      <c r="M85" s="19">
        <f>'Gross Plant'!O85-Reserve!O85</f>
        <v>0</v>
      </c>
      <c r="N85" s="19">
        <f>'Gross Plant'!P85-Reserve!P85</f>
        <v>0</v>
      </c>
      <c r="O85" s="19">
        <f>'Gross Plant'!Q85-Reserve!Q85</f>
        <v>0</v>
      </c>
      <c r="P85" s="19">
        <f>'Gross Plant'!R85-Reserve!R85</f>
        <v>0</v>
      </c>
      <c r="Q85" s="20">
        <f>'Gross Plant'!S85-Reserve!S85</f>
        <v>0</v>
      </c>
      <c r="R85" s="19">
        <f>'Gross Plant'!T85-Reserve!T85</f>
        <v>0</v>
      </c>
      <c r="S85" s="19">
        <f>'Gross Plant'!U85-Reserve!U85</f>
        <v>0</v>
      </c>
      <c r="T85" s="19">
        <f>'Gross Plant'!V85-Reserve!V85</f>
        <v>0</v>
      </c>
      <c r="U85" s="19">
        <f>'Gross Plant'!W85-Reserve!W85</f>
        <v>0</v>
      </c>
      <c r="V85" s="19">
        <f>'Gross Plant'!X85-Reserve!X85</f>
        <v>0</v>
      </c>
      <c r="W85" s="19">
        <f>'Gross Plant'!Y85-Reserve!Y85</f>
        <v>0</v>
      </c>
      <c r="X85" s="19">
        <f>'Gross Plant'!Z85-Reserve!Z85</f>
        <v>0</v>
      </c>
      <c r="Y85" s="19">
        <f>'Gross Plant'!AA85-Reserve!AA85</f>
        <v>0</v>
      </c>
      <c r="Z85" s="19">
        <f>'Gross Plant'!AB85-Reserve!AB85</f>
        <v>0</v>
      </c>
      <c r="AA85" s="19">
        <f>'Gross Plant'!AC85-Reserve!AC85</f>
        <v>0</v>
      </c>
      <c r="AB85" s="19">
        <f>'Gross Plant'!AD85-Reserve!AD85</f>
        <v>0</v>
      </c>
      <c r="AC85" s="19">
        <f>'Gross Plant'!AE85-Reserve!AE85</f>
        <v>0</v>
      </c>
      <c r="AD85" s="19">
        <f>'Gross Plant'!AF85-Reserve!AF85</f>
        <v>0</v>
      </c>
    </row>
    <row r="86" spans="1:30">
      <c r="B86" t="s">
        <v>77</v>
      </c>
      <c r="C86" s="19">
        <f>'Gross Plant'!E86-Reserve!E86</f>
        <v>0</v>
      </c>
      <c r="D86" s="19">
        <f>'Gross Plant'!F86-Reserve!F86</f>
        <v>0</v>
      </c>
      <c r="E86" s="19">
        <f>'Gross Plant'!G86-Reserve!G86</f>
        <v>0</v>
      </c>
      <c r="F86" s="19">
        <f>'Gross Plant'!H86-Reserve!H86</f>
        <v>0</v>
      </c>
      <c r="G86" s="19">
        <f>'Gross Plant'!I86-Reserve!I86</f>
        <v>0</v>
      </c>
      <c r="H86" s="19">
        <f>'Gross Plant'!J86-Reserve!J86</f>
        <v>0</v>
      </c>
      <c r="I86" s="19">
        <f>'Gross Plant'!K86-Reserve!K86</f>
        <v>0</v>
      </c>
      <c r="J86" s="19">
        <f>'Gross Plant'!L86-Reserve!L86</f>
        <v>0</v>
      </c>
      <c r="K86" s="19">
        <f>'Gross Plant'!M86-Reserve!M86</f>
        <v>0</v>
      </c>
      <c r="L86" s="19">
        <f>'Gross Plant'!N86-Reserve!N86</f>
        <v>0</v>
      </c>
      <c r="M86" s="19">
        <f>'Gross Plant'!O86-Reserve!O86</f>
        <v>0</v>
      </c>
      <c r="N86" s="19">
        <f>'Gross Plant'!P86-Reserve!P86</f>
        <v>0</v>
      </c>
      <c r="O86" s="19">
        <f>'Gross Plant'!Q86-Reserve!Q86</f>
        <v>0</v>
      </c>
      <c r="P86" s="19">
        <f>'Gross Plant'!R86-Reserve!R86</f>
        <v>0</v>
      </c>
      <c r="Q86" s="20">
        <f>'Gross Plant'!S86-Reserve!S86</f>
        <v>0</v>
      </c>
      <c r="R86" s="19">
        <f>'Gross Plant'!T86-Reserve!T86</f>
        <v>0</v>
      </c>
      <c r="S86" s="19">
        <f>'Gross Plant'!U86-Reserve!U86</f>
        <v>0</v>
      </c>
      <c r="T86" s="19">
        <f>'Gross Plant'!V86-Reserve!V86</f>
        <v>0</v>
      </c>
      <c r="U86" s="19">
        <f>'Gross Plant'!W86-Reserve!W86</f>
        <v>0</v>
      </c>
      <c r="V86" s="19">
        <f>'Gross Plant'!X86-Reserve!X86</f>
        <v>0</v>
      </c>
      <c r="W86" s="19">
        <f>'Gross Plant'!Y86-Reserve!Y86</f>
        <v>0</v>
      </c>
      <c r="X86" s="19">
        <f>'Gross Plant'!Z86-Reserve!Z86</f>
        <v>0</v>
      </c>
      <c r="Y86" s="19">
        <f>'Gross Plant'!AA86-Reserve!AA86</f>
        <v>0</v>
      </c>
      <c r="Z86" s="19">
        <f>'Gross Plant'!AB86-Reserve!AB86</f>
        <v>0</v>
      </c>
      <c r="AA86" s="19">
        <f>'Gross Plant'!AC86-Reserve!AC86</f>
        <v>0</v>
      </c>
      <c r="AB86" s="19">
        <f>'Gross Plant'!AD86-Reserve!AD86</f>
        <v>0</v>
      </c>
      <c r="AC86" s="19">
        <f>'Gross Plant'!AE86-Reserve!AE86</f>
        <v>0</v>
      </c>
      <c r="AD86" s="19">
        <f>'Gross Plant'!AF86-Reserve!AF86</f>
        <v>0</v>
      </c>
    </row>
    <row r="87" spans="1:30">
      <c r="B87" t="s">
        <v>78</v>
      </c>
      <c r="C87" s="19">
        <f>'Gross Plant'!E87-Reserve!E87</f>
        <v>28968.38</v>
      </c>
      <c r="D87" s="19">
        <f>'Gross Plant'!F87-Reserve!F87</f>
        <v>28968.38</v>
      </c>
      <c r="E87" s="19">
        <f>'Gross Plant'!G87-Reserve!G87</f>
        <v>28968.38</v>
      </c>
      <c r="F87" s="19">
        <f>'Gross Plant'!H87-Reserve!H87</f>
        <v>28968.38</v>
      </c>
      <c r="G87" s="19">
        <f>'Gross Plant'!I87-Reserve!I87</f>
        <v>28968.38</v>
      </c>
      <c r="H87" s="19">
        <f>'Gross Plant'!J87-Reserve!J87</f>
        <v>28968.38</v>
      </c>
      <c r="I87" s="19">
        <f>'Gross Plant'!K87-Reserve!K87</f>
        <v>28968.38</v>
      </c>
      <c r="J87" s="19">
        <f>'Gross Plant'!L87-Reserve!L87</f>
        <v>28968.38</v>
      </c>
      <c r="K87" s="19">
        <f>'Gross Plant'!M87-Reserve!M87</f>
        <v>28968.38</v>
      </c>
      <c r="L87" s="19">
        <f>'Gross Plant'!N87-Reserve!N87</f>
        <v>28968.38</v>
      </c>
      <c r="M87" s="19">
        <f>'Gross Plant'!O87-Reserve!O87</f>
        <v>28968.38</v>
      </c>
      <c r="N87" s="19">
        <f>'Gross Plant'!P87-Reserve!P87</f>
        <v>28968.38</v>
      </c>
      <c r="O87" s="19">
        <f>'Gross Plant'!Q87-Reserve!Q87</f>
        <v>28968.38</v>
      </c>
      <c r="P87" s="19">
        <f>'Gross Plant'!R87-Reserve!R87</f>
        <v>28968.38</v>
      </c>
      <c r="Q87" s="20">
        <f>'Gross Plant'!S87-Reserve!S87</f>
        <v>28968.38</v>
      </c>
      <c r="R87" s="19">
        <f>'Gross Plant'!T87-Reserve!T87</f>
        <v>28968.38</v>
      </c>
      <c r="S87" s="19">
        <f>'Gross Plant'!U87-Reserve!U87</f>
        <v>28968.38</v>
      </c>
      <c r="T87" s="19">
        <f>'Gross Plant'!V87-Reserve!V87</f>
        <v>28968.38</v>
      </c>
      <c r="U87" s="19">
        <f>'Gross Plant'!W87-Reserve!W87</f>
        <v>28968.38</v>
      </c>
      <c r="V87" s="19">
        <f>'Gross Plant'!X87-Reserve!X87</f>
        <v>28968.38</v>
      </c>
      <c r="W87" s="19">
        <f>'Gross Plant'!Y87-Reserve!Y87</f>
        <v>28968.38</v>
      </c>
      <c r="X87" s="19">
        <f>'Gross Plant'!Z87-Reserve!Z87</f>
        <v>28968.38</v>
      </c>
      <c r="Y87" s="19">
        <f>'Gross Plant'!AA87-Reserve!AA87</f>
        <v>28968.38</v>
      </c>
      <c r="Z87" s="19">
        <f>'Gross Plant'!AB87-Reserve!AB87</f>
        <v>28968.38</v>
      </c>
      <c r="AA87" s="19">
        <f>'Gross Plant'!AC87-Reserve!AC87</f>
        <v>28968.38</v>
      </c>
      <c r="AB87" s="19">
        <f>'Gross Plant'!AD87-Reserve!AD87</f>
        <v>28968.38</v>
      </c>
      <c r="AC87" s="19">
        <f>'Gross Plant'!AE87-Reserve!AE87</f>
        <v>28968.38</v>
      </c>
      <c r="AD87" s="19">
        <f>'Gross Plant'!AF87-Reserve!AF87</f>
        <v>28968.38</v>
      </c>
    </row>
    <row r="88" spans="1:30">
      <c r="B88" t="s">
        <v>79</v>
      </c>
      <c r="C88" s="19">
        <f>'Gross Plant'!E88-Reserve!E88</f>
        <v>-1537.6</v>
      </c>
      <c r="D88" s="19">
        <f>'Gross Plant'!F88-Reserve!F88</f>
        <v>-1543.3899999999999</v>
      </c>
      <c r="E88" s="19">
        <f>'Gross Plant'!G88-Reserve!G88</f>
        <v>-1549.1799999999998</v>
      </c>
      <c r="F88" s="19">
        <f>'Gross Plant'!H88-Reserve!H88</f>
        <v>-1554.9699999999998</v>
      </c>
      <c r="G88" s="19">
        <f>'Gross Plant'!I88-Reserve!I88</f>
        <v>-1560.7599999999998</v>
      </c>
      <c r="H88" s="19">
        <f>'Gross Plant'!J88-Reserve!J88</f>
        <v>-1566.5499999999997</v>
      </c>
      <c r="I88" s="19">
        <f>'Gross Plant'!K88-Reserve!K88</f>
        <v>-1572.3399999999997</v>
      </c>
      <c r="J88" s="19">
        <f>'Gross Plant'!L88-Reserve!L88</f>
        <v>-1572.3399999999997</v>
      </c>
      <c r="K88" s="19">
        <f>'Gross Plant'!M88-Reserve!M88</f>
        <v>-1572.3399999999997</v>
      </c>
      <c r="L88" s="19">
        <f>'Gross Plant'!N88-Reserve!N88</f>
        <v>-1572.3399999999997</v>
      </c>
      <c r="M88" s="19">
        <f>'Gross Plant'!O88-Reserve!O88</f>
        <v>-1572.3399999999997</v>
      </c>
      <c r="N88" s="19">
        <f>'Gross Plant'!P88-Reserve!P88</f>
        <v>-1572.3399999999997</v>
      </c>
      <c r="O88" s="19">
        <f>'Gross Plant'!Q88-Reserve!Q88</f>
        <v>-1572.3399999999997</v>
      </c>
      <c r="P88" s="19">
        <f>'Gross Plant'!R88-Reserve!R88</f>
        <v>-1572.3399999999997</v>
      </c>
      <c r="Q88" s="20">
        <f>'Gross Plant'!S88-Reserve!S88</f>
        <v>-1572.3399999999997</v>
      </c>
      <c r="R88" s="19">
        <f>'Gross Plant'!T88-Reserve!T88</f>
        <v>-1572.3399999999997</v>
      </c>
      <c r="S88" s="19">
        <f>'Gross Plant'!U88-Reserve!U88</f>
        <v>-1572.3399999999997</v>
      </c>
      <c r="T88" s="19">
        <f>'Gross Plant'!V88-Reserve!V88</f>
        <v>-1572.3399999999997</v>
      </c>
      <c r="U88" s="19">
        <f>'Gross Plant'!W88-Reserve!W88</f>
        <v>-1572.3399999999997</v>
      </c>
      <c r="V88" s="19">
        <f>'Gross Plant'!X88-Reserve!X88</f>
        <v>-1572.3399999999997</v>
      </c>
      <c r="W88" s="19">
        <f>'Gross Plant'!Y88-Reserve!Y88</f>
        <v>-1572.3399999999997</v>
      </c>
      <c r="X88" s="19">
        <f>'Gross Plant'!Z88-Reserve!Z88</f>
        <v>-1572.3399999999997</v>
      </c>
      <c r="Y88" s="19">
        <f>'Gross Plant'!AA88-Reserve!AA88</f>
        <v>-1572.3399999999997</v>
      </c>
      <c r="Z88" s="19">
        <f>'Gross Plant'!AB88-Reserve!AB88</f>
        <v>-1572.3399999999997</v>
      </c>
      <c r="AA88" s="19">
        <f>'Gross Plant'!AC88-Reserve!AC88</f>
        <v>-1572.3399999999997</v>
      </c>
      <c r="AB88" s="19">
        <f>'Gross Plant'!AD88-Reserve!AD88</f>
        <v>-1572.3399999999997</v>
      </c>
      <c r="AC88" s="19">
        <f>'Gross Plant'!AE88-Reserve!AE88</f>
        <v>-1572.3399999999997</v>
      </c>
      <c r="AD88" s="19">
        <f>'Gross Plant'!AF88-Reserve!AF88</f>
        <v>-1572.3399999999997</v>
      </c>
    </row>
    <row r="89" spans="1:30">
      <c r="B89" t="s">
        <v>80</v>
      </c>
      <c r="C89" s="19">
        <f>'Gross Plant'!E89-Reserve!E89</f>
        <v>261126.69</v>
      </c>
      <c r="D89" s="19">
        <f>'Gross Plant'!F89-Reserve!F89</f>
        <v>261126.69</v>
      </c>
      <c r="E89" s="19">
        <f>'Gross Plant'!G89-Reserve!G89</f>
        <v>261126.69</v>
      </c>
      <c r="F89" s="19">
        <f>'Gross Plant'!H89-Reserve!H89</f>
        <v>261126.69</v>
      </c>
      <c r="G89" s="19">
        <f>'Gross Plant'!I89-Reserve!I89</f>
        <v>261126.69</v>
      </c>
      <c r="H89" s="19">
        <f>'Gross Plant'!J89-Reserve!J89</f>
        <v>261126.69</v>
      </c>
      <c r="I89" s="19">
        <f>'Gross Plant'!K89-Reserve!K89</f>
        <v>261126.69</v>
      </c>
      <c r="J89" s="19">
        <f>'Gross Plant'!L89-Reserve!L89</f>
        <v>261126.69</v>
      </c>
      <c r="K89" s="19">
        <f>'Gross Plant'!M89-Reserve!M89</f>
        <v>261126.69</v>
      </c>
      <c r="L89" s="19">
        <f>'Gross Plant'!N89-Reserve!N89</f>
        <v>261126.69</v>
      </c>
      <c r="M89" s="19">
        <f>'Gross Plant'!O89-Reserve!O89</f>
        <v>261126.69</v>
      </c>
      <c r="N89" s="19">
        <f>'Gross Plant'!P89-Reserve!P89</f>
        <v>261126.69</v>
      </c>
      <c r="O89" s="19">
        <f>'Gross Plant'!Q89-Reserve!Q89</f>
        <v>261126.69</v>
      </c>
      <c r="P89" s="19">
        <f>'Gross Plant'!R89-Reserve!R89</f>
        <v>261126.69</v>
      </c>
      <c r="Q89" s="20">
        <f>'Gross Plant'!S89-Reserve!S89</f>
        <v>261126.69</v>
      </c>
      <c r="R89" s="19">
        <f>'Gross Plant'!T89-Reserve!T89</f>
        <v>261126.69</v>
      </c>
      <c r="S89" s="19">
        <f>'Gross Plant'!U89-Reserve!U89</f>
        <v>261126.69</v>
      </c>
      <c r="T89" s="19">
        <f>'Gross Plant'!V89-Reserve!V89</f>
        <v>261126.69</v>
      </c>
      <c r="U89" s="19">
        <f>'Gross Plant'!W89-Reserve!W89</f>
        <v>261126.69</v>
      </c>
      <c r="V89" s="19">
        <f>'Gross Plant'!X89-Reserve!X89</f>
        <v>261126.69</v>
      </c>
      <c r="W89" s="19">
        <f>'Gross Plant'!Y89-Reserve!Y89</f>
        <v>261126.69</v>
      </c>
      <c r="X89" s="19">
        <f>'Gross Plant'!Z89-Reserve!Z89</f>
        <v>261126.69</v>
      </c>
      <c r="Y89" s="19">
        <f>'Gross Plant'!AA89-Reserve!AA89</f>
        <v>261126.69</v>
      </c>
      <c r="Z89" s="19">
        <f>'Gross Plant'!AB89-Reserve!AB89</f>
        <v>261126.69</v>
      </c>
      <c r="AA89" s="19">
        <f>'Gross Plant'!AC89-Reserve!AC89</f>
        <v>261126.69</v>
      </c>
      <c r="AB89" s="19">
        <f>'Gross Plant'!AD89-Reserve!AD89</f>
        <v>261126.69</v>
      </c>
      <c r="AC89" s="19">
        <f>'Gross Plant'!AE89-Reserve!AE89</f>
        <v>261126.69</v>
      </c>
      <c r="AD89" s="19">
        <f>'Gross Plant'!AF89-Reserve!AF89</f>
        <v>261126.69</v>
      </c>
    </row>
    <row r="90" spans="1:30">
      <c r="B90" t="s">
        <v>81</v>
      </c>
      <c r="C90" s="19">
        <f>'Gross Plant'!E90-Reserve!E90</f>
        <v>-738.63000000000011</v>
      </c>
      <c r="D90" s="19">
        <f>'Gross Plant'!F90-Reserve!F90</f>
        <v>-738.63000000000011</v>
      </c>
      <c r="E90" s="19">
        <f>'Gross Plant'!G90-Reserve!G90</f>
        <v>-738.63000000000011</v>
      </c>
      <c r="F90" s="19">
        <f>'Gross Plant'!H90-Reserve!H90</f>
        <v>-738.63000000000011</v>
      </c>
      <c r="G90" s="19">
        <f>'Gross Plant'!I90-Reserve!I90</f>
        <v>-738.63000000000011</v>
      </c>
      <c r="H90" s="19">
        <f>'Gross Plant'!J90-Reserve!J90</f>
        <v>-738.63000000000011</v>
      </c>
      <c r="I90" s="19">
        <f>'Gross Plant'!K90-Reserve!K90</f>
        <v>-738.63000000000011</v>
      </c>
      <c r="J90" s="19">
        <f>'Gross Plant'!L90-Reserve!L90</f>
        <v>-738.63000000000011</v>
      </c>
      <c r="K90" s="19">
        <f>'Gross Plant'!M90-Reserve!M90</f>
        <v>-738.63000000000011</v>
      </c>
      <c r="L90" s="19">
        <f>'Gross Plant'!N90-Reserve!N90</f>
        <v>-738.63000000000011</v>
      </c>
      <c r="M90" s="19">
        <f>'Gross Plant'!O90-Reserve!O90</f>
        <v>-738.63000000000011</v>
      </c>
      <c r="N90" s="19">
        <f>'Gross Plant'!P90-Reserve!P90</f>
        <v>-738.63000000000011</v>
      </c>
      <c r="O90" s="19">
        <f>'Gross Plant'!Q90-Reserve!Q90</f>
        <v>-738.63000000000011</v>
      </c>
      <c r="P90" s="19">
        <f>'Gross Plant'!R90-Reserve!R90</f>
        <v>-738.63000000000011</v>
      </c>
      <c r="Q90" s="20">
        <f>'Gross Plant'!S90-Reserve!S90</f>
        <v>-738.63000000000011</v>
      </c>
      <c r="R90" s="19">
        <f>'Gross Plant'!T90-Reserve!T90</f>
        <v>-738.63000000000011</v>
      </c>
      <c r="S90" s="19">
        <f>'Gross Plant'!U90-Reserve!U90</f>
        <v>-738.63000000000011</v>
      </c>
      <c r="T90" s="19">
        <f>'Gross Plant'!V90-Reserve!V90</f>
        <v>-738.63000000000011</v>
      </c>
      <c r="U90" s="19">
        <f>'Gross Plant'!W90-Reserve!W90</f>
        <v>-738.63000000000011</v>
      </c>
      <c r="V90" s="19">
        <f>'Gross Plant'!X90-Reserve!X90</f>
        <v>-738.63000000000011</v>
      </c>
      <c r="W90" s="19">
        <f>'Gross Plant'!Y90-Reserve!Y90</f>
        <v>-738.63000000000011</v>
      </c>
      <c r="X90" s="19">
        <f>'Gross Plant'!Z90-Reserve!Z90</f>
        <v>-738.63000000000011</v>
      </c>
      <c r="Y90" s="19">
        <f>'Gross Plant'!AA90-Reserve!AA90</f>
        <v>-738.63000000000011</v>
      </c>
      <c r="Z90" s="19">
        <f>'Gross Plant'!AB90-Reserve!AB90</f>
        <v>-738.63000000000011</v>
      </c>
      <c r="AA90" s="19">
        <f>'Gross Plant'!AC90-Reserve!AC90</f>
        <v>-738.63000000000011</v>
      </c>
      <c r="AB90" s="19">
        <f>'Gross Plant'!AD90-Reserve!AD90</f>
        <v>-738.63000000000011</v>
      </c>
      <c r="AC90" s="19">
        <f>'Gross Plant'!AE90-Reserve!AE90</f>
        <v>-738.63000000000011</v>
      </c>
      <c r="AD90" s="19">
        <f>'Gross Plant'!AF90-Reserve!AF90</f>
        <v>-738.63000000000011</v>
      </c>
    </row>
    <row r="91" spans="1:30">
      <c r="B91" t="s">
        <v>82</v>
      </c>
      <c r="C91" s="19">
        <f>'Gross Plant'!E91-Reserve!E91</f>
        <v>12937.419999999998</v>
      </c>
      <c r="D91" s="19">
        <f>'Gross Plant'!F91-Reserve!F91</f>
        <v>12912.64</v>
      </c>
      <c r="E91" s="19">
        <f>'Gross Plant'!G91-Reserve!G91</f>
        <v>12887.859999999999</v>
      </c>
      <c r="F91" s="19">
        <f>'Gross Plant'!H91-Reserve!H91</f>
        <v>12863.079999999998</v>
      </c>
      <c r="G91" s="19">
        <f>'Gross Plant'!I91-Reserve!I91</f>
        <v>12838.3</v>
      </c>
      <c r="H91" s="19">
        <f>'Gross Plant'!J91-Reserve!J91</f>
        <v>12813.52</v>
      </c>
      <c r="I91" s="19">
        <f>'Gross Plant'!K91-Reserve!K91</f>
        <v>12788.74</v>
      </c>
      <c r="J91" s="19">
        <f>'Gross Plant'!L91-Reserve!L91</f>
        <v>12763.955937166666</v>
      </c>
      <c r="K91" s="19">
        <f>'Gross Plant'!M91-Reserve!M91</f>
        <v>12739.171874333333</v>
      </c>
      <c r="L91" s="19">
        <f>'Gross Plant'!N91-Reserve!N91</f>
        <v>12714.387811500001</v>
      </c>
      <c r="M91" s="19">
        <f>'Gross Plant'!O91-Reserve!O91</f>
        <v>12689.603748666666</v>
      </c>
      <c r="N91" s="19">
        <f>'Gross Plant'!P91-Reserve!P91</f>
        <v>12664.819685833332</v>
      </c>
      <c r="O91" s="19">
        <f>'Gross Plant'!Q91-Reserve!Q91</f>
        <v>12640.035623</v>
      </c>
      <c r="P91" s="19">
        <f>'Gross Plant'!R91-Reserve!R91</f>
        <v>12615.251560166667</v>
      </c>
      <c r="Q91" s="20">
        <f>'Gross Plant'!S91-Reserve!S91</f>
        <v>12590.467497333333</v>
      </c>
      <c r="R91" s="19">
        <f>'Gross Plant'!T91-Reserve!T91</f>
        <v>12565.683434499999</v>
      </c>
      <c r="S91" s="19">
        <f>'Gross Plant'!U91-Reserve!U91</f>
        <v>12540.750070083333</v>
      </c>
      <c r="T91" s="19">
        <f>'Gross Plant'!V91-Reserve!V91</f>
        <v>12515.816705666668</v>
      </c>
      <c r="U91" s="19">
        <f>'Gross Plant'!W91-Reserve!W91</f>
        <v>12490.883341250001</v>
      </c>
      <c r="V91" s="19">
        <f>'Gross Plant'!X91-Reserve!X91</f>
        <v>12465.949976833333</v>
      </c>
      <c r="W91" s="19">
        <f>'Gross Plant'!Y91-Reserve!Y91</f>
        <v>12441.016612416668</v>
      </c>
      <c r="X91" s="19">
        <f>'Gross Plant'!Z91-Reserve!Z91</f>
        <v>12416.083248000003</v>
      </c>
      <c r="Y91" s="19">
        <f>'Gross Plant'!AA91-Reserve!AA91</f>
        <v>12391.149883583335</v>
      </c>
      <c r="Z91" s="19">
        <f>'Gross Plant'!AB91-Reserve!AB91</f>
        <v>12366.216519166668</v>
      </c>
      <c r="AA91" s="19">
        <f>'Gross Plant'!AC91-Reserve!AC91</f>
        <v>12341.283154750003</v>
      </c>
      <c r="AB91" s="19">
        <f>'Gross Plant'!AD91-Reserve!AD91</f>
        <v>12316.349790333337</v>
      </c>
      <c r="AC91" s="19">
        <f>'Gross Plant'!AE91-Reserve!AE91</f>
        <v>12291.41642591667</v>
      </c>
      <c r="AD91" s="19">
        <f>'Gross Plant'!AF91-Reserve!AF91</f>
        <v>12266.483061500003</v>
      </c>
    </row>
    <row r="92" spans="1:30">
      <c r="B92" t="s">
        <v>83</v>
      </c>
      <c r="C92" s="19">
        <f>'Gross Plant'!E92-Reserve!E92</f>
        <v>46511.849999999991</v>
      </c>
      <c r="D92" s="19">
        <f>'Gross Plant'!F92-Reserve!F92</f>
        <v>46367.529999999984</v>
      </c>
      <c r="E92" s="19">
        <f>'Gross Plant'!G92-Reserve!G92</f>
        <v>46223.209999999977</v>
      </c>
      <c r="F92" s="19">
        <f>'Gross Plant'!H92-Reserve!H92</f>
        <v>46078.88999999997</v>
      </c>
      <c r="G92" s="19">
        <f>'Gross Plant'!I92-Reserve!I92</f>
        <v>45934.569999999963</v>
      </c>
      <c r="H92" s="19">
        <f>'Gross Plant'!J92-Reserve!J92</f>
        <v>45790.249999999956</v>
      </c>
      <c r="I92" s="19">
        <f>'Gross Plant'!K92-Reserve!K92</f>
        <v>45645.929999999949</v>
      </c>
      <c r="J92" s="19">
        <f>'Gross Plant'!L92-Reserve!L92</f>
        <v>45501.608942499952</v>
      </c>
      <c r="K92" s="19">
        <f>'Gross Plant'!M92-Reserve!M92</f>
        <v>45357.287884999954</v>
      </c>
      <c r="L92" s="19">
        <f>'Gross Plant'!N92-Reserve!N92</f>
        <v>45212.966827499957</v>
      </c>
      <c r="M92" s="19">
        <f>'Gross Plant'!O92-Reserve!O92</f>
        <v>45068.645769999959</v>
      </c>
      <c r="N92" s="19">
        <f>'Gross Plant'!P92-Reserve!P92</f>
        <v>44924.324712499962</v>
      </c>
      <c r="O92" s="19">
        <f>'Gross Plant'!Q92-Reserve!Q92</f>
        <v>44780.003654999964</v>
      </c>
      <c r="P92" s="19">
        <f>'Gross Plant'!R92-Reserve!R92</f>
        <v>44635.682597499967</v>
      </c>
      <c r="Q92" s="20">
        <f>'Gross Plant'!S92-Reserve!S92</f>
        <v>44491.361539999969</v>
      </c>
      <c r="R92" s="19">
        <f>'Gross Plant'!T92-Reserve!T92</f>
        <v>44347.040482499971</v>
      </c>
      <c r="S92" s="19">
        <f>'Gross Plant'!U92-Reserve!U92</f>
        <v>44186.116117499972</v>
      </c>
      <c r="T92" s="19">
        <f>'Gross Plant'!V92-Reserve!V92</f>
        <v>44025.191752499974</v>
      </c>
      <c r="U92" s="19">
        <f>'Gross Plant'!W92-Reserve!W92</f>
        <v>43864.267387499975</v>
      </c>
      <c r="V92" s="19">
        <f>'Gross Plant'!X92-Reserve!X92</f>
        <v>43703.343022499976</v>
      </c>
      <c r="W92" s="19">
        <f>'Gross Plant'!Y92-Reserve!Y92</f>
        <v>43542.418657499977</v>
      </c>
      <c r="X92" s="19">
        <f>'Gross Plant'!Z92-Reserve!Z92</f>
        <v>43381.494292499978</v>
      </c>
      <c r="Y92" s="19">
        <f>'Gross Plant'!AA92-Reserve!AA92</f>
        <v>43220.569927499979</v>
      </c>
      <c r="Z92" s="19">
        <f>'Gross Plant'!AB92-Reserve!AB92</f>
        <v>43059.64556249998</v>
      </c>
      <c r="AA92" s="19">
        <f>'Gross Plant'!AC92-Reserve!AC92</f>
        <v>42898.721197499981</v>
      </c>
      <c r="AB92" s="19">
        <f>'Gross Plant'!AD92-Reserve!AD92</f>
        <v>42737.796832499982</v>
      </c>
      <c r="AC92" s="19">
        <f>'Gross Plant'!AE92-Reserve!AE92</f>
        <v>42576.872467499983</v>
      </c>
      <c r="AD92" s="19">
        <f>'Gross Plant'!AF92-Reserve!AF92</f>
        <v>42415.948102499984</v>
      </c>
    </row>
    <row r="93" spans="1:30">
      <c r="B93" t="s">
        <v>84</v>
      </c>
      <c r="C93" s="19">
        <f>'Gross Plant'!E93-Reserve!E93</f>
        <v>3392.4500000000007</v>
      </c>
      <c r="D93" s="19">
        <f>'Gross Plant'!F93-Reserve!F93</f>
        <v>3378.9599999999991</v>
      </c>
      <c r="E93" s="19">
        <f>'Gross Plant'!G93-Reserve!G93</f>
        <v>3365.4699999999975</v>
      </c>
      <c r="F93" s="19">
        <f>'Gross Plant'!H93-Reserve!H93</f>
        <v>3351.9799999999959</v>
      </c>
      <c r="G93" s="19">
        <f>'Gross Plant'!I93-Reserve!I93</f>
        <v>3338.4899999999943</v>
      </c>
      <c r="H93" s="19">
        <f>'Gross Plant'!J93-Reserve!J93</f>
        <v>3324.9999999999927</v>
      </c>
      <c r="I93" s="19">
        <f>'Gross Plant'!K93-Reserve!K93</f>
        <v>3311.5099999999911</v>
      </c>
      <c r="J93" s="19">
        <f>'Gross Plant'!L93-Reserve!L93</f>
        <v>3298.0126116666579</v>
      </c>
      <c r="K93" s="19">
        <f>'Gross Plant'!M93-Reserve!M93</f>
        <v>3284.5152233333247</v>
      </c>
      <c r="L93" s="19">
        <f>'Gross Plant'!N93-Reserve!N93</f>
        <v>3271.0178349999915</v>
      </c>
      <c r="M93" s="19">
        <f>'Gross Plant'!O93-Reserve!O93</f>
        <v>3257.5204466666582</v>
      </c>
      <c r="N93" s="19">
        <f>'Gross Plant'!P93-Reserve!P93</f>
        <v>3244.023058333325</v>
      </c>
      <c r="O93" s="19">
        <f>'Gross Plant'!Q93-Reserve!Q93</f>
        <v>3230.5256699999918</v>
      </c>
      <c r="P93" s="19">
        <f>'Gross Plant'!R93-Reserve!R93</f>
        <v>3217.0282816666586</v>
      </c>
      <c r="Q93" s="20">
        <f>'Gross Plant'!S93-Reserve!S93</f>
        <v>3203.5308933333254</v>
      </c>
      <c r="R93" s="19">
        <f>'Gross Plant'!T93-Reserve!T93</f>
        <v>3190.0335049999921</v>
      </c>
      <c r="S93" s="19">
        <f>'Gross Plant'!U93-Reserve!U93</f>
        <v>3172.2940803333258</v>
      </c>
      <c r="T93" s="19">
        <f>'Gross Plant'!V93-Reserve!V93</f>
        <v>3154.5546556666595</v>
      </c>
      <c r="U93" s="19">
        <f>'Gross Plant'!W93-Reserve!W93</f>
        <v>3136.8152309999932</v>
      </c>
      <c r="V93" s="19">
        <f>'Gross Plant'!X93-Reserve!X93</f>
        <v>3119.0758063333269</v>
      </c>
      <c r="W93" s="19">
        <f>'Gross Plant'!Y93-Reserve!Y93</f>
        <v>3101.3363816666606</v>
      </c>
      <c r="X93" s="19">
        <f>'Gross Plant'!Z93-Reserve!Z93</f>
        <v>3083.5969569999943</v>
      </c>
      <c r="Y93" s="19">
        <f>'Gross Plant'!AA93-Reserve!AA93</f>
        <v>3065.857532333328</v>
      </c>
      <c r="Z93" s="19">
        <f>'Gross Plant'!AB93-Reserve!AB93</f>
        <v>3048.1181076666617</v>
      </c>
      <c r="AA93" s="19">
        <f>'Gross Plant'!AC93-Reserve!AC93</f>
        <v>3030.3786829999954</v>
      </c>
      <c r="AB93" s="19">
        <f>'Gross Plant'!AD93-Reserve!AD93</f>
        <v>3012.6392583333291</v>
      </c>
      <c r="AC93" s="19">
        <f>'Gross Plant'!AE93-Reserve!AE93</f>
        <v>2994.8998336666627</v>
      </c>
      <c r="AD93" s="19">
        <f>'Gross Plant'!AF93-Reserve!AF93</f>
        <v>2977.1604089999964</v>
      </c>
    </row>
    <row r="94" spans="1:30">
      <c r="B94" t="s">
        <v>85</v>
      </c>
      <c r="C94" s="19">
        <f>'Gross Plant'!E94-Reserve!E94</f>
        <v>44137.569999999992</v>
      </c>
      <c r="D94" s="19">
        <f>'Gross Plant'!F94-Reserve!F94</f>
        <v>44002.42</v>
      </c>
      <c r="E94" s="19">
        <f>'Gross Plant'!G94-Reserve!G94</f>
        <v>43867.270000000004</v>
      </c>
      <c r="F94" s="19">
        <f>'Gross Plant'!H94-Reserve!H94</f>
        <v>43732.12000000001</v>
      </c>
      <c r="G94" s="19">
        <f>'Gross Plant'!I94-Reserve!I94</f>
        <v>43596.970000000016</v>
      </c>
      <c r="H94" s="19">
        <f>'Gross Plant'!J94-Reserve!J94</f>
        <v>43461.820000000022</v>
      </c>
      <c r="I94" s="19">
        <f>'Gross Plant'!K94-Reserve!K94</f>
        <v>43326.670000000027</v>
      </c>
      <c r="J94" s="19">
        <f>'Gross Plant'!L94-Reserve!L94</f>
        <v>43191.518178833358</v>
      </c>
      <c r="K94" s="19">
        <f>'Gross Plant'!M94-Reserve!M94</f>
        <v>43056.366357666688</v>
      </c>
      <c r="L94" s="19">
        <f>'Gross Plant'!N94-Reserve!N94</f>
        <v>42921.214536500018</v>
      </c>
      <c r="M94" s="19">
        <f>'Gross Plant'!O94-Reserve!O94</f>
        <v>42786.062715333348</v>
      </c>
      <c r="N94" s="19">
        <f>'Gross Plant'!P94-Reserve!P94</f>
        <v>42650.910894166678</v>
      </c>
      <c r="O94" s="19">
        <f>'Gross Plant'!Q94-Reserve!Q94</f>
        <v>42515.759073000008</v>
      </c>
      <c r="P94" s="19">
        <f>'Gross Plant'!R94-Reserve!R94</f>
        <v>42380.607251833339</v>
      </c>
      <c r="Q94" s="20">
        <f>'Gross Plant'!S94-Reserve!S94</f>
        <v>42245.455430666669</v>
      </c>
      <c r="R94" s="19">
        <f>'Gross Plant'!T94-Reserve!T94</f>
        <v>42110.303609499999</v>
      </c>
      <c r="S94" s="19">
        <f>'Gross Plant'!U94-Reserve!U94</f>
        <v>41961.407535333332</v>
      </c>
      <c r="T94" s="19">
        <f>'Gross Plant'!V94-Reserve!V94</f>
        <v>41812.511461166665</v>
      </c>
      <c r="U94" s="19">
        <f>'Gross Plant'!W94-Reserve!W94</f>
        <v>41663.615386999998</v>
      </c>
      <c r="V94" s="19">
        <f>'Gross Plant'!X94-Reserve!X94</f>
        <v>41514.719312833331</v>
      </c>
      <c r="W94" s="19">
        <f>'Gross Plant'!Y94-Reserve!Y94</f>
        <v>41365.823238666664</v>
      </c>
      <c r="X94" s="19">
        <f>'Gross Plant'!Z94-Reserve!Z94</f>
        <v>41216.927164499997</v>
      </c>
      <c r="Y94" s="19">
        <f>'Gross Plant'!AA94-Reserve!AA94</f>
        <v>41068.03109033333</v>
      </c>
      <c r="Z94" s="19">
        <f>'Gross Plant'!AB94-Reserve!AB94</f>
        <v>40919.135016166663</v>
      </c>
      <c r="AA94" s="19">
        <f>'Gross Plant'!AC94-Reserve!AC94</f>
        <v>40770.238941999996</v>
      </c>
      <c r="AB94" s="19">
        <f>'Gross Plant'!AD94-Reserve!AD94</f>
        <v>40621.342867833329</v>
      </c>
      <c r="AC94" s="19">
        <f>'Gross Plant'!AE94-Reserve!AE94</f>
        <v>40472.446793666662</v>
      </c>
      <c r="AD94" s="19">
        <f>'Gross Plant'!AF94-Reserve!AF94</f>
        <v>40323.550719499995</v>
      </c>
    </row>
    <row r="95" spans="1:30">
      <c r="B95" t="s">
        <v>86</v>
      </c>
      <c r="C95" s="19">
        <f>'Gross Plant'!E95-Reserve!E95</f>
        <v>5107366.28</v>
      </c>
      <c r="D95" s="19">
        <f>'Gross Plant'!F95-Reserve!F95</f>
        <v>5098120.6900000004</v>
      </c>
      <c r="E95" s="19">
        <f>'Gross Plant'!G95-Reserve!G95</f>
        <v>5088875.1000000006</v>
      </c>
      <c r="F95" s="19">
        <f>'Gross Plant'!H95-Reserve!H95</f>
        <v>5079629.51</v>
      </c>
      <c r="G95" s="19">
        <f>'Gross Plant'!I95-Reserve!I95</f>
        <v>5070383.92</v>
      </c>
      <c r="H95" s="19">
        <f>'Gross Plant'!J95-Reserve!J95</f>
        <v>5061138.33</v>
      </c>
      <c r="I95" s="19">
        <f>'Gross Plant'!K95-Reserve!K95</f>
        <v>5828682.3000000007</v>
      </c>
      <c r="J95" s="19">
        <f>'Gross Plant'!L95-Reserve!L95</f>
        <v>6166907.0763825262</v>
      </c>
      <c r="K95" s="19">
        <f>'Gross Plant'!M95-Reserve!M95</f>
        <v>6288728.3983003739</v>
      </c>
      <c r="L95" s="19">
        <f>'Gross Plant'!N95-Reserve!N95</f>
        <v>6432355.518703172</v>
      </c>
      <c r="M95" s="19">
        <f>'Gross Plant'!O95-Reserve!O95</f>
        <v>6625398.2783243405</v>
      </c>
      <c r="N95" s="19">
        <f>'Gross Plant'!P95-Reserve!P95</f>
        <v>6746427.4708539285</v>
      </c>
      <c r="O95" s="19">
        <f>'Gross Plant'!Q95-Reserve!Q95</f>
        <v>6883217.6261072233</v>
      </c>
      <c r="P95" s="19">
        <f>'Gross Plant'!R95-Reserve!R95</f>
        <v>7033250.202868876</v>
      </c>
      <c r="Q95" s="20">
        <f>'Gross Plant'!S95-Reserve!S95</f>
        <v>7196218.3972650589</v>
      </c>
      <c r="R95" s="19">
        <f>'Gross Plant'!T95-Reserve!T95</f>
        <v>7398255.1636268105</v>
      </c>
      <c r="S95" s="19">
        <f>'Gross Plant'!U95-Reserve!U95</f>
        <v>7563165.1386751402</v>
      </c>
      <c r="T95" s="19">
        <f>'Gross Plant'!V95-Reserve!V95</f>
        <v>7731250.3610788723</v>
      </c>
      <c r="U95" s="19">
        <f>'Gross Plant'!W95-Reserve!W95</f>
        <v>7849345.9603264648</v>
      </c>
      <c r="V95" s="19">
        <f>'Gross Plant'!X95-Reserve!X95</f>
        <v>8016164.2625077162</v>
      </c>
      <c r="W95" s="19">
        <f>'Gross Plant'!Y95-Reserve!Y95</f>
        <v>8029790.5759829134</v>
      </c>
      <c r="X95" s="19">
        <f>'Gross Plant'!Z95-Reserve!Z95</f>
        <v>8084168.3845192678</v>
      </c>
      <c r="Y95" s="19">
        <f>'Gross Plant'!AA95-Reserve!AA95</f>
        <v>8186263.1431487771</v>
      </c>
      <c r="Z95" s="19">
        <f>'Gross Plant'!AB95-Reserve!AB95</f>
        <v>8261011.3930691462</v>
      </c>
      <c r="AA95" s="19">
        <f>'Gross Plant'!AC95-Reserve!AC95</f>
        <v>8340109.3923763596</v>
      </c>
      <c r="AB95" s="19">
        <f>'Gross Plant'!AD95-Reserve!AD95</f>
        <v>8438868.5126378238</v>
      </c>
      <c r="AC95" s="19">
        <f>'Gross Plant'!AE95-Reserve!AE95</f>
        <v>8509155.6313145719</v>
      </c>
      <c r="AD95" s="19">
        <f>'Gross Plant'!AF95-Reserve!AF95</f>
        <v>8618755.9756923132</v>
      </c>
    </row>
    <row r="96" spans="1:30">
      <c r="B96" t="s">
        <v>87</v>
      </c>
      <c r="C96" s="19">
        <f>'Gross Plant'!E96-Reserve!E96</f>
        <v>375673.76</v>
      </c>
      <c r="D96" s="19">
        <f>'Gross Plant'!F96-Reserve!F96</f>
        <v>373647.92999999993</v>
      </c>
      <c r="E96" s="19">
        <f>'Gross Plant'!G96-Reserve!G96</f>
        <v>371622.09999999986</v>
      </c>
      <c r="F96" s="19">
        <f>'Gross Plant'!H96-Reserve!H96</f>
        <v>369596.26999999979</v>
      </c>
      <c r="G96" s="19">
        <f>'Gross Plant'!I96-Reserve!I96</f>
        <v>367570.43999999971</v>
      </c>
      <c r="H96" s="19">
        <f>'Gross Plant'!J96-Reserve!J96</f>
        <v>365544.60999999964</v>
      </c>
      <c r="I96" s="19">
        <f>'Gross Plant'!K96-Reserve!K96</f>
        <v>363518.77999999956</v>
      </c>
      <c r="J96" s="19">
        <f>'Gross Plant'!L96-Reserve!L96</f>
        <v>361492.94840649958</v>
      </c>
      <c r="K96" s="19">
        <f>'Gross Plant'!M96-Reserve!M96</f>
        <v>359467.11681299959</v>
      </c>
      <c r="L96" s="19">
        <f>'Gross Plant'!N96-Reserve!N96</f>
        <v>357441.28521949961</v>
      </c>
      <c r="M96" s="19">
        <f>'Gross Plant'!O96-Reserve!O96</f>
        <v>355415.45362599962</v>
      </c>
      <c r="N96" s="19">
        <f>'Gross Plant'!P96-Reserve!P96</f>
        <v>353389.62203249964</v>
      </c>
      <c r="O96" s="19">
        <f>'Gross Plant'!Q96-Reserve!Q96</f>
        <v>351363.79043899965</v>
      </c>
      <c r="P96" s="19">
        <f>'Gross Plant'!R96-Reserve!R96</f>
        <v>349337.95884549967</v>
      </c>
      <c r="Q96" s="20">
        <f>'Gross Plant'!S96-Reserve!S96</f>
        <v>347312.12725199969</v>
      </c>
      <c r="R96" s="19">
        <f>'Gross Plant'!T96-Reserve!T96</f>
        <v>345286.2956584997</v>
      </c>
      <c r="S96" s="19">
        <f>'Gross Plant'!U96-Reserve!U96</f>
        <v>343147.13082899968</v>
      </c>
      <c r="T96" s="19">
        <f>'Gross Plant'!V96-Reserve!V96</f>
        <v>341007.96599949966</v>
      </c>
      <c r="U96" s="19">
        <f>'Gross Plant'!W96-Reserve!W96</f>
        <v>338868.80116999964</v>
      </c>
      <c r="V96" s="19">
        <f>'Gross Plant'!X96-Reserve!X96</f>
        <v>336729.63634049962</v>
      </c>
      <c r="W96" s="19">
        <f>'Gross Plant'!Y96-Reserve!Y96</f>
        <v>334590.4715109996</v>
      </c>
      <c r="X96" s="19">
        <f>'Gross Plant'!Z96-Reserve!Z96</f>
        <v>332451.30668149958</v>
      </c>
      <c r="Y96" s="19">
        <f>'Gross Plant'!AA96-Reserve!AA96</f>
        <v>330312.14185199956</v>
      </c>
      <c r="Z96" s="19">
        <f>'Gross Plant'!AB96-Reserve!AB96</f>
        <v>328172.97702249954</v>
      </c>
      <c r="AA96" s="19">
        <f>'Gross Plant'!AC96-Reserve!AC96</f>
        <v>326033.81219299952</v>
      </c>
      <c r="AB96" s="19">
        <f>'Gross Plant'!AD96-Reserve!AD96</f>
        <v>323894.64736349951</v>
      </c>
      <c r="AC96" s="19">
        <f>'Gross Plant'!AE96-Reserve!AE96</f>
        <v>321755.48253399949</v>
      </c>
      <c r="AD96" s="19">
        <f>'Gross Plant'!AF96-Reserve!AF96</f>
        <v>319616.31770449947</v>
      </c>
    </row>
    <row r="97" spans="2:30">
      <c r="B97" t="s">
        <v>88</v>
      </c>
      <c r="C97" s="19">
        <f>'Gross Plant'!E97-Reserve!E97</f>
        <v>14077.229999999981</v>
      </c>
      <c r="D97" s="19">
        <f>'Gross Plant'!F97-Reserve!F97</f>
        <v>13850.699999999953</v>
      </c>
      <c r="E97" s="19">
        <f>'Gross Plant'!G97-Reserve!G97</f>
        <v>13624.169999999925</v>
      </c>
      <c r="F97" s="19">
        <f>'Gross Plant'!H97-Reserve!H97</f>
        <v>13397.639999999898</v>
      </c>
      <c r="G97" s="19">
        <f>'Gross Plant'!I97-Reserve!I97</f>
        <v>13171.10999999987</v>
      </c>
      <c r="H97" s="19">
        <f>'Gross Plant'!J97-Reserve!J97</f>
        <v>12944.579999999842</v>
      </c>
      <c r="I97" s="19">
        <f>'Gross Plant'!K97-Reserve!K97</f>
        <v>40682.919999999867</v>
      </c>
      <c r="J97" s="19">
        <f>'Gross Plant'!L97-Reserve!L97</f>
        <v>40461.14994133322</v>
      </c>
      <c r="K97" s="19">
        <f>'Gross Plant'!M97-Reserve!M97</f>
        <v>40239.379882666573</v>
      </c>
      <c r="L97" s="19">
        <f>'Gross Plant'!N97-Reserve!N97</f>
        <v>40017.609823999926</v>
      </c>
      <c r="M97" s="19">
        <f>'Gross Plant'!O97-Reserve!O97</f>
        <v>39795.83976533328</v>
      </c>
      <c r="N97" s="19">
        <f>'Gross Plant'!P97-Reserve!P97</f>
        <v>39574.069706666633</v>
      </c>
      <c r="O97" s="19">
        <f>'Gross Plant'!Q97-Reserve!Q97</f>
        <v>39352.299647999986</v>
      </c>
      <c r="P97" s="19">
        <f>'Gross Plant'!R97-Reserve!R97</f>
        <v>39130.529589333339</v>
      </c>
      <c r="Q97" s="20">
        <f>'Gross Plant'!S97-Reserve!S97</f>
        <v>38908.759530666692</v>
      </c>
      <c r="R97" s="19">
        <f>'Gross Plant'!T97-Reserve!T97</f>
        <v>38686.989472000045</v>
      </c>
      <c r="S97" s="19">
        <f>'Gross Plant'!U97-Reserve!U97</f>
        <v>38364.729855500045</v>
      </c>
      <c r="T97" s="19">
        <f>'Gross Plant'!V97-Reserve!V97</f>
        <v>38042.470239000046</v>
      </c>
      <c r="U97" s="19">
        <f>'Gross Plant'!W97-Reserve!W97</f>
        <v>37720.210622500046</v>
      </c>
      <c r="V97" s="19">
        <f>'Gross Plant'!X97-Reserve!X97</f>
        <v>37397.951006000047</v>
      </c>
      <c r="W97" s="19">
        <f>'Gross Plant'!Y97-Reserve!Y97</f>
        <v>37075.691389500047</v>
      </c>
      <c r="X97" s="19">
        <f>'Gross Plant'!Z97-Reserve!Z97</f>
        <v>36753.431773000048</v>
      </c>
      <c r="Y97" s="19">
        <f>'Gross Plant'!AA97-Reserve!AA97</f>
        <v>36431.172156500048</v>
      </c>
      <c r="Z97" s="19">
        <f>'Gross Plant'!AB97-Reserve!AB97</f>
        <v>36108.912540000048</v>
      </c>
      <c r="AA97" s="19">
        <f>'Gross Plant'!AC97-Reserve!AC97</f>
        <v>35786.652923500049</v>
      </c>
      <c r="AB97" s="19">
        <f>'Gross Plant'!AD97-Reserve!AD97</f>
        <v>35464.393307000049</v>
      </c>
      <c r="AC97" s="19">
        <f>'Gross Plant'!AE97-Reserve!AE97</f>
        <v>35142.13369050005</v>
      </c>
      <c r="AD97" s="19">
        <f>'Gross Plant'!AF97-Reserve!AF97</f>
        <v>34819.87407400005</v>
      </c>
    </row>
    <row r="98" spans="2:30">
      <c r="B98" t="s">
        <v>89</v>
      </c>
      <c r="C98" s="19">
        <f>'Gross Plant'!E98-Reserve!E98</f>
        <v>1065887.75</v>
      </c>
      <c r="D98" s="19">
        <f>'Gross Plant'!F98-Reserve!F98</f>
        <v>1063401.99</v>
      </c>
      <c r="E98" s="19">
        <f>'Gross Plant'!G98-Reserve!G98</f>
        <v>1060916.23</v>
      </c>
      <c r="F98" s="19">
        <f>'Gross Plant'!H98-Reserve!H98</f>
        <v>1058430.47</v>
      </c>
      <c r="G98" s="19">
        <f>'Gross Plant'!I98-Reserve!I98</f>
        <v>1055944.71</v>
      </c>
      <c r="H98" s="19">
        <f>'Gross Plant'!J98-Reserve!J98</f>
        <v>1053458.95</v>
      </c>
      <c r="I98" s="19">
        <f>'Gross Plant'!K98-Reserve!K98</f>
        <v>1050973.19</v>
      </c>
      <c r="J98" s="19">
        <f>'Gross Plant'!L98-Reserve!L98</f>
        <v>1048487.434992</v>
      </c>
      <c r="K98" s="19">
        <f>'Gross Plant'!M98-Reserve!M98</f>
        <v>1046001.679984</v>
      </c>
      <c r="L98" s="19">
        <f>'Gross Plant'!N98-Reserve!N98</f>
        <v>1043515.9249760001</v>
      </c>
      <c r="M98" s="19">
        <f>'Gross Plant'!O98-Reserve!O98</f>
        <v>1041030.1699680001</v>
      </c>
      <c r="N98" s="19">
        <f>'Gross Plant'!P98-Reserve!P98</f>
        <v>1038544.4149600002</v>
      </c>
      <c r="O98" s="19">
        <f>'Gross Plant'!Q98-Reserve!Q98</f>
        <v>1036058.6599520002</v>
      </c>
      <c r="P98" s="19">
        <f>'Gross Plant'!R98-Reserve!R98</f>
        <v>1033572.9049440003</v>
      </c>
      <c r="Q98" s="20">
        <f>'Gross Plant'!S98-Reserve!S98</f>
        <v>1031087.1499360004</v>
      </c>
      <c r="R98" s="19">
        <f>'Gross Plant'!T98-Reserve!T98</f>
        <v>1028601.3949280004</v>
      </c>
      <c r="S98" s="19">
        <f>'Gross Plant'!U98-Reserve!U98</f>
        <v>1026059.1454880004</v>
      </c>
      <c r="T98" s="19">
        <f>'Gross Plant'!V98-Reserve!V98</f>
        <v>1023516.8960480003</v>
      </c>
      <c r="U98" s="19">
        <f>'Gross Plant'!W98-Reserve!W98</f>
        <v>1020974.6466080003</v>
      </c>
      <c r="V98" s="19">
        <f>'Gross Plant'!X98-Reserve!X98</f>
        <v>1018432.3971680002</v>
      </c>
      <c r="W98" s="19">
        <f>'Gross Plant'!Y98-Reserve!Y98</f>
        <v>1015890.1477280002</v>
      </c>
      <c r="X98" s="19">
        <f>'Gross Plant'!Z98-Reserve!Z98</f>
        <v>1013347.8982880001</v>
      </c>
      <c r="Y98" s="19">
        <f>'Gross Plant'!AA98-Reserve!AA98</f>
        <v>1010805.6488480001</v>
      </c>
      <c r="Z98" s="19">
        <f>'Gross Plant'!AB98-Reserve!AB98</f>
        <v>1008263.3994080001</v>
      </c>
      <c r="AA98" s="19">
        <f>'Gross Plant'!AC98-Reserve!AC98</f>
        <v>1005721.149968</v>
      </c>
      <c r="AB98" s="19">
        <f>'Gross Plant'!AD98-Reserve!AD98</f>
        <v>1003178.900528</v>
      </c>
      <c r="AC98" s="19">
        <f>'Gross Plant'!AE98-Reserve!AE98</f>
        <v>1000636.6510879999</v>
      </c>
      <c r="AD98" s="19">
        <f>'Gross Plant'!AF98-Reserve!AF98</f>
        <v>998094.40164799988</v>
      </c>
    </row>
    <row r="99" spans="2:30">
      <c r="B99" t="s">
        <v>90</v>
      </c>
      <c r="C99" s="19">
        <f>'Gross Plant'!E99-Reserve!E99</f>
        <v>12610.790000000008</v>
      </c>
      <c r="D99" s="19">
        <f>'Gross Plant'!F99-Reserve!F99</f>
        <v>12600.380000000005</v>
      </c>
      <c r="E99" s="19">
        <f>'Gross Plant'!G99-Reserve!G99</f>
        <v>12589.970000000001</v>
      </c>
      <c r="F99" s="19">
        <f>'Gross Plant'!H99-Reserve!H99</f>
        <v>12579.559999999998</v>
      </c>
      <c r="G99" s="19">
        <f>'Gross Plant'!I99-Reserve!I99</f>
        <v>12569.149999999994</v>
      </c>
      <c r="H99" s="19">
        <f>'Gross Plant'!J99-Reserve!J99</f>
        <v>12558.739999999991</v>
      </c>
      <c r="I99" s="19">
        <f>'Gross Plant'!K99-Reserve!K99</f>
        <v>12548.329999999987</v>
      </c>
      <c r="J99" s="19">
        <f>'Gross Plant'!L99-Reserve!L99</f>
        <v>12537.915744749975</v>
      </c>
      <c r="K99" s="19">
        <f>'Gross Plant'!M99-Reserve!M99</f>
        <v>12527.501489499962</v>
      </c>
      <c r="L99" s="19">
        <f>'Gross Plant'!N99-Reserve!N99</f>
        <v>12517.08723424995</v>
      </c>
      <c r="M99" s="19">
        <f>'Gross Plant'!O99-Reserve!O99</f>
        <v>12506.672978999937</v>
      </c>
      <c r="N99" s="19">
        <f>'Gross Plant'!P99-Reserve!P99</f>
        <v>12496.258723749925</v>
      </c>
      <c r="O99" s="19">
        <f>'Gross Plant'!Q99-Reserve!Q99</f>
        <v>12485.844468499912</v>
      </c>
      <c r="P99" s="19">
        <f>'Gross Plant'!R99-Reserve!R99</f>
        <v>12475.4302132499</v>
      </c>
      <c r="Q99" s="20">
        <f>'Gross Plant'!S99-Reserve!S99</f>
        <v>12465.015957999887</v>
      </c>
      <c r="R99" s="19">
        <f>'Gross Plant'!T99-Reserve!T99</f>
        <v>12454.601702749875</v>
      </c>
      <c r="S99" s="19">
        <f>'Gross Plant'!U99-Reserve!U99</f>
        <v>12402.53042649987</v>
      </c>
      <c r="T99" s="19">
        <f>'Gross Plant'!V99-Reserve!V99</f>
        <v>12350.459150249866</v>
      </c>
      <c r="U99" s="19">
        <f>'Gross Plant'!W99-Reserve!W99</f>
        <v>12298.387873999862</v>
      </c>
      <c r="V99" s="19">
        <f>'Gross Plant'!X99-Reserve!X99</f>
        <v>12246.316597749857</v>
      </c>
      <c r="W99" s="19">
        <f>'Gross Plant'!Y99-Reserve!Y99</f>
        <v>12194.245321499853</v>
      </c>
      <c r="X99" s="19">
        <f>'Gross Plant'!Z99-Reserve!Z99</f>
        <v>12142.174045249849</v>
      </c>
      <c r="Y99" s="19">
        <f>'Gross Plant'!AA99-Reserve!AA99</f>
        <v>12090.102768999845</v>
      </c>
      <c r="Z99" s="19">
        <f>'Gross Plant'!AB99-Reserve!AB99</f>
        <v>12038.03149274984</v>
      </c>
      <c r="AA99" s="19">
        <f>'Gross Plant'!AC99-Reserve!AC99</f>
        <v>11985.960216499836</v>
      </c>
      <c r="AB99" s="19">
        <f>'Gross Plant'!AD99-Reserve!AD99</f>
        <v>11933.888940249832</v>
      </c>
      <c r="AC99" s="19">
        <f>'Gross Plant'!AE99-Reserve!AE99</f>
        <v>11881.817663999827</v>
      </c>
      <c r="AD99" s="19">
        <f>'Gross Plant'!AF99-Reserve!AF99</f>
        <v>11829.746387749823</v>
      </c>
    </row>
    <row r="100" spans="2:30">
      <c r="B100" s="48" t="s">
        <v>91</v>
      </c>
      <c r="C100" s="19">
        <f>'Gross Plant'!E100-Reserve!E100</f>
        <v>12263</v>
      </c>
      <c r="D100" s="19">
        <f>'Gross Plant'!F100-Reserve!F100</f>
        <v>12230.690000000002</v>
      </c>
      <c r="E100" s="19">
        <f>'Gross Plant'!G100-Reserve!G100</f>
        <v>12198.380000000005</v>
      </c>
      <c r="F100" s="19">
        <f>'Gross Plant'!H100-Reserve!H100</f>
        <v>12166.070000000007</v>
      </c>
      <c r="G100" s="19">
        <f>'Gross Plant'!I100-Reserve!I100</f>
        <v>12133.760000000009</v>
      </c>
      <c r="H100" s="19">
        <f>'Gross Plant'!J100-Reserve!J100</f>
        <v>12101.450000000012</v>
      </c>
      <c r="I100" s="19">
        <f>'Gross Plant'!K100-Reserve!K100</f>
        <v>12069.140000000014</v>
      </c>
      <c r="J100" s="19">
        <f>'Gross Plant'!L100-Reserve!L100</f>
        <v>12036.826556916683</v>
      </c>
      <c r="K100" s="19">
        <f>'Gross Plant'!M100-Reserve!M100</f>
        <v>12004.513113833353</v>
      </c>
      <c r="L100" s="19">
        <f>'Gross Plant'!N100-Reserve!N100</f>
        <v>11972.199670750022</v>
      </c>
      <c r="M100" s="19">
        <f>'Gross Plant'!O100-Reserve!O100</f>
        <v>11939.886227666691</v>
      </c>
      <c r="N100" s="19">
        <f>'Gross Plant'!P100-Reserve!P100</f>
        <v>11907.572784583361</v>
      </c>
      <c r="O100" s="19">
        <f>'Gross Plant'!Q100-Reserve!Q100</f>
        <v>11875.25934150003</v>
      </c>
      <c r="P100" s="19">
        <f>'Gross Plant'!R100-Reserve!R100</f>
        <v>11842.945898416699</v>
      </c>
      <c r="Q100" s="20">
        <f>'Gross Plant'!S100-Reserve!S100</f>
        <v>11810.632455333369</v>
      </c>
      <c r="R100" s="19">
        <f>'Gross Plant'!T100-Reserve!T100</f>
        <v>11778.319012250038</v>
      </c>
      <c r="S100" s="19">
        <f>'Gross Plant'!U100-Reserve!U100</f>
        <v>11738.268547583371</v>
      </c>
      <c r="T100" s="19">
        <f>'Gross Plant'!V100-Reserve!V100</f>
        <v>11698.218082916705</v>
      </c>
      <c r="U100" s="19">
        <f>'Gross Plant'!W100-Reserve!W100</f>
        <v>11658.167618250038</v>
      </c>
      <c r="V100" s="19">
        <f>'Gross Plant'!X100-Reserve!X100</f>
        <v>11618.117153583371</v>
      </c>
      <c r="W100" s="19">
        <f>'Gross Plant'!Y100-Reserve!Y100</f>
        <v>11578.066688916704</v>
      </c>
      <c r="X100" s="19">
        <f>'Gross Plant'!Z100-Reserve!Z100</f>
        <v>11538.016224250037</v>
      </c>
      <c r="Y100" s="19">
        <f>'Gross Plant'!AA100-Reserve!AA100</f>
        <v>11497.965759583371</v>
      </c>
      <c r="Z100" s="19">
        <f>'Gross Plant'!AB100-Reserve!AB100</f>
        <v>11457.915294916704</v>
      </c>
      <c r="AA100" s="19">
        <f>'Gross Plant'!AC100-Reserve!AC100</f>
        <v>11417.864830250037</v>
      </c>
      <c r="AB100" s="19">
        <f>'Gross Plant'!AD100-Reserve!AD100</f>
        <v>11377.81436558337</v>
      </c>
      <c r="AC100" s="19">
        <f>'Gross Plant'!AE100-Reserve!AE100</f>
        <v>11337.763900916703</v>
      </c>
      <c r="AD100" s="19">
        <f>'Gross Plant'!AF100-Reserve!AF100</f>
        <v>11297.713436250036</v>
      </c>
    </row>
    <row r="101" spans="2:30">
      <c r="B101" t="s">
        <v>92</v>
      </c>
      <c r="C101" s="19">
        <f>'Gross Plant'!E101-Reserve!E101</f>
        <v>25568.630000000005</v>
      </c>
      <c r="D101" s="19">
        <f>'Gross Plant'!F101-Reserve!F101</f>
        <v>25535.910000000003</v>
      </c>
      <c r="E101" s="19">
        <f>'Gross Plant'!G101-Reserve!G101</f>
        <v>25503.190000000002</v>
      </c>
      <c r="F101" s="19">
        <f>'Gross Plant'!H101-Reserve!H101</f>
        <v>25470.47</v>
      </c>
      <c r="G101" s="19">
        <f>'Gross Plant'!I101-Reserve!I101</f>
        <v>25437.75</v>
      </c>
      <c r="H101" s="19">
        <f>'Gross Plant'!J101-Reserve!J101</f>
        <v>25405.03</v>
      </c>
      <c r="I101" s="19">
        <f>'Gross Plant'!K101-Reserve!K101</f>
        <v>25372.309999999998</v>
      </c>
      <c r="J101" s="19">
        <f>'Gross Plant'!L101-Reserve!L101</f>
        <v>25339.585568333336</v>
      </c>
      <c r="K101" s="19">
        <f>'Gross Plant'!M101-Reserve!M101</f>
        <v>25306.861136666674</v>
      </c>
      <c r="L101" s="19">
        <f>'Gross Plant'!N101-Reserve!N101</f>
        <v>25274.136705000012</v>
      </c>
      <c r="M101" s="19">
        <f>'Gross Plant'!O101-Reserve!O101</f>
        <v>25241.41227333335</v>
      </c>
      <c r="N101" s="19">
        <f>'Gross Plant'!P101-Reserve!P101</f>
        <v>25208.687841666688</v>
      </c>
      <c r="O101" s="19">
        <f>'Gross Plant'!Q101-Reserve!Q101</f>
        <v>25175.963410000026</v>
      </c>
      <c r="P101" s="19">
        <f>'Gross Plant'!R101-Reserve!R101</f>
        <v>25143.238978333364</v>
      </c>
      <c r="Q101" s="20">
        <f>'Gross Plant'!S101-Reserve!S101</f>
        <v>25110.514546666702</v>
      </c>
      <c r="R101" s="19">
        <f>'Gross Plant'!T101-Reserve!T101</f>
        <v>25077.79011500004</v>
      </c>
      <c r="S101" s="19">
        <f>'Gross Plant'!U101-Reserve!U101</f>
        <v>24957.304707500036</v>
      </c>
      <c r="T101" s="19">
        <f>'Gross Plant'!V101-Reserve!V101</f>
        <v>24836.819300000032</v>
      </c>
      <c r="U101" s="19">
        <f>'Gross Plant'!W101-Reserve!W101</f>
        <v>24716.333892500028</v>
      </c>
      <c r="V101" s="19">
        <f>'Gross Plant'!X101-Reserve!X101</f>
        <v>24595.848485000024</v>
      </c>
      <c r="W101" s="19">
        <f>'Gross Plant'!Y101-Reserve!Y101</f>
        <v>24475.36307750002</v>
      </c>
      <c r="X101" s="19">
        <f>'Gross Plant'!Z101-Reserve!Z101</f>
        <v>24354.877670000016</v>
      </c>
      <c r="Y101" s="19">
        <f>'Gross Plant'!AA101-Reserve!AA101</f>
        <v>24234.392262500012</v>
      </c>
      <c r="Z101" s="19">
        <f>'Gross Plant'!AB101-Reserve!AB101</f>
        <v>24113.906855000008</v>
      </c>
      <c r="AA101" s="19">
        <f>'Gross Plant'!AC101-Reserve!AC101</f>
        <v>23993.421447500004</v>
      </c>
      <c r="AB101" s="19">
        <f>'Gross Plant'!AD101-Reserve!AD101</f>
        <v>23872.936040000001</v>
      </c>
      <c r="AC101" s="19">
        <f>'Gross Plant'!AE101-Reserve!AE101</f>
        <v>23752.450632499997</v>
      </c>
      <c r="AD101" s="19">
        <f>'Gross Plant'!AF101-Reserve!AF101</f>
        <v>23631.965224999993</v>
      </c>
    </row>
    <row r="102" spans="2:30">
      <c r="B102" t="s">
        <v>93</v>
      </c>
      <c r="C102" s="19">
        <f>'Gross Plant'!E102-Reserve!E102</f>
        <v>-3493.2900000000081</v>
      </c>
      <c r="D102" s="19">
        <f>'Gross Plant'!F102-Reserve!F102</f>
        <v>-3531.6900000000023</v>
      </c>
      <c r="E102" s="19">
        <f>'Gross Plant'!G102-Reserve!G102</f>
        <v>-3570.0899999999965</v>
      </c>
      <c r="F102" s="19">
        <f>'Gross Plant'!H102-Reserve!H102</f>
        <v>-3608.4899999999907</v>
      </c>
      <c r="G102" s="19">
        <f>'Gross Plant'!I102-Reserve!I102</f>
        <v>-3646.8899999999849</v>
      </c>
      <c r="H102" s="19">
        <f>'Gross Plant'!J102-Reserve!J102</f>
        <v>-3685.289999999979</v>
      </c>
      <c r="I102" s="19">
        <f>'Gross Plant'!K102-Reserve!K102</f>
        <v>-3723.6899999999732</v>
      </c>
      <c r="J102" s="19">
        <f>'Gross Plant'!L102-Reserve!L102</f>
        <v>-3723.6899999999732</v>
      </c>
      <c r="K102" s="19">
        <f>'Gross Plant'!M102-Reserve!M102</f>
        <v>-3723.6899999999732</v>
      </c>
      <c r="L102" s="19">
        <f>'Gross Plant'!N102-Reserve!N102</f>
        <v>-3723.6899999999732</v>
      </c>
      <c r="M102" s="19">
        <f>'Gross Plant'!O102-Reserve!O102</f>
        <v>-3723.6899999999732</v>
      </c>
      <c r="N102" s="19">
        <f>'Gross Plant'!P102-Reserve!P102</f>
        <v>-3723.6899999999732</v>
      </c>
      <c r="O102" s="19">
        <f>'Gross Plant'!Q102-Reserve!Q102</f>
        <v>-3723.6899999999732</v>
      </c>
      <c r="P102" s="19">
        <f>'Gross Plant'!R102-Reserve!R102</f>
        <v>-3723.6899999999732</v>
      </c>
      <c r="Q102" s="20">
        <f>'Gross Plant'!S102-Reserve!S102</f>
        <v>-3723.6899999999732</v>
      </c>
      <c r="R102" s="19">
        <f>'Gross Plant'!T102-Reserve!T102</f>
        <v>-3723.6899999999732</v>
      </c>
      <c r="S102" s="19">
        <f>'Gross Plant'!U102-Reserve!U102</f>
        <v>-3723.6899999999732</v>
      </c>
      <c r="T102" s="19">
        <f>'Gross Plant'!V102-Reserve!V102</f>
        <v>-3723.6899999999732</v>
      </c>
      <c r="U102" s="19">
        <f>'Gross Plant'!W102-Reserve!W102</f>
        <v>-3723.6899999999732</v>
      </c>
      <c r="V102" s="19">
        <f>'Gross Plant'!X102-Reserve!X102</f>
        <v>-3723.6899999999732</v>
      </c>
      <c r="W102" s="19">
        <f>'Gross Plant'!Y102-Reserve!Y102</f>
        <v>-3723.6899999999732</v>
      </c>
      <c r="X102" s="19">
        <f>'Gross Plant'!Z102-Reserve!Z102</f>
        <v>-3723.6899999999732</v>
      </c>
      <c r="Y102" s="19">
        <f>'Gross Plant'!AA102-Reserve!AA102</f>
        <v>-3723.6899999999732</v>
      </c>
      <c r="Z102" s="19">
        <f>'Gross Plant'!AB102-Reserve!AB102</f>
        <v>-3723.6899999999732</v>
      </c>
      <c r="AA102" s="19">
        <f>'Gross Plant'!AC102-Reserve!AC102</f>
        <v>-3723.6899999999732</v>
      </c>
      <c r="AB102" s="19">
        <f>'Gross Plant'!AD102-Reserve!AD102</f>
        <v>-3723.6899999999732</v>
      </c>
      <c r="AC102" s="19">
        <f>'Gross Plant'!AE102-Reserve!AE102</f>
        <v>-3723.6899999999732</v>
      </c>
      <c r="AD102" s="19">
        <f>'Gross Plant'!AF102-Reserve!AF102</f>
        <v>-3723.6899999999732</v>
      </c>
    </row>
    <row r="103" spans="2:30">
      <c r="B103" t="s">
        <v>94</v>
      </c>
      <c r="C103" s="19">
        <f>'Gross Plant'!E103-Reserve!E103</f>
        <v>470312.91000000003</v>
      </c>
      <c r="D103" s="19">
        <f>'Gross Plant'!F103-Reserve!F103</f>
        <v>469035.48000000004</v>
      </c>
      <c r="E103" s="19">
        <f>'Gross Plant'!G103-Reserve!G103</f>
        <v>467758.05000000005</v>
      </c>
      <c r="F103" s="19">
        <f>'Gross Plant'!H103-Reserve!H103</f>
        <v>466480.62000000005</v>
      </c>
      <c r="G103" s="19">
        <f>'Gross Plant'!I103-Reserve!I103</f>
        <v>465203.19000000006</v>
      </c>
      <c r="H103" s="19">
        <f>'Gross Plant'!J103-Reserve!J103</f>
        <v>463925.76000000007</v>
      </c>
      <c r="I103" s="19">
        <f>'Gross Plant'!K103-Reserve!K103</f>
        <v>462648.33000000007</v>
      </c>
      <c r="J103" s="19">
        <f>'Gross Plant'!L103-Reserve!L103</f>
        <v>461370.89629750006</v>
      </c>
      <c r="K103" s="19">
        <f>'Gross Plant'!M103-Reserve!M103</f>
        <v>460093.46259500005</v>
      </c>
      <c r="L103" s="19">
        <f>'Gross Plant'!N103-Reserve!N103</f>
        <v>458816.02889250003</v>
      </c>
      <c r="M103" s="19">
        <f>'Gross Plant'!O103-Reserve!O103</f>
        <v>457538.59519000002</v>
      </c>
      <c r="N103" s="19">
        <f>'Gross Plant'!P103-Reserve!P103</f>
        <v>456261.16148750001</v>
      </c>
      <c r="O103" s="19">
        <f>'Gross Plant'!Q103-Reserve!Q103</f>
        <v>454983.727785</v>
      </c>
      <c r="P103" s="19">
        <f>'Gross Plant'!R103-Reserve!R103</f>
        <v>453706.29408249998</v>
      </c>
      <c r="Q103" s="20">
        <f>'Gross Plant'!S103-Reserve!S103</f>
        <v>452428.86037999997</v>
      </c>
      <c r="R103" s="19">
        <f>'Gross Plant'!T103-Reserve!T103</f>
        <v>451151.42667749996</v>
      </c>
      <c r="S103" s="19">
        <f>'Gross Plant'!U103-Reserve!U103</f>
        <v>449766.25760249997</v>
      </c>
      <c r="T103" s="19">
        <f>'Gross Plant'!V103-Reserve!V103</f>
        <v>448381.08852749999</v>
      </c>
      <c r="U103" s="19">
        <f>'Gross Plant'!W103-Reserve!W103</f>
        <v>446995.91945250001</v>
      </c>
      <c r="V103" s="19">
        <f>'Gross Plant'!X103-Reserve!X103</f>
        <v>445610.75037750002</v>
      </c>
      <c r="W103" s="19">
        <f>'Gross Plant'!Y103-Reserve!Y103</f>
        <v>444225.58130250004</v>
      </c>
      <c r="X103" s="19">
        <f>'Gross Plant'!Z103-Reserve!Z103</f>
        <v>442840.41222750006</v>
      </c>
      <c r="Y103" s="19">
        <f>'Gross Plant'!AA103-Reserve!AA103</f>
        <v>441455.24315250007</v>
      </c>
      <c r="Z103" s="19">
        <f>'Gross Plant'!AB103-Reserve!AB103</f>
        <v>440070.07407750009</v>
      </c>
      <c r="AA103" s="19">
        <f>'Gross Plant'!AC103-Reserve!AC103</f>
        <v>438684.90500250011</v>
      </c>
      <c r="AB103" s="19">
        <f>'Gross Plant'!AD103-Reserve!AD103</f>
        <v>437299.73592750012</v>
      </c>
      <c r="AC103" s="19">
        <f>'Gross Plant'!AE103-Reserve!AE103</f>
        <v>435914.56685250014</v>
      </c>
      <c r="AD103" s="19">
        <f>'Gross Plant'!AF103-Reserve!AF103</f>
        <v>434529.39777750015</v>
      </c>
    </row>
    <row r="104" spans="2:30">
      <c r="B104" t="s">
        <v>95</v>
      </c>
      <c r="C104" s="19">
        <f>'Gross Plant'!E104-Reserve!E104</f>
        <v>37856.31</v>
      </c>
      <c r="D104" s="19">
        <f>'Gross Plant'!F104-Reserve!F104</f>
        <v>37659.589999999997</v>
      </c>
      <c r="E104" s="19">
        <f>'Gross Plant'!G104-Reserve!G104</f>
        <v>37462.869999999995</v>
      </c>
      <c r="F104" s="19">
        <f>'Gross Plant'!H104-Reserve!H104</f>
        <v>37266.149999999994</v>
      </c>
      <c r="G104" s="19">
        <f>'Gross Plant'!I104-Reserve!I104</f>
        <v>37069.429999999993</v>
      </c>
      <c r="H104" s="19">
        <f>'Gross Plant'!J104-Reserve!J104</f>
        <v>36872.709999999992</v>
      </c>
      <c r="I104" s="19">
        <f>'Gross Plant'!K104-Reserve!K104</f>
        <v>36675.989999999991</v>
      </c>
      <c r="J104" s="19">
        <f>'Gross Plant'!L104-Reserve!L104</f>
        <v>36479.268858833326</v>
      </c>
      <c r="K104" s="19">
        <f>'Gross Plant'!M104-Reserve!M104</f>
        <v>36282.547717666661</v>
      </c>
      <c r="L104" s="19">
        <f>'Gross Plant'!N104-Reserve!N104</f>
        <v>36085.826576499996</v>
      </c>
      <c r="M104" s="19">
        <f>'Gross Plant'!O104-Reserve!O104</f>
        <v>35889.105435333331</v>
      </c>
      <c r="N104" s="19">
        <f>'Gross Plant'!P104-Reserve!P104</f>
        <v>35692.384294166666</v>
      </c>
      <c r="O104" s="19">
        <f>'Gross Plant'!Q104-Reserve!Q104</f>
        <v>35495.663153000001</v>
      </c>
      <c r="P104" s="19">
        <f>'Gross Plant'!R104-Reserve!R104</f>
        <v>35298.942011833336</v>
      </c>
      <c r="Q104" s="20">
        <f>'Gross Plant'!S104-Reserve!S104</f>
        <v>35102.220870666672</v>
      </c>
      <c r="R104" s="19">
        <f>'Gross Plant'!T104-Reserve!T104</f>
        <v>34905.499729500007</v>
      </c>
      <c r="S104" s="19">
        <f>'Gross Plant'!U104-Reserve!U104</f>
        <v>34803.124441749998</v>
      </c>
      <c r="T104" s="19">
        <f>'Gross Plant'!V104-Reserve!V104</f>
        <v>34700.74915399999</v>
      </c>
      <c r="U104" s="19">
        <f>'Gross Plant'!W104-Reserve!W104</f>
        <v>34598.373866249982</v>
      </c>
      <c r="V104" s="19">
        <f>'Gross Plant'!X104-Reserve!X104</f>
        <v>34495.998578499974</v>
      </c>
      <c r="W104" s="19">
        <f>'Gross Plant'!Y104-Reserve!Y104</f>
        <v>34393.623290749965</v>
      </c>
      <c r="X104" s="19">
        <f>'Gross Plant'!Z104-Reserve!Z104</f>
        <v>34291.248002999957</v>
      </c>
      <c r="Y104" s="19">
        <f>'Gross Plant'!AA104-Reserve!AA104</f>
        <v>34188.872715249949</v>
      </c>
      <c r="Z104" s="19">
        <f>'Gross Plant'!AB104-Reserve!AB104</f>
        <v>34086.49742749994</v>
      </c>
      <c r="AA104" s="19">
        <f>'Gross Plant'!AC104-Reserve!AC104</f>
        <v>33984.122139749932</v>
      </c>
      <c r="AB104" s="19">
        <f>'Gross Plant'!AD104-Reserve!AD104</f>
        <v>33881.746851999924</v>
      </c>
      <c r="AC104" s="19">
        <f>'Gross Plant'!AE104-Reserve!AE104</f>
        <v>33779.371564249916</v>
      </c>
      <c r="AD104" s="19">
        <f>'Gross Plant'!AF104-Reserve!AF104</f>
        <v>33676.996276499907</v>
      </c>
    </row>
    <row r="105" spans="2:30">
      <c r="B105" t="s">
        <v>96</v>
      </c>
      <c r="C105" s="19">
        <f>'Gross Plant'!E105-Reserve!E105</f>
        <v>263338.30000000005</v>
      </c>
      <c r="D105" s="19">
        <f>'Gross Plant'!F105-Reserve!F105</f>
        <v>263196.62</v>
      </c>
      <c r="E105" s="19">
        <f>'Gross Plant'!G105-Reserve!G105</f>
        <v>263054.94000000006</v>
      </c>
      <c r="F105" s="19">
        <f>'Gross Plant'!H105-Reserve!H105</f>
        <v>262913.26</v>
      </c>
      <c r="G105" s="19">
        <f>'Gross Plant'!I105-Reserve!I105</f>
        <v>262771.58000000007</v>
      </c>
      <c r="H105" s="19">
        <f>'Gross Plant'!J105-Reserve!J105</f>
        <v>262629.90000000002</v>
      </c>
      <c r="I105" s="19">
        <f>'Gross Plant'!K105-Reserve!K105</f>
        <v>262488.22000000009</v>
      </c>
      <c r="J105" s="19">
        <f>'Gross Plant'!L105-Reserve!L105</f>
        <v>262346.54332125006</v>
      </c>
      <c r="K105" s="19">
        <f>'Gross Plant'!M105-Reserve!M105</f>
        <v>262204.86664250004</v>
      </c>
      <c r="L105" s="19">
        <f>'Gross Plant'!N105-Reserve!N105</f>
        <v>262063.18996375008</v>
      </c>
      <c r="M105" s="19">
        <f>'Gross Plant'!O105-Reserve!O105</f>
        <v>261921.51328500008</v>
      </c>
      <c r="N105" s="19">
        <f>'Gross Plant'!P105-Reserve!P105</f>
        <v>261779.83660625009</v>
      </c>
      <c r="O105" s="19">
        <f>'Gross Plant'!Q105-Reserve!Q105</f>
        <v>261638.15992750009</v>
      </c>
      <c r="P105" s="19">
        <f>'Gross Plant'!R105-Reserve!R105</f>
        <v>261496.4832487501</v>
      </c>
      <c r="Q105" s="20">
        <f>'Gross Plant'!S105-Reserve!S105</f>
        <v>261354.8065700001</v>
      </c>
      <c r="R105" s="19">
        <f>'Gross Plant'!T105-Reserve!T105</f>
        <v>261213.12989125011</v>
      </c>
      <c r="S105" s="19">
        <f>'Gross Plant'!U105-Reserve!U105</f>
        <v>260504.74649750011</v>
      </c>
      <c r="T105" s="19">
        <f>'Gross Plant'!V105-Reserve!V105</f>
        <v>259796.3631037501</v>
      </c>
      <c r="U105" s="19">
        <f>'Gross Plant'!W105-Reserve!W105</f>
        <v>259087.9797100001</v>
      </c>
      <c r="V105" s="19">
        <f>'Gross Plant'!X105-Reserve!X105</f>
        <v>258379.5963162501</v>
      </c>
      <c r="W105" s="19">
        <f>'Gross Plant'!Y105-Reserve!Y105</f>
        <v>257671.2129225001</v>
      </c>
      <c r="X105" s="19">
        <f>'Gross Plant'!Z105-Reserve!Z105</f>
        <v>256962.8295287501</v>
      </c>
      <c r="Y105" s="19">
        <f>'Gross Plant'!AA105-Reserve!AA105</f>
        <v>256254.44613500009</v>
      </c>
      <c r="Z105" s="19">
        <f>'Gross Plant'!AB105-Reserve!AB105</f>
        <v>255546.06274125009</v>
      </c>
      <c r="AA105" s="19">
        <f>'Gross Plant'!AC105-Reserve!AC105</f>
        <v>254837.67934750009</v>
      </c>
      <c r="AB105" s="19">
        <f>'Gross Plant'!AD105-Reserve!AD105</f>
        <v>254129.29595375009</v>
      </c>
      <c r="AC105" s="19">
        <f>'Gross Plant'!AE105-Reserve!AE105</f>
        <v>253420.91256000008</v>
      </c>
      <c r="AD105" s="19">
        <f>'Gross Plant'!AF105-Reserve!AF105</f>
        <v>252712.52916625008</v>
      </c>
    </row>
    <row r="106" spans="2:30">
      <c r="B106" t="s">
        <v>44</v>
      </c>
      <c r="C106" s="19">
        <f>'Gross Plant'!E106-Reserve!E106</f>
        <v>26970.37</v>
      </c>
      <c r="D106" s="19">
        <f>'Gross Plant'!F106-Reserve!F106</f>
        <v>26970.37</v>
      </c>
      <c r="E106" s="19">
        <f>'Gross Plant'!G106-Reserve!G106</f>
        <v>26970.37</v>
      </c>
      <c r="F106" s="19">
        <f>'Gross Plant'!H106-Reserve!H106</f>
        <v>26970.37</v>
      </c>
      <c r="G106" s="19">
        <f>'Gross Plant'!I106-Reserve!I106</f>
        <v>26970.37</v>
      </c>
      <c r="H106" s="19">
        <f>'Gross Plant'!J106-Reserve!J106</f>
        <v>26970.37</v>
      </c>
      <c r="I106" s="19">
        <f>'Gross Plant'!K106-Reserve!K106</f>
        <v>26970.37</v>
      </c>
      <c r="J106" s="19">
        <f>'Gross Plant'!L106-Reserve!L106</f>
        <v>26970.37</v>
      </c>
      <c r="K106" s="19">
        <f>'Gross Plant'!M106-Reserve!M106</f>
        <v>26970.37</v>
      </c>
      <c r="L106" s="19">
        <f>'Gross Plant'!N106-Reserve!N106</f>
        <v>26970.37</v>
      </c>
      <c r="M106" s="19">
        <f>'Gross Plant'!O106-Reserve!O106</f>
        <v>26970.37</v>
      </c>
      <c r="N106" s="19">
        <f>'Gross Plant'!P106-Reserve!P106</f>
        <v>26970.37</v>
      </c>
      <c r="O106" s="19">
        <f>'Gross Plant'!Q106-Reserve!Q106</f>
        <v>26970.37</v>
      </c>
      <c r="P106" s="19">
        <f>'Gross Plant'!R106-Reserve!R106</f>
        <v>26970.37</v>
      </c>
      <c r="Q106" s="20">
        <f>'Gross Plant'!S106-Reserve!S106</f>
        <v>26970.37</v>
      </c>
      <c r="R106" s="19">
        <f>'Gross Plant'!T106-Reserve!T106</f>
        <v>26970.37</v>
      </c>
      <c r="S106" s="19">
        <f>'Gross Plant'!U106-Reserve!U106</f>
        <v>26970.37</v>
      </c>
      <c r="T106" s="19">
        <f>'Gross Plant'!V106-Reserve!V106</f>
        <v>26970.37</v>
      </c>
      <c r="U106" s="19">
        <f>'Gross Plant'!W106-Reserve!W106</f>
        <v>26970.37</v>
      </c>
      <c r="V106" s="19">
        <f>'Gross Plant'!X106-Reserve!X106</f>
        <v>26970.37</v>
      </c>
      <c r="W106" s="19">
        <f>'Gross Plant'!Y106-Reserve!Y106</f>
        <v>26970.37</v>
      </c>
      <c r="X106" s="19">
        <f>'Gross Plant'!Z106-Reserve!Z106</f>
        <v>26970.37</v>
      </c>
      <c r="Y106" s="19">
        <f>'Gross Plant'!AA106-Reserve!AA106</f>
        <v>26970.37</v>
      </c>
      <c r="Z106" s="19">
        <f>'Gross Plant'!AB106-Reserve!AB106</f>
        <v>26970.37</v>
      </c>
      <c r="AA106" s="19">
        <f>'Gross Plant'!AC106-Reserve!AC106</f>
        <v>26970.37</v>
      </c>
      <c r="AB106" s="19">
        <f>'Gross Plant'!AD106-Reserve!AD106</f>
        <v>26970.37</v>
      </c>
      <c r="AC106" s="19">
        <f>'Gross Plant'!AE106-Reserve!AE106</f>
        <v>26970.37</v>
      </c>
      <c r="AD106" s="19">
        <f>'Gross Plant'!AF106-Reserve!AF106</f>
        <v>26970.37</v>
      </c>
    </row>
    <row r="107" spans="2:30">
      <c r="B107" t="s">
        <v>45</v>
      </c>
      <c r="C107" s="19">
        <f>'Gross Plant'!E107-Reserve!E107</f>
        <v>438051.58</v>
      </c>
      <c r="D107" s="19">
        <f>'Gross Plant'!F107-Reserve!F107</f>
        <v>436945.17000000004</v>
      </c>
      <c r="E107" s="19">
        <f>'Gross Plant'!G107-Reserve!G107</f>
        <v>435838.76000000007</v>
      </c>
      <c r="F107" s="19">
        <f>'Gross Plant'!H107-Reserve!H107</f>
        <v>434732.35000000009</v>
      </c>
      <c r="G107" s="19">
        <f>'Gross Plant'!I107-Reserve!I107</f>
        <v>433625.94000000012</v>
      </c>
      <c r="H107" s="19">
        <f>'Gross Plant'!J107-Reserve!J107</f>
        <v>432519.53000000014</v>
      </c>
      <c r="I107" s="19">
        <f>'Gross Plant'!K107-Reserve!K107</f>
        <v>431413.12000000017</v>
      </c>
      <c r="J107" s="19">
        <f>'Gross Plant'!L107-Reserve!L107</f>
        <v>430306.71070000017</v>
      </c>
      <c r="K107" s="19">
        <f>'Gross Plant'!M107-Reserve!M107</f>
        <v>429200.30140000017</v>
      </c>
      <c r="L107" s="19">
        <f>'Gross Plant'!N107-Reserve!N107</f>
        <v>428093.89210000017</v>
      </c>
      <c r="M107" s="19">
        <f>'Gross Plant'!O107-Reserve!O107</f>
        <v>426987.48280000017</v>
      </c>
      <c r="N107" s="19">
        <f>'Gross Plant'!P107-Reserve!P107</f>
        <v>425881.07350000017</v>
      </c>
      <c r="O107" s="19">
        <f>'Gross Plant'!Q107-Reserve!Q107</f>
        <v>424774.66420000017</v>
      </c>
      <c r="P107" s="19">
        <f>'Gross Plant'!R107-Reserve!R107</f>
        <v>423668.25490000017</v>
      </c>
      <c r="Q107" s="20">
        <f>'Gross Plant'!S107-Reserve!S107</f>
        <v>422561.84560000018</v>
      </c>
      <c r="R107" s="19">
        <f>'Gross Plant'!T107-Reserve!T107</f>
        <v>421455.43630000018</v>
      </c>
      <c r="S107" s="19">
        <f>'Gross Plant'!U107-Reserve!U107</f>
        <v>420493.65566666686</v>
      </c>
      <c r="T107" s="19">
        <f>'Gross Plant'!V107-Reserve!V107</f>
        <v>419531.87503333355</v>
      </c>
      <c r="U107" s="19">
        <f>'Gross Plant'!W107-Reserve!W107</f>
        <v>418570.09440000023</v>
      </c>
      <c r="V107" s="19">
        <f>'Gross Plant'!X107-Reserve!X107</f>
        <v>417608.31376666692</v>
      </c>
      <c r="W107" s="19">
        <f>'Gross Plant'!Y107-Reserve!Y107</f>
        <v>416646.53313333361</v>
      </c>
      <c r="X107" s="19">
        <f>'Gross Plant'!Z107-Reserve!Z107</f>
        <v>415684.75250000029</v>
      </c>
      <c r="Y107" s="19">
        <f>'Gross Plant'!AA107-Reserve!AA107</f>
        <v>414722.97186666698</v>
      </c>
      <c r="Z107" s="19">
        <f>'Gross Plant'!AB107-Reserve!AB107</f>
        <v>413761.19123333367</v>
      </c>
      <c r="AA107" s="19">
        <f>'Gross Plant'!AC107-Reserve!AC107</f>
        <v>412799.41060000035</v>
      </c>
      <c r="AB107" s="19">
        <f>'Gross Plant'!AD107-Reserve!AD107</f>
        <v>411837.62996666704</v>
      </c>
      <c r="AC107" s="19">
        <f>'Gross Plant'!AE107-Reserve!AE107</f>
        <v>410875.84933333372</v>
      </c>
      <c r="AD107" s="19">
        <f>'Gross Plant'!AF107-Reserve!AF107</f>
        <v>409914.06870000041</v>
      </c>
    </row>
    <row r="108" spans="2:30">
      <c r="B108" t="s">
        <v>97</v>
      </c>
      <c r="C108" s="19">
        <f>'Gross Plant'!E108-Reserve!E108</f>
        <v>37153.370000000003</v>
      </c>
      <c r="D108" s="19">
        <f>'Gross Plant'!F108-Reserve!F108</f>
        <v>37078.240000000005</v>
      </c>
      <c r="E108" s="19">
        <f>'Gross Plant'!G108-Reserve!G108</f>
        <v>37003.11</v>
      </c>
      <c r="F108" s="19">
        <f>'Gross Plant'!H108-Reserve!H108</f>
        <v>36927.980000000003</v>
      </c>
      <c r="G108" s="19">
        <f>'Gross Plant'!I108-Reserve!I108</f>
        <v>36852.850000000006</v>
      </c>
      <c r="H108" s="19">
        <f>'Gross Plant'!J108-Reserve!J108</f>
        <v>36777.72</v>
      </c>
      <c r="I108" s="19">
        <f>'Gross Plant'!K108-Reserve!K108</f>
        <v>36702.590000000004</v>
      </c>
      <c r="J108" s="19">
        <f>'Gross Plant'!L108-Reserve!L108</f>
        <v>36627.454029333341</v>
      </c>
      <c r="K108" s="19">
        <f>'Gross Plant'!M108-Reserve!M108</f>
        <v>36552.318058666671</v>
      </c>
      <c r="L108" s="19">
        <f>'Gross Plant'!N108-Reserve!N108</f>
        <v>36477.182088000009</v>
      </c>
      <c r="M108" s="19">
        <f>'Gross Plant'!O108-Reserve!O108</f>
        <v>36402.046117333339</v>
      </c>
      <c r="N108" s="19">
        <f>'Gross Plant'!P108-Reserve!P108</f>
        <v>36326.910146666676</v>
      </c>
      <c r="O108" s="19">
        <f>'Gross Plant'!Q108-Reserve!Q108</f>
        <v>36251.774176000006</v>
      </c>
      <c r="P108" s="19">
        <f>'Gross Plant'!R108-Reserve!R108</f>
        <v>36176.638205333344</v>
      </c>
      <c r="Q108" s="20">
        <f>'Gross Plant'!S108-Reserve!S108</f>
        <v>36101.502234666674</v>
      </c>
      <c r="R108" s="19">
        <f>'Gross Plant'!T108-Reserve!T108</f>
        <v>36026.366264000011</v>
      </c>
      <c r="S108" s="19">
        <f>'Gross Plant'!U108-Reserve!U108</f>
        <v>35953.680379333338</v>
      </c>
      <c r="T108" s="19">
        <f>'Gross Plant'!V108-Reserve!V108</f>
        <v>35880.994494666673</v>
      </c>
      <c r="U108" s="19">
        <f>'Gross Plant'!W108-Reserve!W108</f>
        <v>35808.308610000007</v>
      </c>
      <c r="V108" s="19">
        <f>'Gross Plant'!X108-Reserve!X108</f>
        <v>35735.622725333342</v>
      </c>
      <c r="W108" s="19">
        <f>'Gross Plant'!Y108-Reserve!Y108</f>
        <v>35662.936840666676</v>
      </c>
      <c r="X108" s="19">
        <f>'Gross Plant'!Z108-Reserve!Z108</f>
        <v>35590.250956000003</v>
      </c>
      <c r="Y108" s="19">
        <f>'Gross Plant'!AA108-Reserve!AA108</f>
        <v>35517.565071333338</v>
      </c>
      <c r="Z108" s="19">
        <f>'Gross Plant'!AB108-Reserve!AB108</f>
        <v>35444.879186666672</v>
      </c>
      <c r="AA108" s="19">
        <f>'Gross Plant'!AC108-Reserve!AC108</f>
        <v>35372.193302</v>
      </c>
      <c r="AB108" s="19">
        <f>'Gross Plant'!AD108-Reserve!AD108</f>
        <v>35299.507417333334</v>
      </c>
      <c r="AC108" s="19">
        <f>'Gross Plant'!AE108-Reserve!AE108</f>
        <v>35226.821532666669</v>
      </c>
      <c r="AD108" s="19">
        <f>'Gross Plant'!AF108-Reserve!AF108</f>
        <v>35154.135648000003</v>
      </c>
    </row>
    <row r="109" spans="2:30">
      <c r="B109" t="s">
        <v>98</v>
      </c>
      <c r="C109" s="19">
        <f>'Gross Plant'!E109-Reserve!E109</f>
        <v>15486.46</v>
      </c>
      <c r="D109" s="19">
        <f>'Gross Plant'!F109-Reserve!F109</f>
        <v>15393.190000000002</v>
      </c>
      <c r="E109" s="19">
        <f>'Gross Plant'!G109-Reserve!G109</f>
        <v>15299.920000000006</v>
      </c>
      <c r="F109" s="19">
        <f>'Gross Plant'!H109-Reserve!H109</f>
        <v>15206.650000000009</v>
      </c>
      <c r="G109" s="19">
        <f>'Gross Plant'!I109-Reserve!I109</f>
        <v>15113.380000000012</v>
      </c>
      <c r="H109" s="19">
        <f>'Gross Plant'!J109-Reserve!J109</f>
        <v>15020.110000000015</v>
      </c>
      <c r="I109" s="19">
        <f>'Gross Plant'!K109-Reserve!K109</f>
        <v>14926.840000000018</v>
      </c>
      <c r="J109" s="19">
        <f>'Gross Plant'!L109-Reserve!L109</f>
        <v>14833.573022000019</v>
      </c>
      <c r="K109" s="19">
        <f>'Gross Plant'!M109-Reserve!M109</f>
        <v>14740.306044000019</v>
      </c>
      <c r="L109" s="19">
        <f>'Gross Plant'!N109-Reserve!N109</f>
        <v>14647.039066000019</v>
      </c>
      <c r="M109" s="19">
        <f>'Gross Plant'!O109-Reserve!O109</f>
        <v>14553.77208800002</v>
      </c>
      <c r="N109" s="19">
        <f>'Gross Plant'!P109-Reserve!P109</f>
        <v>14460.50511000002</v>
      </c>
      <c r="O109" s="19">
        <f>'Gross Plant'!Q109-Reserve!Q109</f>
        <v>14367.23813200002</v>
      </c>
      <c r="P109" s="19">
        <f>'Gross Plant'!R109-Reserve!R109</f>
        <v>14273.971154000021</v>
      </c>
      <c r="Q109" s="20">
        <f>'Gross Plant'!S109-Reserve!S109</f>
        <v>14180.704176000021</v>
      </c>
      <c r="R109" s="19">
        <f>'Gross Plant'!T109-Reserve!T109</f>
        <v>14087.437198000021</v>
      </c>
      <c r="S109" s="19">
        <f>'Gross Plant'!U109-Reserve!U109</f>
        <v>13997.21153450002</v>
      </c>
      <c r="T109" s="19">
        <f>'Gross Plant'!V109-Reserve!V109</f>
        <v>13906.985871000019</v>
      </c>
      <c r="U109" s="19">
        <f>'Gross Plant'!W109-Reserve!W109</f>
        <v>13816.760207500018</v>
      </c>
      <c r="V109" s="19">
        <f>'Gross Plant'!X109-Reserve!X109</f>
        <v>13726.534544000016</v>
      </c>
      <c r="W109" s="19">
        <f>'Gross Plant'!Y109-Reserve!Y109</f>
        <v>13636.308880500015</v>
      </c>
      <c r="X109" s="19">
        <f>'Gross Plant'!Z109-Reserve!Z109</f>
        <v>13546.083217000014</v>
      </c>
      <c r="Y109" s="19">
        <f>'Gross Plant'!AA109-Reserve!AA109</f>
        <v>13455.857553500013</v>
      </c>
      <c r="Z109" s="19">
        <f>'Gross Plant'!AB109-Reserve!AB109</f>
        <v>13365.631890000011</v>
      </c>
      <c r="AA109" s="19">
        <f>'Gross Plant'!AC109-Reserve!AC109</f>
        <v>13275.40622650001</v>
      </c>
      <c r="AB109" s="19">
        <f>'Gross Plant'!AD109-Reserve!AD109</f>
        <v>13185.180563000009</v>
      </c>
      <c r="AC109" s="19">
        <f>'Gross Plant'!AE109-Reserve!AE109</f>
        <v>13094.954899500008</v>
      </c>
      <c r="AD109" s="19">
        <f>'Gross Plant'!AF109-Reserve!AF109</f>
        <v>13004.729236000006</v>
      </c>
    </row>
    <row r="110" spans="2:30">
      <c r="B110" t="s">
        <v>46</v>
      </c>
      <c r="C110" s="19">
        <f>'Gross Plant'!E110-Reserve!E110</f>
        <v>70758.87</v>
      </c>
      <c r="D110" s="19">
        <f>'Gross Plant'!F110-Reserve!F110</f>
        <v>69985.919999999998</v>
      </c>
      <c r="E110" s="19">
        <f>'Gross Plant'!G110-Reserve!G110</f>
        <v>69212.97</v>
      </c>
      <c r="F110" s="19">
        <f>'Gross Plant'!H110-Reserve!H110</f>
        <v>68440.02</v>
      </c>
      <c r="G110" s="19">
        <f>'Gross Plant'!I110-Reserve!I110</f>
        <v>67667.070000000007</v>
      </c>
      <c r="H110" s="19">
        <f>'Gross Plant'!J110-Reserve!J110</f>
        <v>66894.12000000001</v>
      </c>
      <c r="I110" s="19">
        <f>'Gross Plant'!K110-Reserve!K110</f>
        <v>66121.170000000013</v>
      </c>
      <c r="J110" s="19">
        <f>'Gross Plant'!L110-Reserve!L110</f>
        <v>65348.216666666674</v>
      </c>
      <c r="K110" s="19">
        <f>'Gross Plant'!M110-Reserve!M110</f>
        <v>64575.263333333336</v>
      </c>
      <c r="L110" s="19">
        <f>'Gross Plant'!N110-Reserve!N110</f>
        <v>63802.31</v>
      </c>
      <c r="M110" s="19">
        <f>'Gross Plant'!O110-Reserve!O110</f>
        <v>63029.356666666659</v>
      </c>
      <c r="N110" s="19">
        <f>'Gross Plant'!P110-Reserve!P110</f>
        <v>62256.403333333321</v>
      </c>
      <c r="O110" s="19">
        <f>'Gross Plant'!Q110-Reserve!Q110</f>
        <v>61483.449999999983</v>
      </c>
      <c r="P110" s="19">
        <f>'Gross Plant'!R110-Reserve!R110</f>
        <v>60710.496666666644</v>
      </c>
      <c r="Q110" s="20">
        <f>'Gross Plant'!S110-Reserve!S110</f>
        <v>59937.543333333306</v>
      </c>
      <c r="R110" s="19">
        <f>'Gross Plant'!T110-Reserve!T110</f>
        <v>59164.589999999967</v>
      </c>
      <c r="S110" s="19">
        <f>'Gross Plant'!U110-Reserve!U110</f>
        <v>58391.636666666629</v>
      </c>
      <c r="T110" s="19">
        <f>'Gross Plant'!V110-Reserve!V110</f>
        <v>57618.683333333291</v>
      </c>
      <c r="U110" s="19">
        <f>'Gross Plant'!W110-Reserve!W110</f>
        <v>56845.729999999952</v>
      </c>
      <c r="V110" s="19">
        <f>'Gross Plant'!X110-Reserve!X110</f>
        <v>56072.776666666614</v>
      </c>
      <c r="W110" s="19">
        <f>'Gross Plant'!Y110-Reserve!Y110</f>
        <v>55299.823333333276</v>
      </c>
      <c r="X110" s="19">
        <f>'Gross Plant'!Z110-Reserve!Z110</f>
        <v>54526.869999999937</v>
      </c>
      <c r="Y110" s="19">
        <f>'Gross Plant'!AA110-Reserve!AA110</f>
        <v>53753.916666666599</v>
      </c>
      <c r="Z110" s="19">
        <f>'Gross Plant'!AB110-Reserve!AB110</f>
        <v>52980.96333333326</v>
      </c>
      <c r="AA110" s="19">
        <f>'Gross Plant'!AC110-Reserve!AC110</f>
        <v>52208.009999999922</v>
      </c>
      <c r="AB110" s="19">
        <f>'Gross Plant'!AD110-Reserve!AD110</f>
        <v>51435.056666666584</v>
      </c>
      <c r="AC110" s="19">
        <f>'Gross Plant'!AE110-Reserve!AE110</f>
        <v>50662.103333333245</v>
      </c>
      <c r="AD110" s="19">
        <f>'Gross Plant'!AF110-Reserve!AF110</f>
        <v>49889.149999999907</v>
      </c>
    </row>
    <row r="111" spans="2:30">
      <c r="B111" t="s">
        <v>47</v>
      </c>
      <c r="C111" s="19">
        <f>'Gross Plant'!E111-Reserve!E111</f>
        <v>10468100.550000001</v>
      </c>
      <c r="D111" s="19">
        <f>'Gross Plant'!F111-Reserve!F111</f>
        <v>10418510.789999999</v>
      </c>
      <c r="E111" s="19">
        <f>'Gross Plant'!G111-Reserve!G111</f>
        <v>10369470.02</v>
      </c>
      <c r="F111" s="19">
        <f>'Gross Plant'!H111-Reserve!H111</f>
        <v>10320599.949999999</v>
      </c>
      <c r="G111" s="19">
        <f>'Gross Plant'!I111-Reserve!I111</f>
        <v>10271729.879999999</v>
      </c>
      <c r="H111" s="19">
        <f>'Gross Plant'!J111-Reserve!J111</f>
        <v>10222859.809999999</v>
      </c>
      <c r="I111" s="19">
        <f>'Gross Plant'!K111-Reserve!K111</f>
        <v>10173989.739999998</v>
      </c>
      <c r="J111" s="19">
        <f>'Gross Plant'!L111-Reserve!L111</f>
        <v>10125174.859950081</v>
      </c>
      <c r="K111" s="19">
        <f>'Gross Plant'!M111-Reserve!M111</f>
        <v>10076359.979900163</v>
      </c>
      <c r="L111" s="19">
        <f>'Gross Plant'!N111-Reserve!N111</f>
        <v>10027545.099850245</v>
      </c>
      <c r="M111" s="19">
        <f>'Gross Plant'!O111-Reserve!O111</f>
        <v>9978730.219800327</v>
      </c>
      <c r="N111" s="19">
        <f>'Gross Plant'!P111-Reserve!P111</f>
        <v>9929915.3397504091</v>
      </c>
      <c r="O111" s="19">
        <f>'Gross Plant'!Q111-Reserve!Q111</f>
        <v>9881100.4597004913</v>
      </c>
      <c r="P111" s="19">
        <f>'Gross Plant'!R111-Reserve!R111</f>
        <v>9832285.5796505734</v>
      </c>
      <c r="Q111" s="20">
        <f>'Gross Plant'!S111-Reserve!S111</f>
        <v>9783470.6996006556</v>
      </c>
      <c r="R111" s="19">
        <f>'Gross Plant'!T111-Reserve!T111</f>
        <v>9734655.8195507377</v>
      </c>
      <c r="S111" s="19">
        <f>'Gross Plant'!U111-Reserve!U111</f>
        <v>9690930.6426339895</v>
      </c>
      <c r="T111" s="19">
        <f>'Gross Plant'!V111-Reserve!V111</f>
        <v>9647205.4657172412</v>
      </c>
      <c r="U111" s="19">
        <f>'Gross Plant'!W111-Reserve!W111</f>
        <v>9603480.2888004929</v>
      </c>
      <c r="V111" s="19">
        <f>'Gross Plant'!X111-Reserve!X111</f>
        <v>9559755.1118837446</v>
      </c>
      <c r="W111" s="19">
        <f>'Gross Plant'!Y111-Reserve!Y111</f>
        <v>9516029.9349669963</v>
      </c>
      <c r="X111" s="19">
        <f>'Gross Plant'!Z111-Reserve!Z111</f>
        <v>9472304.758050248</v>
      </c>
      <c r="Y111" s="19">
        <f>'Gross Plant'!AA111-Reserve!AA111</f>
        <v>9428579.5811334997</v>
      </c>
      <c r="Z111" s="19">
        <f>'Gross Plant'!AB111-Reserve!AB111</f>
        <v>9384854.4042167515</v>
      </c>
      <c r="AA111" s="19">
        <f>'Gross Plant'!AC111-Reserve!AC111</f>
        <v>9341129.2273000032</v>
      </c>
      <c r="AB111" s="19">
        <f>'Gross Plant'!AD111-Reserve!AD111</f>
        <v>9297404.0503832549</v>
      </c>
      <c r="AC111" s="19">
        <f>'Gross Plant'!AE111-Reserve!AE111</f>
        <v>9253678.8734665066</v>
      </c>
      <c r="AD111" s="19">
        <f>'Gross Plant'!AF111-Reserve!AF111</f>
        <v>9209953.6965497583</v>
      </c>
    </row>
    <row r="112" spans="2:30">
      <c r="B112" t="s">
        <v>48</v>
      </c>
      <c r="C112" s="19">
        <f>'Gross Plant'!E112-Reserve!E112</f>
        <v>370768.76</v>
      </c>
      <c r="D112" s="19">
        <f>'Gross Plant'!F112-Reserve!F112</f>
        <v>369687.35</v>
      </c>
      <c r="E112" s="19">
        <f>'Gross Plant'!G112-Reserve!G112</f>
        <v>368605.94</v>
      </c>
      <c r="F112" s="19">
        <f>'Gross Plant'!H112-Reserve!H112</f>
        <v>367524.53</v>
      </c>
      <c r="G112" s="19">
        <f>'Gross Plant'!I112-Reserve!I112</f>
        <v>366443.12</v>
      </c>
      <c r="H112" s="19">
        <f>'Gross Plant'!J112-Reserve!J112</f>
        <v>365361.70999999996</v>
      </c>
      <c r="I112" s="19">
        <f>'Gross Plant'!K112-Reserve!K112</f>
        <v>364280.3</v>
      </c>
      <c r="J112" s="19">
        <f>'Gross Plant'!L112-Reserve!L112</f>
        <v>363198.88652766665</v>
      </c>
      <c r="K112" s="19">
        <f>'Gross Plant'!M112-Reserve!M112</f>
        <v>362117.47305533331</v>
      </c>
      <c r="L112" s="19">
        <f>'Gross Plant'!N112-Reserve!N112</f>
        <v>361036.05958299997</v>
      </c>
      <c r="M112" s="19">
        <f>'Gross Plant'!O112-Reserve!O112</f>
        <v>359954.64611066662</v>
      </c>
      <c r="N112" s="19">
        <f>'Gross Plant'!P112-Reserve!P112</f>
        <v>358873.23263833328</v>
      </c>
      <c r="O112" s="19">
        <f>'Gross Plant'!Q112-Reserve!Q112</f>
        <v>357791.81916599994</v>
      </c>
      <c r="P112" s="19">
        <f>'Gross Plant'!R112-Reserve!R112</f>
        <v>356710.4056936666</v>
      </c>
      <c r="Q112" s="20">
        <f>'Gross Plant'!S112-Reserve!S112</f>
        <v>355628.99222133326</v>
      </c>
      <c r="R112" s="19">
        <f>'Gross Plant'!T112-Reserve!T112</f>
        <v>354547.57874899992</v>
      </c>
      <c r="S112" s="19">
        <f>'Gross Plant'!U112-Reserve!U112</f>
        <v>353450.78972966655</v>
      </c>
      <c r="T112" s="19">
        <f>'Gross Plant'!V112-Reserve!V112</f>
        <v>352354.00071033323</v>
      </c>
      <c r="U112" s="19">
        <f>'Gross Plant'!W112-Reserve!W112</f>
        <v>351257.21169099992</v>
      </c>
      <c r="V112" s="19">
        <f>'Gross Plant'!X112-Reserve!X112</f>
        <v>350160.4226716666</v>
      </c>
      <c r="W112" s="19">
        <f>'Gross Plant'!Y112-Reserve!Y112</f>
        <v>349063.63365233329</v>
      </c>
      <c r="X112" s="19">
        <f>'Gross Plant'!Z112-Reserve!Z112</f>
        <v>347966.84463299997</v>
      </c>
      <c r="Y112" s="19">
        <f>'Gross Plant'!AA112-Reserve!AA112</f>
        <v>346870.05561366666</v>
      </c>
      <c r="Z112" s="19">
        <f>'Gross Plant'!AB112-Reserve!AB112</f>
        <v>345773.26659433334</v>
      </c>
      <c r="AA112" s="19">
        <f>'Gross Plant'!AC112-Reserve!AC112</f>
        <v>344676.47757500003</v>
      </c>
      <c r="AB112" s="19">
        <f>'Gross Plant'!AD112-Reserve!AD112</f>
        <v>343579.68855566671</v>
      </c>
      <c r="AC112" s="19">
        <f>'Gross Plant'!AE112-Reserve!AE112</f>
        <v>342482.8995363334</v>
      </c>
      <c r="AD112" s="19">
        <f>'Gross Plant'!AF112-Reserve!AF112</f>
        <v>341386.11051700008</v>
      </c>
    </row>
    <row r="113" spans="2:30">
      <c r="B113" t="s">
        <v>99</v>
      </c>
      <c r="C113" s="19">
        <f>'Gross Plant'!E113-Reserve!E113</f>
        <v>897465.23000000021</v>
      </c>
      <c r="D113" s="19">
        <f>'Gross Plant'!F113-Reserve!F113</f>
        <v>893584.70000000019</v>
      </c>
      <c r="E113" s="19">
        <f>'Gross Plant'!G113-Reserve!G113</f>
        <v>889704.17000000016</v>
      </c>
      <c r="F113" s="19">
        <f>'Gross Plant'!H113-Reserve!H113</f>
        <v>885823.64000000013</v>
      </c>
      <c r="G113" s="19">
        <f>'Gross Plant'!I113-Reserve!I113</f>
        <v>881943.1100000001</v>
      </c>
      <c r="H113" s="19">
        <f>'Gross Plant'!J113-Reserve!J113</f>
        <v>878062.58000000007</v>
      </c>
      <c r="I113" s="19">
        <f>'Gross Plant'!K113-Reserve!K113</f>
        <v>874182.05</v>
      </c>
      <c r="J113" s="19">
        <f>'Gross Plant'!L113-Reserve!L113</f>
        <v>870304.35300791683</v>
      </c>
      <c r="K113" s="19">
        <f>'Gross Plant'!M113-Reserve!M113</f>
        <v>866426.65601583361</v>
      </c>
      <c r="L113" s="19">
        <f>'Gross Plant'!N113-Reserve!N113</f>
        <v>862548.95902375039</v>
      </c>
      <c r="M113" s="19">
        <f>'Gross Plant'!O113-Reserve!O113</f>
        <v>858671.26203166717</v>
      </c>
      <c r="N113" s="19">
        <f>'Gross Plant'!P113-Reserve!P113</f>
        <v>854793.56503958395</v>
      </c>
      <c r="O113" s="19">
        <f>'Gross Plant'!Q113-Reserve!Q113</f>
        <v>850915.86804750073</v>
      </c>
      <c r="P113" s="19">
        <f>'Gross Plant'!R113-Reserve!R113</f>
        <v>847038.17105541751</v>
      </c>
      <c r="Q113" s="20">
        <f>'Gross Plant'!S113-Reserve!S113</f>
        <v>843160.47406333429</v>
      </c>
      <c r="R113" s="19">
        <f>'Gross Plant'!T113-Reserve!T113</f>
        <v>839282.77707125107</v>
      </c>
      <c r="S113" s="19">
        <f>'Gross Plant'!U113-Reserve!U113</f>
        <v>835234.83972341777</v>
      </c>
      <c r="T113" s="19">
        <f>'Gross Plant'!V113-Reserve!V113</f>
        <v>831186.90237558447</v>
      </c>
      <c r="U113" s="19">
        <f>'Gross Plant'!W113-Reserve!W113</f>
        <v>827138.96502775117</v>
      </c>
      <c r="V113" s="19">
        <f>'Gross Plant'!X113-Reserve!X113</f>
        <v>823091.02767991787</v>
      </c>
      <c r="W113" s="19">
        <f>'Gross Plant'!Y113-Reserve!Y113</f>
        <v>819043.09033208457</v>
      </c>
      <c r="X113" s="19">
        <f>'Gross Plant'!Z113-Reserve!Z113</f>
        <v>814995.15298425127</v>
      </c>
      <c r="Y113" s="19">
        <f>'Gross Plant'!AA113-Reserve!AA113</f>
        <v>810947.21563641797</v>
      </c>
      <c r="Z113" s="19">
        <f>'Gross Plant'!AB113-Reserve!AB113</f>
        <v>806899.27828858467</v>
      </c>
      <c r="AA113" s="19">
        <f>'Gross Plant'!AC113-Reserve!AC113</f>
        <v>802851.34094075137</v>
      </c>
      <c r="AB113" s="19">
        <f>'Gross Plant'!AD113-Reserve!AD113</f>
        <v>798803.40359291807</v>
      </c>
      <c r="AC113" s="19">
        <f>'Gross Plant'!AE113-Reserve!AE113</f>
        <v>794755.46624508477</v>
      </c>
      <c r="AD113" s="19">
        <f>'Gross Plant'!AF113-Reserve!AF113</f>
        <v>790707.52889725147</v>
      </c>
    </row>
    <row r="114" spans="2:30">
      <c r="B114" t="s">
        <v>49</v>
      </c>
      <c r="C114" s="19">
        <f>'Gross Plant'!E114-Reserve!E114</f>
        <v>531166.80000000005</v>
      </c>
      <c r="D114" s="19">
        <f>'Gross Plant'!F114-Reserve!F114</f>
        <v>531166.80000000005</v>
      </c>
      <c r="E114" s="19">
        <f>'Gross Plant'!G114-Reserve!G114</f>
        <v>531166.80000000005</v>
      </c>
      <c r="F114" s="19">
        <f>'Gross Plant'!H114-Reserve!H114</f>
        <v>531166.80000000005</v>
      </c>
      <c r="G114" s="19">
        <f>'Gross Plant'!I114-Reserve!I114</f>
        <v>531166.80000000005</v>
      </c>
      <c r="H114" s="19">
        <f>'Gross Plant'!J114-Reserve!J114</f>
        <v>531166.80000000005</v>
      </c>
      <c r="I114" s="19">
        <f>'Gross Plant'!K114-Reserve!K114</f>
        <v>531166.80000000005</v>
      </c>
      <c r="J114" s="19">
        <f>'Gross Plant'!L114-Reserve!L114</f>
        <v>531166.80000000005</v>
      </c>
      <c r="K114" s="19">
        <f>'Gross Plant'!M114-Reserve!M114</f>
        <v>531166.80000000005</v>
      </c>
      <c r="L114" s="19">
        <f>'Gross Plant'!N114-Reserve!N114</f>
        <v>531166.80000000005</v>
      </c>
      <c r="M114" s="19">
        <f>'Gross Plant'!O114-Reserve!O114</f>
        <v>531166.80000000005</v>
      </c>
      <c r="N114" s="19">
        <f>'Gross Plant'!P114-Reserve!P114</f>
        <v>531166.80000000005</v>
      </c>
      <c r="O114" s="19">
        <f>'Gross Plant'!Q114-Reserve!Q114</f>
        <v>531166.80000000005</v>
      </c>
      <c r="P114" s="19">
        <f>'Gross Plant'!R114-Reserve!R114</f>
        <v>531166.80000000005</v>
      </c>
      <c r="Q114" s="20">
        <f>'Gross Plant'!S114-Reserve!S114</f>
        <v>531166.80000000005</v>
      </c>
      <c r="R114" s="19">
        <f>'Gross Plant'!T114-Reserve!T114</f>
        <v>531166.80000000005</v>
      </c>
      <c r="S114" s="19">
        <f>'Gross Plant'!U114-Reserve!U114</f>
        <v>531166.80000000005</v>
      </c>
      <c r="T114" s="19">
        <f>'Gross Plant'!V114-Reserve!V114</f>
        <v>531166.80000000005</v>
      </c>
      <c r="U114" s="19">
        <f>'Gross Plant'!W114-Reserve!W114</f>
        <v>531166.80000000005</v>
      </c>
      <c r="V114" s="19">
        <f>'Gross Plant'!X114-Reserve!X114</f>
        <v>531166.80000000005</v>
      </c>
      <c r="W114" s="19">
        <f>'Gross Plant'!Y114-Reserve!Y114</f>
        <v>531166.80000000005</v>
      </c>
      <c r="X114" s="19">
        <f>'Gross Plant'!Z114-Reserve!Z114</f>
        <v>531166.80000000005</v>
      </c>
      <c r="Y114" s="19">
        <f>'Gross Plant'!AA114-Reserve!AA114</f>
        <v>531166.80000000005</v>
      </c>
      <c r="Z114" s="19">
        <f>'Gross Plant'!AB114-Reserve!AB114</f>
        <v>531166.80000000005</v>
      </c>
      <c r="AA114" s="19">
        <f>'Gross Plant'!AC114-Reserve!AC114</f>
        <v>531166.80000000005</v>
      </c>
      <c r="AB114" s="19">
        <f>'Gross Plant'!AD114-Reserve!AD114</f>
        <v>531166.80000000005</v>
      </c>
      <c r="AC114" s="19">
        <f>'Gross Plant'!AE114-Reserve!AE114</f>
        <v>531166.80000000005</v>
      </c>
      <c r="AD114" s="19">
        <f>'Gross Plant'!AF114-Reserve!AF114</f>
        <v>531166.80000000005</v>
      </c>
    </row>
    <row r="115" spans="2:30">
      <c r="B115" t="s">
        <v>100</v>
      </c>
      <c r="C115" s="19">
        <f>'Gross Plant'!E115-Reserve!E115</f>
        <v>37326.42</v>
      </c>
      <c r="D115" s="19">
        <f>'Gross Plant'!F115-Reserve!F115</f>
        <v>37326.42</v>
      </c>
      <c r="E115" s="19">
        <f>'Gross Plant'!G115-Reserve!G115</f>
        <v>37326.42</v>
      </c>
      <c r="F115" s="19">
        <f>'Gross Plant'!H115-Reserve!H115</f>
        <v>37326.42</v>
      </c>
      <c r="G115" s="19">
        <f>'Gross Plant'!I115-Reserve!I115</f>
        <v>37326.42</v>
      </c>
      <c r="H115" s="19">
        <f>'Gross Plant'!J115-Reserve!J115</f>
        <v>37326.42</v>
      </c>
      <c r="I115" s="19">
        <f>'Gross Plant'!K115-Reserve!K115</f>
        <v>37326.42</v>
      </c>
      <c r="J115" s="19">
        <f>'Gross Plant'!L115-Reserve!L115</f>
        <v>37326.42</v>
      </c>
      <c r="K115" s="19">
        <f>'Gross Plant'!M115-Reserve!M115</f>
        <v>37326.42</v>
      </c>
      <c r="L115" s="19">
        <f>'Gross Plant'!N115-Reserve!N115</f>
        <v>37326.42</v>
      </c>
      <c r="M115" s="19">
        <f>'Gross Plant'!O115-Reserve!O115</f>
        <v>37326.42</v>
      </c>
      <c r="N115" s="19">
        <f>'Gross Plant'!P115-Reserve!P115</f>
        <v>37326.42</v>
      </c>
      <c r="O115" s="19">
        <f>'Gross Plant'!Q115-Reserve!Q115</f>
        <v>37326.42</v>
      </c>
      <c r="P115" s="19">
        <f>'Gross Plant'!R115-Reserve!R115</f>
        <v>37326.42</v>
      </c>
      <c r="Q115" s="20">
        <f>'Gross Plant'!S115-Reserve!S115</f>
        <v>37326.42</v>
      </c>
      <c r="R115" s="19">
        <f>'Gross Plant'!T115-Reserve!T115</f>
        <v>37326.42</v>
      </c>
      <c r="S115" s="19">
        <f>'Gross Plant'!U115-Reserve!U115</f>
        <v>37326.42</v>
      </c>
      <c r="T115" s="19">
        <f>'Gross Plant'!V115-Reserve!V115</f>
        <v>37326.42</v>
      </c>
      <c r="U115" s="19">
        <f>'Gross Plant'!W115-Reserve!W115</f>
        <v>37326.42</v>
      </c>
      <c r="V115" s="19">
        <f>'Gross Plant'!X115-Reserve!X115</f>
        <v>37326.42</v>
      </c>
      <c r="W115" s="19">
        <f>'Gross Plant'!Y115-Reserve!Y115</f>
        <v>37326.42</v>
      </c>
      <c r="X115" s="19">
        <f>'Gross Plant'!Z115-Reserve!Z115</f>
        <v>37326.42</v>
      </c>
      <c r="Y115" s="19">
        <f>'Gross Plant'!AA115-Reserve!AA115</f>
        <v>37326.42</v>
      </c>
      <c r="Z115" s="19">
        <f>'Gross Plant'!AB115-Reserve!AB115</f>
        <v>37326.42</v>
      </c>
      <c r="AA115" s="19">
        <f>'Gross Plant'!AC115-Reserve!AC115</f>
        <v>37326.42</v>
      </c>
      <c r="AB115" s="19">
        <f>'Gross Plant'!AD115-Reserve!AD115</f>
        <v>37326.42</v>
      </c>
      <c r="AC115" s="19">
        <f>'Gross Plant'!AE115-Reserve!AE115</f>
        <v>37326.42</v>
      </c>
      <c r="AD115" s="19">
        <f>'Gross Plant'!AF115-Reserve!AF115</f>
        <v>37326.42</v>
      </c>
    </row>
    <row r="116" spans="2:30">
      <c r="B116" t="s">
        <v>50</v>
      </c>
      <c r="C116" s="19">
        <f>'Gross Plant'!E116-Reserve!E116</f>
        <v>1404791.24</v>
      </c>
      <c r="D116" s="19">
        <f>'Gross Plant'!F116-Reserve!F116</f>
        <v>1405987.0899999999</v>
      </c>
      <c r="E116" s="19">
        <f>'Gross Plant'!G116-Reserve!G116</f>
        <v>1402591.7599999998</v>
      </c>
      <c r="F116" s="19">
        <f>'Gross Plant'!H116-Reserve!H116</f>
        <v>1400951.2499999998</v>
      </c>
      <c r="G116" s="19">
        <f>'Gross Plant'!I116-Reserve!I116</f>
        <v>1399659.5499999998</v>
      </c>
      <c r="H116" s="19">
        <f>'Gross Plant'!J116-Reserve!J116</f>
        <v>1398630.7799999998</v>
      </c>
      <c r="I116" s="19">
        <f>'Gross Plant'!K116-Reserve!K116</f>
        <v>1401731.4999999998</v>
      </c>
      <c r="J116" s="19">
        <f>'Gross Plant'!L116-Reserve!L116</f>
        <v>1402060.0649365508</v>
      </c>
      <c r="K116" s="19">
        <f>'Gross Plant'!M116-Reserve!M116</f>
        <v>1400858.2153333349</v>
      </c>
      <c r="L116" s="19">
        <f>'Gross Plant'!N116-Reserve!N116</f>
        <v>1399810.7461182445</v>
      </c>
      <c r="M116" s="19">
        <f>'Gross Plant'!O116-Reserve!O116</f>
        <v>1399112.9821176548</v>
      </c>
      <c r="N116" s="19">
        <f>'Gross Plant'!P116-Reserve!P116</f>
        <v>1397906.0240088399</v>
      </c>
      <c r="O116" s="19">
        <f>'Gross Plant'!Q116-Reserve!Q116</f>
        <v>1396810.6871436827</v>
      </c>
      <c r="P116" s="19">
        <f>'Gross Plant'!R116-Reserve!R116</f>
        <v>1395809.1722636712</v>
      </c>
      <c r="Q116" s="20">
        <f>'Gross Plant'!S116-Reserve!S116</f>
        <v>1394899.3226879179</v>
      </c>
      <c r="R116" s="19">
        <f>'Gross Plant'!T116-Reserve!T116</f>
        <v>1394266.0073777034</v>
      </c>
      <c r="S116" s="19">
        <f>'Gross Plant'!U116-Reserve!U116</f>
        <v>1393698.3246191074</v>
      </c>
      <c r="T116" s="19">
        <f>'Gross Plant'!V116-Reserve!V116</f>
        <v>1393153.6036311504</v>
      </c>
      <c r="U116" s="19">
        <f>'Gross Plant'!W116-Reserve!W116</f>
        <v>1392255.6895218105</v>
      </c>
      <c r="V116" s="19">
        <f>'Gross Plant'!X116-Reserve!X116</f>
        <v>1391702.8766957032</v>
      </c>
      <c r="W116" s="19">
        <f>'Gross Plant'!Y116-Reserve!Y116</f>
        <v>1390066.6671411518</v>
      </c>
      <c r="X116" s="19">
        <f>'Gross Plant'!Z116-Reserve!Z116</f>
        <v>1388718.8701928277</v>
      </c>
      <c r="Y116" s="19">
        <f>'Gross Plant'!AA116-Reserve!AA116</f>
        <v>1387708.8828422837</v>
      </c>
      <c r="Z116" s="19">
        <f>'Gross Plant'!AB116-Reserve!AB116</f>
        <v>1386505.7314829009</v>
      </c>
      <c r="AA116" s="19">
        <f>'Gross Plant'!AC116-Reserve!AC116</f>
        <v>1385333.6054112529</v>
      </c>
      <c r="AB116" s="19">
        <f>'Gross Plant'!AD116-Reserve!AD116</f>
        <v>1384300.8517103402</v>
      </c>
      <c r="AC116" s="19">
        <f>'Gross Plant'!AE116-Reserve!AE116</f>
        <v>1383066.9627251804</v>
      </c>
      <c r="AD116" s="19">
        <f>'Gross Plant'!AF116-Reserve!AF116</f>
        <v>1382111.4697192074</v>
      </c>
    </row>
    <row r="117" spans="2:30">
      <c r="B117" t="s">
        <v>101</v>
      </c>
      <c r="C117" s="19">
        <f>'Gross Plant'!E117-Reserve!E117</f>
        <v>2783.89</v>
      </c>
      <c r="D117" s="19">
        <f>'Gross Plant'!F117-Reserve!F117</f>
        <v>2783.89</v>
      </c>
      <c r="E117" s="19">
        <f>'Gross Plant'!G117-Reserve!G117</f>
        <v>2783.89</v>
      </c>
      <c r="F117" s="19">
        <f>'Gross Plant'!H117-Reserve!H117</f>
        <v>2783.89</v>
      </c>
      <c r="G117" s="19">
        <f>'Gross Plant'!I117-Reserve!I117</f>
        <v>2783.89</v>
      </c>
      <c r="H117" s="19">
        <f>'Gross Plant'!J117-Reserve!J117</f>
        <v>2783.89</v>
      </c>
      <c r="I117" s="19">
        <f>'Gross Plant'!K117-Reserve!K117</f>
        <v>2783.89</v>
      </c>
      <c r="J117" s="19">
        <f>'Gross Plant'!L117-Reserve!L117</f>
        <v>2783.89</v>
      </c>
      <c r="K117" s="19">
        <f>'Gross Plant'!M117-Reserve!M117</f>
        <v>2783.89</v>
      </c>
      <c r="L117" s="19">
        <f>'Gross Plant'!N117-Reserve!N117</f>
        <v>2783.89</v>
      </c>
      <c r="M117" s="19">
        <f>'Gross Plant'!O117-Reserve!O117</f>
        <v>2783.89</v>
      </c>
      <c r="N117" s="19">
        <f>'Gross Plant'!P117-Reserve!P117</f>
        <v>2783.89</v>
      </c>
      <c r="O117" s="19">
        <f>'Gross Plant'!Q117-Reserve!Q117</f>
        <v>2783.89</v>
      </c>
      <c r="P117" s="19">
        <f>'Gross Plant'!R117-Reserve!R117</f>
        <v>2783.89</v>
      </c>
      <c r="Q117" s="20">
        <f>'Gross Plant'!S117-Reserve!S117</f>
        <v>2783.89</v>
      </c>
      <c r="R117" s="19">
        <f>'Gross Plant'!T117-Reserve!T117</f>
        <v>2783.89</v>
      </c>
      <c r="S117" s="19">
        <f>'Gross Plant'!U117-Reserve!U117</f>
        <v>2783.89</v>
      </c>
      <c r="T117" s="19">
        <f>'Gross Plant'!V117-Reserve!V117</f>
        <v>2783.89</v>
      </c>
      <c r="U117" s="19">
        <f>'Gross Plant'!W117-Reserve!W117</f>
        <v>2783.89</v>
      </c>
      <c r="V117" s="19">
        <f>'Gross Plant'!X117-Reserve!X117</f>
        <v>2783.89</v>
      </c>
      <c r="W117" s="19">
        <f>'Gross Plant'!Y117-Reserve!Y117</f>
        <v>2783.89</v>
      </c>
      <c r="X117" s="19">
        <f>'Gross Plant'!Z117-Reserve!Z117</f>
        <v>2783.89</v>
      </c>
      <c r="Y117" s="19">
        <f>'Gross Plant'!AA117-Reserve!AA117</f>
        <v>2783.89</v>
      </c>
      <c r="Z117" s="19">
        <f>'Gross Plant'!AB117-Reserve!AB117</f>
        <v>2783.89</v>
      </c>
      <c r="AA117" s="19">
        <f>'Gross Plant'!AC117-Reserve!AC117</f>
        <v>2783.89</v>
      </c>
      <c r="AB117" s="19">
        <f>'Gross Plant'!AD117-Reserve!AD117</f>
        <v>2783.89</v>
      </c>
      <c r="AC117" s="19">
        <f>'Gross Plant'!AE117-Reserve!AE117</f>
        <v>2783.89</v>
      </c>
      <c r="AD117" s="19">
        <f>'Gross Plant'!AF117-Reserve!AF117</f>
        <v>2783.89</v>
      </c>
    </row>
    <row r="118" spans="2:30">
      <c r="B118" t="s">
        <v>51</v>
      </c>
      <c r="C118" s="19">
        <f>'Gross Plant'!E118-Reserve!E118</f>
        <v>255668.97999999998</v>
      </c>
      <c r="D118" s="19">
        <f>'Gross Plant'!F118-Reserve!F118</f>
        <v>255061.06999999998</v>
      </c>
      <c r="E118" s="19">
        <f>'Gross Plant'!G118-Reserve!G118</f>
        <v>254453.15999999997</v>
      </c>
      <c r="F118" s="19">
        <f>'Gross Plant'!H118-Reserve!H118</f>
        <v>253845.24999999997</v>
      </c>
      <c r="G118" s="19">
        <f>'Gross Plant'!I118-Reserve!I118</f>
        <v>253237.33999999997</v>
      </c>
      <c r="H118" s="19">
        <f>'Gross Plant'!J118-Reserve!J118</f>
        <v>252629.42999999996</v>
      </c>
      <c r="I118" s="19">
        <f>'Gross Plant'!K118-Reserve!K118</f>
        <v>252021.51999999996</v>
      </c>
      <c r="J118" s="19">
        <f>'Gross Plant'!L118-Reserve!L118</f>
        <v>251413.61703183327</v>
      </c>
      <c r="K118" s="19">
        <f>'Gross Plant'!M118-Reserve!M118</f>
        <v>250805.71406366662</v>
      </c>
      <c r="L118" s="19">
        <f>'Gross Plant'!N118-Reserve!N118</f>
        <v>250197.81109549996</v>
      </c>
      <c r="M118" s="19">
        <f>'Gross Plant'!O118-Reserve!O118</f>
        <v>249589.90812733327</v>
      </c>
      <c r="N118" s="19">
        <f>'Gross Plant'!P118-Reserve!P118</f>
        <v>248982.00515916658</v>
      </c>
      <c r="O118" s="19">
        <f>'Gross Plant'!Q118-Reserve!Q118</f>
        <v>248374.10219099993</v>
      </c>
      <c r="P118" s="19">
        <f>'Gross Plant'!R118-Reserve!R118</f>
        <v>247766.19922283327</v>
      </c>
      <c r="Q118" s="20">
        <f>'Gross Plant'!S118-Reserve!S118</f>
        <v>247158.29625466658</v>
      </c>
      <c r="R118" s="19">
        <f>'Gross Plant'!T118-Reserve!T118</f>
        <v>246550.39328649989</v>
      </c>
      <c r="S118" s="19">
        <f>'Gross Plant'!U118-Reserve!U118</f>
        <v>245973.30567616658</v>
      </c>
      <c r="T118" s="19">
        <f>'Gross Plant'!V118-Reserve!V118</f>
        <v>245396.21806583327</v>
      </c>
      <c r="U118" s="19">
        <f>'Gross Plant'!W118-Reserve!W118</f>
        <v>244819.13045549992</v>
      </c>
      <c r="V118" s="19">
        <f>'Gross Plant'!X118-Reserve!X118</f>
        <v>244242.04284516658</v>
      </c>
      <c r="W118" s="19">
        <f>'Gross Plant'!Y118-Reserve!Y118</f>
        <v>243664.95523483327</v>
      </c>
      <c r="X118" s="19">
        <f>'Gross Plant'!Z118-Reserve!Z118</f>
        <v>243087.86762449995</v>
      </c>
      <c r="Y118" s="19">
        <f>'Gross Plant'!AA118-Reserve!AA118</f>
        <v>242510.78001416661</v>
      </c>
      <c r="Z118" s="19">
        <f>'Gross Plant'!AB118-Reserve!AB118</f>
        <v>241933.69240383327</v>
      </c>
      <c r="AA118" s="19">
        <f>'Gross Plant'!AC118-Reserve!AC118</f>
        <v>241356.60479349995</v>
      </c>
      <c r="AB118" s="19">
        <f>'Gross Plant'!AD118-Reserve!AD118</f>
        <v>240779.51718316664</v>
      </c>
      <c r="AC118" s="19">
        <f>'Gross Plant'!AE118-Reserve!AE118</f>
        <v>240202.42957283329</v>
      </c>
      <c r="AD118" s="19">
        <f>'Gross Plant'!AF118-Reserve!AF118</f>
        <v>239625.34196249995</v>
      </c>
    </row>
    <row r="119" spans="2:30">
      <c r="B119" t="s">
        <v>102</v>
      </c>
      <c r="C119" s="19">
        <f>'Gross Plant'!E119-Reserve!E119</f>
        <v>40686.44</v>
      </c>
      <c r="D119" s="19">
        <f>'Gross Plant'!F119-Reserve!F119</f>
        <v>40505.94</v>
      </c>
      <c r="E119" s="19">
        <f>'Gross Plant'!G119-Reserve!G119</f>
        <v>40325.440000000002</v>
      </c>
      <c r="F119" s="19">
        <f>'Gross Plant'!H119-Reserve!H119</f>
        <v>40144.94</v>
      </c>
      <c r="G119" s="19">
        <f>'Gross Plant'!I119-Reserve!I119</f>
        <v>39964.44</v>
      </c>
      <c r="H119" s="19">
        <f>'Gross Plant'!J119-Reserve!J119</f>
        <v>39783.94</v>
      </c>
      <c r="I119" s="19">
        <f>'Gross Plant'!K119-Reserve!K119</f>
        <v>39603.440000000002</v>
      </c>
      <c r="J119" s="19">
        <f>'Gross Plant'!L119-Reserve!L119</f>
        <v>39422.935548250003</v>
      </c>
      <c r="K119" s="19">
        <f>'Gross Plant'!M119-Reserve!M119</f>
        <v>39242.431096500004</v>
      </c>
      <c r="L119" s="19">
        <f>'Gross Plant'!N119-Reserve!N119</f>
        <v>39061.926644750005</v>
      </c>
      <c r="M119" s="19">
        <f>'Gross Plant'!O119-Reserve!O119</f>
        <v>38881.422193000006</v>
      </c>
      <c r="N119" s="19">
        <f>'Gross Plant'!P119-Reserve!P119</f>
        <v>38700.917741250007</v>
      </c>
      <c r="O119" s="19">
        <f>'Gross Plant'!Q119-Reserve!Q119</f>
        <v>38520.413289500008</v>
      </c>
      <c r="P119" s="19">
        <f>'Gross Plant'!R119-Reserve!R119</f>
        <v>38339.908837750008</v>
      </c>
      <c r="Q119" s="20">
        <f>'Gross Plant'!S119-Reserve!S119</f>
        <v>38159.404386000009</v>
      </c>
      <c r="R119" s="19">
        <f>'Gross Plant'!T119-Reserve!T119</f>
        <v>37978.89993425001</v>
      </c>
      <c r="S119" s="19">
        <f>'Gross Plant'!U119-Reserve!U119</f>
        <v>37807.545477750013</v>
      </c>
      <c r="T119" s="19">
        <f>'Gross Plant'!V119-Reserve!V119</f>
        <v>37636.191021250015</v>
      </c>
      <c r="U119" s="19">
        <f>'Gross Plant'!W119-Reserve!W119</f>
        <v>37464.836564750018</v>
      </c>
      <c r="V119" s="19">
        <f>'Gross Plant'!X119-Reserve!X119</f>
        <v>37293.48210825002</v>
      </c>
      <c r="W119" s="19">
        <f>'Gross Plant'!Y119-Reserve!Y119</f>
        <v>37122.127651750023</v>
      </c>
      <c r="X119" s="19">
        <f>'Gross Plant'!Z119-Reserve!Z119</f>
        <v>36950.773195250025</v>
      </c>
      <c r="Y119" s="19">
        <f>'Gross Plant'!AA119-Reserve!AA119</f>
        <v>36779.418738750028</v>
      </c>
      <c r="Z119" s="19">
        <f>'Gross Plant'!AB119-Reserve!AB119</f>
        <v>36608.06428225003</v>
      </c>
      <c r="AA119" s="19">
        <f>'Gross Plant'!AC119-Reserve!AC119</f>
        <v>36436.709825750033</v>
      </c>
      <c r="AB119" s="19">
        <f>'Gross Plant'!AD119-Reserve!AD119</f>
        <v>36265.355369250035</v>
      </c>
      <c r="AC119" s="19">
        <f>'Gross Plant'!AE119-Reserve!AE119</f>
        <v>36094.000912750038</v>
      </c>
      <c r="AD119" s="19">
        <f>'Gross Plant'!AF119-Reserve!AF119</f>
        <v>35922.646456250041</v>
      </c>
    </row>
    <row r="120" spans="2:30">
      <c r="B120" t="s">
        <v>103</v>
      </c>
      <c r="C120" s="19">
        <f>'Gross Plant'!E120-Reserve!E120</f>
        <v>16280.490000000002</v>
      </c>
      <c r="D120" s="19">
        <f>'Gross Plant'!F120-Reserve!F120</f>
        <v>16196.59</v>
      </c>
      <c r="E120" s="19">
        <f>'Gross Plant'!G120-Reserve!G120</f>
        <v>16112.689999999999</v>
      </c>
      <c r="F120" s="19">
        <f>'Gross Plant'!H120-Reserve!H120</f>
        <v>16028.789999999997</v>
      </c>
      <c r="G120" s="19">
        <f>'Gross Plant'!I120-Reserve!I120</f>
        <v>15944.889999999996</v>
      </c>
      <c r="H120" s="19">
        <f>'Gross Plant'!J120-Reserve!J120</f>
        <v>15860.989999999994</v>
      </c>
      <c r="I120" s="19">
        <f>'Gross Plant'!K120-Reserve!K120</f>
        <v>15777.089999999993</v>
      </c>
      <c r="J120" s="19">
        <f>'Gross Plant'!L120-Reserve!L120</f>
        <v>15693.428923083327</v>
      </c>
      <c r="K120" s="19">
        <f>'Gross Plant'!M120-Reserve!M120</f>
        <v>15609.767846166662</v>
      </c>
      <c r="L120" s="19">
        <f>'Gross Plant'!N120-Reserve!N120</f>
        <v>15526.106769249996</v>
      </c>
      <c r="M120" s="19">
        <f>'Gross Plant'!O120-Reserve!O120</f>
        <v>15442.445692333331</v>
      </c>
      <c r="N120" s="19">
        <f>'Gross Plant'!P120-Reserve!P120</f>
        <v>15358.784615416665</v>
      </c>
      <c r="O120" s="19">
        <f>'Gross Plant'!Q120-Reserve!Q120</f>
        <v>15275.1235385</v>
      </c>
      <c r="P120" s="19">
        <f>'Gross Plant'!R120-Reserve!R120</f>
        <v>15191.462461583335</v>
      </c>
      <c r="Q120" s="20">
        <f>'Gross Plant'!S120-Reserve!S120</f>
        <v>15107.801384666669</v>
      </c>
      <c r="R120" s="19">
        <f>'Gross Plant'!T120-Reserve!T120</f>
        <v>15024.140307750004</v>
      </c>
      <c r="S120" s="19">
        <f>'Gross Plant'!U120-Reserve!U120</f>
        <v>14944.720114916669</v>
      </c>
      <c r="T120" s="19">
        <f>'Gross Plant'!V120-Reserve!V120</f>
        <v>14865.299922083334</v>
      </c>
      <c r="U120" s="19">
        <f>'Gross Plant'!W120-Reserve!W120</f>
        <v>14785.879729249998</v>
      </c>
      <c r="V120" s="19">
        <f>'Gross Plant'!X120-Reserve!X120</f>
        <v>14706.459536416663</v>
      </c>
      <c r="W120" s="19">
        <f>'Gross Plant'!Y120-Reserve!Y120</f>
        <v>14627.039343583328</v>
      </c>
      <c r="X120" s="19">
        <f>'Gross Plant'!Z120-Reserve!Z120</f>
        <v>14547.619150749993</v>
      </c>
      <c r="Y120" s="19">
        <f>'Gross Plant'!AA120-Reserve!AA120</f>
        <v>14468.198957916658</v>
      </c>
      <c r="Z120" s="19">
        <f>'Gross Plant'!AB120-Reserve!AB120</f>
        <v>14388.778765083323</v>
      </c>
      <c r="AA120" s="19">
        <f>'Gross Plant'!AC120-Reserve!AC120</f>
        <v>14309.358572249988</v>
      </c>
      <c r="AB120" s="19">
        <f>'Gross Plant'!AD120-Reserve!AD120</f>
        <v>14229.938379416653</v>
      </c>
      <c r="AC120" s="19">
        <f>'Gross Plant'!AE120-Reserve!AE120</f>
        <v>14150.518186583318</v>
      </c>
      <c r="AD120" s="19">
        <f>'Gross Plant'!AF120-Reserve!AF120</f>
        <v>14071.097993749983</v>
      </c>
    </row>
    <row r="121" spans="2:30">
      <c r="B121" t="s">
        <v>104</v>
      </c>
      <c r="C121" s="19">
        <f>'Gross Plant'!E121-Reserve!E121</f>
        <v>2506.6899999999996</v>
      </c>
      <c r="D121" s="19">
        <f>'Gross Plant'!F121-Reserve!F121</f>
        <v>2499.4499999999998</v>
      </c>
      <c r="E121" s="19">
        <f>'Gross Plant'!G121-Reserve!G121</f>
        <v>2492.21</v>
      </c>
      <c r="F121" s="19">
        <f>'Gross Plant'!H121-Reserve!H121</f>
        <v>2484.9699999999998</v>
      </c>
      <c r="G121" s="19">
        <f>'Gross Plant'!I121-Reserve!I121</f>
        <v>2477.7299999999996</v>
      </c>
      <c r="H121" s="19">
        <f>'Gross Plant'!J121-Reserve!J121</f>
        <v>2470.4899999999998</v>
      </c>
      <c r="I121" s="19">
        <f>'Gross Plant'!K121-Reserve!K121</f>
        <v>2463.25</v>
      </c>
      <c r="J121" s="19">
        <f>'Gross Plant'!L121-Reserve!L121</f>
        <v>2456.0074803333332</v>
      </c>
      <c r="K121" s="19">
        <f>'Gross Plant'!M121-Reserve!M121</f>
        <v>2448.7649606666664</v>
      </c>
      <c r="L121" s="19">
        <f>'Gross Plant'!N121-Reserve!N121</f>
        <v>2441.5224410000001</v>
      </c>
      <c r="M121" s="19">
        <f>'Gross Plant'!O121-Reserve!O121</f>
        <v>2434.2799213333337</v>
      </c>
      <c r="N121" s="19">
        <f>'Gross Plant'!P121-Reserve!P121</f>
        <v>2427.0374016666669</v>
      </c>
      <c r="O121" s="19">
        <f>'Gross Plant'!Q121-Reserve!Q121</f>
        <v>2419.7948820000001</v>
      </c>
      <c r="P121" s="19">
        <f>'Gross Plant'!R121-Reserve!R121</f>
        <v>2412.5523623333338</v>
      </c>
      <c r="Q121" s="20">
        <f>'Gross Plant'!S121-Reserve!S121</f>
        <v>2405.3098426666675</v>
      </c>
      <c r="R121" s="19">
        <f>'Gross Plant'!T121-Reserve!T121</f>
        <v>2398.0673230000007</v>
      </c>
      <c r="S121" s="19">
        <f>'Gross Plant'!U121-Reserve!U121</f>
        <v>2391.1919356666676</v>
      </c>
      <c r="T121" s="19">
        <f>'Gross Plant'!V121-Reserve!V121</f>
        <v>2384.3165483333341</v>
      </c>
      <c r="U121" s="19">
        <f>'Gross Plant'!W121-Reserve!W121</f>
        <v>2377.4411610000006</v>
      </c>
      <c r="V121" s="19">
        <f>'Gross Plant'!X121-Reserve!X121</f>
        <v>2370.5657736666676</v>
      </c>
      <c r="W121" s="19">
        <f>'Gross Plant'!Y121-Reserve!Y121</f>
        <v>2363.6903863333346</v>
      </c>
      <c r="X121" s="19">
        <f>'Gross Plant'!Z121-Reserve!Z121</f>
        <v>2356.8149990000011</v>
      </c>
      <c r="Y121" s="19">
        <f>'Gross Plant'!AA121-Reserve!AA121</f>
        <v>2349.9396116666676</v>
      </c>
      <c r="Z121" s="19">
        <f>'Gross Plant'!AB121-Reserve!AB121</f>
        <v>2343.0642243333346</v>
      </c>
      <c r="AA121" s="19">
        <f>'Gross Plant'!AC121-Reserve!AC121</f>
        <v>2336.1888370000015</v>
      </c>
      <c r="AB121" s="19">
        <f>'Gross Plant'!AD121-Reserve!AD121</f>
        <v>2329.313449666668</v>
      </c>
      <c r="AC121" s="19">
        <f>'Gross Plant'!AE121-Reserve!AE121</f>
        <v>2322.4380623333345</v>
      </c>
      <c r="AD121" s="19">
        <f>'Gross Plant'!AF121-Reserve!AF121</f>
        <v>2315.5626750000015</v>
      </c>
    </row>
    <row r="122" spans="2:30">
      <c r="B122" t="s">
        <v>52</v>
      </c>
      <c r="C122" s="19">
        <f>'Gross Plant'!E122-Reserve!E122</f>
        <v>7822603.7000000011</v>
      </c>
      <c r="D122" s="19">
        <f>'Gross Plant'!F122-Reserve!F122</f>
        <v>7816129.5399999991</v>
      </c>
      <c r="E122" s="19">
        <f>'Gross Plant'!G122-Reserve!G122</f>
        <v>7787701.1399999987</v>
      </c>
      <c r="F122" s="19">
        <f>'Gross Plant'!H122-Reserve!H122</f>
        <v>7736001.7799999993</v>
      </c>
      <c r="G122" s="19">
        <f>'Gross Plant'!I122-Reserve!I122</f>
        <v>7761577.0399999991</v>
      </c>
      <c r="H122" s="19">
        <f>'Gross Plant'!J122-Reserve!J122</f>
        <v>7707845.5200000014</v>
      </c>
      <c r="I122" s="19">
        <f>'Gross Plant'!K122-Reserve!K122</f>
        <v>7646653.7400000002</v>
      </c>
      <c r="J122" s="19">
        <f>'Gross Plant'!L122-Reserve!L122</f>
        <v>7712883.631918015</v>
      </c>
      <c r="K122" s="19">
        <f>'Gross Plant'!M122-Reserve!M122</f>
        <v>7685167.3847922571</v>
      </c>
      <c r="L122" s="19">
        <f>'Gross Plant'!N122-Reserve!N122</f>
        <v>7667227.3476217762</v>
      </c>
      <c r="M122" s="19">
        <f>'Gross Plant'!O122-Reserve!O122</f>
        <v>7671172.2784601208</v>
      </c>
      <c r="N122" s="19">
        <f>'Gross Plant'!P122-Reserve!P122</f>
        <v>7644017.4903811533</v>
      </c>
      <c r="O122" s="19">
        <f>'Gross Plant'!Q122-Reserve!Q122</f>
        <v>7623996.7077729646</v>
      </c>
      <c r="P122" s="19">
        <f>'Gross Plant'!R122-Reserve!R122</f>
        <v>7610038.5359390322</v>
      </c>
      <c r="Q122" s="20">
        <f>'Gross Plant'!S122-Reserve!S122</f>
        <v>7602033.7246270049</v>
      </c>
      <c r="R122" s="19">
        <f>'Gross Plant'!T122-Reserve!T122</f>
        <v>7611429.2187606301</v>
      </c>
      <c r="S122" s="19">
        <f>'Gross Plant'!U122-Reserve!U122</f>
        <v>7605116.8021754865</v>
      </c>
      <c r="T122" s="19">
        <f>'Gross Plant'!V122-Reserve!V122</f>
        <v>7600523.7415240426</v>
      </c>
      <c r="U122" s="19">
        <f>'Gross Plant'!W122-Reserve!W122</f>
        <v>7574417.5260776319</v>
      </c>
      <c r="V122" s="19">
        <f>'Gross Plant'!X122-Reserve!X122</f>
        <v>7569854.0204608198</v>
      </c>
      <c r="W122" s="19">
        <f>'Gross Plant'!Y122-Reserve!Y122</f>
        <v>7498665.0618177056</v>
      </c>
      <c r="X122" s="19">
        <f>'Gross Plant'!Z122-Reserve!Z122</f>
        <v>7445341.2677943204</v>
      </c>
      <c r="Y122" s="19">
        <f>'Gross Plant'!AA122-Reserve!AA122</f>
        <v>7413003.1452822629</v>
      </c>
      <c r="Z122" s="19">
        <f>'Gross Plant'!AB122-Reserve!AB122</f>
        <v>7368928.5345633738</v>
      </c>
      <c r="AA122" s="19">
        <f>'Gross Plant'!AC122-Reserve!AC122</f>
        <v>7326921.7365014609</v>
      </c>
      <c r="AB122" s="19">
        <f>'Gross Plant'!AD122-Reserve!AD122</f>
        <v>7293683.8723482527</v>
      </c>
      <c r="AC122" s="19">
        <f>'Gross Plant'!AE122-Reserve!AE122</f>
        <v>7248212.2540615033</v>
      </c>
      <c r="AD122" s="19">
        <f>'Gross Plant'!AF122-Reserve!AF122</f>
        <v>7220083.9652447589</v>
      </c>
    </row>
    <row r="123" spans="2:30">
      <c r="B123" t="s">
        <v>37</v>
      </c>
      <c r="C123" s="19">
        <f>'Gross Plant'!E123-Reserve!E123</f>
        <v>70894542.640000001</v>
      </c>
      <c r="D123" s="19">
        <f>'Gross Plant'!F123-Reserve!F123</f>
        <v>70604646.36999999</v>
      </c>
      <c r="E123" s="19">
        <f>'Gross Plant'!G123-Reserve!G123</f>
        <v>70380926.639999986</v>
      </c>
      <c r="F123" s="19">
        <f>'Gross Plant'!H123-Reserve!H123</f>
        <v>70267082.939999983</v>
      </c>
      <c r="G123" s="19">
        <f>'Gross Plant'!I123-Reserve!I123</f>
        <v>70097068.779999971</v>
      </c>
      <c r="H123" s="19">
        <f>'Gross Plant'!J123-Reserve!J123</f>
        <v>74938151.039999977</v>
      </c>
      <c r="I123" s="19">
        <f>'Gross Plant'!K123-Reserve!K123</f>
        <v>74818369.779999971</v>
      </c>
      <c r="J123" s="19">
        <f>'Gross Plant'!L123-Reserve!L123</f>
        <v>76772047.431605667</v>
      </c>
      <c r="K123" s="19">
        <f>'Gross Plant'!M123-Reserve!M123</f>
        <v>77386505.679122716</v>
      </c>
      <c r="L123" s="19">
        <f>'Gross Plant'!N123-Reserve!N123</f>
        <v>78135792.581456736</v>
      </c>
      <c r="M123" s="19">
        <f>'Gross Plant'!O123-Reserve!O123</f>
        <v>79190726.085231185</v>
      </c>
      <c r="N123" s="19">
        <f>'Gross Plant'!P123-Reserve!P123</f>
        <v>79799939.691904232</v>
      </c>
      <c r="O123" s="19">
        <f>'Gross Plant'!Q123-Reserve!Q123</f>
        <v>80506580.10864076</v>
      </c>
      <c r="P123" s="19">
        <f>'Gross Plant'!R123-Reserve!R123</f>
        <v>81295052.955142036</v>
      </c>
      <c r="Q123" s="20">
        <f>'Gross Plant'!S123-Reserve!S123</f>
        <v>82163450.508503318</v>
      </c>
      <c r="R123" s="19">
        <f>'Gross Plant'!T123-Reserve!T123</f>
        <v>83273458.77501443</v>
      </c>
      <c r="S123" s="19">
        <f>'Gross Plant'!U123-Reserve!U123</f>
        <v>84188157.257528573</v>
      </c>
      <c r="T123" s="19">
        <f>'Gross Plant'!V123-Reserve!V123</f>
        <v>85122694.766646296</v>
      </c>
      <c r="U123" s="19">
        <f>'Gross Plant'!W123-Reserve!W123</f>
        <v>85748029.586054564</v>
      </c>
      <c r="V123" s="19">
        <f>'Gross Plant'!X123-Reserve!X123</f>
        <v>86675054.981882632</v>
      </c>
      <c r="W123" s="19">
        <f>'Gross Plant'!Y123-Reserve!Y123</f>
        <v>86654141.991802394</v>
      </c>
      <c r="X123" s="19">
        <f>'Gross Plant'!Z123-Reserve!Z123</f>
        <v>86885475.575671047</v>
      </c>
      <c r="Y123" s="19">
        <f>'Gross Plant'!AA123-Reserve!AA123</f>
        <v>87412208.751720935</v>
      </c>
      <c r="Z123" s="19">
        <f>'Gross Plant'!AB123-Reserve!AB123</f>
        <v>87769812.676144496</v>
      </c>
      <c r="AA123" s="19">
        <f>'Gross Plant'!AC123-Reserve!AC123</f>
        <v>88154431.7631872</v>
      </c>
      <c r="AB123" s="19">
        <f>'Gross Plant'!AD123-Reserve!AD123</f>
        <v>88660835.096625298</v>
      </c>
      <c r="AC123" s="19">
        <f>'Gross Plant'!AE123-Reserve!AE123</f>
        <v>88991140.344490096</v>
      </c>
      <c r="AD123" s="19">
        <f>'Gross Plant'!AF123-Reserve!AF123</f>
        <v>89564850.771867484</v>
      </c>
    </row>
    <row r="124" spans="2:30">
      <c r="B124" t="s">
        <v>53</v>
      </c>
      <c r="C124" s="19">
        <f>'Gross Plant'!E124-Reserve!E124</f>
        <v>52985065.140000001</v>
      </c>
      <c r="D124" s="19">
        <f>'Gross Plant'!F124-Reserve!F124</f>
        <v>53722976.299999997</v>
      </c>
      <c r="E124" s="19">
        <f>'Gross Plant'!G124-Reserve!G124</f>
        <v>55655254.369999997</v>
      </c>
      <c r="F124" s="19">
        <f>'Gross Plant'!H124-Reserve!H124</f>
        <v>55989211.670000002</v>
      </c>
      <c r="G124" s="19">
        <f>'Gross Plant'!I124-Reserve!I124</f>
        <v>56772337.150000006</v>
      </c>
      <c r="H124" s="19">
        <f>'Gross Plant'!J124-Reserve!J124</f>
        <v>58835374.949999996</v>
      </c>
      <c r="I124" s="19">
        <f>'Gross Plant'!K124-Reserve!K124</f>
        <v>60220386.869999997</v>
      </c>
      <c r="J124" s="19">
        <f>'Gross Plant'!L124-Reserve!L124</f>
        <v>63654626.63631922</v>
      </c>
      <c r="K124" s="19">
        <f>'Gross Plant'!M124-Reserve!M124</f>
        <v>64864531.499938495</v>
      </c>
      <c r="L124" s="19">
        <f>'Gross Plant'!N124-Reserve!N124</f>
        <v>66297774.560316898</v>
      </c>
      <c r="M124" s="19">
        <f>'Gross Plant'!O124-Reserve!O124</f>
        <v>68237832.540517688</v>
      </c>
      <c r="N124" s="19">
        <f>'Gross Plant'!P124-Reserve!P124</f>
        <v>69437269.177919209</v>
      </c>
      <c r="O124" s="19">
        <f>'Gross Plant'!Q124-Reserve!Q124</f>
        <v>70797957.499054343</v>
      </c>
      <c r="P124" s="19">
        <f>'Gross Plant'!R124-Reserve!R124</f>
        <v>72293953.863442808</v>
      </c>
      <c r="Q124" s="20">
        <f>'Gross Plant'!S124-Reserve!S124</f>
        <v>73922043.227636829</v>
      </c>
      <c r="R124" s="19">
        <f>'Gross Plant'!T124-Reserve!T124</f>
        <v>75950575.003457844</v>
      </c>
      <c r="S124" s="19">
        <f>'Gross Plant'!U124-Reserve!U124</f>
        <v>77627012.149708807</v>
      </c>
      <c r="T124" s="19">
        <f>'Gross Plant'!V124-Reserve!V124</f>
        <v>79335839.082559645</v>
      </c>
      <c r="U124" s="19">
        <f>'Gross Plant'!W124-Reserve!W124</f>
        <v>80530812.352454543</v>
      </c>
      <c r="V124" s="19">
        <f>'Gross Plant'!X124-Reserve!X124</f>
        <v>82226210.389829814</v>
      </c>
      <c r="W124" s="19">
        <f>'Gross Plant'!Y124-Reserve!Y124</f>
        <v>82347409.965800077</v>
      </c>
      <c r="X124" s="19">
        <f>'Gross Plant'!Z124-Reserve!Z124</f>
        <v>82887271.153540701</v>
      </c>
      <c r="Y124" s="19">
        <f>'Gross Plant'!AA124-Reserve!AA124</f>
        <v>83917306.496249288</v>
      </c>
      <c r="Z124" s="19">
        <f>'Gross Plant'!AB124-Reserve!AB124</f>
        <v>84666218.721180663</v>
      </c>
      <c r="AA124" s="19">
        <f>'Gross Plant'!AC124-Reserve!AC124</f>
        <v>85459704.564723417</v>
      </c>
      <c r="AB124" s="19">
        <f>'Gross Plant'!AD124-Reserve!AD124</f>
        <v>86455073.789505035</v>
      </c>
      <c r="AC124" s="19">
        <f>'Gross Plant'!AE124-Reserve!AE124</f>
        <v>87157759.839111894</v>
      </c>
      <c r="AD124" s="19">
        <f>'Gross Plant'!AF124-Reserve!AF124</f>
        <v>88264254.632183284</v>
      </c>
    </row>
    <row r="125" spans="2:30">
      <c r="B125" t="s">
        <v>54</v>
      </c>
      <c r="C125" s="19">
        <f>'Gross Plant'!E125-Reserve!E125</f>
        <v>4529207.4700000007</v>
      </c>
      <c r="D125" s="19">
        <f>'Gross Plant'!F125-Reserve!F125</f>
        <v>4516231.2100000009</v>
      </c>
      <c r="E125" s="19">
        <f>'Gross Plant'!G125-Reserve!G125</f>
        <v>4501374.4200000009</v>
      </c>
      <c r="F125" s="19">
        <f>'Gross Plant'!H125-Reserve!H125</f>
        <v>4505976.3800000008</v>
      </c>
      <c r="G125" s="19">
        <f>'Gross Plant'!I125-Reserve!I125</f>
        <v>4517598.3200000012</v>
      </c>
      <c r="H125" s="19">
        <f>'Gross Plant'!J125-Reserve!J125</f>
        <v>4658697.2900000019</v>
      </c>
      <c r="I125" s="19">
        <f>'Gross Plant'!K125-Reserve!K125</f>
        <v>4741364.6900000013</v>
      </c>
      <c r="J125" s="19">
        <f>'Gross Plant'!L125-Reserve!L125</f>
        <v>4859846.4127098965</v>
      </c>
      <c r="K125" s="19">
        <f>'Gross Plant'!M125-Reserve!M125</f>
        <v>4894295.4528070986</v>
      </c>
      <c r="L125" s="19">
        <f>'Gross Plant'!N125-Reserve!N125</f>
        <v>4937151.5952341426</v>
      </c>
      <c r="M125" s="19">
        <f>'Gross Plant'!O125-Reserve!O125</f>
        <v>4999112.2343327003</v>
      </c>
      <c r="N125" s="19">
        <f>'Gross Plant'!P125-Reserve!P125</f>
        <v>5033077.1110576252</v>
      </c>
      <c r="O125" s="19">
        <f>'Gross Plant'!Q125-Reserve!Q125</f>
        <v>5073105.299062686</v>
      </c>
      <c r="P125" s="19">
        <f>'Gross Plant'!R125-Reserve!R125</f>
        <v>5118214.5271307845</v>
      </c>
      <c r="Q125" s="20">
        <f>'Gross Plant'!S125-Reserve!S125</f>
        <v>5168280.9895748468</v>
      </c>
      <c r="R125" s="19">
        <f>'Gross Plant'!T125-Reserve!T125</f>
        <v>5233432.613035284</v>
      </c>
      <c r="S125" s="19">
        <f>'Gross Plant'!U125-Reserve!U125</f>
        <v>5285307.510558784</v>
      </c>
      <c r="T125" s="19">
        <f>'Gross Plant'!V125-Reserve!V125</f>
        <v>5338362.140336317</v>
      </c>
      <c r="U125" s="19">
        <f>'Gross Plant'!W125-Reserve!W125</f>
        <v>5371977.8823190052</v>
      </c>
      <c r="V125" s="19">
        <f>'Gross Plant'!X125-Reserve!X125</f>
        <v>5424450.2916652933</v>
      </c>
      <c r="W125" s="19">
        <f>'Gross Plant'!Y125-Reserve!Y125</f>
        <v>5417461.6121395202</v>
      </c>
      <c r="X125" s="19">
        <f>'Gross Plant'!Z125-Reserve!Z125</f>
        <v>5426268.4366763765</v>
      </c>
      <c r="Y125" s="19">
        <f>'Gross Plant'!AA125-Reserve!AA125</f>
        <v>5453560.1888019936</v>
      </c>
      <c r="Z125" s="19">
        <f>'Gross Plant'!AB125-Reserve!AB125</f>
        <v>5470213.0101160556</v>
      </c>
      <c r="AA125" s="19">
        <f>'Gross Plant'!AC125-Reserve!AC125</f>
        <v>5488526.743030997</v>
      </c>
      <c r="AB125" s="19">
        <f>'Gross Plant'!AD125-Reserve!AD125</f>
        <v>5514437.9164990652</v>
      </c>
      <c r="AC125" s="19">
        <f>'Gross Plant'!AE125-Reserve!AE125</f>
        <v>5529274.5130899884</v>
      </c>
      <c r="AD125" s="19">
        <f>'Gross Plant'!AF125-Reserve!AF125</f>
        <v>5559332.1951105325</v>
      </c>
    </row>
    <row r="126" spans="2:30">
      <c r="B126" t="s">
        <v>55</v>
      </c>
      <c r="C126" s="19">
        <f>'Gross Plant'!E126-Reserve!E126</f>
        <v>2209873.6700000004</v>
      </c>
      <c r="D126" s="19">
        <f>'Gross Plant'!F126-Reserve!F126</f>
        <v>2203897.1300000004</v>
      </c>
      <c r="E126" s="19">
        <f>'Gross Plant'!G126-Reserve!G126</f>
        <v>2197916.2000000002</v>
      </c>
      <c r="F126" s="19">
        <f>'Gross Plant'!H126-Reserve!H126</f>
        <v>2207754.35</v>
      </c>
      <c r="G126" s="19">
        <f>'Gross Plant'!I126-Reserve!I126</f>
        <v>2201514.0699999998</v>
      </c>
      <c r="H126" s="19">
        <f>'Gross Plant'!J126-Reserve!J126</f>
        <v>2293079.96</v>
      </c>
      <c r="I126" s="19">
        <f>'Gross Plant'!K126-Reserve!K126</f>
        <v>2283255.11</v>
      </c>
      <c r="J126" s="19">
        <f>'Gross Plant'!L126-Reserve!L126</f>
        <v>2324813.1570632774</v>
      </c>
      <c r="K126" s="19">
        <f>'Gross Plant'!M126-Reserve!M126</f>
        <v>2336692.2617449216</v>
      </c>
      <c r="L126" s="19">
        <f>'Gross Plant'!N126-Reserve!N126</f>
        <v>2351549.289072305</v>
      </c>
      <c r="M126" s="19">
        <f>'Gross Plant'!O126-Reserve!O126</f>
        <v>2373165.814506758</v>
      </c>
      <c r="N126" s="19">
        <f>'Gross Plant'!P126-Reserve!P126</f>
        <v>2384899.2725404524</v>
      </c>
      <c r="O126" s="19">
        <f>'Gross Plant'!Q126-Reserve!Q126</f>
        <v>2398782.361523754</v>
      </c>
      <c r="P126" s="19">
        <f>'Gross Plant'!R126-Reserve!R126</f>
        <v>2414468.7747668568</v>
      </c>
      <c r="Q126" s="20">
        <f>'Gross Plant'!S126-Reserve!S126</f>
        <v>2431915.4565705727</v>
      </c>
      <c r="R126" s="19">
        <f>'Gross Plant'!T126-Reserve!T126</f>
        <v>2454702.2773719155</v>
      </c>
      <c r="S126" s="19">
        <f>'Gross Plant'!U126-Reserve!U126</f>
        <v>2471860.901293125</v>
      </c>
      <c r="T126" s="19">
        <f>'Gross Plant'!V126-Reserve!V126</f>
        <v>2489437.5870958087</v>
      </c>
      <c r="U126" s="19">
        <f>'Gross Plant'!W126-Reserve!W126</f>
        <v>2500148.1439839071</v>
      </c>
      <c r="V126" s="19">
        <f>'Gross Plant'!X126-Reserve!X126</f>
        <v>2517521.3976156209</v>
      </c>
      <c r="W126" s="19">
        <f>'Gross Plant'!Y126-Reserve!Y126</f>
        <v>2513889.3385593975</v>
      </c>
      <c r="X126" s="19">
        <f>'Gross Plant'!Z126-Reserve!Z126</f>
        <v>2515837.7705886792</v>
      </c>
      <c r="Y126" s="19">
        <f>'Gross Plant'!AA126-Reserve!AA126</f>
        <v>2524317.1156721273</v>
      </c>
      <c r="Z126" s="19">
        <f>'Gross Plant'!AB126-Reserve!AB126</f>
        <v>2529038.7427050555</v>
      </c>
      <c r="AA126" s="19">
        <f>'Gross Plant'!AC126-Reserve!AC126</f>
        <v>2534347.7862540223</v>
      </c>
      <c r="AB126" s="19">
        <f>'Gross Plant'!AD126-Reserve!AD126</f>
        <v>2542341.5556212673</v>
      </c>
      <c r="AC126" s="19">
        <f>'Gross Plant'!AE126-Reserve!AE126</f>
        <v>2546423.6799198627</v>
      </c>
      <c r="AD126" s="19">
        <f>'Gross Plant'!AF126-Reserve!AF126</f>
        <v>2555883.7760882899</v>
      </c>
    </row>
    <row r="127" spans="2:30">
      <c r="B127" t="s">
        <v>105</v>
      </c>
      <c r="C127" s="19">
        <f>'Gross Plant'!E127-Reserve!E127</f>
        <v>586010.81000000006</v>
      </c>
      <c r="D127" s="19">
        <f>'Gross Plant'!F127-Reserve!F127</f>
        <v>584212.88000000012</v>
      </c>
      <c r="E127" s="19">
        <f>'Gross Plant'!G127-Reserve!G127</f>
        <v>581160.22000000009</v>
      </c>
      <c r="F127" s="19">
        <f>'Gross Plant'!H127-Reserve!H127</f>
        <v>578091.62000000011</v>
      </c>
      <c r="G127" s="19">
        <f>'Gross Plant'!I127-Reserve!I127</f>
        <v>575023.02000000014</v>
      </c>
      <c r="H127" s="19">
        <f>'Gross Plant'!J127-Reserve!J127</f>
        <v>571954.42000000016</v>
      </c>
      <c r="I127" s="19">
        <f>'Gross Plant'!K127-Reserve!K127</f>
        <v>568885.82000000018</v>
      </c>
      <c r="J127" s="19">
        <f>'Gross Plant'!L127-Reserve!L127</f>
        <v>565819.41465800023</v>
      </c>
      <c r="K127" s="19">
        <f>'Gross Plant'!M127-Reserve!M127</f>
        <v>562753.00931600027</v>
      </c>
      <c r="L127" s="19">
        <f>'Gross Plant'!N127-Reserve!N127</f>
        <v>559686.60397400032</v>
      </c>
      <c r="M127" s="19">
        <f>'Gross Plant'!O127-Reserve!O127</f>
        <v>556620.19863200036</v>
      </c>
      <c r="N127" s="19">
        <f>'Gross Plant'!P127-Reserve!P127</f>
        <v>553553.79329000041</v>
      </c>
      <c r="O127" s="19">
        <f>'Gross Plant'!Q127-Reserve!Q127</f>
        <v>550487.38794800045</v>
      </c>
      <c r="P127" s="19">
        <f>'Gross Plant'!R127-Reserve!R127</f>
        <v>547420.9826060005</v>
      </c>
      <c r="Q127" s="20">
        <f>'Gross Plant'!S127-Reserve!S127</f>
        <v>544354.57726400055</v>
      </c>
      <c r="R127" s="19">
        <f>'Gross Plant'!T127-Reserve!T127</f>
        <v>541288.17192200059</v>
      </c>
      <c r="S127" s="19">
        <f>'Gross Plant'!U127-Reserve!U127</f>
        <v>537966.23280150059</v>
      </c>
      <c r="T127" s="19">
        <f>'Gross Plant'!V127-Reserve!V127</f>
        <v>534644.29368100059</v>
      </c>
      <c r="U127" s="19">
        <f>'Gross Plant'!W127-Reserve!W127</f>
        <v>531322.35456050059</v>
      </c>
      <c r="V127" s="19">
        <f>'Gross Plant'!X127-Reserve!X127</f>
        <v>528000.41544000059</v>
      </c>
      <c r="W127" s="19">
        <f>'Gross Plant'!Y127-Reserve!Y127</f>
        <v>524678.47631950059</v>
      </c>
      <c r="X127" s="19">
        <f>'Gross Plant'!Z127-Reserve!Z127</f>
        <v>521356.5371990006</v>
      </c>
      <c r="Y127" s="19">
        <f>'Gross Plant'!AA127-Reserve!AA127</f>
        <v>518034.5980785006</v>
      </c>
      <c r="Z127" s="19">
        <f>'Gross Plant'!AB127-Reserve!AB127</f>
        <v>514712.6589580006</v>
      </c>
      <c r="AA127" s="19">
        <f>'Gross Plant'!AC127-Reserve!AC127</f>
        <v>511390.7198375006</v>
      </c>
      <c r="AB127" s="19">
        <f>'Gross Plant'!AD127-Reserve!AD127</f>
        <v>508068.7807170006</v>
      </c>
      <c r="AC127" s="19">
        <f>'Gross Plant'!AE127-Reserve!AE127</f>
        <v>504746.8415965006</v>
      </c>
      <c r="AD127" s="19">
        <f>'Gross Plant'!AF127-Reserve!AF127</f>
        <v>501424.9024760006</v>
      </c>
    </row>
    <row r="128" spans="2:30">
      <c r="B128" t="s">
        <v>56</v>
      </c>
      <c r="C128" s="19">
        <f>'Gross Plant'!E128-Reserve!E128</f>
        <v>59745095.450000003</v>
      </c>
      <c r="D128" s="19">
        <f>'Gross Plant'!F128-Reserve!F128</f>
        <v>60370367.130000003</v>
      </c>
      <c r="E128" s="19">
        <f>'Gross Plant'!G128-Reserve!G128</f>
        <v>60951473.160000011</v>
      </c>
      <c r="F128" s="19">
        <f>'Gross Plant'!H128-Reserve!H128</f>
        <v>61885565.370000012</v>
      </c>
      <c r="G128" s="19">
        <f>'Gross Plant'!I128-Reserve!I128</f>
        <v>62663999.090000011</v>
      </c>
      <c r="H128" s="19">
        <f>'Gross Plant'!J128-Reserve!J128</f>
        <v>63354184.040000007</v>
      </c>
      <c r="I128" s="19">
        <f>'Gross Plant'!K128-Reserve!K128</f>
        <v>64193097.450000003</v>
      </c>
      <c r="J128" s="19">
        <f>'Gross Plant'!L128-Reserve!L128</f>
        <v>66445907.39114204</v>
      </c>
      <c r="K128" s="19">
        <f>'Gross Plant'!M128-Reserve!M128</f>
        <v>67043798.213788919</v>
      </c>
      <c r="L128" s="19">
        <f>'Gross Plant'!N128-Reserve!N128</f>
        <v>67807387.733246446</v>
      </c>
      <c r="M128" s="19">
        <f>'Gross Plant'!O128-Reserve!O128</f>
        <v>68947399.792633653</v>
      </c>
      <c r="N128" s="19">
        <f>'Gross Plant'!P128-Reserve!P128</f>
        <v>69536139.297573224</v>
      </c>
      <c r="O128" s="19">
        <f>'Gross Plant'!Q128-Reserve!Q128</f>
        <v>70244411.826856866</v>
      </c>
      <c r="P128" s="19">
        <f>'Gross Plant'!R128-Reserve!R128</f>
        <v>71052882.080553487</v>
      </c>
      <c r="Q128" s="20">
        <f>'Gross Plant'!S128-Reserve!S128</f>
        <v>71959122.005719945</v>
      </c>
      <c r="R128" s="19">
        <f>'Gross Plant'!T128-Reserve!T128</f>
        <v>73162631.732199937</v>
      </c>
      <c r="S128" s="19">
        <f>'Gross Plant'!U128-Reserve!U128</f>
        <v>74194000.355855942</v>
      </c>
      <c r="T128" s="19">
        <f>'Gross Plant'!V128-Reserve!V128</f>
        <v>75249372.051023722</v>
      </c>
      <c r="U128" s="19">
        <f>'Gross Plant'!W128-Reserve!W128</f>
        <v>75922453.256240562</v>
      </c>
      <c r="V128" s="19">
        <f>'Gross Plant'!X128-Reserve!X128</f>
        <v>76967681.37289387</v>
      </c>
      <c r="W128" s="19">
        <f>'Gross Plant'!Y128-Reserve!Y128</f>
        <v>76841942.736711144</v>
      </c>
      <c r="X128" s="19">
        <f>'Gross Plant'!Z128-Reserve!Z128</f>
        <v>77027587.614564851</v>
      </c>
      <c r="Y128" s="19">
        <f>'Gross Plant'!AA128-Reserve!AA128</f>
        <v>77577786.325145543</v>
      </c>
      <c r="Z128" s="19">
        <f>'Gross Plant'!AB128-Reserve!AB128</f>
        <v>77918829.984413415</v>
      </c>
      <c r="AA128" s="19">
        <f>'Gross Plant'!AC128-Reserve!AC128</f>
        <v>78292982.858561501</v>
      </c>
      <c r="AB128" s="19">
        <f>'Gross Plant'!AD128-Reserve!AD128</f>
        <v>78817248.565308154</v>
      </c>
      <c r="AC128" s="19">
        <f>'Gross Plant'!AE128-Reserve!AE128</f>
        <v>79123762.346180692</v>
      </c>
      <c r="AD128" s="19">
        <f>'Gross Plant'!AF128-Reserve!AF128</f>
        <v>79730583.747882575</v>
      </c>
    </row>
    <row r="129" spans="2:30">
      <c r="B129" t="s">
        <v>57</v>
      </c>
      <c r="C129" s="19">
        <f>'Gross Plant'!E129-Reserve!E129</f>
        <v>9772874.9100000001</v>
      </c>
      <c r="D129" s="19">
        <f>'Gross Plant'!F129-Reserve!F129</f>
        <v>11243017.819999997</v>
      </c>
      <c r="E129" s="19">
        <f>'Gross Plant'!G129-Reserve!G129</f>
        <v>11192337.419999998</v>
      </c>
      <c r="F129" s="19">
        <f>'Gross Plant'!H129-Reserve!H129</f>
        <v>11221736.089999998</v>
      </c>
      <c r="G129" s="19">
        <f>'Gross Plant'!I129-Reserve!I129</f>
        <v>11357048.379999997</v>
      </c>
      <c r="H129" s="19">
        <f>'Gross Plant'!J129-Reserve!J129</f>
        <v>11455366.409999998</v>
      </c>
      <c r="I129" s="19">
        <f>'Gross Plant'!K129-Reserve!K129</f>
        <v>11606184.299999999</v>
      </c>
      <c r="J129" s="19">
        <f>'Gross Plant'!L129-Reserve!L129</f>
        <v>12698871.381708993</v>
      </c>
      <c r="K129" s="19">
        <f>'Gross Plant'!M129-Reserve!M129</f>
        <v>12997853.676447205</v>
      </c>
      <c r="L129" s="19">
        <f>'Gross Plant'!N129-Reserve!N129</f>
        <v>13373963.972805645</v>
      </c>
      <c r="M129" s="19">
        <f>'Gross Plant'!O129-Reserve!O129</f>
        <v>13927339.077343427</v>
      </c>
      <c r="N129" s="19">
        <f>'Gross Plant'!P129-Reserve!P129</f>
        <v>14215088.566848876</v>
      </c>
      <c r="O129" s="19">
        <f>'Gross Plant'!Q129-Reserve!Q129</f>
        <v>14557960.842099631</v>
      </c>
      <c r="P129" s="19">
        <f>'Gross Plant'!R129-Reserve!R129</f>
        <v>14946516.572611915</v>
      </c>
      <c r="Q129" s="20">
        <f>'Gross Plant'!S129-Reserve!S129</f>
        <v>15379410.277775867</v>
      </c>
      <c r="R129" s="19">
        <f>'Gross Plant'!T129-Reserve!T129</f>
        <v>15951552.008888358</v>
      </c>
      <c r="S129" s="19">
        <f>'Gross Plant'!U129-Reserve!U129</f>
        <v>16378570.194189798</v>
      </c>
      <c r="T129" s="19">
        <f>'Gross Plant'!V129-Reserve!V129</f>
        <v>16814006.305294484</v>
      </c>
      <c r="U129" s="19">
        <f>'Gross Plant'!W129-Reserve!W129</f>
        <v>17064293.336651139</v>
      </c>
      <c r="V129" s="19">
        <f>'Gross Plant'!X129-Reserve!X129</f>
        <v>17489592.944420531</v>
      </c>
      <c r="W129" s="19">
        <f>'Gross Plant'!Y129-Reserve!Y129</f>
        <v>17354127.600830998</v>
      </c>
      <c r="X129" s="19">
        <f>'Gross Plant'!Z129-Reserve!Z129</f>
        <v>17366492.098486494</v>
      </c>
      <c r="Y129" s="19">
        <f>'Gross Plant'!AA129-Reserve!AA129</f>
        <v>17551320.603056744</v>
      </c>
      <c r="Z129" s="19">
        <f>'Gross Plant'!AB129-Reserve!AB129</f>
        <v>17634559.973672595</v>
      </c>
      <c r="AA129" s="19">
        <f>'Gross Plant'!AC129-Reserve!AC129</f>
        <v>17732054.331615001</v>
      </c>
      <c r="AB129" s="19">
        <f>'Gross Plant'!AD129-Reserve!AD129</f>
        <v>17899453.894229069</v>
      </c>
      <c r="AC129" s="19">
        <f>'Gross Plant'!AE129-Reserve!AE129</f>
        <v>17961218.033629667</v>
      </c>
      <c r="AD129" s="19">
        <f>'Gross Plant'!AF129-Reserve!AF129</f>
        <v>18164565.055815801</v>
      </c>
    </row>
    <row r="130" spans="2:30">
      <c r="B130" t="s">
        <v>58</v>
      </c>
      <c r="C130" s="19">
        <f>'Gross Plant'!E130-Reserve!E130</f>
        <v>30075148.98</v>
      </c>
      <c r="D130" s="19">
        <f>'Gross Plant'!F130-Reserve!F130</f>
        <v>29916348.02</v>
      </c>
      <c r="E130" s="19">
        <f>'Gross Plant'!G130-Reserve!G130</f>
        <v>30122030.059999995</v>
      </c>
      <c r="F130" s="19">
        <f>'Gross Plant'!H130-Reserve!H130</f>
        <v>30016818.229999997</v>
      </c>
      <c r="G130" s="19">
        <f>'Gross Plant'!I130-Reserve!I130</f>
        <v>29857511.889999993</v>
      </c>
      <c r="H130" s="19">
        <f>'Gross Plant'!J130-Reserve!J130</f>
        <v>29759552.50999999</v>
      </c>
      <c r="I130" s="19">
        <f>'Gross Plant'!K130-Reserve!K130</f>
        <v>29773768.509999998</v>
      </c>
      <c r="J130" s="19">
        <f>'Gross Plant'!L130-Reserve!L130</f>
        <v>29897085.988668531</v>
      </c>
      <c r="K130" s="19">
        <f>'Gross Plant'!M130-Reserve!M130</f>
        <v>29828654.656811178</v>
      </c>
      <c r="L130" s="19">
        <f>'Gross Plant'!N130-Reserve!N130</f>
        <v>29779483.592899092</v>
      </c>
      <c r="M130" s="19">
        <f>'Gross Plant'!O130-Reserve!O130</f>
        <v>29774012.838757925</v>
      </c>
      <c r="N130" s="19">
        <f>'Gross Plant'!P130-Reserve!P130</f>
        <v>29704700.711133916</v>
      </c>
      <c r="O130" s="19">
        <f>'Gross Plant'!Q130-Reserve!Q130</f>
        <v>29649296.253458593</v>
      </c>
      <c r="P130" s="19">
        <f>'Gross Plant'!R130-Reserve!R130</f>
        <v>29605563.518493809</v>
      </c>
      <c r="Q130" s="20">
        <f>'Gross Plant'!S130-Reserve!S130</f>
        <v>29573225.925052468</v>
      </c>
      <c r="R130" s="19">
        <f>'Gross Plant'!T130-Reserve!T130</f>
        <v>29575418.971639868</v>
      </c>
      <c r="S130" s="19">
        <f>'Gross Plant'!U130-Reserve!U130</f>
        <v>29556891.5252329</v>
      </c>
      <c r="T130" s="19">
        <f>'Gross Plant'!V130-Reserve!V130</f>
        <v>29541136.429325599</v>
      </c>
      <c r="U130" s="19">
        <f>'Gross Plant'!W130-Reserve!W130</f>
        <v>29481068.767599933</v>
      </c>
      <c r="V130" s="19">
        <f>'Gross Plant'!X130-Reserve!X130</f>
        <v>29464121.728736747</v>
      </c>
      <c r="W130" s="19">
        <f>'Gross Plant'!Y130-Reserve!Y130</f>
        <v>29311463.686298601</v>
      </c>
      <c r="X130" s="19">
        <f>'Gross Plant'!Z130-Reserve!Z130</f>
        <v>29194889.929381981</v>
      </c>
      <c r="Y130" s="19">
        <f>'Gross Plant'!AA130-Reserve!AA130</f>
        <v>29120560.149945553</v>
      </c>
      <c r="Z130" s="19">
        <f>'Gross Plant'!AB130-Reserve!AB130</f>
        <v>29021985.606646933</v>
      </c>
      <c r="AA130" s="19">
        <f>'Gross Plant'!AC130-Reserve!AC130</f>
        <v>28927243.353091624</v>
      </c>
      <c r="AB130" s="19">
        <f>'Gross Plant'!AD130-Reserve!AD130</f>
        <v>28849892.523239862</v>
      </c>
      <c r="AC130" s="19">
        <f>'Gross Plant'!AE130-Reserve!AE130</f>
        <v>28747300.80016984</v>
      </c>
      <c r="AD130" s="19">
        <f>'Gross Plant'!AF130-Reserve!AF130</f>
        <v>28679506.786959864</v>
      </c>
    </row>
    <row r="131" spans="2:30">
      <c r="B131" t="s">
        <v>59</v>
      </c>
      <c r="C131" s="19">
        <f>'Gross Plant'!E131-Reserve!E131</f>
        <v>5068603.51</v>
      </c>
      <c r="D131" s="19">
        <f>'Gross Plant'!F131-Reserve!F131</f>
        <v>5049051.41</v>
      </c>
      <c r="E131" s="19">
        <f>'Gross Plant'!G131-Reserve!G131</f>
        <v>4988228.7499999991</v>
      </c>
      <c r="F131" s="19">
        <f>'Gross Plant'!H131-Reserve!H131</f>
        <v>4974741.8099999996</v>
      </c>
      <c r="G131" s="19">
        <f>'Gross Plant'!I131-Reserve!I131</f>
        <v>4971471.0699999994</v>
      </c>
      <c r="H131" s="19">
        <f>'Gross Plant'!J131-Reserve!J131</f>
        <v>4990132.6999999993</v>
      </c>
      <c r="I131" s="19">
        <f>'Gross Plant'!K131-Reserve!K131</f>
        <v>5039690.7899999991</v>
      </c>
      <c r="J131" s="19">
        <f>'Gross Plant'!L131-Reserve!L131</f>
        <v>5063380.5023933044</v>
      </c>
      <c r="K131" s="19">
        <f>'Gross Plant'!M131-Reserve!M131</f>
        <v>5058444.0741869546</v>
      </c>
      <c r="L131" s="19">
        <f>'Gross Plant'!N131-Reserve!N131</f>
        <v>5056365.7947934819</v>
      </c>
      <c r="M131" s="19">
        <f>'Gross Plant'!O131-Reserve!O131</f>
        <v>5060787.4985695668</v>
      </c>
      <c r="N131" s="19">
        <f>'Gross Plant'!P131-Reserve!P131</f>
        <v>5055669.2702186909</v>
      </c>
      <c r="O131" s="19">
        <f>'Gross Plant'!Q131-Reserve!Q131</f>
        <v>5052611.1020828187</v>
      </c>
      <c r="P131" s="19">
        <f>'Gross Plant'!R131-Reserve!R131</f>
        <v>5051277.9694434023</v>
      </c>
      <c r="Q131" s="20">
        <f>'Gross Plant'!S131-Reserve!S131</f>
        <v>5051627.2512459606</v>
      </c>
      <c r="R131" s="19">
        <f>'Gross Plant'!T131-Reserve!T131</f>
        <v>5057107.174831884</v>
      </c>
      <c r="S131" s="19">
        <f>'Gross Plant'!U131-Reserve!U131</f>
        <v>5058871.6108914679</v>
      </c>
      <c r="T131" s="19">
        <f>'Gross Plant'!V131-Reserve!V131</f>
        <v>5061031.5087002646</v>
      </c>
      <c r="U131" s="19">
        <f>'Gross Plant'!W131-Reserve!W131</f>
        <v>5056565.891884312</v>
      </c>
      <c r="V131" s="19">
        <f>'Gross Plant'!X131-Reserve!X131</f>
        <v>5058516.537916733</v>
      </c>
      <c r="W131" s="19">
        <f>'Gross Plant'!Y131-Reserve!Y131</f>
        <v>5040213.7194232522</v>
      </c>
      <c r="X131" s="19">
        <f>'Gross Plant'!Z131-Reserve!Z131</f>
        <v>5027288.4496263657</v>
      </c>
      <c r="Y131" s="19">
        <f>'Gross Plant'!AA131-Reserve!AA131</f>
        <v>5020655.0753847407</v>
      </c>
      <c r="Z131" s="19">
        <f>'Gross Plant'!AB131-Reserve!AB131</f>
        <v>5010394.9430621685</v>
      </c>
      <c r="AA131" s="19">
        <f>'Gross Plant'!AC131-Reserve!AC131</f>
        <v>5000697.2290655058</v>
      </c>
      <c r="AB131" s="19">
        <f>'Gross Plant'!AD131-Reserve!AD131</f>
        <v>4993583.2258633999</v>
      </c>
      <c r="AC131" s="19">
        <f>'Gross Plant'!AE131-Reserve!AE131</f>
        <v>4982694.2225059923</v>
      </c>
      <c r="AD131" s="19">
        <f>'Gross Plant'!AF131-Reserve!AF131</f>
        <v>4976985.157549521</v>
      </c>
    </row>
    <row r="132" spans="2:30">
      <c r="B132" t="s">
        <v>106</v>
      </c>
      <c r="C132" s="19">
        <f>'Gross Plant'!E132-Reserve!E132</f>
        <v>84007.639999999985</v>
      </c>
      <c r="D132" s="19">
        <f>'Gross Plant'!F132-Reserve!F132</f>
        <v>83682.369999999981</v>
      </c>
      <c r="E132" s="19">
        <f>'Gross Plant'!G132-Reserve!G132</f>
        <v>83357.099999999977</v>
      </c>
      <c r="F132" s="19">
        <f>'Gross Plant'!H132-Reserve!H132</f>
        <v>83031.829999999973</v>
      </c>
      <c r="G132" s="19">
        <f>'Gross Plant'!I132-Reserve!I132</f>
        <v>82706.559999999969</v>
      </c>
      <c r="H132" s="19">
        <f>'Gross Plant'!J132-Reserve!J132</f>
        <v>82381.289999999964</v>
      </c>
      <c r="I132" s="19">
        <f>'Gross Plant'!K132-Reserve!K132</f>
        <v>82056.01999999996</v>
      </c>
      <c r="J132" s="19">
        <f>'Gross Plant'!L132-Reserve!L132</f>
        <v>81730.754007666634</v>
      </c>
      <c r="K132" s="19">
        <f>'Gross Plant'!M132-Reserve!M132</f>
        <v>81405.488015333307</v>
      </c>
      <c r="L132" s="19">
        <f>'Gross Plant'!N132-Reserve!N132</f>
        <v>81080.22202299998</v>
      </c>
      <c r="M132" s="19">
        <f>'Gross Plant'!O132-Reserve!O132</f>
        <v>80754.956030666654</v>
      </c>
      <c r="N132" s="19">
        <f>'Gross Plant'!P132-Reserve!P132</f>
        <v>80429.690038333327</v>
      </c>
      <c r="O132" s="19">
        <f>'Gross Plant'!Q132-Reserve!Q132</f>
        <v>80104.424046</v>
      </c>
      <c r="P132" s="19">
        <f>'Gross Plant'!R132-Reserve!R132</f>
        <v>79779.158053666673</v>
      </c>
      <c r="Q132" s="20">
        <f>'Gross Plant'!S132-Reserve!S132</f>
        <v>79453.892061333347</v>
      </c>
      <c r="R132" s="19">
        <f>'Gross Plant'!T132-Reserve!T132</f>
        <v>79128.62606900002</v>
      </c>
      <c r="S132" s="19">
        <f>'Gross Plant'!U132-Reserve!U132</f>
        <v>78826.50153066669</v>
      </c>
      <c r="T132" s="19">
        <f>'Gross Plant'!V132-Reserve!V132</f>
        <v>78524.37699233336</v>
      </c>
      <c r="U132" s="19">
        <f>'Gross Plant'!W132-Reserve!W132</f>
        <v>78222.25245400003</v>
      </c>
      <c r="V132" s="19">
        <f>'Gross Plant'!X132-Reserve!X132</f>
        <v>77920.127915666701</v>
      </c>
      <c r="W132" s="19">
        <f>'Gross Plant'!Y132-Reserve!Y132</f>
        <v>77618.003377333371</v>
      </c>
      <c r="X132" s="19">
        <f>'Gross Plant'!Z132-Reserve!Z132</f>
        <v>77315.878839000041</v>
      </c>
      <c r="Y132" s="19">
        <f>'Gross Plant'!AA132-Reserve!AA132</f>
        <v>77013.754300666711</v>
      </c>
      <c r="Z132" s="19">
        <f>'Gross Plant'!AB132-Reserve!AB132</f>
        <v>76711.629762333381</v>
      </c>
      <c r="AA132" s="19">
        <f>'Gross Plant'!AC132-Reserve!AC132</f>
        <v>76409.505224000051</v>
      </c>
      <c r="AB132" s="19">
        <f>'Gross Plant'!AD132-Reserve!AD132</f>
        <v>76107.380685666722</v>
      </c>
      <c r="AC132" s="19">
        <f>'Gross Plant'!AE132-Reserve!AE132</f>
        <v>75805.256147333392</v>
      </c>
      <c r="AD132" s="19">
        <f>'Gross Plant'!AF132-Reserve!AF132</f>
        <v>75503.131609000062</v>
      </c>
    </row>
    <row r="133" spans="2:30">
      <c r="B133" t="s">
        <v>60</v>
      </c>
      <c r="C133" s="19">
        <f>'Gross Plant'!E133-Reserve!E133</f>
        <v>2710237.1600000006</v>
      </c>
      <c r="D133" s="19">
        <f>'Gross Plant'!F133-Reserve!F133</f>
        <v>2715484.1700000009</v>
      </c>
      <c r="E133" s="19">
        <f>'Gross Plant'!G133-Reserve!G133</f>
        <v>2702533.1000000006</v>
      </c>
      <c r="F133" s="19">
        <f>'Gross Plant'!H133-Reserve!H133</f>
        <v>2689286.4400000004</v>
      </c>
      <c r="G133" s="19">
        <f>'Gross Plant'!I133-Reserve!I133</f>
        <v>2684752.2300000009</v>
      </c>
      <c r="H133" s="19">
        <f>'Gross Plant'!J133-Reserve!J133</f>
        <v>2679122.1700000004</v>
      </c>
      <c r="I133" s="19">
        <f>'Gross Plant'!K133-Reserve!K133</f>
        <v>2679132.7300000009</v>
      </c>
      <c r="J133" s="19">
        <f>'Gross Plant'!L133-Reserve!L133</f>
        <v>2688489.7195167057</v>
      </c>
      <c r="K133" s="19">
        <f>'Gross Plant'!M133-Reserve!M133</f>
        <v>2683347.2864333182</v>
      </c>
      <c r="L133" s="19">
        <f>'Gross Plant'!N133-Reserve!N133</f>
        <v>2679653.7518141186</v>
      </c>
      <c r="M133" s="19">
        <f>'Gross Plant'!O133-Reserve!O133</f>
        <v>2679254.2228505081</v>
      </c>
      <c r="N133" s="19">
        <f>'Gross Plant'!P133-Reserve!P133</f>
        <v>2674023.2656702125</v>
      </c>
      <c r="O133" s="19">
        <f>'Gross Plant'!Q133-Reserve!Q133</f>
        <v>2669836.8964746264</v>
      </c>
      <c r="P133" s="19">
        <f>'Gross Plant'!R133-Reserve!R133</f>
        <v>2666525.5083045554</v>
      </c>
      <c r="Q133" s="20">
        <f>'Gross Plant'!S133-Reserve!S133</f>
        <v>2664067.6073024566</v>
      </c>
      <c r="R133" s="19">
        <f>'Gross Plant'!T133-Reserve!T133</f>
        <v>2664210.1555695883</v>
      </c>
      <c r="S133" s="19">
        <f>'Gross Plant'!U133-Reserve!U133</f>
        <v>2663985.7454124377</v>
      </c>
      <c r="T133" s="19">
        <f>'Gross Plant'!V133-Reserve!V133</f>
        <v>2663966.0183573612</v>
      </c>
      <c r="U133" s="19">
        <f>'Gross Plant'!W133-Reserve!W133</f>
        <v>2660593.3512819954</v>
      </c>
      <c r="V133" s="19">
        <f>'Gross Plant'!X133-Reserve!X133</f>
        <v>2660475.1465801965</v>
      </c>
      <c r="W133" s="19">
        <f>'Gross Plant'!Y133-Reserve!Y133</f>
        <v>2650098.3562918082</v>
      </c>
      <c r="X133" s="19">
        <f>'Gross Plant'!Z133-Reserve!Z133</f>
        <v>2642447.1826986494</v>
      </c>
      <c r="Y133" s="19">
        <f>'Gross Plant'!AA133-Reserve!AA133</f>
        <v>2637985.9306709622</v>
      </c>
      <c r="Z133" s="19">
        <f>'Gross Plant'!AB133-Reserve!AB133</f>
        <v>2631689.718739674</v>
      </c>
      <c r="AA133" s="19">
        <f>'Gross Plant'!AC133-Reserve!AC133</f>
        <v>2625680.6548178201</v>
      </c>
      <c r="AB133" s="19">
        <f>'Gross Plant'!AD133-Reserve!AD133</f>
        <v>2620983.0871653398</v>
      </c>
      <c r="AC133" s="19">
        <f>'Gross Plant'!AE133-Reserve!AE133</f>
        <v>2614375.3729417333</v>
      </c>
      <c r="AD133" s="19">
        <f>'Gross Plant'!AF133-Reserve!AF133</f>
        <v>2610394.5251906263</v>
      </c>
    </row>
    <row r="134" spans="2:30">
      <c r="B134" t="s">
        <v>61</v>
      </c>
      <c r="C134" s="19">
        <f>'Gross Plant'!E134-Reserve!E134</f>
        <v>1027349.7</v>
      </c>
      <c r="D134" s="19">
        <f>'Gross Plant'!F134-Reserve!F134</f>
        <v>1027349.7</v>
      </c>
      <c r="E134" s="19">
        <f>'Gross Plant'!G134-Reserve!G134</f>
        <v>1027349.7</v>
      </c>
      <c r="F134" s="19">
        <f>'Gross Plant'!H134-Reserve!H134</f>
        <v>1027349.7</v>
      </c>
      <c r="G134" s="19">
        <f>'Gross Plant'!I134-Reserve!I134</f>
        <v>1027349.7</v>
      </c>
      <c r="H134" s="19">
        <f>'Gross Plant'!J134-Reserve!J134</f>
        <v>1027349.7</v>
      </c>
      <c r="I134" s="19">
        <f>'Gross Plant'!K134-Reserve!K134</f>
        <v>1027349.7</v>
      </c>
      <c r="J134" s="19">
        <f>'Gross Plant'!L134-Reserve!L134</f>
        <v>1027349.7</v>
      </c>
      <c r="K134" s="19">
        <f>'Gross Plant'!M134-Reserve!M134</f>
        <v>1027349.7</v>
      </c>
      <c r="L134" s="19">
        <f>'Gross Plant'!N134-Reserve!N134</f>
        <v>1027349.7</v>
      </c>
      <c r="M134" s="19">
        <f>'Gross Plant'!O134-Reserve!O134</f>
        <v>1027349.7</v>
      </c>
      <c r="N134" s="19">
        <f>'Gross Plant'!P134-Reserve!P134</f>
        <v>1027349.7</v>
      </c>
      <c r="O134" s="19">
        <f>'Gross Plant'!Q134-Reserve!Q134</f>
        <v>1027349.7</v>
      </c>
      <c r="P134" s="19">
        <f>'Gross Plant'!R134-Reserve!R134</f>
        <v>1027349.7</v>
      </c>
      <c r="Q134" s="20">
        <f>'Gross Plant'!S134-Reserve!S134</f>
        <v>1027349.7</v>
      </c>
      <c r="R134" s="19">
        <f>'Gross Plant'!T134-Reserve!T134</f>
        <v>1027349.7</v>
      </c>
      <c r="S134" s="19">
        <f>'Gross Plant'!U134-Reserve!U134</f>
        <v>1027349.7</v>
      </c>
      <c r="T134" s="19">
        <f>'Gross Plant'!V134-Reserve!V134</f>
        <v>1027349.7</v>
      </c>
      <c r="U134" s="19">
        <f>'Gross Plant'!W134-Reserve!W134</f>
        <v>1027349.7</v>
      </c>
      <c r="V134" s="19">
        <f>'Gross Plant'!X134-Reserve!X134</f>
        <v>1027349.7</v>
      </c>
      <c r="W134" s="19">
        <f>'Gross Plant'!Y134-Reserve!Y134</f>
        <v>1027349.7</v>
      </c>
      <c r="X134" s="19">
        <f>'Gross Plant'!Z134-Reserve!Z134</f>
        <v>1027349.7</v>
      </c>
      <c r="Y134" s="19">
        <f>'Gross Plant'!AA134-Reserve!AA134</f>
        <v>1027349.7</v>
      </c>
      <c r="Z134" s="19">
        <f>'Gross Plant'!AB134-Reserve!AB134</f>
        <v>1027349.7</v>
      </c>
      <c r="AA134" s="19">
        <f>'Gross Plant'!AC134-Reserve!AC134</f>
        <v>1027349.7</v>
      </c>
      <c r="AB134" s="19">
        <f>'Gross Plant'!AD134-Reserve!AD134</f>
        <v>1027349.7</v>
      </c>
      <c r="AC134" s="19">
        <f>'Gross Plant'!AE134-Reserve!AE134</f>
        <v>1027349.7</v>
      </c>
      <c r="AD134" s="19">
        <f>'Gross Plant'!AF134-Reserve!AF134</f>
        <v>1027349.7</v>
      </c>
    </row>
    <row r="135" spans="2:30">
      <c r="B135" s="34" t="s">
        <v>10</v>
      </c>
      <c r="C135" s="19">
        <f>'Gross Plant'!E135-Reserve!E135</f>
        <v>4502816.2299999995</v>
      </c>
      <c r="D135" s="19">
        <f>'Gross Plant'!F135-Reserve!F135</f>
        <v>4516892.3999999994</v>
      </c>
      <c r="E135" s="19">
        <f>'Gross Plant'!G135-Reserve!G135</f>
        <v>4546405.9399999995</v>
      </c>
      <c r="F135" s="19">
        <f>'Gross Plant'!H135-Reserve!H135</f>
        <v>4535509.8999999994</v>
      </c>
      <c r="G135" s="19">
        <f>'Gross Plant'!I135-Reserve!I135</f>
        <v>4632109.3899999997</v>
      </c>
      <c r="H135" s="19">
        <f>'Gross Plant'!J135-Reserve!J135</f>
        <v>4651803.6899999995</v>
      </c>
      <c r="I135" s="19">
        <f>'Gross Plant'!K135-Reserve!K135</f>
        <v>4640202.04</v>
      </c>
      <c r="J135" s="19">
        <f>'Gross Plant'!L135-Reserve!L135</f>
        <v>4717014.4749095375</v>
      </c>
      <c r="K135" s="19">
        <f>'Gross Plant'!M135-Reserve!M135</f>
        <v>4737055.0978333708</v>
      </c>
      <c r="L135" s="19">
        <f>'Gross Plant'!N135-Reserve!N135</f>
        <v>4762747.1146457372</v>
      </c>
      <c r="M135" s="19">
        <f>'Gross Plant'!O135-Reserve!O135</f>
        <v>4801306.3652092442</v>
      </c>
      <c r="N135" s="19">
        <f>'Gross Plant'!P135-Reserve!P135</f>
        <v>4820936.9538056385</v>
      </c>
      <c r="O135" s="19">
        <f>'Gross Plant'!Q135-Reserve!Q135</f>
        <v>4844637.1377856461</v>
      </c>
      <c r="P135" s="19">
        <f>'Gross Plant'!R135-Reserve!R135</f>
        <v>4871741.2901656451</v>
      </c>
      <c r="Q135" s="20">
        <f>'Gross Plant'!S135-Reserve!S135</f>
        <v>4902163.5756027019</v>
      </c>
      <c r="R135" s="19">
        <f>'Gross Plant'!T135-Reserve!T135</f>
        <v>4942736.9987400668</v>
      </c>
      <c r="S135" s="19">
        <f>'Gross Plant'!U135-Reserve!U135</f>
        <v>4973623.1920964299</v>
      </c>
      <c r="T135" s="19">
        <f>'Gross Plant'!V135-Reserve!V135</f>
        <v>5005268.8189754384</v>
      </c>
      <c r="U135" s="19">
        <f>'Gross Plant'!W135-Reserve!W135</f>
        <v>5023759.7943787407</v>
      </c>
      <c r="V135" s="19">
        <f>'Gross Plant'!X135-Reserve!X135</f>
        <v>5054948.0400998881</v>
      </c>
      <c r="W135" s="19">
        <f>'Gross Plant'!Y135-Reserve!Y135</f>
        <v>5045974.9481861517</v>
      </c>
      <c r="X135" s="19">
        <f>'Gross Plant'!Z135-Reserve!Z135</f>
        <v>5047654.8313988065</v>
      </c>
      <c r="Y135" s="19">
        <f>'Gross Plant'!AA135-Reserve!AA135</f>
        <v>5061794.1187367765</v>
      </c>
      <c r="Z135" s="19">
        <f>'Gross Plant'!AB135-Reserve!AB135</f>
        <v>5068730.3016993646</v>
      </c>
      <c r="AA135" s="19">
        <f>'Gross Plant'!AC135-Reserve!AC135</f>
        <v>5076768.8530274779</v>
      </c>
      <c r="AB135" s="19">
        <f>'Gross Plant'!AD135-Reserve!AD135</f>
        <v>5089914.7982620895</v>
      </c>
      <c r="AC135" s="19">
        <f>'Gross Plant'!AE135-Reserve!AE135</f>
        <v>5095564.252770056</v>
      </c>
      <c r="AD135" s="19">
        <f>'Gross Plant'!AF135-Reserve!AF135</f>
        <v>5111467.2523290496</v>
      </c>
    </row>
    <row r="136" spans="2:30">
      <c r="B136" t="s">
        <v>107</v>
      </c>
      <c r="C136" s="19">
        <f>'Gross Plant'!E136-Reserve!E136</f>
        <v>118222.89000000001</v>
      </c>
      <c r="D136" s="19">
        <f>'Gross Plant'!F136-Reserve!F136</f>
        <v>117679.02</v>
      </c>
      <c r="E136" s="19">
        <f>'Gross Plant'!G136-Reserve!G136</f>
        <v>117135.15</v>
      </c>
      <c r="F136" s="19">
        <f>'Gross Plant'!H136-Reserve!H136</f>
        <v>116591.28</v>
      </c>
      <c r="G136" s="19">
        <f>'Gross Plant'!I136-Reserve!I136</f>
        <v>116047.41</v>
      </c>
      <c r="H136" s="19">
        <f>'Gross Plant'!J136-Reserve!J136</f>
        <v>115503.54</v>
      </c>
      <c r="I136" s="19">
        <f>'Gross Plant'!K136-Reserve!K136</f>
        <v>114959.66999999998</v>
      </c>
      <c r="J136" s="19">
        <f>'Gross Plant'!L136-Reserve!L136</f>
        <v>114415.80084625</v>
      </c>
      <c r="K136" s="19">
        <f>'Gross Plant'!M136-Reserve!M136</f>
        <v>113871.93169249999</v>
      </c>
      <c r="L136" s="19">
        <f>'Gross Plant'!N136-Reserve!N136</f>
        <v>113328.06253875</v>
      </c>
      <c r="M136" s="19">
        <f>'Gross Plant'!O136-Reserve!O136</f>
        <v>112784.19338499999</v>
      </c>
      <c r="N136" s="19">
        <f>'Gross Plant'!P136-Reserve!P136</f>
        <v>112240.32423125001</v>
      </c>
      <c r="O136" s="19">
        <f>'Gross Plant'!Q136-Reserve!Q136</f>
        <v>111696.4550775</v>
      </c>
      <c r="P136" s="19">
        <f>'Gross Plant'!R136-Reserve!R136</f>
        <v>111152.58592375001</v>
      </c>
      <c r="Q136" s="20">
        <f>'Gross Plant'!S136-Reserve!S136</f>
        <v>110608.71677</v>
      </c>
      <c r="R136" s="19">
        <f>'Gross Plant'!T136-Reserve!T136</f>
        <v>110064.84761625002</v>
      </c>
      <c r="S136" s="19">
        <f>'Gross Plant'!U136-Reserve!U136</f>
        <v>109522.42108625002</v>
      </c>
      <c r="T136" s="19">
        <f>'Gross Plant'!V136-Reserve!V136</f>
        <v>108979.99455625002</v>
      </c>
      <c r="U136" s="19">
        <f>'Gross Plant'!W136-Reserve!W136</f>
        <v>108437.56802625002</v>
      </c>
      <c r="V136" s="19">
        <f>'Gross Plant'!X136-Reserve!X136</f>
        <v>107895.14149625003</v>
      </c>
      <c r="W136" s="19">
        <f>'Gross Plant'!Y136-Reserve!Y136</f>
        <v>107352.71496625002</v>
      </c>
      <c r="X136" s="19">
        <f>'Gross Plant'!Z136-Reserve!Z136</f>
        <v>106810.28843625002</v>
      </c>
      <c r="Y136" s="19">
        <f>'Gross Plant'!AA136-Reserve!AA136</f>
        <v>106267.86190625002</v>
      </c>
      <c r="Z136" s="19">
        <f>'Gross Plant'!AB136-Reserve!AB136</f>
        <v>105725.43537625003</v>
      </c>
      <c r="AA136" s="19">
        <f>'Gross Plant'!AC136-Reserve!AC136</f>
        <v>105183.00884625003</v>
      </c>
      <c r="AB136" s="19">
        <f>'Gross Plant'!AD136-Reserve!AD136</f>
        <v>104640.58231625003</v>
      </c>
      <c r="AC136" s="19">
        <f>'Gross Plant'!AE136-Reserve!AE136</f>
        <v>104098.15578625003</v>
      </c>
      <c r="AD136" s="19">
        <f>'Gross Plant'!AF136-Reserve!AF136</f>
        <v>103555.72925625004</v>
      </c>
    </row>
    <row r="137" spans="2:30">
      <c r="B137" t="s">
        <v>62</v>
      </c>
      <c r="C137" s="19">
        <f>'Gross Plant'!E137-Reserve!E137</f>
        <v>589388.94000000006</v>
      </c>
      <c r="D137" s="19">
        <f>'Gross Plant'!F137-Reserve!F137</f>
        <v>587140.99</v>
      </c>
      <c r="E137" s="19">
        <f>'Gross Plant'!G137-Reserve!G137</f>
        <v>584893.04</v>
      </c>
      <c r="F137" s="19">
        <f>'Gross Plant'!H137-Reserve!H137</f>
        <v>582645.09000000008</v>
      </c>
      <c r="G137" s="19">
        <f>'Gross Plant'!I137-Reserve!I137</f>
        <v>580397.14</v>
      </c>
      <c r="H137" s="19">
        <f>'Gross Plant'!J137-Reserve!J137</f>
        <v>578149.19000000006</v>
      </c>
      <c r="I137" s="19">
        <f>'Gross Plant'!K137-Reserve!K137</f>
        <v>575901.24</v>
      </c>
      <c r="J137" s="19">
        <f>'Gross Plant'!L137-Reserve!L137</f>
        <v>573673.17257616669</v>
      </c>
      <c r="K137" s="19">
        <f>'Gross Plant'!M137-Reserve!M137</f>
        <v>571445.10515233339</v>
      </c>
      <c r="L137" s="19">
        <f>'Gross Plant'!N137-Reserve!N137</f>
        <v>569217.03772850009</v>
      </c>
      <c r="M137" s="19">
        <f>'Gross Plant'!O137-Reserve!O137</f>
        <v>566988.97030466679</v>
      </c>
      <c r="N137" s="19">
        <f>'Gross Plant'!P137-Reserve!P137</f>
        <v>564760.90288083337</v>
      </c>
      <c r="O137" s="19">
        <f>'Gross Plant'!Q137-Reserve!Q137</f>
        <v>562532.83545700007</v>
      </c>
      <c r="P137" s="19">
        <f>'Gross Plant'!R137-Reserve!R137</f>
        <v>560304.76803316677</v>
      </c>
      <c r="Q137" s="20">
        <f>'Gross Plant'!S137-Reserve!S137</f>
        <v>558076.70060933335</v>
      </c>
      <c r="R137" s="19">
        <f>'Gross Plant'!T137-Reserve!T137</f>
        <v>555848.63318550005</v>
      </c>
      <c r="S137" s="19">
        <f>'Gross Plant'!U137-Reserve!U137</f>
        <v>553626.47575483343</v>
      </c>
      <c r="T137" s="19">
        <f>'Gross Plant'!V137-Reserve!V137</f>
        <v>551404.3183241667</v>
      </c>
      <c r="U137" s="19">
        <f>'Gross Plant'!W137-Reserve!W137</f>
        <v>549182.16089350008</v>
      </c>
      <c r="V137" s="19">
        <f>'Gross Plant'!X137-Reserve!X137</f>
        <v>546960.00346283335</v>
      </c>
      <c r="W137" s="19">
        <f>'Gross Plant'!Y137-Reserve!Y137</f>
        <v>544737.84603216674</v>
      </c>
      <c r="X137" s="19">
        <f>'Gross Plant'!Z137-Reserve!Z137</f>
        <v>542515.68860150001</v>
      </c>
      <c r="Y137" s="19">
        <f>'Gross Plant'!AA137-Reserve!AA137</f>
        <v>540293.53117083339</v>
      </c>
      <c r="Z137" s="19">
        <f>'Gross Plant'!AB137-Reserve!AB137</f>
        <v>538071.37374016666</v>
      </c>
      <c r="AA137" s="19">
        <f>'Gross Plant'!AC137-Reserve!AC137</f>
        <v>535849.21630950004</v>
      </c>
      <c r="AB137" s="19">
        <f>'Gross Plant'!AD137-Reserve!AD137</f>
        <v>533627.05887883331</v>
      </c>
      <c r="AC137" s="19">
        <f>'Gross Plant'!AE137-Reserve!AE137</f>
        <v>531404.9014481667</v>
      </c>
      <c r="AD137" s="19">
        <f>'Gross Plant'!AF137-Reserve!AF137</f>
        <v>529182.74401749996</v>
      </c>
    </row>
    <row r="138" spans="2:30">
      <c r="B138" t="s">
        <v>39</v>
      </c>
      <c r="C138" s="19">
        <f>'Gross Plant'!E138-Reserve!E138</f>
        <v>5382.94</v>
      </c>
      <c r="D138" s="19">
        <f>'Gross Plant'!F138-Reserve!F138</f>
        <v>5359.5</v>
      </c>
      <c r="E138" s="19">
        <f>'Gross Plant'!G138-Reserve!G138</f>
        <v>5336.0599999999995</v>
      </c>
      <c r="F138" s="19">
        <f>'Gross Plant'!H138-Reserve!H138</f>
        <v>5312.619999999999</v>
      </c>
      <c r="G138" s="19">
        <f>'Gross Plant'!I138-Reserve!I138</f>
        <v>5289.1799999999994</v>
      </c>
      <c r="H138" s="19">
        <f>'Gross Plant'!J138-Reserve!J138</f>
        <v>5265.74</v>
      </c>
      <c r="I138" s="19">
        <f>'Gross Plant'!K138-Reserve!K138</f>
        <v>5242.2999999999993</v>
      </c>
      <c r="J138" s="19">
        <f>'Gross Plant'!L138-Reserve!L138</f>
        <v>5218.8584855833324</v>
      </c>
      <c r="K138" s="19">
        <f>'Gross Plant'!M138-Reserve!M138</f>
        <v>5195.4169711666664</v>
      </c>
      <c r="L138" s="19">
        <f>'Gross Plant'!N138-Reserve!N138</f>
        <v>5171.9754567500004</v>
      </c>
      <c r="M138" s="19">
        <f>'Gross Plant'!O138-Reserve!O138</f>
        <v>5148.5339423333335</v>
      </c>
      <c r="N138" s="19">
        <f>'Gross Plant'!P138-Reserve!P138</f>
        <v>5125.0924279166666</v>
      </c>
      <c r="O138" s="19">
        <f>'Gross Plant'!Q138-Reserve!Q138</f>
        <v>5101.6509135000006</v>
      </c>
      <c r="P138" s="19">
        <f>'Gross Plant'!R138-Reserve!R138</f>
        <v>5078.2093990833346</v>
      </c>
      <c r="Q138" s="20">
        <f>'Gross Plant'!S138-Reserve!S138</f>
        <v>5054.7678846666677</v>
      </c>
      <c r="R138" s="19">
        <f>'Gross Plant'!T138-Reserve!T138</f>
        <v>5031.3263702500008</v>
      </c>
      <c r="S138" s="19">
        <f>'Gross Plant'!U138-Reserve!U138</f>
        <v>5007.9470349166677</v>
      </c>
      <c r="T138" s="19">
        <f>'Gross Plant'!V138-Reserve!V138</f>
        <v>4984.5676995833346</v>
      </c>
      <c r="U138" s="19">
        <f>'Gross Plant'!W138-Reserve!W138</f>
        <v>4961.1883642500006</v>
      </c>
      <c r="V138" s="19">
        <f>'Gross Plant'!X138-Reserve!X138</f>
        <v>4937.8090289166666</v>
      </c>
      <c r="W138" s="19">
        <f>'Gross Plant'!Y138-Reserve!Y138</f>
        <v>4914.4296935833336</v>
      </c>
      <c r="X138" s="19">
        <f>'Gross Plant'!Z138-Reserve!Z138</f>
        <v>4891.0503582500005</v>
      </c>
      <c r="Y138" s="19">
        <f>'Gross Plant'!AA138-Reserve!AA138</f>
        <v>4867.6710229166665</v>
      </c>
      <c r="Z138" s="19">
        <f>'Gross Plant'!AB138-Reserve!AB138</f>
        <v>4844.2916875833325</v>
      </c>
      <c r="AA138" s="19">
        <f>'Gross Plant'!AC138-Reserve!AC138</f>
        <v>4820.9123522499995</v>
      </c>
      <c r="AB138" s="19">
        <f>'Gross Plant'!AD138-Reserve!AD138</f>
        <v>4797.5330169166664</v>
      </c>
      <c r="AC138" s="19">
        <f>'Gross Plant'!AE138-Reserve!AE138</f>
        <v>4774.1536815833324</v>
      </c>
      <c r="AD138" s="19">
        <f>'Gross Plant'!AF138-Reserve!AF138</f>
        <v>4750.7743462499984</v>
      </c>
    </row>
    <row r="139" spans="2:30">
      <c r="B139" t="s">
        <v>11</v>
      </c>
      <c r="C139" s="19">
        <f>'Gross Plant'!E139-Reserve!E139</f>
        <v>680477.86</v>
      </c>
      <c r="D139" s="19">
        <f>'Gross Plant'!F139-Reserve!F139</f>
        <v>665353.76</v>
      </c>
      <c r="E139" s="19">
        <f>'Gross Plant'!G139-Reserve!G139</f>
        <v>650229.66</v>
      </c>
      <c r="F139" s="19">
        <f>'Gross Plant'!H139-Reserve!H139</f>
        <v>635105.56000000006</v>
      </c>
      <c r="G139" s="19">
        <f>'Gross Plant'!I139-Reserve!I139</f>
        <v>619981.46000000008</v>
      </c>
      <c r="H139" s="19">
        <f>'Gross Plant'!J139-Reserve!J139</f>
        <v>604857.3600000001</v>
      </c>
      <c r="I139" s="19">
        <f>'Gross Plant'!K139-Reserve!K139</f>
        <v>589733.26000000013</v>
      </c>
      <c r="J139" s="19">
        <f>'Gross Plant'!L139-Reserve!L139</f>
        <v>574768.54488850012</v>
      </c>
      <c r="K139" s="19">
        <f>'Gross Plant'!M139-Reserve!M139</f>
        <v>559803.82977700012</v>
      </c>
      <c r="L139" s="19">
        <f>'Gross Plant'!N139-Reserve!N139</f>
        <v>544839.11466550012</v>
      </c>
      <c r="M139" s="19">
        <f>'Gross Plant'!O139-Reserve!O139</f>
        <v>529874.39955400012</v>
      </c>
      <c r="N139" s="19">
        <f>'Gross Plant'!P139-Reserve!P139</f>
        <v>514909.68444250012</v>
      </c>
      <c r="O139" s="19">
        <f>'Gross Plant'!Q139-Reserve!Q139</f>
        <v>499944.96933100012</v>
      </c>
      <c r="P139" s="19">
        <f>'Gross Plant'!R139-Reserve!R139</f>
        <v>484980.25421950012</v>
      </c>
      <c r="Q139" s="20">
        <f>'Gross Plant'!S139-Reserve!S139</f>
        <v>470015.53910800011</v>
      </c>
      <c r="R139" s="19">
        <f>'Gross Plant'!T139-Reserve!T139</f>
        <v>455050.82399650011</v>
      </c>
      <c r="S139" s="19">
        <f>'Gross Plant'!U139-Reserve!U139</f>
        <v>435620.57974000007</v>
      </c>
      <c r="T139" s="19">
        <f>'Gross Plant'!V139-Reserve!V139</f>
        <v>416190.33548350004</v>
      </c>
      <c r="U139" s="19">
        <f>'Gross Plant'!W139-Reserve!W139</f>
        <v>396760.091227</v>
      </c>
      <c r="V139" s="19">
        <f>'Gross Plant'!X139-Reserve!X139</f>
        <v>377329.84697049996</v>
      </c>
      <c r="W139" s="19">
        <f>'Gross Plant'!Y139-Reserve!Y139</f>
        <v>357899.60271399992</v>
      </c>
      <c r="X139" s="19">
        <f>'Gross Plant'!Z139-Reserve!Z139</f>
        <v>338469.35845749988</v>
      </c>
      <c r="Y139" s="19">
        <f>'Gross Plant'!AA139-Reserve!AA139</f>
        <v>319039.11420099984</v>
      </c>
      <c r="Z139" s="19">
        <f>'Gross Plant'!AB139-Reserve!AB139</f>
        <v>299608.86994449981</v>
      </c>
      <c r="AA139" s="19">
        <f>'Gross Plant'!AC139-Reserve!AC139</f>
        <v>280178.62568799977</v>
      </c>
      <c r="AB139" s="19">
        <f>'Gross Plant'!AD139-Reserve!AD139</f>
        <v>260748.38143149973</v>
      </c>
      <c r="AC139" s="19">
        <f>'Gross Plant'!AE139-Reserve!AE139</f>
        <v>241318.13717499969</v>
      </c>
      <c r="AD139" s="19">
        <f>'Gross Plant'!AF139-Reserve!AF139</f>
        <v>221887.89291849965</v>
      </c>
    </row>
    <row r="140" spans="2:30">
      <c r="B140" t="s">
        <v>12</v>
      </c>
      <c r="C140" s="19">
        <f>'Gross Plant'!E140-Reserve!E140</f>
        <v>1188541.3400000001</v>
      </c>
      <c r="D140" s="19">
        <f>'Gross Plant'!F140-Reserve!F140</f>
        <v>1179351.99</v>
      </c>
      <c r="E140" s="19">
        <f>'Gross Plant'!G140-Reserve!G140</f>
        <v>1164152.2600000002</v>
      </c>
      <c r="F140" s="19">
        <f>'Gross Plant'!H140-Reserve!H140</f>
        <v>1150684.55</v>
      </c>
      <c r="G140" s="19">
        <f>'Gross Plant'!I140-Reserve!I140</f>
        <v>1165317.92</v>
      </c>
      <c r="H140" s="19">
        <f>'Gross Plant'!J140-Reserve!J140</f>
        <v>1149175.1399999999</v>
      </c>
      <c r="I140" s="19">
        <f>'Gross Plant'!K140-Reserve!K140</f>
        <v>1169618.8499999999</v>
      </c>
      <c r="J140" s="19">
        <f>'Gross Plant'!L140-Reserve!L140</f>
        <v>1194767.938050474</v>
      </c>
      <c r="K140" s="19">
        <f>'Gross Plant'!M140-Reserve!M140</f>
        <v>1198306.7543903268</v>
      </c>
      <c r="L140" s="19">
        <f>'Gross Plant'!N140-Reserve!N140</f>
        <v>1203956.252976971</v>
      </c>
      <c r="M140" s="19">
        <f>'Gross Plant'!O140-Reserve!O140</f>
        <v>1214447.1082195272</v>
      </c>
      <c r="N140" s="19">
        <f>'Gross Plant'!P140-Reserve!P140</f>
        <v>1217711.392931015</v>
      </c>
      <c r="O140" s="19">
        <f>'Gross Plant'!Q140-Reserve!Q140</f>
        <v>1222486.5998200392</v>
      </c>
      <c r="P140" s="19">
        <f>'Gross Plant'!R140-Reserve!R140</f>
        <v>1228516.4829576213</v>
      </c>
      <c r="Q140" s="20">
        <f>'Gross Plant'!S140-Reserve!S140</f>
        <v>1235765.2366540018</v>
      </c>
      <c r="R140" s="19">
        <f>'Gross Plant'!T140-Reserve!T140</f>
        <v>1246820.511603185</v>
      </c>
      <c r="S140" s="19">
        <f>'Gross Plant'!U140-Reserve!U140</f>
        <v>1254134.7059727674</v>
      </c>
      <c r="T140" s="19">
        <f>'Gross Plant'!V140-Reserve!V140</f>
        <v>1261693.5708594732</v>
      </c>
      <c r="U140" s="19">
        <f>'Gross Plant'!W140-Reserve!W140</f>
        <v>1264220.5651455927</v>
      </c>
      <c r="V140" s="19">
        <f>'Gross Plant'!X140-Reserve!X140</f>
        <v>1271529.8332779976</v>
      </c>
      <c r="W140" s="19">
        <f>'Gross Plant'!Y140-Reserve!Y140</f>
        <v>1263567.4901562016</v>
      </c>
      <c r="X140" s="19">
        <f>'Gross Plant'!Z140-Reserve!Z140</f>
        <v>1259637.5350709339</v>
      </c>
      <c r="Y140" s="19">
        <f>'Gross Plant'!AA140-Reserve!AA140</f>
        <v>1260414.9961111667</v>
      </c>
      <c r="Z140" s="19">
        <f>'Gross Plant'!AB140-Reserve!AB140</f>
        <v>1258432.9765040358</v>
      </c>
      <c r="AA140" s="19">
        <f>'Gross Plant'!AC140-Reserve!AC140</f>
        <v>1256847.1928522419</v>
      </c>
      <c r="AB140" s="19">
        <f>'Gross Plant'!AD140-Reserve!AD140</f>
        <v>1257175.1102704164</v>
      </c>
      <c r="AC140" s="19">
        <f>'Gross Plant'!AE140-Reserve!AE140</f>
        <v>1254632.9980927389</v>
      </c>
      <c r="AD140" s="19">
        <f>'Gross Plant'!AF140-Reserve!AF140</f>
        <v>1255957.872332504</v>
      </c>
    </row>
    <row r="141" spans="2:30">
      <c r="B141" t="s">
        <v>15</v>
      </c>
      <c r="C141" s="19">
        <f>'Gross Plant'!E141-Reserve!E141</f>
        <v>292208.08999999997</v>
      </c>
      <c r="D141" s="19">
        <f>'Gross Plant'!F141-Reserve!F141</f>
        <v>286981.01999999996</v>
      </c>
      <c r="E141" s="19">
        <f>'Gross Plant'!G141-Reserve!G141</f>
        <v>281753.94999999995</v>
      </c>
      <c r="F141" s="19">
        <f>'Gross Plant'!H141-Reserve!H141</f>
        <v>276526.87999999995</v>
      </c>
      <c r="G141" s="19">
        <f>'Gross Plant'!I141-Reserve!I141</f>
        <v>271299.80999999994</v>
      </c>
      <c r="H141" s="19">
        <f>'Gross Plant'!J141-Reserve!J141</f>
        <v>266072.73999999993</v>
      </c>
      <c r="I141" s="19">
        <f>'Gross Plant'!K141-Reserve!K141</f>
        <v>260845.66999999993</v>
      </c>
      <c r="J141" s="19">
        <f>'Gross Plant'!L141-Reserve!L141</f>
        <v>255725.66539891658</v>
      </c>
      <c r="K141" s="19">
        <f>'Gross Plant'!M141-Reserve!M141</f>
        <v>250605.66079783326</v>
      </c>
      <c r="L141" s="19">
        <f>'Gross Plant'!N141-Reserve!N141</f>
        <v>245485.65619674994</v>
      </c>
      <c r="M141" s="19">
        <f>'Gross Plant'!O141-Reserve!O141</f>
        <v>240365.6515956666</v>
      </c>
      <c r="N141" s="19">
        <f>'Gross Plant'!P141-Reserve!P141</f>
        <v>235245.64699458325</v>
      </c>
      <c r="O141" s="19">
        <f>'Gross Plant'!Q141-Reserve!Q141</f>
        <v>230125.64239349993</v>
      </c>
      <c r="P141" s="19">
        <f>'Gross Plant'!R141-Reserve!R141</f>
        <v>225005.63779241659</v>
      </c>
      <c r="Q141" s="20">
        <f>'Gross Plant'!S141-Reserve!S141</f>
        <v>219885.63319133324</v>
      </c>
      <c r="R141" s="19">
        <f>'Gross Plant'!T141-Reserve!T141</f>
        <v>214765.62859024989</v>
      </c>
      <c r="S141" s="19">
        <f>'Gross Plant'!U141-Reserve!U141</f>
        <v>210186.95938408322</v>
      </c>
      <c r="T141" s="19">
        <f>'Gross Plant'!V141-Reserve!V141</f>
        <v>205608.29017791655</v>
      </c>
      <c r="U141" s="19">
        <f>'Gross Plant'!W141-Reserve!W141</f>
        <v>201029.62097174989</v>
      </c>
      <c r="V141" s="19">
        <f>'Gross Plant'!X141-Reserve!X141</f>
        <v>196450.95176558322</v>
      </c>
      <c r="W141" s="19">
        <f>'Gross Plant'!Y141-Reserve!Y141</f>
        <v>191872.28255941655</v>
      </c>
      <c r="X141" s="19">
        <f>'Gross Plant'!Z141-Reserve!Z141</f>
        <v>187293.61335324988</v>
      </c>
      <c r="Y141" s="19">
        <f>'Gross Plant'!AA141-Reserve!AA141</f>
        <v>182714.94414708321</v>
      </c>
      <c r="Z141" s="19">
        <f>'Gross Plant'!AB141-Reserve!AB141</f>
        <v>178136.27494091654</v>
      </c>
      <c r="AA141" s="19">
        <f>'Gross Plant'!AC141-Reserve!AC141</f>
        <v>173557.60573474987</v>
      </c>
      <c r="AB141" s="19">
        <f>'Gross Plant'!AD141-Reserve!AD141</f>
        <v>168978.9365285832</v>
      </c>
      <c r="AC141" s="19">
        <f>'Gross Plant'!AE141-Reserve!AE141</f>
        <v>164400.26732241653</v>
      </c>
      <c r="AD141" s="19">
        <f>'Gross Plant'!AF141-Reserve!AF141</f>
        <v>159821.59811624986</v>
      </c>
    </row>
    <row r="142" spans="2:30">
      <c r="B142" t="s">
        <v>108</v>
      </c>
      <c r="C142" s="19">
        <f>'Gross Plant'!E142-Reserve!E142</f>
        <v>15567.770000000004</v>
      </c>
      <c r="D142" s="19">
        <f>'Gross Plant'!F142-Reserve!F142</f>
        <v>14851.930000000004</v>
      </c>
      <c r="E142" s="19">
        <f>'Gross Plant'!G142-Reserve!G142</f>
        <v>14136.090000000004</v>
      </c>
      <c r="F142" s="19">
        <f>'Gross Plant'!H142-Reserve!H142</f>
        <v>13420.250000000004</v>
      </c>
      <c r="G142" s="19">
        <f>'Gross Plant'!I142-Reserve!I142</f>
        <v>12704.410000000003</v>
      </c>
      <c r="H142" s="19">
        <f>'Gross Plant'!J142-Reserve!J142</f>
        <v>11988.570000000003</v>
      </c>
      <c r="I142" s="19">
        <f>'Gross Plant'!K142-Reserve!K142</f>
        <v>10956.830000000002</v>
      </c>
      <c r="J142" s="19">
        <f>'Gross Plant'!L142-Reserve!L142</f>
        <v>10240.991141000002</v>
      </c>
      <c r="K142" s="19">
        <f>'Gross Plant'!M142-Reserve!M142</f>
        <v>9525.1522820000027</v>
      </c>
      <c r="L142" s="19">
        <f>'Gross Plant'!N142-Reserve!N142</f>
        <v>8809.3134230000032</v>
      </c>
      <c r="M142" s="19">
        <f>'Gross Plant'!O142-Reserve!O142</f>
        <v>8093.4745640000037</v>
      </c>
      <c r="N142" s="19">
        <f>'Gross Plant'!P142-Reserve!P142</f>
        <v>7377.6357050000042</v>
      </c>
      <c r="O142" s="19">
        <f>'Gross Plant'!Q142-Reserve!Q142</f>
        <v>6661.7968460000047</v>
      </c>
      <c r="P142" s="19">
        <f>'Gross Plant'!R142-Reserve!R142</f>
        <v>5945.9579870000052</v>
      </c>
      <c r="Q142" s="20">
        <f>'Gross Plant'!S142-Reserve!S142</f>
        <v>5230.1191280000057</v>
      </c>
      <c r="R142" s="19">
        <f>'Gross Plant'!T142-Reserve!T142</f>
        <v>4514.2802690000062</v>
      </c>
      <c r="S142" s="19">
        <f>'Gross Plant'!U142-Reserve!U142</f>
        <v>4239.0640152500055</v>
      </c>
      <c r="T142" s="19">
        <f>'Gross Plant'!V142-Reserve!V142</f>
        <v>3963.8477615000047</v>
      </c>
      <c r="U142" s="19">
        <f>'Gross Plant'!W142-Reserve!W142</f>
        <v>3688.6315077500039</v>
      </c>
      <c r="V142" s="19">
        <f>'Gross Plant'!X142-Reserve!X142</f>
        <v>3413.4152540000032</v>
      </c>
      <c r="W142" s="19">
        <f>'Gross Plant'!Y142-Reserve!Y142</f>
        <v>3138.1990002500024</v>
      </c>
      <c r="X142" s="19">
        <f>'Gross Plant'!Z142-Reserve!Z142</f>
        <v>2862.9827465000017</v>
      </c>
      <c r="Y142" s="19">
        <f>'Gross Plant'!AA142-Reserve!AA142</f>
        <v>2587.7664927500009</v>
      </c>
      <c r="Z142" s="19">
        <f>'Gross Plant'!AB142-Reserve!AB142</f>
        <v>2312.5502390000001</v>
      </c>
      <c r="AA142" s="19">
        <f>'Gross Plant'!AC142-Reserve!AC142</f>
        <v>2037.3339852499994</v>
      </c>
      <c r="AB142" s="19">
        <f>'Gross Plant'!AD142-Reserve!AD142</f>
        <v>1762.1177314999986</v>
      </c>
      <c r="AC142" s="19">
        <f>'Gross Plant'!AE142-Reserve!AE142</f>
        <v>1486.9014777499979</v>
      </c>
      <c r="AD142" s="19">
        <f>'Gross Plant'!AF142-Reserve!AF142</f>
        <v>1211.6852239999971</v>
      </c>
    </row>
    <row r="143" spans="2:30">
      <c r="B143" t="s">
        <v>17</v>
      </c>
      <c r="C143" s="19">
        <f>'Gross Plant'!E143-Reserve!E143</f>
        <v>1478727.92</v>
      </c>
      <c r="D143" s="19">
        <f>'Gross Plant'!F143-Reserve!F143</f>
        <v>1566867.44</v>
      </c>
      <c r="E143" s="19">
        <f>'Gross Plant'!G143-Reserve!G143</f>
        <v>1552248.06</v>
      </c>
      <c r="F143" s="19">
        <f>'Gross Plant'!H143-Reserve!H143</f>
        <v>1536372.3900000001</v>
      </c>
      <c r="G143" s="19">
        <f>'Gross Plant'!I143-Reserve!I143</f>
        <v>1520496.72</v>
      </c>
      <c r="H143" s="19">
        <f>'Gross Plant'!J143-Reserve!J143</f>
        <v>1603165.72</v>
      </c>
      <c r="I143" s="19">
        <f>'Gross Plant'!K143-Reserve!K143</f>
        <v>1586252.74</v>
      </c>
      <c r="J143" s="19">
        <f>'Gross Plant'!L143-Reserve!L143</f>
        <v>1666226.7189453</v>
      </c>
      <c r="K143" s="19">
        <f>'Gross Plant'!M143-Reserve!M143</f>
        <v>1689621.2704545774</v>
      </c>
      <c r="L143" s="19">
        <f>'Gross Plant'!N143-Reserve!N143</f>
        <v>1718571.4851603096</v>
      </c>
      <c r="M143" s="19">
        <f>'Gross Plant'!O143-Reserve!O143</f>
        <v>1760238.4325300877</v>
      </c>
      <c r="N143" s="19">
        <f>'Gross Plant'!P143-Reserve!P143</f>
        <v>1783000.5246339149</v>
      </c>
      <c r="O143" s="19">
        <f>'Gross Plant'!Q143-Reserve!Q143</f>
        <v>1809746.289241909</v>
      </c>
      <c r="P143" s="19">
        <f>'Gross Plant'!R143-Reserve!R143</f>
        <v>1839806.9244496359</v>
      </c>
      <c r="Q143" s="20">
        <f>'Gross Plant'!S143-Reserve!S143</f>
        <v>1873090.9672109839</v>
      </c>
      <c r="R143" s="19">
        <f>'Gross Plant'!T143-Reserve!T143</f>
        <v>1916383.0565455202</v>
      </c>
      <c r="S143" s="19">
        <f>'Gross Plant'!U143-Reserve!U143</f>
        <v>1949907.6786891727</v>
      </c>
      <c r="T143" s="19">
        <f>'Gross Plant'!V143-Reserve!V143</f>
        <v>1984105.139654451</v>
      </c>
      <c r="U143" s="19">
        <f>'Gross Plant'!W143-Reserve!W143</f>
        <v>2005146.0902035437</v>
      </c>
      <c r="V143" s="19">
        <f>'Gross Plant'!X143-Reserve!X143</f>
        <v>2038744.8838211216</v>
      </c>
      <c r="W143" s="19">
        <f>'Gross Plant'!Y143-Reserve!Y143</f>
        <v>2032348.385526089</v>
      </c>
      <c r="X143" s="19">
        <f>'Gross Plant'!Z143-Reserve!Z143</f>
        <v>2036525.8622735245</v>
      </c>
      <c r="Y143" s="19">
        <f>'Gross Plant'!AA143-Reserve!AA143</f>
        <v>2053053.8004590324</v>
      </c>
      <c r="Z143" s="19">
        <f>'Gross Plant'!AB143-Reserve!AB143</f>
        <v>2062369.7177403902</v>
      </c>
      <c r="AA143" s="19">
        <f>'Gross Plant'!AC143-Reserve!AC143</f>
        <v>2072740.0300129314</v>
      </c>
      <c r="AB143" s="19">
        <f>'Gross Plant'!AD143-Reserve!AD143</f>
        <v>2088142.851012669</v>
      </c>
      <c r="AC143" s="19">
        <f>'Gross Plant'!AE143-Reserve!AE143</f>
        <v>2096043.3946074834</v>
      </c>
      <c r="AD143" s="19">
        <f>'Gross Plant'!AF143-Reserve!AF143</f>
        <v>2114094.5626922082</v>
      </c>
    </row>
    <row r="144" spans="2:30">
      <c r="B144" t="s">
        <v>63</v>
      </c>
      <c r="C144" s="19">
        <f>'Gross Plant'!E144-Reserve!E144</f>
        <v>28668.630000000005</v>
      </c>
      <c r="D144" s="19">
        <f>'Gross Plant'!F144-Reserve!F144</f>
        <v>27971.380000000005</v>
      </c>
      <c r="E144" s="19">
        <f>'Gross Plant'!G144-Reserve!G144</f>
        <v>27274.130000000005</v>
      </c>
      <c r="F144" s="19">
        <f>'Gross Plant'!H144-Reserve!H144</f>
        <v>26576.880000000005</v>
      </c>
      <c r="G144" s="19">
        <f>'Gross Plant'!I144-Reserve!I144</f>
        <v>26004.28000000001</v>
      </c>
      <c r="H144" s="19">
        <f>'Gross Plant'!J144-Reserve!J144</f>
        <v>25431.680000000011</v>
      </c>
      <c r="I144" s="19">
        <f>'Gross Plant'!K144-Reserve!K144</f>
        <v>24859.080000000013</v>
      </c>
      <c r="J144" s="19">
        <f>'Gross Plant'!L144-Reserve!L144</f>
        <v>24244.929902666678</v>
      </c>
      <c r="K144" s="19">
        <f>'Gross Plant'!M144-Reserve!M144</f>
        <v>23630.779805333343</v>
      </c>
      <c r="L144" s="19">
        <f>'Gross Plant'!N144-Reserve!N144</f>
        <v>23016.629708000008</v>
      </c>
      <c r="M144" s="19">
        <f>'Gross Plant'!O144-Reserve!O144</f>
        <v>22402.479610666673</v>
      </c>
      <c r="N144" s="19">
        <f>'Gross Plant'!P144-Reserve!P144</f>
        <v>21788.329513333338</v>
      </c>
      <c r="O144" s="19">
        <f>'Gross Plant'!Q144-Reserve!Q144</f>
        <v>21174.179416000003</v>
      </c>
      <c r="P144" s="19">
        <f>'Gross Plant'!R144-Reserve!R144</f>
        <v>20560.029318666668</v>
      </c>
      <c r="Q144" s="20">
        <f>'Gross Plant'!S144-Reserve!S144</f>
        <v>19945.879221333333</v>
      </c>
      <c r="R144" s="19">
        <f>'Gross Plant'!T144-Reserve!T144</f>
        <v>19331.729123999998</v>
      </c>
      <c r="S144" s="19">
        <f>'Gross Plant'!U144-Reserve!U144</f>
        <v>18564.238597999996</v>
      </c>
      <c r="T144" s="19">
        <f>'Gross Plant'!V144-Reserve!V144</f>
        <v>17796.748071999995</v>
      </c>
      <c r="U144" s="19">
        <f>'Gross Plant'!W144-Reserve!W144</f>
        <v>17029.257545999993</v>
      </c>
      <c r="V144" s="19">
        <f>'Gross Plant'!X144-Reserve!X144</f>
        <v>16261.767019999992</v>
      </c>
      <c r="W144" s="19">
        <f>'Gross Plant'!Y144-Reserve!Y144</f>
        <v>15494.276493999991</v>
      </c>
      <c r="X144" s="19">
        <f>'Gross Plant'!Z144-Reserve!Z144</f>
        <v>14726.785967999989</v>
      </c>
      <c r="Y144" s="19">
        <f>'Gross Plant'!AA144-Reserve!AA144</f>
        <v>13959.295441999988</v>
      </c>
      <c r="Z144" s="19">
        <f>'Gross Plant'!AB144-Reserve!AB144</f>
        <v>13191.804915999986</v>
      </c>
      <c r="AA144" s="19">
        <f>'Gross Plant'!AC144-Reserve!AC144</f>
        <v>12424.314389999985</v>
      </c>
      <c r="AB144" s="19">
        <f>'Gross Plant'!AD144-Reserve!AD144</f>
        <v>11656.823863999984</v>
      </c>
      <c r="AC144" s="19">
        <f>'Gross Plant'!AE144-Reserve!AE144</f>
        <v>10889.333337999982</v>
      </c>
      <c r="AD144" s="19">
        <f>'Gross Plant'!AF144-Reserve!AF144</f>
        <v>10121.842811999981</v>
      </c>
    </row>
    <row r="145" spans="1:30">
      <c r="B145" t="s">
        <v>64</v>
      </c>
      <c r="C145" s="19">
        <f>'Gross Plant'!E145-Reserve!E145</f>
        <v>32835.520000000004</v>
      </c>
      <c r="D145" s="19">
        <f>'Gross Plant'!F145-Reserve!F145</f>
        <v>32020.850000000002</v>
      </c>
      <c r="E145" s="19">
        <f>'Gross Plant'!G145-Reserve!G145</f>
        <v>31206.180000000004</v>
      </c>
      <c r="F145" s="19">
        <f>'Gross Plant'!H145-Reserve!H145</f>
        <v>30391.510000000006</v>
      </c>
      <c r="G145" s="19">
        <f>'Gross Plant'!I145-Reserve!I145</f>
        <v>29576.840000000004</v>
      </c>
      <c r="H145" s="19">
        <f>'Gross Plant'!J145-Reserve!J145</f>
        <v>28762.170000000006</v>
      </c>
      <c r="I145" s="19">
        <f>'Gross Plant'!K145-Reserve!K145</f>
        <v>27947.500000000007</v>
      </c>
      <c r="J145" s="19">
        <f>'Gross Plant'!L145-Reserve!L145</f>
        <v>27132.831018166675</v>
      </c>
      <c r="K145" s="19">
        <f>'Gross Plant'!M145-Reserve!M145</f>
        <v>26318.162036333342</v>
      </c>
      <c r="L145" s="19">
        <f>'Gross Plant'!N145-Reserve!N145</f>
        <v>25503.49305450001</v>
      </c>
      <c r="M145" s="19">
        <f>'Gross Plant'!O145-Reserve!O145</f>
        <v>24688.824072666677</v>
      </c>
      <c r="N145" s="19">
        <f>'Gross Plant'!P145-Reserve!P145</f>
        <v>23874.155090833345</v>
      </c>
      <c r="O145" s="19">
        <f>'Gross Plant'!Q145-Reserve!Q145</f>
        <v>23059.486109000012</v>
      </c>
      <c r="P145" s="19">
        <f>'Gross Plant'!R145-Reserve!R145</f>
        <v>22244.81712716668</v>
      </c>
      <c r="Q145" s="20">
        <f>'Gross Plant'!S145-Reserve!S145</f>
        <v>21430.148145333347</v>
      </c>
      <c r="R145" s="19">
        <f>'Gross Plant'!T145-Reserve!T145</f>
        <v>20615.479163500015</v>
      </c>
      <c r="S145" s="19">
        <f>'Gross Plant'!U145-Reserve!U145</f>
        <v>19597.404383250017</v>
      </c>
      <c r="T145" s="19">
        <f>'Gross Plant'!V145-Reserve!V145</f>
        <v>18579.32960300002</v>
      </c>
      <c r="U145" s="19">
        <f>'Gross Plant'!W145-Reserve!W145</f>
        <v>17561.254822750023</v>
      </c>
      <c r="V145" s="19">
        <f>'Gross Plant'!X145-Reserve!X145</f>
        <v>16543.180042500026</v>
      </c>
      <c r="W145" s="19">
        <f>'Gross Plant'!Y145-Reserve!Y145</f>
        <v>15525.105262250028</v>
      </c>
      <c r="X145" s="19">
        <f>'Gross Plant'!Z145-Reserve!Z145</f>
        <v>14507.030482000031</v>
      </c>
      <c r="Y145" s="19">
        <f>'Gross Plant'!AA145-Reserve!AA145</f>
        <v>13488.955701750034</v>
      </c>
      <c r="Z145" s="19">
        <f>'Gross Plant'!AB145-Reserve!AB145</f>
        <v>12470.880921500036</v>
      </c>
      <c r="AA145" s="19">
        <f>'Gross Plant'!AC145-Reserve!AC145</f>
        <v>11452.806141250039</v>
      </c>
      <c r="AB145" s="19">
        <f>'Gross Plant'!AD145-Reserve!AD145</f>
        <v>10434.731361000042</v>
      </c>
      <c r="AC145" s="19">
        <f>'Gross Plant'!AE145-Reserve!AE145</f>
        <v>9416.6565807500447</v>
      </c>
      <c r="AD145" s="19">
        <f>'Gross Plant'!AF145-Reserve!AF145</f>
        <v>8398.5818005000474</v>
      </c>
    </row>
    <row r="146" spans="1:30">
      <c r="B146" t="s">
        <v>109</v>
      </c>
      <c r="C146" s="19">
        <f>'Gross Plant'!E146-Reserve!E146</f>
        <v>22492.9</v>
      </c>
      <c r="D146" s="19">
        <f>'Gross Plant'!F146-Reserve!F146</f>
        <v>22061.39</v>
      </c>
      <c r="E146" s="19">
        <f>'Gross Plant'!G146-Reserve!G146</f>
        <v>21629.88</v>
      </c>
      <c r="F146" s="19">
        <f>'Gross Plant'!H146-Reserve!H146</f>
        <v>21198.370000000003</v>
      </c>
      <c r="G146" s="19">
        <f>'Gross Plant'!I146-Reserve!I146</f>
        <v>20766.86</v>
      </c>
      <c r="H146" s="19">
        <f>'Gross Plant'!J146-Reserve!J146</f>
        <v>20335.349999999999</v>
      </c>
      <c r="I146" s="19">
        <f>'Gross Plant'!K146-Reserve!K146</f>
        <v>18141.84</v>
      </c>
      <c r="J146" s="19">
        <f>'Gross Plant'!L146-Reserve!L146</f>
        <v>17710.326712333335</v>
      </c>
      <c r="K146" s="19">
        <f>'Gross Plant'!M146-Reserve!M146</f>
        <v>17278.813424666667</v>
      </c>
      <c r="L146" s="19">
        <f>'Gross Plant'!N146-Reserve!N146</f>
        <v>16847.300136999998</v>
      </c>
      <c r="M146" s="19">
        <f>'Gross Plant'!O146-Reserve!O146</f>
        <v>16415.78684933333</v>
      </c>
      <c r="N146" s="19">
        <f>'Gross Plant'!P146-Reserve!P146</f>
        <v>15984.273561666661</v>
      </c>
      <c r="O146" s="19">
        <f>'Gross Plant'!Q146-Reserve!Q146</f>
        <v>15552.760273999993</v>
      </c>
      <c r="P146" s="19">
        <f>'Gross Plant'!R146-Reserve!R146</f>
        <v>15121.246986333324</v>
      </c>
      <c r="Q146" s="20">
        <f>'Gross Plant'!S146-Reserve!S146</f>
        <v>14689.733698666656</v>
      </c>
      <c r="R146" s="19">
        <f>'Gross Plant'!T146-Reserve!T146</f>
        <v>14258.220410999988</v>
      </c>
      <c r="S146" s="19">
        <f>'Gross Plant'!U146-Reserve!U146</f>
        <v>13718.967284499988</v>
      </c>
      <c r="T146" s="19">
        <f>'Gross Plant'!V146-Reserve!V146</f>
        <v>13179.714157999988</v>
      </c>
      <c r="U146" s="19">
        <f>'Gross Plant'!W146-Reserve!W146</f>
        <v>12640.461031499988</v>
      </c>
      <c r="V146" s="19">
        <f>'Gross Plant'!X146-Reserve!X146</f>
        <v>12101.207904999988</v>
      </c>
      <c r="W146" s="19">
        <f>'Gross Plant'!Y146-Reserve!Y146</f>
        <v>11561.954778499989</v>
      </c>
      <c r="X146" s="19">
        <f>'Gross Plant'!Z146-Reserve!Z146</f>
        <v>11022.701651999989</v>
      </c>
      <c r="Y146" s="19">
        <f>'Gross Plant'!AA146-Reserve!AA146</f>
        <v>10483.448525499989</v>
      </c>
      <c r="Z146" s="19">
        <f>'Gross Plant'!AB146-Reserve!AB146</f>
        <v>9944.1953989999893</v>
      </c>
      <c r="AA146" s="19">
        <f>'Gross Plant'!AC146-Reserve!AC146</f>
        <v>9404.9422724999895</v>
      </c>
      <c r="AB146" s="19">
        <f>'Gross Plant'!AD146-Reserve!AD146</f>
        <v>8865.6891459999897</v>
      </c>
      <c r="AC146" s="19">
        <f>'Gross Plant'!AE146-Reserve!AE146</f>
        <v>8326.4360194999899</v>
      </c>
      <c r="AD146" s="19">
        <f>'Gross Plant'!AF146-Reserve!AF146</f>
        <v>7787.1828929999901</v>
      </c>
    </row>
    <row r="147" spans="1:30">
      <c r="B147" t="s">
        <v>18</v>
      </c>
      <c r="C147" s="19">
        <f>'Gross Plant'!E147-Reserve!E147</f>
        <v>241335.87</v>
      </c>
      <c r="D147" s="19">
        <f>'Gross Plant'!F147-Reserve!F147</f>
        <v>237998.43</v>
      </c>
      <c r="E147" s="19">
        <f>'Gross Plant'!G147-Reserve!G147</f>
        <v>234660.99</v>
      </c>
      <c r="F147" s="19">
        <f>'Gross Plant'!H147-Reserve!H147</f>
        <v>231323.55</v>
      </c>
      <c r="G147" s="19">
        <f>'Gross Plant'!I147-Reserve!I147</f>
        <v>227986.11</v>
      </c>
      <c r="H147" s="19">
        <f>'Gross Plant'!J147-Reserve!J147</f>
        <v>241464.59999999998</v>
      </c>
      <c r="I147" s="19">
        <f>'Gross Plant'!K147-Reserve!K147</f>
        <v>237938.12</v>
      </c>
      <c r="J147" s="19">
        <f>'Gross Plant'!L147-Reserve!L147</f>
        <v>243561.34076530067</v>
      </c>
      <c r="K147" s="19">
        <f>'Gross Plant'!M147-Reserve!M147</f>
        <v>244458.03474427632</v>
      </c>
      <c r="L147" s="19">
        <f>'Gross Plant'!N147-Reserve!N147</f>
        <v>245816.37012741703</v>
      </c>
      <c r="M147" s="19">
        <f>'Gross Plant'!O147-Reserve!O147</f>
        <v>248233.59094350092</v>
      </c>
      <c r="N147" s="19">
        <f>'Gross Plant'!P147-Reserve!P147</f>
        <v>249070.24027738662</v>
      </c>
      <c r="O147" s="19">
        <f>'Gross Plant'!Q147-Reserve!Q147</f>
        <v>250237.3534869611</v>
      </c>
      <c r="P147" s="19">
        <f>'Gross Plant'!R147-Reserve!R147</f>
        <v>251678.88531451434</v>
      </c>
      <c r="Q147" s="20">
        <f>'Gross Plant'!S147-Reserve!S147</f>
        <v>253387.00445861631</v>
      </c>
      <c r="R147" s="19">
        <f>'Gross Plant'!T147-Reserve!T147</f>
        <v>255927.67327654985</v>
      </c>
      <c r="S147" s="19">
        <f>'Gross Plant'!U147-Reserve!U147</f>
        <v>257650.10538714044</v>
      </c>
      <c r="T147" s="19">
        <f>'Gross Plant'!V147-Reserve!V147</f>
        <v>259426.05101984192</v>
      </c>
      <c r="U147" s="19">
        <f>'Gross Plant'!W147-Reserve!W147</f>
        <v>260101.44264297461</v>
      </c>
      <c r="V147" s="19">
        <f>'Gross Plant'!X147-Reserve!X147</f>
        <v>261822.79730334677</v>
      </c>
      <c r="W147" s="19">
        <f>'Gross Plant'!Y147-Reserve!Y147</f>
        <v>260203.99591987589</v>
      </c>
      <c r="X147" s="19">
        <f>'Gross Plant'!Z147-Reserve!Z147</f>
        <v>259467.14504229056</v>
      </c>
      <c r="Y147" s="19">
        <f>'Gross Plant'!AA147-Reserve!AA147</f>
        <v>259759.88457011504</v>
      </c>
      <c r="Z147" s="19">
        <f>'Gross Plant'!AB147-Reserve!AB147</f>
        <v>259449.07966449781</v>
      </c>
      <c r="AA147" s="19">
        <f>'Gross Plant'!AC147-Reserve!AC147</f>
        <v>259224.93816976604</v>
      </c>
      <c r="AB147" s="19">
        <f>'Gross Plant'!AD147-Reserve!AD147</f>
        <v>259419.35501105836</v>
      </c>
      <c r="AC147" s="19">
        <f>'Gross Plant'!AE147-Reserve!AE147</f>
        <v>258986.04852040979</v>
      </c>
      <c r="AD147" s="19">
        <f>'Gross Plant'!AF147-Reserve!AF147</f>
        <v>259398.51644338935</v>
      </c>
    </row>
    <row r="148" spans="1:30">
      <c r="B148" t="s">
        <v>110</v>
      </c>
      <c r="C148" s="19">
        <f>'Gross Plant'!E148-Reserve!E148</f>
        <v>38320.17</v>
      </c>
      <c r="D148" s="19">
        <f>'Gross Plant'!F148-Reserve!F148</f>
        <v>37750.589999999997</v>
      </c>
      <c r="E148" s="19">
        <f>'Gross Plant'!G148-Reserve!G148</f>
        <v>37181.009999999995</v>
      </c>
      <c r="F148" s="19">
        <f>'Gross Plant'!H148-Reserve!H148</f>
        <v>36611.429999999993</v>
      </c>
      <c r="G148" s="19">
        <f>'Gross Plant'!I148-Reserve!I148</f>
        <v>36041.849999999991</v>
      </c>
      <c r="H148" s="19">
        <f>'Gross Plant'!J148-Reserve!J148</f>
        <v>35472.26999999999</v>
      </c>
      <c r="I148" s="19">
        <f>'Gross Plant'!K148-Reserve!K148</f>
        <v>34902.689999999988</v>
      </c>
      <c r="J148" s="19">
        <f>'Gross Plant'!L148-Reserve!L148</f>
        <v>34902.689999999988</v>
      </c>
      <c r="K148" s="19">
        <f>'Gross Plant'!M148-Reserve!M148</f>
        <v>34902.689999999988</v>
      </c>
      <c r="L148" s="19">
        <f>'Gross Plant'!N148-Reserve!N148</f>
        <v>34902.689999999988</v>
      </c>
      <c r="M148" s="19">
        <f>'Gross Plant'!O148-Reserve!O148</f>
        <v>34902.689999999988</v>
      </c>
      <c r="N148" s="19">
        <f>'Gross Plant'!P148-Reserve!P148</f>
        <v>34902.689999999988</v>
      </c>
      <c r="O148" s="19">
        <f>'Gross Plant'!Q148-Reserve!Q148</f>
        <v>34902.689999999988</v>
      </c>
      <c r="P148" s="19">
        <f>'Gross Plant'!R148-Reserve!R148</f>
        <v>34902.689999999988</v>
      </c>
      <c r="Q148" s="20">
        <f>'Gross Plant'!S148-Reserve!S148</f>
        <v>34902.689999999988</v>
      </c>
      <c r="R148" s="19">
        <f>'Gross Plant'!T148-Reserve!T148</f>
        <v>34902.689999999988</v>
      </c>
      <c r="S148" s="19">
        <f>'Gross Plant'!U148-Reserve!U148</f>
        <v>34902.689999999988</v>
      </c>
      <c r="T148" s="19">
        <f>'Gross Plant'!V148-Reserve!V148</f>
        <v>34902.689999999988</v>
      </c>
      <c r="U148" s="19">
        <f>'Gross Plant'!W148-Reserve!W148</f>
        <v>34902.689999999988</v>
      </c>
      <c r="V148" s="19">
        <f>'Gross Plant'!X148-Reserve!X148</f>
        <v>34902.689999999988</v>
      </c>
      <c r="W148" s="19">
        <f>'Gross Plant'!Y148-Reserve!Y148</f>
        <v>34902.689999999988</v>
      </c>
      <c r="X148" s="19">
        <f>'Gross Plant'!Z148-Reserve!Z148</f>
        <v>34902.689999999988</v>
      </c>
      <c r="Y148" s="19">
        <f>'Gross Plant'!AA148-Reserve!AA148</f>
        <v>34902.689999999988</v>
      </c>
      <c r="Z148" s="19">
        <f>'Gross Plant'!AB148-Reserve!AB148</f>
        <v>34902.689999999988</v>
      </c>
      <c r="AA148" s="19">
        <f>'Gross Plant'!AC148-Reserve!AC148</f>
        <v>34902.689999999988</v>
      </c>
      <c r="AB148" s="19">
        <f>'Gross Plant'!AD148-Reserve!AD148</f>
        <v>34902.689999999988</v>
      </c>
      <c r="AC148" s="19">
        <f>'Gross Plant'!AE148-Reserve!AE148</f>
        <v>34902.689999999988</v>
      </c>
      <c r="AD148" s="19">
        <f>'Gross Plant'!AF148-Reserve!AF148</f>
        <v>34902.689999999988</v>
      </c>
    </row>
    <row r="149" spans="1:30">
      <c r="B149" t="s">
        <v>19</v>
      </c>
      <c r="C149" s="19">
        <f>'Gross Plant'!E149-Reserve!E149</f>
        <v>2809862.37</v>
      </c>
      <c r="D149" s="19">
        <f>'Gross Plant'!F149-Reserve!F149</f>
        <v>2810228.5</v>
      </c>
      <c r="E149" s="19">
        <f>'Gross Plant'!G149-Reserve!G149</f>
        <v>2782343.8100000005</v>
      </c>
      <c r="F149" s="19">
        <f>'Gross Plant'!H149-Reserve!H149</f>
        <v>2772334.7100000004</v>
      </c>
      <c r="G149" s="19">
        <f>'Gross Plant'!I149-Reserve!I149</f>
        <v>2758199.29</v>
      </c>
      <c r="H149" s="19">
        <f>'Gross Plant'!J149-Reserve!J149</f>
        <v>2830741.0900000003</v>
      </c>
      <c r="I149" s="19">
        <f>'Gross Plant'!K149-Reserve!K149</f>
        <v>2805216.7</v>
      </c>
      <c r="J149" s="19">
        <f>'Gross Plant'!L149-Reserve!L149</f>
        <v>2864373.9533149204</v>
      </c>
      <c r="K149" s="19">
        <f>'Gross Plant'!M149-Reserve!M149</f>
        <v>2876893.6589719774</v>
      </c>
      <c r="L149" s="19">
        <f>'Gross Plant'!N149-Reserve!N149</f>
        <v>2894018.8058722406</v>
      </c>
      <c r="M149" s="19">
        <f>'Gross Plant'!O149-Reserve!O149</f>
        <v>2921662.4438940329</v>
      </c>
      <c r="N149" s="19">
        <f>'Gross Plant'!P149-Reserve!P149</f>
        <v>2933736.7938970653</v>
      </c>
      <c r="O149" s="19">
        <f>'Gross Plant'!Q149-Reserve!Q149</f>
        <v>2949119.3078584806</v>
      </c>
      <c r="P149" s="19">
        <f>'Gross Plant'!R149-Reserve!R149</f>
        <v>2967260.5460327147</v>
      </c>
      <c r="Q149" s="20">
        <f>'Gross Plant'!S149-Reserve!S149</f>
        <v>2988087.1258257786</v>
      </c>
      <c r="R149" s="19">
        <f>'Gross Plant'!T149-Reserve!T149</f>
        <v>3017200.0776613308</v>
      </c>
      <c r="S149" s="19">
        <f>'Gross Plant'!U149-Reserve!U149</f>
        <v>3038285.9115565955</v>
      </c>
      <c r="T149" s="19">
        <f>'Gross Plant'!V149-Reserve!V149</f>
        <v>3059954.7414456112</v>
      </c>
      <c r="U149" s="19">
        <f>'Gross Plant'!W149-Reserve!W149</f>
        <v>3070794.5276475186</v>
      </c>
      <c r="V149" s="19">
        <f>'Gross Plant'!X149-Reserve!X149</f>
        <v>3092018.1374183837</v>
      </c>
      <c r="W149" s="19">
        <f>'Gross Plant'!Y149-Reserve!Y149</f>
        <v>3080264.0593472039</v>
      </c>
      <c r="X149" s="19">
        <f>'Gross Plant'!Z149-Reserve!Z149</f>
        <v>3077240.4563300228</v>
      </c>
      <c r="Y149" s="19">
        <f>'Gross Plant'!AA149-Reserve!AA149</f>
        <v>3084419.7090067384</v>
      </c>
      <c r="Z149" s="19">
        <f>'Gross Plant'!AB149-Reserve!AB149</f>
        <v>3085665.4500613734</v>
      </c>
      <c r="AA149" s="19">
        <f>'Gross Plant'!AC149-Reserve!AC149</f>
        <v>3087795.2589095943</v>
      </c>
      <c r="AB149" s="19">
        <f>'Gross Plant'!AD149-Reserve!AD149</f>
        <v>3094092.7465942781</v>
      </c>
      <c r="AC149" s="19">
        <f>'Gross Plant'!AE149-Reserve!AE149</f>
        <v>3094216.7467404585</v>
      </c>
      <c r="AD149" s="19">
        <f>'Gross Plant'!AF149-Reserve!AF149</f>
        <v>3102730.7980120946</v>
      </c>
    </row>
    <row r="150" spans="1:30">
      <c r="B150" t="s">
        <v>23</v>
      </c>
      <c r="C150" s="19">
        <f>'Gross Plant'!E150-Reserve!E150</f>
        <v>89064.87</v>
      </c>
      <c r="D150" s="19">
        <f>'Gross Plant'!F150-Reserve!F150</f>
        <v>88343.45</v>
      </c>
      <c r="E150" s="19">
        <f>'Gross Plant'!G150-Reserve!G150</f>
        <v>87595.98</v>
      </c>
      <c r="F150" s="19">
        <f>'Gross Plant'!H150-Reserve!H150</f>
        <v>86848.51</v>
      </c>
      <c r="G150" s="19">
        <f>'Gross Plant'!I150-Reserve!I150</f>
        <v>86101.04</v>
      </c>
      <c r="H150" s="19">
        <f>'Gross Plant'!J150-Reserve!J150</f>
        <v>85353.57</v>
      </c>
      <c r="I150" s="19">
        <f>'Gross Plant'!K150-Reserve!K150</f>
        <v>84606.1</v>
      </c>
      <c r="J150" s="19">
        <f>'Gross Plant'!L150-Reserve!L150</f>
        <v>83829.097259414368</v>
      </c>
      <c r="K150" s="19">
        <f>'Gross Plant'!M150-Reserve!M150</f>
        <v>83044.841604654721</v>
      </c>
      <c r="L150" s="19">
        <f>'Gross Plant'!N150-Reserve!N150</f>
        <v>82261.278774643957</v>
      </c>
      <c r="M150" s="19">
        <f>'Gross Plant'!O150-Reserve!O150</f>
        <v>81479.319083727925</v>
      </c>
      <c r="N150" s="19">
        <f>'Gross Plant'!P150-Reserve!P150</f>
        <v>80694.925785014479</v>
      </c>
      <c r="O150" s="19">
        <f>'Gross Plant'!Q150-Reserve!Q150</f>
        <v>79911.024921744072</v>
      </c>
      <c r="P150" s="19">
        <f>'Gross Plant'!R150-Reserve!R150</f>
        <v>79127.529387662245</v>
      </c>
      <c r="Q150" s="20">
        <f>'Gross Plant'!S150-Reserve!S150</f>
        <v>78344.42596220845</v>
      </c>
      <c r="R150" s="19">
        <f>'Gross Plant'!T150-Reserve!T150</f>
        <v>77562.577996030741</v>
      </c>
      <c r="S150" s="19">
        <f>'Gross Plant'!U150-Reserve!U150</f>
        <v>76779.460027490495</v>
      </c>
      <c r="T150" s="19">
        <f>'Gross Plant'!V150-Reserve!V150</f>
        <v>75996.407173980435</v>
      </c>
      <c r="U150" s="19">
        <f>'Gross Plant'!W150-Reserve!W150</f>
        <v>75211.656123974783</v>
      </c>
      <c r="V150" s="19">
        <f>'Gross Plant'!X150-Reserve!X150</f>
        <v>74428.49059808832</v>
      </c>
      <c r="W150" s="19">
        <f>'Gross Plant'!Y150-Reserve!Y150</f>
        <v>73640.205662833891</v>
      </c>
      <c r="X150" s="19">
        <f>'Gross Plant'!Z150-Reserve!Z150</f>
        <v>72853.265399967975</v>
      </c>
      <c r="Y150" s="19">
        <f>'Gross Plant'!AA150-Reserve!AA150</f>
        <v>72067.891542785059</v>
      </c>
      <c r="Z150" s="19">
        <f>'Gross Plant'!AB150-Reserve!AB150</f>
        <v>71281.584803224308</v>
      </c>
      <c r="AA150" s="19">
        <f>'Gross Plant'!AC150-Reserve!AC150</f>
        <v>70495.402097277445</v>
      </c>
      <c r="AB150" s="19">
        <f>'Gross Plant'!AD150-Reserve!AD150</f>
        <v>69709.850018439698</v>
      </c>
      <c r="AC150" s="19">
        <f>'Gross Plant'!AE150-Reserve!AE150</f>
        <v>68923.328386845009</v>
      </c>
      <c r="AD150" s="19">
        <f>'Gross Plant'!AF150-Reserve!AF150</f>
        <v>68138.090801286264</v>
      </c>
    </row>
    <row r="151" spans="1:30">
      <c r="B151" t="s">
        <v>26</v>
      </c>
      <c r="C151" s="19">
        <f>'Gross Plant'!E151-Reserve!E151</f>
        <v>724073.47000000009</v>
      </c>
      <c r="D151" s="19">
        <f>'Gross Plant'!F151-Reserve!F151</f>
        <v>702264.84000000008</v>
      </c>
      <c r="E151" s="19">
        <f>'Gross Plant'!G151-Reserve!G151</f>
        <v>680456.21000000008</v>
      </c>
      <c r="F151" s="19">
        <f>'Gross Plant'!H151-Reserve!H151</f>
        <v>847942.03000000014</v>
      </c>
      <c r="G151" s="19">
        <f>'Gross Plant'!I151-Reserve!I151</f>
        <v>823651.21</v>
      </c>
      <c r="H151" s="19">
        <f>'Gross Plant'!J151-Reserve!J151</f>
        <v>803381.42</v>
      </c>
      <c r="I151" s="19">
        <f>'Gross Plant'!K151-Reserve!K151</f>
        <v>805594.04</v>
      </c>
      <c r="J151" s="19">
        <f>'Gross Plant'!L151-Reserve!L151</f>
        <v>887752.92032506014</v>
      </c>
      <c r="K151" s="19">
        <f>'Gross Plant'!M151-Reserve!M151</f>
        <v>906229.58256880532</v>
      </c>
      <c r="L151" s="19">
        <f>'Gross Plant'!N151-Reserve!N151</f>
        <v>930597.86906644702</v>
      </c>
      <c r="M151" s="19">
        <f>'Gross Plant'!O151-Reserve!O151</f>
        <v>968774.7167788744</v>
      </c>
      <c r="N151" s="19">
        <f>'Gross Plant'!P151-Reserve!P151</f>
        <v>985483.05266516015</v>
      </c>
      <c r="O151" s="19">
        <f>'Gross Plant'!Q151-Reserve!Q151</f>
        <v>1006334.6732862979</v>
      </c>
      <c r="P151" s="19">
        <f>'Gross Plant'!R151-Reserve!R151</f>
        <v>1030551.1838034962</v>
      </c>
      <c r="Q151" s="20">
        <f>'Gross Plant'!S151-Reserve!S151</f>
        <v>1058001.7018002432</v>
      </c>
      <c r="R151" s="19">
        <f>'Gross Plant'!T151-Reserve!T151</f>
        <v>1096203.5866096679</v>
      </c>
      <c r="S151" s="19">
        <f>'Gross Plant'!U151-Reserve!U151</f>
        <v>1123077.3238282865</v>
      </c>
      <c r="T151" s="19">
        <f>'Gross Plant'!V151-Reserve!V151</f>
        <v>1150313.6318632541</v>
      </c>
      <c r="U151" s="19">
        <f>'Gross Plant'!W151-Reserve!W151</f>
        <v>1162523.9705797127</v>
      </c>
      <c r="V151" s="19">
        <f>'Gross Plant'!X151-Reserve!X151</f>
        <v>1188415.4502473075</v>
      </c>
      <c r="W151" s="19">
        <f>'Gross Plant'!Y151-Reserve!Y151</f>
        <v>1169432.4241485794</v>
      </c>
      <c r="X151" s="19">
        <f>'Gross Plant'!Z151-Reserve!Z151</f>
        <v>1162149.0028949799</v>
      </c>
      <c r="Y151" s="19">
        <f>'Gross Plant'!AA151-Reserve!AA151</f>
        <v>1168452.7366711609</v>
      </c>
      <c r="Z151" s="19">
        <f>'Gross Plant'!AB151-Reserve!AB151</f>
        <v>1166482.6904135472</v>
      </c>
      <c r="AA151" s="19">
        <f>'Gross Plant'!AC151-Reserve!AC151</f>
        <v>1165491.5573281473</v>
      </c>
      <c r="AB151" s="19">
        <f>'Gross Plant'!AD151-Reserve!AD151</f>
        <v>1169894.0860979338</v>
      </c>
      <c r="AC151" s="19">
        <f>'Gross Plant'!AE151-Reserve!AE151</f>
        <v>1165706.1803874732</v>
      </c>
      <c r="AD151" s="19">
        <f>'Gross Plant'!AF151-Reserve!AF151</f>
        <v>1172622.6598551059</v>
      </c>
    </row>
    <row r="152" spans="1:30" ht="12.75" customHeight="1">
      <c r="B152" t="s">
        <v>27</v>
      </c>
      <c r="C152" s="19">
        <f>'Gross Plant'!E152-Reserve!E152</f>
        <v>0</v>
      </c>
      <c r="D152" s="19">
        <f>'Gross Plant'!F152-Reserve!F152</f>
        <v>0</v>
      </c>
      <c r="E152" s="19">
        <f>'Gross Plant'!G152-Reserve!G152</f>
        <v>0</v>
      </c>
      <c r="F152" s="19">
        <f>'Gross Plant'!H152-Reserve!H152</f>
        <v>0</v>
      </c>
      <c r="G152" s="19">
        <f>'Gross Plant'!I152-Reserve!I152</f>
        <v>0</v>
      </c>
      <c r="H152" s="19">
        <f>'Gross Plant'!J152-Reserve!J152</f>
        <v>0</v>
      </c>
      <c r="I152" s="19">
        <f>'Gross Plant'!K152-Reserve!K152</f>
        <v>0</v>
      </c>
      <c r="J152" s="19">
        <f>'Gross Plant'!L152-Reserve!L152</f>
        <v>0</v>
      </c>
      <c r="K152" s="19">
        <f>'Gross Plant'!M152-Reserve!M152</f>
        <v>0</v>
      </c>
      <c r="L152" s="19">
        <f>'Gross Plant'!N152-Reserve!N152</f>
        <v>0</v>
      </c>
      <c r="M152" s="19">
        <f>'Gross Plant'!O152-Reserve!O152</f>
        <v>0</v>
      </c>
      <c r="N152" s="19">
        <f>'Gross Plant'!P152-Reserve!P152</f>
        <v>0</v>
      </c>
      <c r="O152" s="19">
        <f>'Gross Plant'!Q152-Reserve!Q152</f>
        <v>0</v>
      </c>
      <c r="P152" s="19">
        <f>'Gross Plant'!R152-Reserve!R152</f>
        <v>0</v>
      </c>
      <c r="Q152" s="20">
        <f>'Gross Plant'!S152-Reserve!S152</f>
        <v>0</v>
      </c>
      <c r="R152" s="19">
        <f>'Gross Plant'!T152-Reserve!T152</f>
        <v>0</v>
      </c>
      <c r="S152" s="19">
        <f>'Gross Plant'!U152-Reserve!U152</f>
        <v>0</v>
      </c>
      <c r="T152" s="19">
        <f>'Gross Plant'!V152-Reserve!V152</f>
        <v>0</v>
      </c>
      <c r="U152" s="19">
        <f>'Gross Plant'!W152-Reserve!W152</f>
        <v>0</v>
      </c>
      <c r="V152" s="19">
        <f>'Gross Plant'!X152-Reserve!X152</f>
        <v>0</v>
      </c>
      <c r="W152" s="19">
        <f>'Gross Plant'!Y152-Reserve!Y152</f>
        <v>0</v>
      </c>
      <c r="X152" s="19">
        <f>'Gross Plant'!Z152-Reserve!Z152</f>
        <v>0</v>
      </c>
      <c r="Y152" s="19">
        <f>'Gross Plant'!AA152-Reserve!AA152</f>
        <v>0</v>
      </c>
      <c r="Z152" s="19">
        <f>'Gross Plant'!AB152-Reserve!AB152</f>
        <v>0</v>
      </c>
      <c r="AA152" s="19">
        <f>'Gross Plant'!AC152-Reserve!AC152</f>
        <v>0</v>
      </c>
      <c r="AB152" s="19">
        <f>'Gross Plant'!AD152-Reserve!AD152</f>
        <v>0</v>
      </c>
      <c r="AC152" s="19">
        <f>'Gross Plant'!AE152-Reserve!AE152</f>
        <v>0</v>
      </c>
      <c r="AD152" s="19">
        <f>'Gross Plant'!AF152-Reserve!AF152</f>
        <v>0</v>
      </c>
    </row>
    <row r="153" spans="1:30">
      <c r="B153" t="s">
        <v>28</v>
      </c>
      <c r="C153" s="19">
        <f>'Gross Plant'!E153-Reserve!E153</f>
        <v>0</v>
      </c>
      <c r="D153" s="19">
        <f>'Gross Plant'!F153-Reserve!F153</f>
        <v>0</v>
      </c>
      <c r="E153" s="19">
        <f>'Gross Plant'!G153-Reserve!G153</f>
        <v>0</v>
      </c>
      <c r="F153" s="19">
        <f>'Gross Plant'!H153-Reserve!H153</f>
        <v>0</v>
      </c>
      <c r="G153" s="19">
        <f>'Gross Plant'!I153-Reserve!I153</f>
        <v>0</v>
      </c>
      <c r="H153" s="19">
        <f>'Gross Plant'!J153-Reserve!J153</f>
        <v>0</v>
      </c>
      <c r="I153" s="19">
        <f>'Gross Plant'!K153-Reserve!K153</f>
        <v>0</v>
      </c>
      <c r="J153" s="19">
        <f>'Gross Plant'!L153-Reserve!L153</f>
        <v>0</v>
      </c>
      <c r="K153" s="19">
        <f>'Gross Plant'!M153-Reserve!M153</f>
        <v>0</v>
      </c>
      <c r="L153" s="19">
        <f>'Gross Plant'!N153-Reserve!N153</f>
        <v>0</v>
      </c>
      <c r="M153" s="19">
        <f>'Gross Plant'!O153-Reserve!O153</f>
        <v>0</v>
      </c>
      <c r="N153" s="19">
        <f>'Gross Plant'!P153-Reserve!P153</f>
        <v>0</v>
      </c>
      <c r="O153" s="19">
        <f>'Gross Plant'!Q153-Reserve!Q153</f>
        <v>0</v>
      </c>
      <c r="P153" s="19">
        <f>'Gross Plant'!R153-Reserve!R153</f>
        <v>0</v>
      </c>
      <c r="Q153" s="20">
        <f>'Gross Plant'!S153-Reserve!S153</f>
        <v>0</v>
      </c>
      <c r="R153" s="19">
        <f>'Gross Plant'!T153-Reserve!T153</f>
        <v>0</v>
      </c>
      <c r="S153" s="19">
        <f>'Gross Plant'!U153-Reserve!U153</f>
        <v>0</v>
      </c>
      <c r="T153" s="19">
        <f>'Gross Plant'!V153-Reserve!V153</f>
        <v>0</v>
      </c>
      <c r="U153" s="19">
        <f>'Gross Plant'!W153-Reserve!W153</f>
        <v>0</v>
      </c>
      <c r="V153" s="19">
        <f>'Gross Plant'!X153-Reserve!X153</f>
        <v>0</v>
      </c>
      <c r="W153" s="19">
        <f>'Gross Plant'!Y153-Reserve!Y153</f>
        <v>0</v>
      </c>
      <c r="X153" s="19">
        <f>'Gross Plant'!Z153-Reserve!Z153</f>
        <v>0</v>
      </c>
      <c r="Y153" s="19">
        <f>'Gross Plant'!AA153-Reserve!AA153</f>
        <v>0</v>
      </c>
      <c r="Z153" s="19">
        <f>'Gross Plant'!AB153-Reserve!AB153</f>
        <v>0</v>
      </c>
      <c r="AA153" s="19">
        <f>'Gross Plant'!AC153-Reserve!AC153</f>
        <v>0</v>
      </c>
      <c r="AB153" s="19">
        <f>'Gross Plant'!AD153-Reserve!AD153</f>
        <v>0</v>
      </c>
      <c r="AC153" s="19">
        <f>'Gross Plant'!AE153-Reserve!AE153</f>
        <v>0</v>
      </c>
      <c r="AD153" s="19">
        <f>'Gross Plant'!AF153-Reserve!AF153</f>
        <v>0</v>
      </c>
    </row>
    <row r="154" spans="1:30">
      <c r="B154" t="s">
        <v>122</v>
      </c>
      <c r="C154" s="19">
        <f>'Gross Plant'!E154-Reserve!E154</f>
        <v>6240353.8299999982</v>
      </c>
      <c r="D154" s="19">
        <f>'Gross Plant'!F154-Reserve!F154</f>
        <v>6620447.6799999978</v>
      </c>
      <c r="E154" s="19">
        <f>'Gross Plant'!G154-Reserve!G154</f>
        <v>6402004.879999998</v>
      </c>
      <c r="F154" s="19">
        <f>'Gross Plant'!H154-Reserve!H154</f>
        <v>6640818.9199999981</v>
      </c>
      <c r="G154" s="19">
        <f>'Gross Plant'!I154-Reserve!I154</f>
        <v>6564031.8899999978</v>
      </c>
      <c r="H154" s="19">
        <f>'Gross Plant'!J154-Reserve!J154</f>
        <v>6803762.6699999981</v>
      </c>
      <c r="I154" s="19">
        <f>'Gross Plant'!K154-Reserve!K154</f>
        <v>6935473.1199999982</v>
      </c>
      <c r="J154" s="19">
        <f>'Gross Plant'!L154-Reserve!L154</f>
        <v>6935473.1199999982</v>
      </c>
      <c r="K154" s="19">
        <f>'Gross Plant'!M154-Reserve!M154</f>
        <v>6935473.1199999982</v>
      </c>
      <c r="L154" s="19">
        <f>'Gross Plant'!N154-Reserve!N154</f>
        <v>6935473.1199999982</v>
      </c>
      <c r="M154" s="19">
        <f>'Gross Plant'!O154-Reserve!O154</f>
        <v>6935473.1199999982</v>
      </c>
      <c r="N154" s="19">
        <f>'Gross Plant'!P154-Reserve!P154</f>
        <v>6935473.1199999982</v>
      </c>
      <c r="O154" s="19">
        <f>'Gross Plant'!Q154-Reserve!Q154</f>
        <v>6935473.1199999982</v>
      </c>
      <c r="P154" s="19">
        <f>'Gross Plant'!R154-Reserve!R154</f>
        <v>6935473.1199999982</v>
      </c>
      <c r="Q154" s="19">
        <f>'Gross Plant'!S154-Reserve!S154</f>
        <v>6935473.1199999982</v>
      </c>
      <c r="R154" s="19">
        <f>'Gross Plant'!T154-Reserve!T154</f>
        <v>6935473.1199999982</v>
      </c>
      <c r="S154" s="19">
        <f>'Gross Plant'!U154-Reserve!U154</f>
        <v>6935473.1199999982</v>
      </c>
      <c r="T154" s="19">
        <f>'Gross Plant'!V154-Reserve!V154</f>
        <v>6935473.1199999982</v>
      </c>
      <c r="U154" s="19">
        <f>'Gross Plant'!W154-Reserve!W154</f>
        <v>6935473.1199999982</v>
      </c>
      <c r="V154" s="19">
        <f>'Gross Plant'!X154-Reserve!X154</f>
        <v>6935473.1199999982</v>
      </c>
      <c r="W154" s="19">
        <f>'Gross Plant'!Y154-Reserve!Y154</f>
        <v>6935473.1199999982</v>
      </c>
      <c r="X154" s="19">
        <f>'Gross Plant'!Z154-Reserve!Z154</f>
        <v>6935473.1199999982</v>
      </c>
      <c r="Y154" s="19">
        <f>'Gross Plant'!AA154-Reserve!AA154</f>
        <v>6935473.1199999982</v>
      </c>
      <c r="Z154" s="19">
        <f>'Gross Plant'!AB154-Reserve!AB154</f>
        <v>6935473.1199999982</v>
      </c>
      <c r="AA154" s="19">
        <f>'Gross Plant'!AC154-Reserve!AC154</f>
        <v>6935473.1199999982</v>
      </c>
      <c r="AB154" s="19">
        <f>'Gross Plant'!AD154-Reserve!AD154</f>
        <v>6935473.1199999982</v>
      </c>
      <c r="AC154" s="19">
        <f>'Gross Plant'!AE154-Reserve!AE154</f>
        <v>6935473.1199999982</v>
      </c>
      <c r="AD154" s="19">
        <f>'Gross Plant'!AF154-Reserve!AF154</f>
        <v>6935473.1199999982</v>
      </c>
    </row>
    <row r="155" spans="1:30">
      <c r="B155" t="s">
        <v>177</v>
      </c>
      <c r="C155" s="19">
        <f>'Gross Plant'!E155-Reserve!E155</f>
        <v>7.73070496506989E-12</v>
      </c>
      <c r="D155" s="19">
        <f>'Gross Plant'!F155-Reserve!F155</f>
        <v>2744.6900000000078</v>
      </c>
      <c r="E155" s="19">
        <f>'Gross Plant'!G155-Reserve!G155</f>
        <v>8.1854523159563541E-12</v>
      </c>
      <c r="F155" s="19">
        <f>'Gross Plant'!H155-Reserve!H155</f>
        <v>8.1854523159563541E-12</v>
      </c>
      <c r="G155" s="19">
        <f>'Gross Plant'!I155-Reserve!I155</f>
        <v>2468.0000000000082</v>
      </c>
      <c r="H155" s="19">
        <f>'Gross Plant'!J155-Reserve!J155</f>
        <v>8.1854523159563541E-12</v>
      </c>
      <c r="I155" s="19">
        <f>'Gross Plant'!K155-Reserve!K155</f>
        <v>8.1854523159563541E-12</v>
      </c>
      <c r="J155" s="19">
        <f>'Gross Plant'!L155-Reserve!L155</f>
        <v>8.1854523159563541E-12</v>
      </c>
      <c r="K155" s="19">
        <f>'Gross Plant'!M155-Reserve!M155</f>
        <v>8.1854523159563541E-12</v>
      </c>
      <c r="L155" s="19">
        <f>'Gross Plant'!N155-Reserve!N155</f>
        <v>8.1854523159563541E-12</v>
      </c>
      <c r="M155" s="19">
        <f>'Gross Plant'!O155-Reserve!O155</f>
        <v>8.1854523159563541E-12</v>
      </c>
      <c r="N155" s="19">
        <f>'Gross Plant'!P155-Reserve!P155</f>
        <v>8.1854523159563541E-12</v>
      </c>
      <c r="O155" s="19">
        <f>'Gross Plant'!Q155-Reserve!Q155</f>
        <v>8.1854523159563541E-12</v>
      </c>
      <c r="P155" s="19">
        <f>'Gross Plant'!R155-Reserve!R155</f>
        <v>8.1854523159563541E-12</v>
      </c>
      <c r="Q155" s="19">
        <f>'Gross Plant'!S155-Reserve!S155</f>
        <v>8.1854523159563541E-12</v>
      </c>
      <c r="R155" s="19">
        <f>'Gross Plant'!T155-Reserve!T155</f>
        <v>8.1854523159563541E-12</v>
      </c>
      <c r="S155" s="19">
        <f>'Gross Plant'!U155-Reserve!U155</f>
        <v>8.1854523159563541E-12</v>
      </c>
      <c r="T155" s="19">
        <f>'Gross Plant'!V155-Reserve!V155</f>
        <v>8.1854523159563541E-12</v>
      </c>
      <c r="U155" s="19">
        <f>'Gross Plant'!W155-Reserve!W155</f>
        <v>8.1854523159563541E-12</v>
      </c>
      <c r="V155" s="19">
        <f>'Gross Plant'!X155-Reserve!X155</f>
        <v>8.1854523159563541E-12</v>
      </c>
      <c r="W155" s="19">
        <f>'Gross Plant'!Y155-Reserve!Y155</f>
        <v>8.1854523159563541E-12</v>
      </c>
      <c r="X155" s="19">
        <f>'Gross Plant'!Z155-Reserve!Z155</f>
        <v>8.1854523159563541E-12</v>
      </c>
      <c r="Y155" s="19">
        <f>'Gross Plant'!AA155-Reserve!AA155</f>
        <v>8.1854523159563541E-12</v>
      </c>
      <c r="Z155" s="19">
        <f>'Gross Plant'!AB155-Reserve!AB155</f>
        <v>8.1854523159563541E-12</v>
      </c>
      <c r="AA155" s="19">
        <f>'Gross Plant'!AC155-Reserve!AC155</f>
        <v>8.1854523159563541E-12</v>
      </c>
      <c r="AB155" s="19">
        <f>'Gross Plant'!AD155-Reserve!AD155</f>
        <v>8.1854523159563541E-12</v>
      </c>
      <c r="AC155" s="19">
        <f>'Gross Plant'!AE155-Reserve!AE155</f>
        <v>8.1854523159563541E-12</v>
      </c>
      <c r="AD155" s="19">
        <f>'Gross Plant'!AF155-Reserve!AF155</f>
        <v>8.1854523159563541E-12</v>
      </c>
    </row>
    <row r="156" spans="1:30">
      <c r="B156" s="34" t="s">
        <v>147</v>
      </c>
      <c r="C156" s="19">
        <f>'Gross Plant'!E156-Reserve!E156</f>
        <v>0</v>
      </c>
      <c r="D156" s="19">
        <f>'Gross Plant'!F156-Reserve!F156</f>
        <v>0</v>
      </c>
      <c r="E156" s="19">
        <f>'Gross Plant'!G156-Reserve!G156</f>
        <v>0</v>
      </c>
      <c r="F156" s="19">
        <f>'Gross Plant'!H156-Reserve!H156</f>
        <v>0</v>
      </c>
      <c r="G156" s="19">
        <f>'Gross Plant'!I156-Reserve!I156</f>
        <v>0</v>
      </c>
      <c r="H156" s="19">
        <f>'Gross Plant'!J156-Reserve!J156</f>
        <v>0</v>
      </c>
      <c r="I156" s="19">
        <f>'Gross Plant'!K156-Reserve!K156</f>
        <v>0</v>
      </c>
      <c r="J156" s="19">
        <f>'Gross Plant'!L156-Reserve!L156</f>
        <v>-34161.54</v>
      </c>
      <c r="K156" s="19">
        <f>'Gross Plant'!M156-Reserve!M156</f>
        <v>-68323.08</v>
      </c>
      <c r="L156" s="19">
        <f>'Gross Plant'!N156-Reserve!N156</f>
        <v>-102484.62</v>
      </c>
      <c r="M156" s="19">
        <f>'Gross Plant'!O156-Reserve!O156</f>
        <v>-136646.16</v>
      </c>
      <c r="N156" s="19">
        <f>'Gross Plant'!P156-Reserve!P156</f>
        <v>-170807.7</v>
      </c>
      <c r="O156" s="19">
        <f>'Gross Plant'!Q156-Reserve!Q156</f>
        <v>-204969.24000000002</v>
      </c>
      <c r="P156" s="19">
        <f>'Gross Plant'!R156-Reserve!R156</f>
        <v>-239130.78000000003</v>
      </c>
      <c r="Q156" s="19">
        <f>'Gross Plant'!S156-Reserve!S156</f>
        <v>-273292.32</v>
      </c>
      <c r="R156" s="19">
        <f>'Gross Plant'!T156-Reserve!T156</f>
        <v>-307453.86</v>
      </c>
      <c r="S156" s="19">
        <f>'Gross Plant'!U156-Reserve!U156</f>
        <v>-354220.66</v>
      </c>
      <c r="T156" s="19">
        <f>'Gross Plant'!V156-Reserve!V156</f>
        <v>-400987.45999999996</v>
      </c>
      <c r="U156" s="19">
        <f>'Gross Plant'!W156-Reserve!W156</f>
        <v>-447754.25999999995</v>
      </c>
      <c r="V156" s="19">
        <f>'Gross Plant'!X156-Reserve!X156</f>
        <v>-494521.05999999994</v>
      </c>
      <c r="W156" s="19">
        <f>'Gross Plant'!Y156-Reserve!Y156</f>
        <v>-541287.86</v>
      </c>
      <c r="X156" s="19">
        <f>'Gross Plant'!Z156-Reserve!Z156</f>
        <v>-588054.66</v>
      </c>
      <c r="Y156" s="19">
        <f>'Gross Plant'!AA156-Reserve!AA156</f>
        <v>-634821.46000000008</v>
      </c>
      <c r="Z156" s="19">
        <f>'Gross Plant'!AB156-Reserve!AB156</f>
        <v>-681588.26000000013</v>
      </c>
      <c r="AA156" s="19">
        <f>'Gross Plant'!AC156-Reserve!AC156</f>
        <v>-728355.06000000017</v>
      </c>
      <c r="AB156" s="19">
        <f>'Gross Plant'!AD156-Reserve!AD156</f>
        <v>-775121.86000000022</v>
      </c>
      <c r="AC156" s="19">
        <f>'Gross Plant'!AE156-Reserve!AE156</f>
        <v>-821888.66000000027</v>
      </c>
      <c r="AD156" s="19">
        <f>'Gross Plant'!AF156-Reserve!AF156</f>
        <v>-868655.46000000031</v>
      </c>
    </row>
    <row r="157" spans="1:30">
      <c r="A157" s="2" t="s">
        <v>76</v>
      </c>
      <c r="B157" s="2"/>
      <c r="C157" s="25">
        <f t="shared" ref="C157:AD157" si="3">SUM(C84:C155)</f>
        <v>289001188.32999992</v>
      </c>
      <c r="D157" s="26">
        <f t="shared" si="3"/>
        <v>291695609.76999986</v>
      </c>
      <c r="E157" s="26">
        <f t="shared" si="3"/>
        <v>293635829.16999996</v>
      </c>
      <c r="F157" s="26">
        <f t="shared" si="3"/>
        <v>294897969.50999981</v>
      </c>
      <c r="G157" s="26">
        <f t="shared" si="3"/>
        <v>296163447.05000001</v>
      </c>
      <c r="H157" s="26">
        <f t="shared" si="3"/>
        <v>304235072.45000005</v>
      </c>
      <c r="I157" s="26">
        <f t="shared" si="3"/>
        <v>307364840.16000009</v>
      </c>
      <c r="J157" s="26">
        <f t="shared" si="3"/>
        <v>317055248.23581463</v>
      </c>
      <c r="K157" s="26">
        <f t="shared" si="3"/>
        <v>319822997.03603482</v>
      </c>
      <c r="L157" s="26">
        <f t="shared" si="3"/>
        <v>323282705.25434577</v>
      </c>
      <c r="M157" s="26">
        <f t="shared" si="3"/>
        <v>328315383.81182456</v>
      </c>
      <c r="N157" s="26">
        <f t="shared" si="3"/>
        <v>331041428.02350563</v>
      </c>
      <c r="O157" s="26">
        <f t="shared" si="3"/>
        <v>334266384.98395908</v>
      </c>
      <c r="P157" s="26">
        <f t="shared" si="3"/>
        <v>337909290.50823247</v>
      </c>
      <c r="Q157" s="27">
        <f t="shared" si="3"/>
        <v>341959897.31451672</v>
      </c>
      <c r="R157" s="26">
        <f t="shared" si="3"/>
        <v>347252344.76512659</v>
      </c>
      <c r="S157" s="26">
        <f t="shared" si="3"/>
        <v>351540179.11105055</v>
      </c>
      <c r="T157" s="26">
        <f t="shared" si="3"/>
        <v>355925227.21034783</v>
      </c>
      <c r="U157" s="26">
        <f t="shared" si="3"/>
        <v>358709027.08133113</v>
      </c>
      <c r="V157" s="26">
        <f t="shared" si="3"/>
        <v>363046172.9106161</v>
      </c>
      <c r="W157" s="26">
        <f t="shared" si="3"/>
        <v>362485234.18482119</v>
      </c>
      <c r="X157" s="26">
        <f t="shared" si="3"/>
        <v>363225458.23165852</v>
      </c>
      <c r="Y157" s="26">
        <f t="shared" si="3"/>
        <v>365488394.38095653</v>
      </c>
      <c r="Z157" s="26">
        <f t="shared" si="3"/>
        <v>366874968.30905157</v>
      </c>
      <c r="AA157" s="26">
        <f t="shared" si="3"/>
        <v>368398376.75983328</v>
      </c>
      <c r="AB157" s="26">
        <f t="shared" si="3"/>
        <v>370547643.23325068</v>
      </c>
      <c r="AC157" s="26">
        <f t="shared" si="3"/>
        <v>371784660.53130841</v>
      </c>
      <c r="AD157" s="26">
        <f t="shared" si="3"/>
        <v>374275533.42986304</v>
      </c>
    </row>
    <row r="158" spans="1:30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>
      <c r="Q159" s="20"/>
    </row>
    <row r="162" spans="2:30">
      <c r="B162" s="2" t="s">
        <v>9</v>
      </c>
      <c r="C162" s="19">
        <f>C32*$R$170</f>
        <v>4039682.7268426609</v>
      </c>
      <c r="D162" s="19">
        <f t="shared" ref="D162:AD162" si="4">D32*$R$170</f>
        <v>3982628.2002551588</v>
      </c>
      <c r="E162" s="19">
        <f t="shared" si="4"/>
        <v>3924330.1494863648</v>
      </c>
      <c r="F162" s="19">
        <f t="shared" si="4"/>
        <v>3876863.6168942312</v>
      </c>
      <c r="G162" s="19">
        <f t="shared" si="4"/>
        <v>3909063.2806755062</v>
      </c>
      <c r="H162" s="19">
        <f t="shared" si="4"/>
        <v>3925262.5990116573</v>
      </c>
      <c r="I162" s="19">
        <f t="shared" si="4"/>
        <v>3883930.1011408954</v>
      </c>
      <c r="J162" s="19">
        <f t="shared" si="4"/>
        <v>3962748.995405951</v>
      </c>
      <c r="K162" s="19">
        <f t="shared" si="4"/>
        <v>3985951.6899310523</v>
      </c>
      <c r="L162" s="19">
        <f t="shared" si="4"/>
        <v>4072286.2865783619</v>
      </c>
      <c r="M162" s="19">
        <f t="shared" si="4"/>
        <v>4257042.8617512593</v>
      </c>
      <c r="N162" s="19">
        <f t="shared" si="4"/>
        <v>4309485.6309570549</v>
      </c>
      <c r="O162" s="19">
        <f t="shared" si="4"/>
        <v>4342968.8197798887</v>
      </c>
      <c r="P162" s="19">
        <f t="shared" si="4"/>
        <v>4367711.8846633453</v>
      </c>
      <c r="Q162" s="19">
        <f t="shared" si="4"/>
        <v>4364349.8471014993</v>
      </c>
      <c r="R162" s="19">
        <f t="shared" si="4"/>
        <v>4367474.9432825232</v>
      </c>
      <c r="S162" s="19">
        <f t="shared" si="4"/>
        <v>4352566.7477926956</v>
      </c>
      <c r="T162" s="19">
        <f t="shared" si="4"/>
        <v>4333369.3429925265</v>
      </c>
      <c r="U162" s="19">
        <f t="shared" si="4"/>
        <v>4338716.8392847851</v>
      </c>
      <c r="V162" s="19">
        <f t="shared" si="4"/>
        <v>4345229.3488838654</v>
      </c>
      <c r="W162" s="19">
        <f t="shared" si="4"/>
        <v>4361801.8584190691</v>
      </c>
      <c r="X162" s="19">
        <f t="shared" si="4"/>
        <v>4441506.3577155741</v>
      </c>
      <c r="Y162" s="19">
        <f t="shared" si="4"/>
        <v>4619632.9841561383</v>
      </c>
      <c r="Z162" s="19">
        <f t="shared" si="4"/>
        <v>4665445.872794548</v>
      </c>
      <c r="AA162" s="19">
        <f t="shared" si="4"/>
        <v>4692299.2379546855</v>
      </c>
      <c r="AB162" s="19">
        <f t="shared" si="4"/>
        <v>4710412.5310350768</v>
      </c>
      <c r="AC162" s="19">
        <f t="shared" si="4"/>
        <v>4700420.7565565472</v>
      </c>
      <c r="AD162" s="19">
        <f t="shared" si="4"/>
        <v>4696916.1548930407</v>
      </c>
    </row>
    <row r="163" spans="2:30">
      <c r="B163" s="2" t="s">
        <v>31</v>
      </c>
      <c r="C163" s="19">
        <f>C57*$R$171</f>
        <v>6298617.7480619214</v>
      </c>
      <c r="D163" s="19">
        <f t="shared" ref="D163:AD163" si="5">D57*$R$171</f>
        <v>6253475.2352015032</v>
      </c>
      <c r="E163" s="19">
        <f t="shared" si="5"/>
        <v>6208330.6962049315</v>
      </c>
      <c r="F163" s="19">
        <f t="shared" si="5"/>
        <v>6223956.8654341921</v>
      </c>
      <c r="G163" s="19">
        <f t="shared" si="5"/>
        <v>6224393.4694996476</v>
      </c>
      <c r="H163" s="19">
        <f t="shared" si="5"/>
        <v>6197613.7212091824</v>
      </c>
      <c r="I163" s="19">
        <f t="shared" si="5"/>
        <v>6155007.7817233</v>
      </c>
      <c r="J163" s="19">
        <f t="shared" si="5"/>
        <v>6154461.0142153762</v>
      </c>
      <c r="K163" s="19">
        <f t="shared" si="5"/>
        <v>6130313.5569940759</v>
      </c>
      <c r="L163" s="19">
        <f t="shared" si="5"/>
        <v>6106198.8773240587</v>
      </c>
      <c r="M163" s="19">
        <f t="shared" si="5"/>
        <v>6082146.1330244271</v>
      </c>
      <c r="N163" s="19">
        <f t="shared" si="5"/>
        <v>6058480.7225649422</v>
      </c>
      <c r="O163" s="19">
        <f t="shared" si="5"/>
        <v>6029634.6535340035</v>
      </c>
      <c r="P163" s="19">
        <f t="shared" si="5"/>
        <v>6002544.2435165793</v>
      </c>
      <c r="Q163" s="19">
        <f t="shared" si="5"/>
        <v>5972980.5772451926</v>
      </c>
      <c r="R163" s="19">
        <f t="shared" si="5"/>
        <v>5943263.5008768551</v>
      </c>
      <c r="S163" s="19">
        <f t="shared" si="5"/>
        <v>5913446.5711857863</v>
      </c>
      <c r="T163" s="19">
        <f t="shared" si="5"/>
        <v>5883486.1939051915</v>
      </c>
      <c r="U163" s="19">
        <f t="shared" si="5"/>
        <v>5853611.0332020335</v>
      </c>
      <c r="V163" s="19">
        <f t="shared" si="5"/>
        <v>5834053.2991464417</v>
      </c>
      <c r="W163" s="19">
        <f t="shared" si="5"/>
        <v>5808935.8222776949</v>
      </c>
      <c r="X163" s="19">
        <f t="shared" si="5"/>
        <v>5783850.2377976561</v>
      </c>
      <c r="Y163" s="19">
        <f t="shared" si="5"/>
        <v>5758825.5349047799</v>
      </c>
      <c r="Z163" s="19">
        <f t="shared" si="5"/>
        <v>5734185.2805463495</v>
      </c>
      <c r="AA163" s="19">
        <f t="shared" si="5"/>
        <v>5704392.7010204522</v>
      </c>
      <c r="AB163" s="19">
        <f t="shared" si="5"/>
        <v>5676345.3741230825</v>
      </c>
      <c r="AC163" s="19">
        <f t="shared" si="5"/>
        <v>5645838.0454939306</v>
      </c>
      <c r="AD163" s="19">
        <f t="shared" si="5"/>
        <v>5615177.6278989073</v>
      </c>
    </row>
    <row r="164" spans="2:30">
      <c r="B164" s="2" t="s">
        <v>34</v>
      </c>
      <c r="C164" s="19">
        <f>C80*$R$172</f>
        <v>902904.50674026681</v>
      </c>
      <c r="D164" s="19">
        <f t="shared" ref="D164:AD164" si="6">D80*$R$172</f>
        <v>892735.04052409751</v>
      </c>
      <c r="E164" s="19">
        <f t="shared" si="6"/>
        <v>881972.46831246128</v>
      </c>
      <c r="F164" s="19">
        <f t="shared" si="6"/>
        <v>871755.48744271859</v>
      </c>
      <c r="G164" s="19">
        <f t="shared" si="6"/>
        <v>863462.17504892463</v>
      </c>
      <c r="H164" s="19">
        <f t="shared" si="6"/>
        <v>856595.86333888257</v>
      </c>
      <c r="I164" s="19">
        <f t="shared" si="6"/>
        <v>851057.26195375645</v>
      </c>
      <c r="J164" s="19">
        <f t="shared" si="6"/>
        <v>880890.78330266057</v>
      </c>
      <c r="K164" s="19">
        <f t="shared" si="6"/>
        <v>875708.31279194099</v>
      </c>
      <c r="L164" s="19">
        <f t="shared" si="6"/>
        <v>870525.84228122141</v>
      </c>
      <c r="M164" s="19">
        <f t="shared" si="6"/>
        <v>865343.3717705016</v>
      </c>
      <c r="N164" s="19">
        <f t="shared" si="6"/>
        <v>860160.90125978191</v>
      </c>
      <c r="O164" s="19">
        <f t="shared" si="6"/>
        <v>854978.43074906198</v>
      </c>
      <c r="P164" s="19">
        <f t="shared" si="6"/>
        <v>849795.96023834241</v>
      </c>
      <c r="Q164" s="19">
        <f t="shared" si="6"/>
        <v>844613.48972762271</v>
      </c>
      <c r="R164" s="19">
        <f t="shared" si="6"/>
        <v>839431.01921690302</v>
      </c>
      <c r="S164" s="19">
        <f t="shared" si="6"/>
        <v>836131.1349826525</v>
      </c>
      <c r="T164" s="19">
        <f t="shared" si="6"/>
        <v>857376.47937415214</v>
      </c>
      <c r="U164" s="19">
        <f t="shared" si="6"/>
        <v>878337.84774306638</v>
      </c>
      <c r="V164" s="19">
        <f t="shared" si="6"/>
        <v>899196.94432603999</v>
      </c>
      <c r="W164" s="19">
        <f t="shared" si="6"/>
        <v>895510.81228326308</v>
      </c>
      <c r="X164" s="19">
        <f t="shared" si="6"/>
        <v>891824.68024048652</v>
      </c>
      <c r="Y164" s="19">
        <f t="shared" si="6"/>
        <v>888138.54819770984</v>
      </c>
      <c r="Z164" s="19">
        <f t="shared" si="6"/>
        <v>884539.65975646884</v>
      </c>
      <c r="AA164" s="19">
        <f t="shared" si="6"/>
        <v>880940.77131522843</v>
      </c>
      <c r="AB164" s="19">
        <f t="shared" si="6"/>
        <v>877630.76814905112</v>
      </c>
      <c r="AC164" s="19">
        <f t="shared" si="6"/>
        <v>874320.76498287392</v>
      </c>
      <c r="AD164" s="19">
        <f t="shared" si="6"/>
        <v>871010.76181669685</v>
      </c>
    </row>
    <row r="165" spans="2:30">
      <c r="B165" s="2" t="s">
        <v>75</v>
      </c>
      <c r="C165" s="19">
        <f>C157</f>
        <v>289001188.32999992</v>
      </c>
      <c r="D165" s="19">
        <f t="shared" ref="D165:AD165" si="7">D157</f>
        <v>291695609.76999986</v>
      </c>
      <c r="E165" s="19">
        <f t="shared" si="7"/>
        <v>293635829.16999996</v>
      </c>
      <c r="F165" s="19">
        <f t="shared" si="7"/>
        <v>294897969.50999981</v>
      </c>
      <c r="G165" s="19">
        <f t="shared" si="7"/>
        <v>296163447.05000001</v>
      </c>
      <c r="H165" s="19">
        <f t="shared" si="7"/>
        <v>304235072.45000005</v>
      </c>
      <c r="I165" s="19">
        <f t="shared" si="7"/>
        <v>307364840.16000009</v>
      </c>
      <c r="J165" s="19">
        <f t="shared" si="7"/>
        <v>317055248.23581463</v>
      </c>
      <c r="K165" s="19">
        <f t="shared" si="7"/>
        <v>319822997.03603482</v>
      </c>
      <c r="L165" s="19">
        <f t="shared" si="7"/>
        <v>323282705.25434577</v>
      </c>
      <c r="M165" s="19">
        <f t="shared" si="7"/>
        <v>328315383.81182456</v>
      </c>
      <c r="N165" s="19">
        <f t="shared" si="7"/>
        <v>331041428.02350563</v>
      </c>
      <c r="O165" s="19">
        <f t="shared" si="7"/>
        <v>334266384.98395908</v>
      </c>
      <c r="P165" s="19">
        <f t="shared" si="7"/>
        <v>337909290.50823247</v>
      </c>
      <c r="Q165" s="19">
        <f t="shared" si="7"/>
        <v>341959897.31451672</v>
      </c>
      <c r="R165" s="19">
        <f t="shared" si="7"/>
        <v>347252344.76512659</v>
      </c>
      <c r="S165" s="19">
        <f t="shared" si="7"/>
        <v>351540179.11105055</v>
      </c>
      <c r="T165" s="19">
        <f t="shared" si="7"/>
        <v>355925227.21034783</v>
      </c>
      <c r="U165" s="19">
        <f t="shared" si="7"/>
        <v>358709027.08133113</v>
      </c>
      <c r="V165" s="19">
        <f t="shared" si="7"/>
        <v>363046172.9106161</v>
      </c>
      <c r="W165" s="19">
        <f t="shared" si="7"/>
        <v>362485234.18482119</v>
      </c>
      <c r="X165" s="19">
        <f t="shared" si="7"/>
        <v>363225458.23165852</v>
      </c>
      <c r="Y165" s="19">
        <f t="shared" si="7"/>
        <v>365488394.38095653</v>
      </c>
      <c r="Z165" s="19">
        <f t="shared" si="7"/>
        <v>366874968.30905157</v>
      </c>
      <c r="AA165" s="19">
        <f t="shared" si="7"/>
        <v>368398376.75983328</v>
      </c>
      <c r="AB165" s="19">
        <f t="shared" si="7"/>
        <v>370547643.23325068</v>
      </c>
      <c r="AC165" s="19">
        <f t="shared" si="7"/>
        <v>371784660.53130841</v>
      </c>
      <c r="AD165" s="19">
        <f t="shared" si="7"/>
        <v>374275533.42986304</v>
      </c>
    </row>
    <row r="166" spans="2:30">
      <c r="B166" s="139" t="s">
        <v>194</v>
      </c>
      <c r="C166" s="27">
        <f>SUM(C162:C165)</f>
        <v>300242393.31164479</v>
      </c>
      <c r="D166" s="27">
        <f t="shared" ref="D166:AD166" si="8">SUM(D162:D165)</f>
        <v>302824448.24598062</v>
      </c>
      <c r="E166" s="27">
        <f t="shared" si="8"/>
        <v>304650462.48400372</v>
      </c>
      <c r="F166" s="27">
        <f t="shared" si="8"/>
        <v>305870545.47977096</v>
      </c>
      <c r="G166" s="27">
        <f t="shared" si="8"/>
        <v>307160365.97522408</v>
      </c>
      <c r="H166" s="27">
        <f t="shared" si="8"/>
        <v>315214544.63355976</v>
      </c>
      <c r="I166" s="27">
        <f t="shared" si="8"/>
        <v>318254835.30481803</v>
      </c>
      <c r="J166" s="27">
        <f t="shared" si="8"/>
        <v>328053349.02873862</v>
      </c>
      <c r="K166" s="27">
        <f t="shared" si="8"/>
        <v>330814970.59575188</v>
      </c>
      <c r="L166" s="27">
        <f t="shared" si="8"/>
        <v>334331716.2605294</v>
      </c>
      <c r="M166" s="27">
        <f t="shared" si="8"/>
        <v>339519916.17837077</v>
      </c>
      <c r="N166" s="27">
        <f t="shared" si="8"/>
        <v>342269555.27828741</v>
      </c>
      <c r="O166" s="27">
        <f t="shared" si="8"/>
        <v>345493966.88802201</v>
      </c>
      <c r="P166" s="27">
        <f t="shared" si="8"/>
        <v>349129342.59665072</v>
      </c>
      <c r="Q166" s="27">
        <f t="shared" si="8"/>
        <v>353141841.22859102</v>
      </c>
      <c r="R166" s="27">
        <f t="shared" si="8"/>
        <v>358402514.22850287</v>
      </c>
      <c r="S166" s="27">
        <f t="shared" si="8"/>
        <v>362642323.56501168</v>
      </c>
      <c r="T166" s="27">
        <f t="shared" si="8"/>
        <v>366999459.22661972</v>
      </c>
      <c r="U166" s="27">
        <f t="shared" si="8"/>
        <v>369779692.801561</v>
      </c>
      <c r="V166" s="27">
        <f t="shared" si="8"/>
        <v>374124652.50297242</v>
      </c>
      <c r="W166" s="27">
        <f t="shared" si="8"/>
        <v>373551482.67780119</v>
      </c>
      <c r="X166" s="27">
        <f t="shared" si="8"/>
        <v>374342639.50741225</v>
      </c>
      <c r="Y166" s="27">
        <f t="shared" si="8"/>
        <v>376754991.44821513</v>
      </c>
      <c r="Z166" s="27">
        <f t="shared" si="8"/>
        <v>378159139.12214893</v>
      </c>
      <c r="AA166" s="27">
        <f t="shared" si="8"/>
        <v>379676009.47012365</v>
      </c>
      <c r="AB166" s="27">
        <f t="shared" si="8"/>
        <v>381812031.90655792</v>
      </c>
      <c r="AC166" s="27">
        <f t="shared" si="8"/>
        <v>383005240.09834176</v>
      </c>
      <c r="AD166" s="27">
        <f t="shared" si="8"/>
        <v>385458637.97447169</v>
      </c>
    </row>
    <row r="169" spans="2:30">
      <c r="R169" s="46" t="s">
        <v>126</v>
      </c>
      <c r="S169" s="46"/>
    </row>
    <row r="170" spans="2:30">
      <c r="R170" s="147">
        <v>5.2575879716356848E-2</v>
      </c>
      <c r="S170" s="147">
        <v>5.2575879716356848E-2</v>
      </c>
    </row>
    <row r="171" spans="2:30">
      <c r="R171" s="147">
        <v>5.712253040952902E-2</v>
      </c>
      <c r="S171" s="147">
        <v>5.712253040952902E-2</v>
      </c>
    </row>
    <row r="172" spans="2:30">
      <c r="R172" s="147">
        <v>0.49090457251500325</v>
      </c>
      <c r="S172" s="147">
        <v>0.49090457251500325</v>
      </c>
    </row>
  </sheetData>
  <mergeCells count="1">
    <mergeCell ref="C2:AD2"/>
  </mergeCells>
  <phoneticPr fontId="27" type="noConversion"/>
  <pageMargins left="0.25" right="0.25" top="0.5" bottom="0.5" header="0.5" footer="0.35"/>
  <pageSetup scale="40" fitToWidth="4" fitToHeight="2" orientation="landscape" r:id="rId1"/>
  <headerFooter alignWithMargins="0">
    <oddFooter>&amp;C&amp;P of &amp;N</oddFooter>
  </headerFooter>
  <rowBreaks count="1" manualBreakCount="1">
    <brk id="80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X46"/>
  <sheetViews>
    <sheetView view="pageBreakPreview" zoomScale="90" zoomScaleNormal="90" zoomScaleSheetLayoutView="90" workbookViewId="0">
      <pane xSplit="3" ySplit="4" topLeftCell="D5" activePane="bottomRight" state="frozen"/>
      <selection activeCell="D42" sqref="D42"/>
      <selection pane="topRight" activeCell="D42" sqref="D42"/>
      <selection pane="bottomLeft" activeCell="D42" sqref="D42"/>
      <selection pane="bottomRight" activeCell="P22" sqref="P22"/>
    </sheetView>
  </sheetViews>
  <sheetFormatPr defaultRowHeight="12.75"/>
  <cols>
    <col min="1" max="1" width="2.5703125" customWidth="1"/>
    <col min="2" max="2" width="5.28515625" customWidth="1"/>
    <col min="3" max="3" width="13.42578125" bestFit="1" customWidth="1"/>
    <col min="4" max="4" width="11.140625" bestFit="1" customWidth="1"/>
    <col min="5" max="5" width="12.140625" customWidth="1"/>
    <col min="6" max="6" width="12" customWidth="1"/>
    <col min="7" max="7" width="12.5703125" customWidth="1"/>
    <col min="8" max="10" width="11.7109375" bestFit="1" customWidth="1"/>
    <col min="11" max="11" width="11.7109375" customWidth="1"/>
    <col min="12" max="12" width="11.42578125" customWidth="1"/>
    <col min="13" max="13" width="11.140625" bestFit="1" customWidth="1"/>
    <col min="14" max="14" width="13.7109375" customWidth="1"/>
    <col min="15" max="15" width="11.140625" bestFit="1" customWidth="1"/>
    <col min="16" max="17" width="13.85546875" bestFit="1" customWidth="1"/>
    <col min="18" max="18" width="12" customWidth="1"/>
    <col min="19" max="19" width="10.7109375" customWidth="1"/>
    <col min="20" max="20" width="11.140625" customWidth="1"/>
    <col min="21" max="22" width="11.7109375" bestFit="1" customWidth="1"/>
    <col min="23" max="23" width="11.42578125" customWidth="1"/>
    <col min="24" max="24" width="6.7109375" customWidth="1"/>
    <col min="25" max="25" width="2.5703125" customWidth="1"/>
  </cols>
  <sheetData>
    <row r="1" spans="1:24">
      <c r="D1" s="130"/>
      <c r="W1" s="15"/>
    </row>
    <row r="2" spans="1:24">
      <c r="B2" s="16"/>
      <c r="C2" s="16"/>
      <c r="D2" s="98" t="s">
        <v>148</v>
      </c>
      <c r="P2" s="98" t="s">
        <v>176</v>
      </c>
    </row>
    <row r="3" spans="1:24">
      <c r="A3" s="34"/>
      <c r="B3" s="16"/>
      <c r="C3" s="16"/>
      <c r="D3" s="77" t="s">
        <v>123</v>
      </c>
      <c r="E3" s="77" t="s">
        <v>123</v>
      </c>
      <c r="F3" s="77" t="s">
        <v>123</v>
      </c>
      <c r="G3" s="77" t="s">
        <v>123</v>
      </c>
      <c r="H3" s="77" t="s">
        <v>123</v>
      </c>
      <c r="I3" s="77" t="s">
        <v>123</v>
      </c>
      <c r="J3" s="77" t="s">
        <v>123</v>
      </c>
      <c r="K3" s="77" t="s">
        <v>123</v>
      </c>
      <c r="L3" s="77" t="s">
        <v>123</v>
      </c>
      <c r="M3" s="77" t="s">
        <v>123</v>
      </c>
      <c r="N3" s="77" t="s">
        <v>123</v>
      </c>
      <c r="O3" s="77" t="s">
        <v>123</v>
      </c>
      <c r="P3" s="107" t="s">
        <v>124</v>
      </c>
      <c r="Q3" s="107" t="s">
        <v>124</v>
      </c>
      <c r="R3" s="107" t="s">
        <v>124</v>
      </c>
      <c r="S3" s="107" t="s">
        <v>124</v>
      </c>
      <c r="T3" s="107" t="s">
        <v>124</v>
      </c>
      <c r="U3" s="107" t="s">
        <v>124</v>
      </c>
      <c r="V3" s="107" t="s">
        <v>124</v>
      </c>
      <c r="W3" s="107" t="s">
        <v>124</v>
      </c>
      <c r="X3" s="86" t="s">
        <v>165</v>
      </c>
    </row>
    <row r="4" spans="1:24">
      <c r="A4" s="34"/>
      <c r="B4" s="2" t="s">
        <v>169</v>
      </c>
      <c r="C4" s="2"/>
      <c r="D4" s="15">
        <v>42308</v>
      </c>
      <c r="E4" s="15">
        <v>42338</v>
      </c>
      <c r="F4" s="15">
        <v>42369</v>
      </c>
      <c r="G4" s="15">
        <v>42400</v>
      </c>
      <c r="H4" s="15">
        <v>42429</v>
      </c>
      <c r="I4" s="15">
        <v>42460</v>
      </c>
      <c r="J4" s="15">
        <v>42490</v>
      </c>
      <c r="K4" s="15">
        <v>42521</v>
      </c>
      <c r="L4" s="15">
        <v>42551</v>
      </c>
      <c r="M4" s="15">
        <v>42582</v>
      </c>
      <c r="N4" s="15">
        <v>42613</v>
      </c>
      <c r="O4" s="15">
        <v>42643</v>
      </c>
      <c r="P4" s="15">
        <v>42674</v>
      </c>
      <c r="Q4" s="15">
        <v>42704</v>
      </c>
      <c r="R4" s="15">
        <v>42735</v>
      </c>
      <c r="S4" s="15">
        <v>42766</v>
      </c>
      <c r="T4" s="15">
        <v>42794</v>
      </c>
      <c r="U4" s="15">
        <v>42825</v>
      </c>
      <c r="V4" s="15">
        <v>42855</v>
      </c>
      <c r="W4" s="15">
        <v>42886</v>
      </c>
      <c r="X4" s="86" t="s">
        <v>166</v>
      </c>
    </row>
    <row r="5" spans="1:24">
      <c r="A5" s="34"/>
      <c r="B5" s="2"/>
      <c r="C5" s="2"/>
      <c r="D5" s="15"/>
      <c r="E5" s="15"/>
      <c r="F5" s="15"/>
      <c r="G5" s="106"/>
      <c r="H5" s="106"/>
      <c r="I5" s="106"/>
      <c r="J5" s="106"/>
      <c r="K5" s="106"/>
      <c r="L5" s="106"/>
      <c r="M5" s="106"/>
      <c r="N5" s="106"/>
      <c r="O5" s="106"/>
      <c r="P5" s="15"/>
      <c r="Q5" s="15"/>
      <c r="R5" s="15"/>
      <c r="S5" s="15"/>
      <c r="T5" s="15"/>
      <c r="U5" s="15"/>
      <c r="V5" s="15"/>
      <c r="W5" s="15"/>
      <c r="X5" s="86"/>
    </row>
    <row r="6" spans="1:24">
      <c r="A6" s="34"/>
      <c r="B6" s="16" t="s">
        <v>117</v>
      </c>
      <c r="C6" s="16" t="s">
        <v>118</v>
      </c>
      <c r="D6" s="19">
        <f>'2016 Capital Budget'!D8</f>
        <v>1511949</v>
      </c>
      <c r="E6" s="19">
        <f>'2016 Capital Budget'!E8</f>
        <v>2728245</v>
      </c>
      <c r="F6" s="19">
        <f>'2016 Capital Budget'!F8</f>
        <v>4626561</v>
      </c>
      <c r="G6" s="19">
        <f>'2016 Capital Budget'!G8</f>
        <v>2122006</v>
      </c>
      <c r="H6" s="19">
        <f>'2016 Capital Budget'!H8</f>
        <v>1771469</v>
      </c>
      <c r="I6" s="19">
        <f>'2016 Capital Budget'!I8</f>
        <v>1614414</v>
      </c>
      <c r="J6" s="19">
        <f>'2016 Capital Budget'!J8</f>
        <v>1086029</v>
      </c>
      <c r="K6" s="19">
        <f>'2016 Capital Budget'!K8</f>
        <v>1216334</v>
      </c>
      <c r="L6" s="19">
        <f>'2016 Capital Budget'!L8</f>
        <v>885948</v>
      </c>
      <c r="M6" s="19">
        <f>'2016 Capital Budget'!M8</f>
        <v>808245</v>
      </c>
      <c r="N6" s="19">
        <f>'2016 Capital Budget'!N8</f>
        <v>1282386</v>
      </c>
      <c r="O6" s="19">
        <f>'2016 Capital Budget'!O8</f>
        <v>1312007</v>
      </c>
      <c r="P6" s="20">
        <f t="shared" ref="P6:W6" si="0">D6*$X6</f>
        <v>1511949</v>
      </c>
      <c r="Q6" s="20">
        <f t="shared" si="0"/>
        <v>2728245</v>
      </c>
      <c r="R6" s="20">
        <f t="shared" si="0"/>
        <v>4626561</v>
      </c>
      <c r="S6" s="20">
        <f t="shared" si="0"/>
        <v>2122006</v>
      </c>
      <c r="T6" s="20">
        <f t="shared" si="0"/>
        <v>1771469</v>
      </c>
      <c r="U6" s="20">
        <f t="shared" si="0"/>
        <v>1614414</v>
      </c>
      <c r="V6" s="20">
        <f t="shared" si="0"/>
        <v>1086029</v>
      </c>
      <c r="W6" s="20">
        <f t="shared" si="0"/>
        <v>1216334</v>
      </c>
      <c r="X6" s="137">
        <v>1</v>
      </c>
    </row>
    <row r="7" spans="1:24">
      <c r="A7" s="34"/>
      <c r="B7" s="16"/>
      <c r="C7" s="1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0"/>
      <c r="R7" s="20"/>
      <c r="S7" s="20"/>
      <c r="T7" s="20"/>
      <c r="U7" s="20"/>
      <c r="V7" s="20"/>
      <c r="W7" s="20"/>
      <c r="X7" s="137"/>
    </row>
    <row r="8" spans="1:24">
      <c r="A8" s="34"/>
      <c r="B8" s="16" t="s">
        <v>119</v>
      </c>
      <c r="C8" s="16" t="s">
        <v>118</v>
      </c>
      <c r="D8" s="19">
        <f>'2016 Capital Budget'!D9</f>
        <v>360634</v>
      </c>
      <c r="E8" s="19">
        <f>'2016 Capital Budget'!E9</f>
        <v>363230</v>
      </c>
      <c r="F8" s="19">
        <f>'2016 Capital Budget'!F9</f>
        <v>366351</v>
      </c>
      <c r="G8" s="19">
        <f>'2016 Capital Budget'!G9</f>
        <v>375186</v>
      </c>
      <c r="H8" s="19">
        <f>'2016 Capital Budget'!H9</f>
        <v>286596</v>
      </c>
      <c r="I8" s="19">
        <f>'2016 Capital Budget'!I9</f>
        <v>318938</v>
      </c>
      <c r="J8" s="19">
        <f>'2016 Capital Budget'!J9</f>
        <v>277429</v>
      </c>
      <c r="K8" s="19">
        <f>'2016 Capital Budget'!K9</f>
        <v>276299</v>
      </c>
      <c r="L8" s="19">
        <f>'2016 Capital Budget'!L9</f>
        <v>270740</v>
      </c>
      <c r="M8" s="19">
        <f>'2016 Capital Budget'!M9</f>
        <v>269742</v>
      </c>
      <c r="N8" s="19">
        <f>'2016 Capital Budget'!N9</f>
        <v>272764</v>
      </c>
      <c r="O8" s="19">
        <f>'2016 Capital Budget'!O9</f>
        <v>455941</v>
      </c>
      <c r="P8" s="20">
        <f t="shared" ref="P8:W8" si="1">D8*$X8</f>
        <v>360634</v>
      </c>
      <c r="Q8" s="20">
        <f t="shared" si="1"/>
        <v>363230</v>
      </c>
      <c r="R8" s="20">
        <f t="shared" si="1"/>
        <v>366351</v>
      </c>
      <c r="S8" s="20">
        <f t="shared" si="1"/>
        <v>375186</v>
      </c>
      <c r="T8" s="20">
        <f t="shared" si="1"/>
        <v>286596</v>
      </c>
      <c r="U8" s="20">
        <f t="shared" si="1"/>
        <v>318938</v>
      </c>
      <c r="V8" s="20">
        <f t="shared" si="1"/>
        <v>277429</v>
      </c>
      <c r="W8" s="20">
        <f t="shared" si="1"/>
        <v>276299</v>
      </c>
      <c r="X8" s="137">
        <v>1</v>
      </c>
    </row>
    <row r="9" spans="1:24">
      <c r="A9" s="34"/>
      <c r="B9" s="16"/>
      <c r="C9" s="1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0"/>
      <c r="S9" s="20"/>
      <c r="T9" s="20"/>
      <c r="U9" s="20"/>
      <c r="V9" s="20"/>
      <c r="W9" s="20"/>
      <c r="X9" s="137"/>
    </row>
    <row r="10" spans="1:24">
      <c r="A10" s="34"/>
      <c r="B10" s="16" t="s">
        <v>120</v>
      </c>
      <c r="C10" s="16" t="s">
        <v>167</v>
      </c>
      <c r="D10" s="19">
        <f>'2016 Capital Budget'!D6</f>
        <v>0</v>
      </c>
      <c r="E10" s="19">
        <f>'2016 Capital Budget'!E6</f>
        <v>0</v>
      </c>
      <c r="F10" s="19">
        <f>'2016 Capital Budget'!F6</f>
        <v>0</v>
      </c>
      <c r="G10" s="19">
        <f>'2016 Capital Budget'!G6</f>
        <v>0</v>
      </c>
      <c r="H10" s="19">
        <f>'2016 Capital Budget'!H6</f>
        <v>0</v>
      </c>
      <c r="I10" s="19">
        <f>'2016 Capital Budget'!I6</f>
        <v>0</v>
      </c>
      <c r="J10" s="19">
        <f>'2016 Capital Budget'!J6</f>
        <v>0</v>
      </c>
      <c r="K10" s="19">
        <f>'2016 Capital Budget'!K6</f>
        <v>0</v>
      </c>
      <c r="L10" s="19">
        <f>'2016 Capital Budget'!L6</f>
        <v>0</v>
      </c>
      <c r="M10" s="19">
        <f>'2016 Capital Budget'!M6</f>
        <v>50000</v>
      </c>
      <c r="N10" s="19">
        <f>'2016 Capital Budget'!N6</f>
        <v>50000</v>
      </c>
      <c r="O10" s="19">
        <f>'2016 Capital Budget'!O6</f>
        <v>50000</v>
      </c>
      <c r="P10" s="20">
        <f t="shared" ref="P10:W10" si="2">D10*$X10</f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0</v>
      </c>
      <c r="U10" s="20">
        <f t="shared" si="2"/>
        <v>0</v>
      </c>
      <c r="V10" s="20">
        <f t="shared" si="2"/>
        <v>0</v>
      </c>
      <c r="W10" s="20">
        <f t="shared" si="2"/>
        <v>0</v>
      </c>
      <c r="X10" s="137">
        <v>1</v>
      </c>
    </row>
    <row r="11" spans="1:24">
      <c r="A11" s="34"/>
      <c r="B11" s="16"/>
      <c r="C11" s="1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  <c r="R11" s="20"/>
      <c r="S11" s="20"/>
      <c r="T11" s="20"/>
      <c r="U11" s="20"/>
      <c r="V11" s="20"/>
      <c r="W11" s="20"/>
      <c r="X11" s="115"/>
    </row>
    <row r="12" spans="1:24">
      <c r="A12" s="34"/>
      <c r="B12" s="113" t="s">
        <v>121</v>
      </c>
      <c r="C12" s="91" t="s">
        <v>168</v>
      </c>
      <c r="D12" s="121">
        <f>'2016 Capital Budget'!D5</f>
        <v>4253673</v>
      </c>
      <c r="E12" s="121">
        <f>'2016 Capital Budget'!E5</f>
        <v>4958596</v>
      </c>
      <c r="F12" s="121">
        <f>'2016 Capital Budget'!F5</f>
        <v>6548687</v>
      </c>
      <c r="G12" s="121">
        <f>'2016 Capital Budget'!G5</f>
        <v>4253172</v>
      </c>
      <c r="H12" s="121">
        <f>'2016 Capital Budget'!H5</f>
        <v>4764541</v>
      </c>
      <c r="I12" s="121">
        <f>'2016 Capital Budget'!I5</f>
        <v>5196074</v>
      </c>
      <c r="J12" s="121">
        <f>'2016 Capital Budget'!J5</f>
        <v>5618464</v>
      </c>
      <c r="K12" s="121">
        <f>'2016 Capital Budget'!K5</f>
        <v>6878287</v>
      </c>
      <c r="L12" s="121">
        <f>'2016 Capital Budget'!L5</f>
        <v>5709432</v>
      </c>
      <c r="M12" s="121">
        <f>'2016 Capital Budget'!M5</f>
        <v>5820303</v>
      </c>
      <c r="N12" s="121">
        <f>'2016 Capital Budget'!N5</f>
        <v>4228978</v>
      </c>
      <c r="O12" s="121">
        <f>'2016 Capital Budget'!O5</f>
        <v>5795924</v>
      </c>
      <c r="P12" s="20">
        <f t="shared" ref="P12:W12" si="3">D14*$X$12</f>
        <v>899951.16574000078</v>
      </c>
      <c r="Q12" s="20">
        <f t="shared" si="3"/>
        <v>2206290.96435</v>
      </c>
      <c r="R12" s="20">
        <f t="shared" si="3"/>
        <v>3737773.6921800012</v>
      </c>
      <c r="S12" s="20">
        <f t="shared" si="3"/>
        <v>2868141.5185500002</v>
      </c>
      <c r="T12" s="20">
        <f t="shared" si="3"/>
        <v>3012043.7530700006</v>
      </c>
      <c r="U12" s="20">
        <f t="shared" si="3"/>
        <v>3646458.1305900002</v>
      </c>
      <c r="V12" s="20">
        <f t="shared" si="3"/>
        <v>2740639.8221400003</v>
      </c>
      <c r="W12" s="20">
        <f t="shared" si="3"/>
        <v>4003890.4867500006</v>
      </c>
      <c r="X12" s="138">
        <v>1.1000000000000001</v>
      </c>
    </row>
    <row r="13" spans="1:24">
      <c r="A13" s="34"/>
      <c r="B13" s="84"/>
      <c r="C13" s="33" t="s">
        <v>191</v>
      </c>
      <c r="D13" s="121">
        <v>3435535.5765999993</v>
      </c>
      <c r="E13" s="121">
        <v>2952876.9415000002</v>
      </c>
      <c r="F13" s="121">
        <v>3150710.9161999994</v>
      </c>
      <c r="G13" s="121">
        <v>1645770.6195</v>
      </c>
      <c r="H13" s="121">
        <v>2026319.4063000001</v>
      </c>
      <c r="I13" s="121">
        <v>1881112.0630999999</v>
      </c>
      <c r="J13" s="121">
        <v>3126973.2525999998</v>
      </c>
      <c r="K13" s="121">
        <v>3238386.5574999996</v>
      </c>
      <c r="L13" s="121">
        <v>3065273.0224999995</v>
      </c>
      <c r="M13" s="121">
        <v>2919281.7629000004</v>
      </c>
      <c r="N13" s="121">
        <v>1544124.2734999999</v>
      </c>
      <c r="O13" s="121">
        <v>1076209.1283999998</v>
      </c>
      <c r="P13" s="56"/>
    </row>
    <row r="14" spans="1:24">
      <c r="A14" s="34"/>
      <c r="C14" s="56" t="s">
        <v>192</v>
      </c>
      <c r="D14" s="56">
        <f>D12-D13</f>
        <v>818137.42340000067</v>
      </c>
      <c r="E14" s="56">
        <f t="shared" ref="E14:O14" si="4">E12-E13</f>
        <v>2005719.0584999998</v>
      </c>
      <c r="F14" s="56">
        <f t="shared" si="4"/>
        <v>3397976.0838000006</v>
      </c>
      <c r="G14" s="56">
        <f t="shared" si="4"/>
        <v>2607401.3805</v>
      </c>
      <c r="H14" s="56">
        <f t="shared" si="4"/>
        <v>2738221.5937000001</v>
      </c>
      <c r="I14" s="56">
        <f t="shared" si="4"/>
        <v>3314961.9369000001</v>
      </c>
      <c r="J14" s="56">
        <f t="shared" si="4"/>
        <v>2491490.7474000002</v>
      </c>
      <c r="K14" s="56">
        <f t="shared" si="4"/>
        <v>3639900.4425000004</v>
      </c>
      <c r="L14" s="56">
        <f t="shared" si="4"/>
        <v>2644158.9775000005</v>
      </c>
      <c r="M14" s="56">
        <f t="shared" si="4"/>
        <v>2901021.2370999996</v>
      </c>
      <c r="N14" s="56">
        <f t="shared" si="4"/>
        <v>2684853.7264999999</v>
      </c>
      <c r="O14" s="56">
        <f t="shared" si="4"/>
        <v>4719714.8716000002</v>
      </c>
      <c r="P14" s="74"/>
      <c r="R14" s="74"/>
      <c r="S14" s="74"/>
      <c r="T14" s="74"/>
      <c r="U14" s="74"/>
      <c r="V14" s="74"/>
      <c r="W14" s="74"/>
    </row>
    <row r="15" spans="1:24">
      <c r="A15" s="34"/>
      <c r="B15" s="116" t="s">
        <v>121</v>
      </c>
      <c r="C15" s="117" t="s">
        <v>168</v>
      </c>
      <c r="D15" s="56"/>
      <c r="E15" s="56"/>
      <c r="F15" s="56"/>
      <c r="G15" s="56"/>
      <c r="P15" s="130" t="s">
        <v>193</v>
      </c>
    </row>
    <row r="16" spans="1:24">
      <c r="A16" s="34"/>
      <c r="C16" t="s">
        <v>171</v>
      </c>
      <c r="D16" s="20">
        <f>'2016 Capital Budget'!D5</f>
        <v>4253673</v>
      </c>
      <c r="E16" s="20">
        <f>'2016 Capital Budget'!E5</f>
        <v>4958596</v>
      </c>
      <c r="F16" s="20">
        <f>'2016 Capital Budget'!F5</f>
        <v>6548687</v>
      </c>
      <c r="G16" s="20">
        <f>'2016 Capital Budget'!G5</f>
        <v>4253172</v>
      </c>
      <c r="H16" s="20">
        <f>'2016 Capital Budget'!H5</f>
        <v>4764541</v>
      </c>
      <c r="I16" s="20">
        <f>'2016 Capital Budget'!I5</f>
        <v>5196074</v>
      </c>
      <c r="J16" s="20">
        <f>'2016 Capital Budget'!J5</f>
        <v>5618464</v>
      </c>
      <c r="K16" s="20">
        <f>'2016 Capital Budget'!K5</f>
        <v>6878287</v>
      </c>
      <c r="L16" s="20">
        <f>'2016 Capital Budget'!L5</f>
        <v>5709432</v>
      </c>
      <c r="M16" s="20">
        <f>'2016 Capital Budget'!M5</f>
        <v>5820303</v>
      </c>
      <c r="N16" s="20">
        <f>'2016 Capital Budget'!N5</f>
        <v>4228978</v>
      </c>
      <c r="O16" s="20">
        <f>'2016 Capital Budget'!O5</f>
        <v>5795924</v>
      </c>
      <c r="P16" s="120">
        <f>SUM(D16:O16)</f>
        <v>64026131</v>
      </c>
      <c r="Q16" s="114"/>
      <c r="R16" s="114"/>
      <c r="S16" s="114"/>
      <c r="T16" s="114"/>
      <c r="U16" s="114"/>
      <c r="V16" s="114"/>
      <c r="W16" s="114"/>
    </row>
    <row r="17" spans="1:23">
      <c r="A17" s="34"/>
      <c r="B17" s="119"/>
      <c r="C17" s="91" t="s">
        <v>170</v>
      </c>
      <c r="D17" s="20">
        <f>'Gross Plant'!AO157</f>
        <v>4253673</v>
      </c>
      <c r="E17" s="20">
        <f>'Gross Plant'!AP157</f>
        <v>4958595.9999999991</v>
      </c>
      <c r="F17" s="20">
        <f>'Gross Plant'!AQ157</f>
        <v>6548686.9999999981</v>
      </c>
      <c r="G17" s="20">
        <f>'Gross Plant'!AR157</f>
        <v>4253171.9999999991</v>
      </c>
      <c r="H17" s="20"/>
      <c r="I17" s="20"/>
      <c r="J17" s="20"/>
      <c r="K17" s="20"/>
      <c r="L17" s="20"/>
      <c r="M17" s="20"/>
      <c r="N17" s="20"/>
      <c r="O17" s="20"/>
      <c r="P17" s="120"/>
      <c r="Q17" s="114"/>
      <c r="R17" s="114"/>
      <c r="S17" s="114"/>
      <c r="T17" s="114"/>
      <c r="U17" s="114"/>
      <c r="V17" s="114"/>
      <c r="W17" s="114"/>
    </row>
    <row r="18" spans="1:23">
      <c r="A18" s="34"/>
      <c r="B18" s="119"/>
      <c r="C18" s="91" t="s">
        <v>172</v>
      </c>
      <c r="D18" s="20"/>
      <c r="E18" s="20"/>
      <c r="F18" s="20"/>
      <c r="G18" s="56"/>
      <c r="H18" s="122">
        <f>($Q18-SUM($D17:G17))/8</f>
        <v>4585421.5700000022</v>
      </c>
      <c r="I18" s="122">
        <f>($Q18-SUM($D17:H17))/8</f>
        <v>4585421.5700000022</v>
      </c>
      <c r="J18" s="122">
        <f>($Q18-SUM($D17:I17))/8</f>
        <v>4585421.5700000022</v>
      </c>
      <c r="K18" s="122">
        <f>($Q18-SUM($D17:J17))/8</f>
        <v>4585421.5700000022</v>
      </c>
      <c r="L18" s="122">
        <f>($Q18-SUM($D17:K17))/8</f>
        <v>4585421.5700000022</v>
      </c>
      <c r="M18" s="122">
        <f>($Q18-SUM($D17:L17))/8</f>
        <v>4585421.5700000022</v>
      </c>
      <c r="N18" s="122">
        <f>($Q18-SUM($D17:M17))/8</f>
        <v>4585421.5700000022</v>
      </c>
      <c r="O18" s="122">
        <f>($Q18-SUM($D17:N17))/8</f>
        <v>4585421.5700000022</v>
      </c>
      <c r="P18" s="120">
        <f>SUM(D17:O18)</f>
        <v>56697500.560000002</v>
      </c>
      <c r="Q18" s="118">
        <v>56697500.56000001</v>
      </c>
      <c r="R18" t="s">
        <v>173</v>
      </c>
      <c r="S18" s="114"/>
      <c r="T18" s="114"/>
      <c r="U18" s="114"/>
      <c r="V18" s="114"/>
      <c r="W18" s="114"/>
    </row>
    <row r="20" spans="1:23">
      <c r="P20" s="56"/>
    </row>
    <row r="21" spans="1:23">
      <c r="H21" s="74"/>
      <c r="P21" s="80"/>
    </row>
    <row r="22" spans="1:23">
      <c r="B22" s="74"/>
      <c r="H22" s="74"/>
    </row>
    <row r="23" spans="1:23">
      <c r="B23" s="74" t="s">
        <v>139</v>
      </c>
    </row>
    <row r="26" spans="1:23">
      <c r="B26" t="s">
        <v>145</v>
      </c>
    </row>
    <row r="27" spans="1:23">
      <c r="B27" s="74"/>
      <c r="C27" t="s">
        <v>142</v>
      </c>
      <c r="D27" s="56">
        <f>'Gross Plant'!AK32</f>
        <v>1775427.88</v>
      </c>
      <c r="E27" s="56">
        <f>'Gross Plant'!AL32</f>
        <v>1330814.3900000001</v>
      </c>
      <c r="F27" s="56">
        <f>'Gross Plant'!AM32</f>
        <v>222196.03</v>
      </c>
      <c r="G27" s="56">
        <f>'Gross Plant'!AN32</f>
        <v>2530630.2700000009</v>
      </c>
      <c r="H27" s="56">
        <f>'Gross Plant'!AO32</f>
        <v>1511949</v>
      </c>
      <c r="I27" s="56">
        <f>'Gross Plant'!AP32</f>
        <v>2728245.0000000005</v>
      </c>
      <c r="J27" s="56">
        <f>'Gross Plant'!AQ32</f>
        <v>4626561.0000000009</v>
      </c>
      <c r="K27" s="56">
        <f>'Gross Plant'!AR32</f>
        <v>2122006.0000000005</v>
      </c>
      <c r="L27" s="56">
        <f>'Gross Plant'!AS32</f>
        <v>1771469.0000000002</v>
      </c>
      <c r="M27" s="56">
        <f>'Gross Plant'!AT32</f>
        <v>1614414</v>
      </c>
      <c r="N27" s="56">
        <f>'Gross Plant'!AU32</f>
        <v>1086029.0000000002</v>
      </c>
      <c r="O27" s="56">
        <f>'Gross Plant'!AV32</f>
        <v>1216334.0000000002</v>
      </c>
      <c r="P27" s="56">
        <f>'Gross Plant'!AW32</f>
        <v>885948.00000000012</v>
      </c>
      <c r="Q27" s="56">
        <f>'Gross Plant'!AX32</f>
        <v>808245.00000000012</v>
      </c>
      <c r="R27" s="56">
        <f>'Gross Plant'!AY32</f>
        <v>1282386</v>
      </c>
      <c r="S27" s="56">
        <f>'Gross Plant'!AZ32</f>
        <v>1312007</v>
      </c>
      <c r="T27" s="56">
        <f>'Gross Plant'!BA32</f>
        <v>1511949</v>
      </c>
      <c r="U27" s="56">
        <f>'Gross Plant'!BB32</f>
        <v>2728245.0000000005</v>
      </c>
      <c r="V27" s="56">
        <f>'Gross Plant'!BC32</f>
        <v>4626561.0000000009</v>
      </c>
      <c r="W27" s="56">
        <f>'Gross Plant'!BD32</f>
        <v>2122006.0000000005</v>
      </c>
    </row>
    <row r="28" spans="1:23">
      <c r="B28" s="74"/>
      <c r="C28" t="s">
        <v>143</v>
      </c>
      <c r="D28" s="56">
        <f>'Gross Plant'!AK57</f>
        <v>811923.04</v>
      </c>
      <c r="E28" s="56">
        <f>'Gross Plant'!AL57</f>
        <v>288757.4800000001</v>
      </c>
      <c r="F28" s="56">
        <f>'Gross Plant'!AM57</f>
        <v>10756.469999999998</v>
      </c>
      <c r="G28" s="56">
        <f>'Gross Plant'!AN57</f>
        <v>769478.33</v>
      </c>
      <c r="H28" s="56">
        <f>'Gross Plant'!AO57</f>
        <v>360633.99999999994</v>
      </c>
      <c r="I28" s="56">
        <f>'Gross Plant'!AP57</f>
        <v>363230</v>
      </c>
      <c r="J28" s="56">
        <f>'Gross Plant'!AQ57</f>
        <v>366350.99999999994</v>
      </c>
      <c r="K28" s="56">
        <f>'Gross Plant'!AR57</f>
        <v>375186</v>
      </c>
      <c r="L28" s="56">
        <f>'Gross Plant'!AS57</f>
        <v>286595.99999999994</v>
      </c>
      <c r="M28" s="56">
        <f>'Gross Plant'!AT57</f>
        <v>318938</v>
      </c>
      <c r="N28" s="56">
        <f>'Gross Plant'!AU57</f>
        <v>277429</v>
      </c>
      <c r="O28" s="56">
        <f>'Gross Plant'!AV57</f>
        <v>276299</v>
      </c>
      <c r="P28" s="56">
        <f>'Gross Plant'!AW57</f>
        <v>270740</v>
      </c>
      <c r="Q28" s="56">
        <f>'Gross Plant'!AX57</f>
        <v>269742</v>
      </c>
      <c r="R28" s="56">
        <f>'Gross Plant'!AY57</f>
        <v>272763.99999999994</v>
      </c>
      <c r="S28" s="56">
        <f>'Gross Plant'!AZ57</f>
        <v>455940.99999999994</v>
      </c>
      <c r="T28" s="56">
        <f>'Gross Plant'!BA57</f>
        <v>360633.99999999994</v>
      </c>
      <c r="U28" s="56">
        <f>'Gross Plant'!BB57</f>
        <v>363230</v>
      </c>
      <c r="V28" s="56">
        <f>'Gross Plant'!BC57</f>
        <v>366350.99999999994</v>
      </c>
      <c r="W28" s="56">
        <f>'Gross Plant'!BD57</f>
        <v>375186</v>
      </c>
    </row>
    <row r="29" spans="1:23">
      <c r="C29" t="s">
        <v>144</v>
      </c>
      <c r="D29" s="56">
        <f>'Gross Plant'!AK80</f>
        <v>0</v>
      </c>
      <c r="E29" s="56">
        <f>'Gross Plant'!AL80</f>
        <v>3098.84</v>
      </c>
      <c r="F29" s="56">
        <f>'Gross Plant'!AM80</f>
        <v>0</v>
      </c>
      <c r="G29" s="56">
        <f>'Gross Plant'!AN80</f>
        <v>71020.119999997318</v>
      </c>
      <c r="H29" s="56">
        <f>'Gross Plant'!AO80</f>
        <v>0</v>
      </c>
      <c r="I29" s="56">
        <f>'Gross Plant'!AP80</f>
        <v>0</v>
      </c>
      <c r="J29" s="56">
        <f>'Gross Plant'!AQ80</f>
        <v>0</v>
      </c>
      <c r="K29" s="56">
        <f>'Gross Plant'!AR80</f>
        <v>0</v>
      </c>
      <c r="L29" s="56">
        <f>'Gross Plant'!AS80</f>
        <v>0</v>
      </c>
      <c r="M29" s="56">
        <f>'Gross Plant'!AT80</f>
        <v>0</v>
      </c>
      <c r="N29" s="56">
        <f>'Gross Plant'!AU80</f>
        <v>0</v>
      </c>
      <c r="O29" s="56">
        <f>'Gross Plant'!AV80</f>
        <v>0</v>
      </c>
      <c r="P29" s="56">
        <f>'Gross Plant'!AW80</f>
        <v>0</v>
      </c>
      <c r="Q29" s="56">
        <f>'Gross Plant'!AX80</f>
        <v>50000</v>
      </c>
      <c r="R29" s="56">
        <f>'Gross Plant'!AY80</f>
        <v>50000</v>
      </c>
      <c r="S29" s="56">
        <f>'Gross Plant'!AZ80</f>
        <v>50000</v>
      </c>
      <c r="T29" s="56">
        <f>'Gross Plant'!BA80</f>
        <v>0</v>
      </c>
      <c r="U29" s="56">
        <f>'Gross Plant'!BB80</f>
        <v>0</v>
      </c>
      <c r="V29" s="56">
        <f>'Gross Plant'!BC80</f>
        <v>0</v>
      </c>
      <c r="W29" s="56">
        <f>'Gross Plant'!BD80</f>
        <v>0</v>
      </c>
    </row>
    <row r="30" spans="1:23">
      <c r="B30" s="74"/>
      <c r="C30" t="s">
        <v>141</v>
      </c>
      <c r="D30" s="56">
        <f>'Gross Plant'!AK157</f>
        <v>2412473.6399999997</v>
      </c>
      <c r="E30" s="56">
        <f>'Gross Plant'!AL157</f>
        <v>9262741.2200000025</v>
      </c>
      <c r="F30" s="56">
        <f>'Gross Plant'!AM157</f>
        <v>4387030.1000000006</v>
      </c>
      <c r="G30" s="56">
        <f>'Gross Plant'!AN157</f>
        <v>11165211.619999997</v>
      </c>
      <c r="H30" s="56">
        <f>'Gross Plant'!AO157</f>
        <v>4253673</v>
      </c>
      <c r="I30" s="56">
        <f>'Gross Plant'!AP157</f>
        <v>4958595.9999999991</v>
      </c>
      <c r="J30" s="56">
        <f>'Gross Plant'!AQ157</f>
        <v>6548686.9999999981</v>
      </c>
      <c r="K30" s="56">
        <f>'Gross Plant'!AR157</f>
        <v>4253171.9999999991</v>
      </c>
      <c r="L30" s="56">
        <f>'Gross Plant'!AS157</f>
        <v>4764540.9999999991</v>
      </c>
      <c r="M30" s="56">
        <f>'Gross Plant'!AT157</f>
        <v>5196073.9999999981</v>
      </c>
      <c r="N30" s="56">
        <f>'Gross Plant'!AU157</f>
        <v>5618464.0000000009</v>
      </c>
      <c r="O30" s="56">
        <f>'Gross Plant'!AV157</f>
        <v>6878286.9999999981</v>
      </c>
      <c r="P30" s="56">
        <f>'Gross Plant'!AW157</f>
        <v>5709432.0000000009</v>
      </c>
      <c r="Q30" s="56">
        <f>'Gross Plant'!AX157</f>
        <v>5820302.9999999991</v>
      </c>
      <c r="R30" s="56">
        <f>'Gross Plant'!AY157</f>
        <v>4228977.9999999991</v>
      </c>
      <c r="S30" s="56">
        <f>'Gross Plant'!AZ157</f>
        <v>5795923.9999999981</v>
      </c>
      <c r="T30" s="56">
        <f>'Gross Plant'!BA157</f>
        <v>899951.16574000067</v>
      </c>
      <c r="U30" s="56">
        <f>'Gross Plant'!BB157</f>
        <v>2206290.9643499996</v>
      </c>
      <c r="V30" s="56">
        <f>'Gross Plant'!BC157</f>
        <v>3737773.6921800012</v>
      </c>
      <c r="W30" s="56">
        <f>'Gross Plant'!BD157</f>
        <v>2868141.5185500002</v>
      </c>
    </row>
    <row r="31" spans="1:23">
      <c r="B31" s="74"/>
      <c r="C31" s="88"/>
      <c r="D31" s="88"/>
      <c r="E31" s="88"/>
      <c r="F31" s="88"/>
      <c r="G31" s="88"/>
      <c r="H31" s="80"/>
    </row>
    <row r="32" spans="1:23">
      <c r="C32" s="88"/>
      <c r="D32" s="88"/>
      <c r="E32" s="88"/>
      <c r="F32" s="88"/>
      <c r="G32" s="88"/>
      <c r="H32" s="80"/>
    </row>
    <row r="34" spans="3:23">
      <c r="C34" t="s">
        <v>142</v>
      </c>
      <c r="D34" s="56">
        <f t="shared" ref="D34:G34" si="5">D6-D27</f>
        <v>-263478.87999999989</v>
      </c>
      <c r="E34" s="56">
        <f t="shared" si="5"/>
        <v>1397430.6099999999</v>
      </c>
      <c r="F34" s="56">
        <f t="shared" si="5"/>
        <v>4404364.97</v>
      </c>
      <c r="G34" s="56">
        <f t="shared" si="5"/>
        <v>-408624.27000000095</v>
      </c>
      <c r="H34" s="56">
        <f t="shared" ref="H34:W34" si="6">H6-H27</f>
        <v>259520</v>
      </c>
      <c r="I34" s="56">
        <f t="shared" si="6"/>
        <v>-1113831.0000000005</v>
      </c>
      <c r="J34" s="56">
        <f t="shared" si="6"/>
        <v>-3540532.0000000009</v>
      </c>
      <c r="K34" s="56">
        <f t="shared" si="6"/>
        <v>-905672.00000000047</v>
      </c>
      <c r="L34" s="56">
        <f t="shared" si="6"/>
        <v>-885521.00000000023</v>
      </c>
      <c r="M34" s="56">
        <f t="shared" si="6"/>
        <v>-806169</v>
      </c>
      <c r="N34" s="56">
        <f t="shared" si="6"/>
        <v>196356.99999999977</v>
      </c>
      <c r="O34" s="56">
        <f t="shared" si="6"/>
        <v>95672.999999999767</v>
      </c>
      <c r="P34" s="56">
        <f t="shared" si="6"/>
        <v>626000.99999999988</v>
      </c>
      <c r="Q34" s="56">
        <f t="shared" si="6"/>
        <v>1920000</v>
      </c>
      <c r="R34" s="56">
        <f t="shared" si="6"/>
        <v>3344175</v>
      </c>
      <c r="S34" s="56">
        <f t="shared" si="6"/>
        <v>809999</v>
      </c>
      <c r="T34" s="56">
        <f t="shared" si="6"/>
        <v>259520</v>
      </c>
      <c r="U34" s="56">
        <f t="shared" si="6"/>
        <v>-1113831.0000000005</v>
      </c>
      <c r="V34" s="56">
        <f t="shared" si="6"/>
        <v>-3540532.0000000009</v>
      </c>
      <c r="W34" s="56">
        <f t="shared" si="6"/>
        <v>-905672.00000000047</v>
      </c>
    </row>
    <row r="35" spans="3:23">
      <c r="C35" t="s">
        <v>143</v>
      </c>
      <c r="D35" s="56">
        <f t="shared" ref="D35:G35" si="7">D8-D28</f>
        <v>-451289.04000000004</v>
      </c>
      <c r="E35" s="56">
        <f t="shared" si="7"/>
        <v>74472.519999999902</v>
      </c>
      <c r="F35" s="56">
        <f t="shared" si="7"/>
        <v>355594.53</v>
      </c>
      <c r="G35" s="56">
        <f t="shared" si="7"/>
        <v>-394292.32999999996</v>
      </c>
      <c r="H35" s="56">
        <f t="shared" ref="H35:W35" si="8">H8-H28</f>
        <v>-74037.999999999942</v>
      </c>
      <c r="I35" s="56">
        <f t="shared" si="8"/>
        <v>-44292</v>
      </c>
      <c r="J35" s="56">
        <f t="shared" si="8"/>
        <v>-88921.999999999942</v>
      </c>
      <c r="K35" s="56">
        <f t="shared" si="8"/>
        <v>-98887</v>
      </c>
      <c r="L35" s="56">
        <f t="shared" si="8"/>
        <v>-15855.999999999942</v>
      </c>
      <c r="M35" s="56">
        <f t="shared" si="8"/>
        <v>-49196</v>
      </c>
      <c r="N35" s="56">
        <f t="shared" si="8"/>
        <v>-4665</v>
      </c>
      <c r="O35" s="56">
        <f t="shared" si="8"/>
        <v>179642</v>
      </c>
      <c r="P35" s="56">
        <f t="shared" si="8"/>
        <v>89894</v>
      </c>
      <c r="Q35" s="56">
        <f t="shared" si="8"/>
        <v>93488</v>
      </c>
      <c r="R35" s="56">
        <f t="shared" si="8"/>
        <v>93587.000000000058</v>
      </c>
      <c r="S35" s="56">
        <f t="shared" si="8"/>
        <v>-80754.999999999942</v>
      </c>
      <c r="T35" s="56">
        <f t="shared" si="8"/>
        <v>-74037.999999999942</v>
      </c>
      <c r="U35" s="56">
        <f t="shared" si="8"/>
        <v>-44292</v>
      </c>
      <c r="V35" s="56">
        <f t="shared" si="8"/>
        <v>-88921.999999999942</v>
      </c>
      <c r="W35" s="56">
        <f t="shared" si="8"/>
        <v>-98887</v>
      </c>
    </row>
    <row r="36" spans="3:23">
      <c r="C36" t="s">
        <v>144</v>
      </c>
      <c r="D36" s="56">
        <f t="shared" ref="D36:G36" si="9">D10-D29</f>
        <v>0</v>
      </c>
      <c r="E36" s="56">
        <f t="shared" si="9"/>
        <v>-3098.84</v>
      </c>
      <c r="F36" s="56">
        <f t="shared" si="9"/>
        <v>0</v>
      </c>
      <c r="G36" s="56">
        <f t="shared" si="9"/>
        <v>-71020.119999997318</v>
      </c>
      <c r="H36" s="56">
        <f t="shared" ref="H36:W36" si="10">H10-H29</f>
        <v>0</v>
      </c>
      <c r="I36" s="56">
        <f t="shared" si="10"/>
        <v>0</v>
      </c>
      <c r="J36" s="56">
        <f t="shared" si="10"/>
        <v>0</v>
      </c>
      <c r="K36" s="56">
        <f t="shared" si="10"/>
        <v>0</v>
      </c>
      <c r="L36" s="56">
        <f t="shared" si="10"/>
        <v>0</v>
      </c>
      <c r="M36" s="56">
        <f t="shared" si="10"/>
        <v>50000</v>
      </c>
      <c r="N36" s="56">
        <f t="shared" si="10"/>
        <v>50000</v>
      </c>
      <c r="O36" s="56">
        <f t="shared" si="10"/>
        <v>50000</v>
      </c>
      <c r="P36" s="56">
        <f t="shared" si="10"/>
        <v>0</v>
      </c>
      <c r="Q36" s="56">
        <f t="shared" si="10"/>
        <v>-50000</v>
      </c>
      <c r="R36" s="56">
        <f t="shared" si="10"/>
        <v>-50000</v>
      </c>
      <c r="S36" s="56">
        <f t="shared" si="10"/>
        <v>-50000</v>
      </c>
      <c r="T36" s="56">
        <f t="shared" si="10"/>
        <v>0</v>
      </c>
      <c r="U36" s="56">
        <f t="shared" si="10"/>
        <v>0</v>
      </c>
      <c r="V36" s="56">
        <f t="shared" si="10"/>
        <v>0</v>
      </c>
      <c r="W36" s="56">
        <f t="shared" si="10"/>
        <v>0</v>
      </c>
    </row>
    <row r="37" spans="3:23">
      <c r="C37" t="s">
        <v>141</v>
      </c>
      <c r="D37" s="56">
        <f t="shared" ref="D37:G37" si="11">D12-D30</f>
        <v>1841199.3600000003</v>
      </c>
      <c r="E37" s="56">
        <f t="shared" si="11"/>
        <v>-4304145.2200000025</v>
      </c>
      <c r="F37" s="56">
        <f t="shared" si="11"/>
        <v>2161656.8999999994</v>
      </c>
      <c r="G37" s="56">
        <f t="shared" si="11"/>
        <v>-6912039.6199999973</v>
      </c>
      <c r="H37" s="56">
        <f t="shared" ref="H37:W37" si="12">H12-H30</f>
        <v>510868</v>
      </c>
      <c r="I37" s="56">
        <f t="shared" si="12"/>
        <v>237478.00000000093</v>
      </c>
      <c r="J37" s="56">
        <f t="shared" si="12"/>
        <v>-930222.99999999814</v>
      </c>
      <c r="K37" s="56">
        <f t="shared" si="12"/>
        <v>2625115.0000000009</v>
      </c>
      <c r="L37" s="56">
        <f t="shared" si="12"/>
        <v>944891.00000000093</v>
      </c>
      <c r="M37" s="56">
        <f t="shared" si="12"/>
        <v>624229.00000000186</v>
      </c>
      <c r="N37" s="56">
        <f t="shared" si="12"/>
        <v>-1389486.0000000009</v>
      </c>
      <c r="O37" s="56">
        <f t="shared" si="12"/>
        <v>-1082362.9999999981</v>
      </c>
      <c r="P37" s="56">
        <f t="shared" si="12"/>
        <v>-4809480.8342599999</v>
      </c>
      <c r="Q37" s="56">
        <f t="shared" si="12"/>
        <v>-3614012.035649999</v>
      </c>
      <c r="R37" s="56">
        <f t="shared" si="12"/>
        <v>-491204.30781999789</v>
      </c>
      <c r="S37" s="56">
        <f t="shared" si="12"/>
        <v>-2927782.481449998</v>
      </c>
      <c r="T37" s="56">
        <f t="shared" si="12"/>
        <v>2112092.58733</v>
      </c>
      <c r="U37" s="56">
        <f t="shared" si="12"/>
        <v>1440167.1662400006</v>
      </c>
      <c r="V37" s="56">
        <f t="shared" si="12"/>
        <v>-997133.87004000088</v>
      </c>
      <c r="W37" s="56">
        <f t="shared" si="12"/>
        <v>1135748.9682000005</v>
      </c>
    </row>
    <row r="42" spans="3:23">
      <c r="K42" s="56"/>
    </row>
    <row r="43" spans="3:23">
      <c r="K43" s="56"/>
    </row>
    <row r="44" spans="3:23">
      <c r="K44" s="56"/>
    </row>
    <row r="45" spans="3:23">
      <c r="K45" s="56"/>
    </row>
    <row r="46" spans="3:23">
      <c r="K46" s="56"/>
    </row>
  </sheetData>
  <phoneticPr fontId="27" type="noConversion"/>
  <pageMargins left="0.17" right="0.17" top="1" bottom="1" header="0.5" footer="0.5"/>
  <pageSetup scale="5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9"/>
  <sheetViews>
    <sheetView view="pageBreakPreview" zoomScale="60" zoomScaleNormal="100" workbookViewId="0">
      <selection activeCell="F32" sqref="F32"/>
    </sheetView>
  </sheetViews>
  <sheetFormatPr defaultRowHeight="12.75"/>
  <cols>
    <col min="1" max="1" width="11.28515625" bestFit="1" customWidth="1"/>
    <col min="2" max="2" width="15.5703125" bestFit="1" customWidth="1"/>
    <col min="3" max="3" width="16.5703125" bestFit="1" customWidth="1"/>
    <col min="4" max="4" width="11.140625" bestFit="1" customWidth="1"/>
    <col min="5" max="5" width="11.7109375" bestFit="1" customWidth="1"/>
    <col min="6" max="6" width="11.5703125" bestFit="1" customWidth="1"/>
    <col min="7" max="7" width="11" bestFit="1" customWidth="1"/>
    <col min="8" max="8" width="10.7109375" bestFit="1" customWidth="1"/>
    <col min="9" max="9" width="11.85546875" bestFit="1" customWidth="1"/>
    <col min="10" max="10" width="11.5703125" bestFit="1" customWidth="1"/>
    <col min="11" max="11" width="11.85546875" bestFit="1" customWidth="1"/>
    <col min="12" max="13" width="11.5703125" bestFit="1" customWidth="1"/>
    <col min="14" max="14" width="11.7109375" bestFit="1" customWidth="1"/>
    <col min="15" max="15" width="11.5703125" bestFit="1" customWidth="1"/>
  </cols>
  <sheetData>
    <row r="1" spans="1:15" ht="15">
      <c r="A1" s="131" t="s">
        <v>179</v>
      </c>
      <c r="B1" s="131" t="s">
        <v>180</v>
      </c>
      <c r="C1" s="101"/>
      <c r="D1" s="101"/>
      <c r="E1" s="132"/>
      <c r="F1" s="132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">
      <c r="A2" s="133" t="s">
        <v>181</v>
      </c>
      <c r="B2" s="133" t="s">
        <v>182</v>
      </c>
      <c r="C2" s="101"/>
      <c r="D2" s="101"/>
      <c r="E2" s="132"/>
      <c r="F2" s="132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">
      <c r="A3" s="101"/>
      <c r="B3" s="101"/>
      <c r="C3" s="101"/>
      <c r="D3" s="101"/>
      <c r="E3" s="132"/>
      <c r="F3" s="132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">
      <c r="A4" s="99" t="s">
        <v>7</v>
      </c>
      <c r="B4" s="99" t="s">
        <v>183</v>
      </c>
      <c r="C4" s="99" t="s">
        <v>149</v>
      </c>
      <c r="D4" s="99" t="s">
        <v>150</v>
      </c>
      <c r="E4" s="99" t="s">
        <v>151</v>
      </c>
      <c r="F4" s="99" t="s">
        <v>152</v>
      </c>
      <c r="G4" s="99" t="s">
        <v>153</v>
      </c>
      <c r="H4" s="99" t="s">
        <v>154</v>
      </c>
      <c r="I4" s="99" t="s">
        <v>155</v>
      </c>
      <c r="J4" s="99" t="s">
        <v>156</v>
      </c>
      <c r="K4" s="99" t="s">
        <v>157</v>
      </c>
      <c r="L4" s="99" t="s">
        <v>158</v>
      </c>
      <c r="M4" s="99" t="s">
        <v>159</v>
      </c>
      <c r="N4" s="99" t="s">
        <v>160</v>
      </c>
      <c r="O4" s="99" t="s">
        <v>161</v>
      </c>
    </row>
    <row r="5" spans="1:15" ht="15">
      <c r="A5" s="100" t="s">
        <v>184</v>
      </c>
      <c r="B5" s="101" t="s">
        <v>185</v>
      </c>
      <c r="C5" s="102">
        <v>64026131</v>
      </c>
      <c r="D5" s="102">
        <v>4253673</v>
      </c>
      <c r="E5" s="102">
        <v>4958596</v>
      </c>
      <c r="F5" s="102">
        <v>6548687</v>
      </c>
      <c r="G5" s="102">
        <v>4253172</v>
      </c>
      <c r="H5" s="102">
        <v>4764541</v>
      </c>
      <c r="I5" s="102">
        <v>5196074</v>
      </c>
      <c r="J5" s="102">
        <v>5618464</v>
      </c>
      <c r="K5" s="102">
        <v>6878287</v>
      </c>
      <c r="L5" s="102">
        <v>5709432</v>
      </c>
      <c r="M5" s="102">
        <v>5820303</v>
      </c>
      <c r="N5" s="102">
        <v>4228978</v>
      </c>
      <c r="O5" s="102">
        <v>5795924</v>
      </c>
    </row>
    <row r="6" spans="1:15" ht="15">
      <c r="A6" s="103"/>
      <c r="B6" s="101" t="s">
        <v>186</v>
      </c>
      <c r="C6" s="102">
        <v>150000</v>
      </c>
      <c r="D6" s="102"/>
      <c r="E6" s="102"/>
      <c r="F6" s="102"/>
      <c r="G6" s="102"/>
      <c r="H6" s="102"/>
      <c r="I6" s="102"/>
      <c r="J6" s="102"/>
      <c r="K6" s="102"/>
      <c r="L6" s="102"/>
      <c r="M6" s="102">
        <v>50000</v>
      </c>
      <c r="N6" s="102">
        <v>50000</v>
      </c>
      <c r="O6" s="102">
        <v>50000</v>
      </c>
    </row>
    <row r="7" spans="1:15" ht="15">
      <c r="A7" s="134" t="s">
        <v>187</v>
      </c>
      <c r="B7" s="134"/>
      <c r="C7" s="135">
        <v>105611575</v>
      </c>
      <c r="D7" s="135">
        <v>7627038</v>
      </c>
      <c r="E7" s="135">
        <v>9153904</v>
      </c>
      <c r="F7" s="135">
        <v>9911763</v>
      </c>
      <c r="G7" s="135">
        <v>7203280</v>
      </c>
      <c r="H7" s="135">
        <v>7205159</v>
      </c>
      <c r="I7" s="135">
        <v>8107428</v>
      </c>
      <c r="J7" s="135">
        <v>8987564</v>
      </c>
      <c r="K7" s="135">
        <v>10988630</v>
      </c>
      <c r="L7" s="135">
        <v>9686541</v>
      </c>
      <c r="M7" s="135">
        <v>9916378</v>
      </c>
      <c r="N7" s="135">
        <v>7993641</v>
      </c>
      <c r="O7" s="135">
        <v>8830249</v>
      </c>
    </row>
    <row r="8" spans="1:15" ht="15">
      <c r="A8" s="100" t="s">
        <v>118</v>
      </c>
      <c r="B8" s="101" t="s">
        <v>188</v>
      </c>
      <c r="C8" s="102">
        <v>20965593</v>
      </c>
      <c r="D8" s="102">
        <v>1511949</v>
      </c>
      <c r="E8" s="102">
        <v>2728245</v>
      </c>
      <c r="F8" s="102">
        <v>4626561</v>
      </c>
      <c r="G8" s="102">
        <v>2122006</v>
      </c>
      <c r="H8" s="102">
        <v>1771469</v>
      </c>
      <c r="I8" s="102">
        <v>1614414</v>
      </c>
      <c r="J8" s="102">
        <v>1086029</v>
      </c>
      <c r="K8" s="102">
        <v>1216334</v>
      </c>
      <c r="L8" s="102">
        <v>885948</v>
      </c>
      <c r="M8" s="102">
        <v>808245</v>
      </c>
      <c r="N8" s="102">
        <v>1282386</v>
      </c>
      <c r="O8" s="102">
        <v>1312007</v>
      </c>
    </row>
    <row r="9" spans="1:15" ht="15">
      <c r="A9" s="103"/>
      <c r="B9" s="101" t="s">
        <v>189</v>
      </c>
      <c r="C9" s="102">
        <v>3893850</v>
      </c>
      <c r="D9" s="102">
        <v>360634</v>
      </c>
      <c r="E9" s="102">
        <v>363230</v>
      </c>
      <c r="F9" s="102">
        <v>366351</v>
      </c>
      <c r="G9" s="102">
        <v>375186</v>
      </c>
      <c r="H9" s="102">
        <v>286596</v>
      </c>
      <c r="I9" s="102">
        <v>318938</v>
      </c>
      <c r="J9" s="102">
        <v>277429</v>
      </c>
      <c r="K9" s="102">
        <v>276299</v>
      </c>
      <c r="L9" s="102">
        <v>270740</v>
      </c>
      <c r="M9" s="102">
        <v>269742</v>
      </c>
      <c r="N9" s="102">
        <v>272764</v>
      </c>
      <c r="O9" s="102">
        <v>455941</v>
      </c>
    </row>
    <row r="10" spans="1:15" ht="15">
      <c r="A10" s="134" t="s">
        <v>190</v>
      </c>
      <c r="B10" s="134"/>
      <c r="C10" s="135">
        <v>24859442</v>
      </c>
      <c r="D10" s="135">
        <v>1872583</v>
      </c>
      <c r="E10" s="135">
        <v>3091475</v>
      </c>
      <c r="F10" s="135">
        <v>4992912</v>
      </c>
      <c r="G10" s="135">
        <v>2497192</v>
      </c>
      <c r="H10" s="135">
        <v>2058064</v>
      </c>
      <c r="I10" s="135">
        <v>1933353</v>
      </c>
      <c r="J10" s="135">
        <v>1363458</v>
      </c>
      <c r="K10" s="135">
        <v>1492633</v>
      </c>
      <c r="L10" s="135">
        <v>1156687</v>
      </c>
      <c r="M10" s="135">
        <v>1077986</v>
      </c>
      <c r="N10" s="135">
        <v>1555150</v>
      </c>
      <c r="O10" s="135">
        <v>1767948</v>
      </c>
    </row>
    <row r="11" spans="1:15" ht="15">
      <c r="A11" s="104" t="s">
        <v>65</v>
      </c>
      <c r="B11" s="104"/>
      <c r="C11" s="105">
        <v>130471018</v>
      </c>
      <c r="D11" s="105">
        <v>9499621</v>
      </c>
      <c r="E11" s="105">
        <v>12245380</v>
      </c>
      <c r="F11" s="105">
        <v>14904675</v>
      </c>
      <c r="G11" s="105">
        <v>9700473</v>
      </c>
      <c r="H11" s="105">
        <v>9263223</v>
      </c>
      <c r="I11" s="105">
        <v>10040781</v>
      </c>
      <c r="J11" s="105">
        <v>10351022</v>
      </c>
      <c r="K11" s="105">
        <v>12481263</v>
      </c>
      <c r="L11" s="105">
        <v>10843229</v>
      </c>
      <c r="M11" s="105">
        <v>10994364</v>
      </c>
      <c r="N11" s="105">
        <v>9548791</v>
      </c>
      <c r="O11" s="105">
        <v>10598197</v>
      </c>
    </row>
    <row r="12" spans="1:15" ht="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5" ht="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1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5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5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1:15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15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15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1:15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1:15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1:15" ht="1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5" ht="1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15" ht="1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15" ht="1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1:15" ht="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1:15" ht="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1:15" ht="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1:15" ht="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1:15" ht="1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15" ht="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ht="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ht="1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1:15" ht="1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1:15" ht="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1:15" ht="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1:15" ht="1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15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1:15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15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ht="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5" ht="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1:15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1:15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1:15" ht="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1:15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1:15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15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15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5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15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15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5" ht="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ht="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1:15" ht="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ht="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ht="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1:15" ht="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1:15" ht="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1:15" ht="1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1:15" ht="1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1:15" ht="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1:15" ht="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1:15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1:15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1:15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1:15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1:15" ht="1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1:15" ht="1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1:15" ht="1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1:15" ht="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1:15" ht="1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1:15" ht="1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1:15" ht="1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1:15" ht="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1:15" ht="1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1:15" ht="1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1:15" ht="1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1:15" ht="1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1:15" ht="1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1:15" ht="1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15" ht="1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15" ht="1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15" ht="1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1:15" ht="1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5" ht="1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1:15" ht="1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1:15" ht="1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1:15" ht="1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1:15" ht="1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1:15" ht="1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1:15" ht="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1:15" ht="1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1:15" ht="1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1:15" ht="1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1:15" ht="1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1:15" ht="1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1:15" ht="1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1:15" ht="1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1:15" ht="1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1:15" ht="1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1:15" ht="1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1:15" ht="1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1:15" ht="1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1:15" ht="1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1:15" ht="1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1:15" ht="1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1:15" ht="1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1:15" ht="1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1:15" ht="1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1:15" ht="1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1:15" ht="1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15" ht="1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15" ht="1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15" ht="1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1:15" ht="1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1:15" ht="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1:15" ht="1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1:15" ht="1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1:15" ht="1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1:15" ht="1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1:15" ht="1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1:15" ht="1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1:15" ht="1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1:15" ht="1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1:15" ht="1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1:15" ht="1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1:15" ht="1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1" spans="1:15" ht="1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</row>
    <row r="142" spans="1:15" ht="1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</row>
    <row r="143" spans="1:15" ht="1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</row>
    <row r="144" spans="1:15" ht="1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</row>
    <row r="145" spans="1:15" ht="1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1:15" ht="1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</row>
    <row r="147" spans="1:15" ht="1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</row>
    <row r="148" spans="1:15" ht="1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  <row r="149" spans="1:15" ht="1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</row>
    <row r="150" spans="1:15" ht="1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</row>
    <row r="151" spans="1:15" ht="1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</row>
    <row r="152" spans="1:15" ht="1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</row>
    <row r="153" spans="1:15" ht="1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</row>
    <row r="154" spans="1:15" ht="1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</row>
    <row r="155" spans="1:15" ht="1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</row>
    <row r="156" spans="1:15" ht="1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15" ht="1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15" ht="1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</row>
    <row r="159" spans="1:15" ht="1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</row>
    <row r="160" spans="1:15" ht="1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</row>
    <row r="161" spans="1:15" ht="1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</row>
    <row r="162" spans="1:15" ht="1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</row>
    <row r="163" spans="1:15" ht="1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</row>
    <row r="164" spans="1:15" ht="1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</row>
    <row r="165" spans="1:15" ht="1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</row>
    <row r="166" spans="1:15" ht="1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</row>
    <row r="167" spans="1:15" ht="1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</row>
    <row r="168" spans="1:15" ht="1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</row>
    <row r="169" spans="1:15" ht="1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</row>
    <row r="170" spans="1:15" ht="1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</row>
    <row r="171" spans="1:15" ht="1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</row>
    <row r="172" spans="1:15" ht="1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</row>
    <row r="173" spans="1:15" ht="1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</row>
    <row r="174" spans="1:15" ht="1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</row>
    <row r="175" spans="1:15" ht="1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</row>
    <row r="176" spans="1:15" ht="1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</row>
    <row r="177" spans="1:15" ht="1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</row>
    <row r="178" spans="1:15" ht="1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</row>
    <row r="179" spans="1:15" ht="1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</row>
    <row r="180" spans="1:15" ht="1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</row>
    <row r="181" spans="1:15" ht="1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1:15" ht="1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</row>
    <row r="183" spans="1:15" ht="1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</row>
    <row r="184" spans="1:15" ht="1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</row>
    <row r="185" spans="1:15" ht="1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</row>
    <row r="186" spans="1:15" ht="1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1:15" ht="1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1:15" ht="1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1:15" ht="1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1:15" ht="1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</row>
    <row r="191" spans="1:15" ht="1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</row>
    <row r="192" spans="1:15" ht="1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</row>
    <row r="193" spans="1:15" ht="1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</row>
    <row r="194" spans="1:15" ht="1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</row>
    <row r="195" spans="1:15" ht="1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1:15" ht="1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</row>
    <row r="197" spans="1:15" ht="1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</row>
    <row r="198" spans="1:15" ht="1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</row>
    <row r="199" spans="1:15" ht="1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</row>
    <row r="200" spans="1:15" ht="1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</row>
    <row r="201" spans="1:15" ht="1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</row>
    <row r="202" spans="1:15" ht="1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</row>
    <row r="203" spans="1:15" ht="1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</row>
    <row r="204" spans="1:15" ht="1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</row>
    <row r="205" spans="1:15" ht="1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</row>
    <row r="206" spans="1:15" ht="1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</row>
    <row r="207" spans="1:15" ht="1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</row>
    <row r="208" spans="1:15" ht="1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</row>
    <row r="209" spans="1:15" ht="1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</row>
    <row r="210" spans="1:15" ht="1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</row>
    <row r="211" spans="1:15" ht="1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</row>
    <row r="212" spans="1:15" ht="1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</row>
    <row r="213" spans="1:15" ht="1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</row>
    <row r="214" spans="1:15" ht="1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1:15" ht="1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</row>
    <row r="216" spans="1:15" ht="1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</row>
    <row r="217" spans="1:15" ht="1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</row>
    <row r="218" spans="1:15" ht="1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</row>
    <row r="219" spans="1:15" ht="1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</row>
    <row r="220" spans="1:15" ht="1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</row>
    <row r="221" spans="1:15" ht="1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</row>
    <row r="222" spans="1:15" ht="1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</row>
    <row r="223" spans="1:15" ht="1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</row>
    <row r="224" spans="1:15" ht="1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</row>
    <row r="225" spans="1:15" ht="1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</row>
    <row r="226" spans="1:15" ht="1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</row>
    <row r="227" spans="1:15" ht="1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</row>
    <row r="228" spans="1:15" ht="1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</row>
    <row r="229" spans="1:15" ht="1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</row>
    <row r="230" spans="1:15" ht="1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</row>
    <row r="231" spans="1:15" ht="1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</row>
    <row r="232" spans="1:15" ht="1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</row>
    <row r="233" spans="1:15" ht="1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</row>
    <row r="234" spans="1:15" ht="1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</row>
    <row r="235" spans="1:15" ht="1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</row>
    <row r="236" spans="1:15" ht="1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</row>
    <row r="237" spans="1:15" ht="1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</row>
    <row r="238" spans="1:15" ht="1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</row>
    <row r="239" spans="1:15" ht="1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</row>
    <row r="240" spans="1:15" ht="1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</row>
    <row r="241" spans="1:15" ht="1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</row>
    <row r="242" spans="1:15" ht="1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</row>
    <row r="243" spans="1:15" ht="1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</row>
    <row r="244" spans="1:15" ht="1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</row>
    <row r="245" spans="1:15" ht="1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</row>
    <row r="246" spans="1:15" ht="1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</row>
    <row r="247" spans="1:15" ht="1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</row>
    <row r="248" spans="1:15" ht="1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1:15" ht="1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</row>
    <row r="250" spans="1:15" ht="1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</row>
    <row r="251" spans="1:15" ht="1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</row>
    <row r="252" spans="1:15" ht="1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</row>
    <row r="253" spans="1:15" ht="1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</row>
    <row r="254" spans="1:15" ht="1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</row>
    <row r="255" spans="1:15" ht="1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</row>
    <row r="256" spans="1:15" ht="1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</row>
    <row r="257" spans="1:15" ht="1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</row>
    <row r="258" spans="1:15" ht="1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</row>
    <row r="259" spans="1:15" ht="1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</row>
    <row r="260" spans="1:15" ht="1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</row>
    <row r="261" spans="1:15" ht="1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</row>
    <row r="262" spans="1:15" ht="1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</row>
    <row r="263" spans="1:15" ht="1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</row>
    <row r="264" spans="1:15" ht="1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</row>
    <row r="265" spans="1:15" ht="1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</row>
    <row r="266" spans="1:15" ht="1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</row>
    <row r="267" spans="1:15" ht="1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</row>
    <row r="268" spans="1:15" ht="1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</row>
    <row r="269" spans="1:15" ht="1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</row>
    <row r="270" spans="1:15" ht="1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</row>
    <row r="271" spans="1:15" ht="1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1:15" ht="1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</row>
    <row r="273" spans="1:15" ht="1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</row>
    <row r="274" spans="1:15" ht="1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</row>
    <row r="275" spans="1:15" ht="1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</row>
    <row r="276" spans="1:15" ht="1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</row>
    <row r="277" spans="1:15" ht="1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</row>
    <row r="278" spans="1:15" ht="1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</row>
    <row r="279" spans="1:15" ht="1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</row>
    <row r="280" spans="1:15" ht="1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1" spans="1:15" ht="1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</row>
    <row r="282" spans="1:15" ht="1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</row>
    <row r="283" spans="1:15" ht="1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</row>
    <row r="284" spans="1:15" ht="1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</row>
    <row r="285" spans="1:15" ht="1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</row>
    <row r="286" spans="1:15" ht="1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</row>
    <row r="287" spans="1:15" ht="1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</row>
    <row r="288" spans="1:15" ht="1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</row>
    <row r="289" spans="1:15" ht="1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1:15" ht="1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</row>
    <row r="291" spans="1:15" ht="1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</row>
    <row r="292" spans="1:15" ht="1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</row>
    <row r="293" spans="1:15" ht="1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</row>
    <row r="294" spans="1:15" ht="1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</row>
    <row r="295" spans="1:15" ht="1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1:15" ht="1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</row>
    <row r="297" spans="1:15" ht="1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</row>
    <row r="298" spans="1:15" ht="1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</row>
    <row r="299" spans="1:15" ht="1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</row>
    <row r="300" spans="1:15" ht="1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</row>
    <row r="301" spans="1:15" ht="1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</row>
    <row r="302" spans="1:15" ht="1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</row>
    <row r="303" spans="1:15" ht="1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</row>
    <row r="304" spans="1:15" ht="1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</row>
    <row r="305" spans="1:15" ht="1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</row>
    <row r="306" spans="1:15" ht="1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</row>
    <row r="307" spans="1:15" ht="1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</row>
    <row r="308" spans="1:15" ht="1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</row>
    <row r="309" spans="1:15" ht="1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</row>
    <row r="310" spans="1:15" ht="1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</row>
    <row r="311" spans="1:15" ht="1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</row>
    <row r="312" spans="1:15" ht="1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</row>
    <row r="313" spans="1:15" ht="1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</row>
    <row r="314" spans="1:15" ht="1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</row>
    <row r="315" spans="1:15" ht="1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</row>
    <row r="316" spans="1:15" ht="1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</row>
    <row r="317" spans="1:15" ht="1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</row>
    <row r="318" spans="1:15" ht="1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</row>
    <row r="319" spans="1:15" ht="1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</row>
    <row r="320" spans="1:15" ht="1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</row>
    <row r="321" spans="1:15" ht="1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</row>
    <row r="322" spans="1:15" ht="1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</row>
    <row r="323" spans="1:15" ht="1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</row>
    <row r="324" spans="1:15" ht="1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</row>
    <row r="325" spans="1:15" ht="1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</row>
    <row r="326" spans="1:15" ht="1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</row>
    <row r="327" spans="1:15" ht="1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</row>
    <row r="328" spans="1:15" ht="1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</row>
    <row r="329" spans="1:15" ht="1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</row>
    <row r="330" spans="1:15" ht="1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</row>
    <row r="331" spans="1:15" ht="1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</row>
    <row r="332" spans="1:15" ht="1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</row>
    <row r="333" spans="1:15" ht="1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</row>
    <row r="334" spans="1:15" ht="1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</row>
    <row r="335" spans="1:15" ht="1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</row>
    <row r="336" spans="1:15" ht="1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</row>
    <row r="337" spans="1:15" ht="1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</row>
    <row r="338" spans="1:15" ht="1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</row>
    <row r="339" spans="1:15" ht="1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</row>
    <row r="340" spans="1:15" ht="1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</row>
    <row r="341" spans="1:15" ht="1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</row>
    <row r="342" spans="1:15" ht="1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</row>
    <row r="343" spans="1:15" ht="1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</row>
    <row r="344" spans="1:15" ht="1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</row>
    <row r="345" spans="1:15" ht="1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</row>
    <row r="346" spans="1:15" ht="1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</row>
    <row r="347" spans="1:15" ht="1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</row>
    <row r="348" spans="1:15" ht="1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</row>
    <row r="349" spans="1:15" ht="1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</row>
    <row r="350" spans="1:15" ht="1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</row>
    <row r="351" spans="1:15" ht="1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</row>
    <row r="352" spans="1:15" ht="1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</row>
    <row r="353" spans="1:15" ht="1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</row>
    <row r="354" spans="1:15" ht="1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</row>
    <row r="355" spans="1:15" ht="1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</row>
    <row r="356" spans="1:15" ht="1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</row>
    <row r="357" spans="1:15" ht="1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</row>
    <row r="358" spans="1:15" ht="1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</row>
    <row r="359" spans="1:15" ht="1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</row>
    <row r="360" spans="1:15" ht="1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</row>
    <row r="361" spans="1:15" ht="1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</row>
    <row r="362" spans="1:15" ht="1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</row>
    <row r="363" spans="1:15" ht="1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</row>
    <row r="364" spans="1:15" ht="1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</row>
    <row r="365" spans="1:15" ht="1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</row>
    <row r="366" spans="1:15" ht="1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</row>
    <row r="367" spans="1:15" ht="1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</row>
    <row r="368" spans="1:15" ht="1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</row>
    <row r="369" spans="1:15" ht="1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</row>
    <row r="370" spans="1:15" ht="1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</row>
    <row r="371" spans="1:15" ht="1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</row>
    <row r="372" spans="1:15" ht="1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</row>
    <row r="373" spans="1:15" ht="1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</row>
    <row r="374" spans="1:15" ht="1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</row>
    <row r="375" spans="1:15" ht="1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</row>
    <row r="376" spans="1:15" ht="1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</row>
    <row r="377" spans="1:15" ht="1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</row>
    <row r="378" spans="1:15" ht="1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</row>
    <row r="379" spans="1:15" ht="1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</row>
    <row r="380" spans="1:15" ht="1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</row>
    <row r="381" spans="1:15" ht="1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</row>
    <row r="382" spans="1:15" ht="1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</row>
    <row r="383" spans="1:15" ht="1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</row>
    <row r="384" spans="1:15" ht="1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</row>
    <row r="385" spans="1:15" ht="1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</row>
    <row r="386" spans="1:15" ht="1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</row>
    <row r="387" spans="1:15" ht="1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</row>
    <row r="388" spans="1:15" ht="1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</row>
    <row r="389" spans="1:15" ht="1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</row>
    <row r="390" spans="1:15" ht="1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</row>
    <row r="391" spans="1:15" ht="1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</row>
    <row r="392" spans="1:15" ht="1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</row>
    <row r="393" spans="1:15" ht="1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</row>
    <row r="394" spans="1:15" ht="1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</row>
    <row r="395" spans="1:15" ht="1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</row>
    <row r="396" spans="1:15" ht="1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</row>
    <row r="397" spans="1:15" ht="1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</row>
    <row r="398" spans="1:15" ht="1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</row>
    <row r="399" spans="1:15" ht="1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</row>
    <row r="400" spans="1:15" ht="1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</row>
    <row r="401" spans="1:15" ht="1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</row>
    <row r="402" spans="1:15" ht="1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</row>
    <row r="403" spans="1:15" ht="1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</row>
    <row r="404" spans="1:15" ht="1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</row>
    <row r="405" spans="1:15" ht="1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</row>
    <row r="406" spans="1:15" ht="1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</row>
    <row r="407" spans="1:15" ht="1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</row>
    <row r="408" spans="1:15" ht="1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</row>
    <row r="409" spans="1:15" ht="1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</row>
    <row r="410" spans="1:15" ht="1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</row>
    <row r="411" spans="1:15" ht="1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</row>
    <row r="412" spans="1:15" ht="1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</row>
    <row r="413" spans="1:15" ht="1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</row>
    <row r="414" spans="1:15" ht="1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</row>
    <row r="415" spans="1:15" ht="1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</row>
    <row r="416" spans="1:15" ht="1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</row>
    <row r="417" spans="1:15" ht="1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</row>
    <row r="418" spans="1:15" ht="1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</row>
    <row r="419" spans="1:15" ht="1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</row>
    <row r="420" spans="1:15" ht="1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</row>
    <row r="421" spans="1:15" ht="1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</row>
    <row r="422" spans="1:15" ht="1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</row>
    <row r="423" spans="1:15" ht="1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</row>
    <row r="424" spans="1:15" ht="1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</row>
    <row r="425" spans="1:15" ht="1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</row>
    <row r="426" spans="1:15" ht="1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</row>
    <row r="427" spans="1:15" ht="1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</row>
    <row r="428" spans="1:15" ht="1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</row>
    <row r="429" spans="1:15" ht="1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</row>
    <row r="430" spans="1:15" ht="1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</row>
    <row r="431" spans="1:15" ht="1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</row>
    <row r="432" spans="1:15" ht="1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</row>
    <row r="433" spans="1:15" ht="1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</row>
    <row r="434" spans="1:15" ht="1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</row>
    <row r="435" spans="1:15" ht="1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</row>
    <row r="436" spans="1:15" ht="1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</row>
    <row r="437" spans="1:15" ht="1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</row>
    <row r="438" spans="1:15" ht="1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</row>
    <row r="439" spans="1:15" ht="1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</row>
    <row r="440" spans="1:15" ht="1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</row>
    <row r="441" spans="1:15" ht="1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</row>
    <row r="442" spans="1:15" ht="1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</row>
    <row r="443" spans="1:15" ht="1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</row>
    <row r="444" spans="1:15" ht="1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</row>
    <row r="445" spans="1:15" ht="1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</row>
    <row r="446" spans="1:15" ht="1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</row>
    <row r="447" spans="1:15" ht="1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</row>
    <row r="448" spans="1:15" ht="1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</row>
    <row r="449" spans="1:15" ht="1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</row>
    <row r="450" spans="1:15" ht="1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</row>
    <row r="451" spans="1:15" ht="1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</row>
    <row r="452" spans="1:15" ht="1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</row>
    <row r="453" spans="1:15" ht="1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</row>
    <row r="454" spans="1:15" ht="1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</row>
    <row r="455" spans="1:15" ht="1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</row>
    <row r="456" spans="1:15" ht="1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</row>
    <row r="457" spans="1:15" ht="1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</row>
    <row r="458" spans="1:15" ht="1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</row>
    <row r="459" spans="1:15" ht="1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</row>
    <row r="460" spans="1:15" ht="1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</row>
    <row r="461" spans="1:15" ht="1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</row>
    <row r="462" spans="1:15" ht="1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</row>
    <row r="463" spans="1:15" ht="1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</row>
    <row r="464" spans="1:15" ht="1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</row>
    <row r="465" spans="1:15" ht="1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</row>
    <row r="466" spans="1:15" ht="1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</row>
    <row r="467" spans="1:15" ht="1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</row>
    <row r="468" spans="1:15" ht="1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</row>
    <row r="469" spans="1:15" ht="1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</row>
    <row r="470" spans="1:15" ht="1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</row>
    <row r="471" spans="1:15" ht="1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</row>
    <row r="472" spans="1:15" ht="1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</row>
    <row r="473" spans="1:15" ht="1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</row>
    <row r="474" spans="1:15" ht="1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</row>
    <row r="475" spans="1:15" ht="1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</row>
    <row r="476" spans="1:15" ht="1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</row>
    <row r="477" spans="1:15" ht="1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</row>
    <row r="478" spans="1:15" ht="1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</row>
    <row r="479" spans="1:15" ht="1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</row>
    <row r="480" spans="1:15" ht="1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</row>
    <row r="481" spans="1:15" ht="1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</row>
    <row r="482" spans="1:15" ht="1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</row>
    <row r="483" spans="1:15" ht="1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</row>
    <row r="484" spans="1:15" ht="1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</row>
    <row r="485" spans="1:15" ht="1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</row>
    <row r="486" spans="1:15" ht="1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</row>
    <row r="487" spans="1:15" ht="1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</row>
    <row r="488" spans="1:15" ht="1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</row>
    <row r="489" spans="1:15" ht="1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</row>
    <row r="490" spans="1:15" ht="1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</row>
    <row r="491" spans="1:15" ht="1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</row>
    <row r="492" spans="1:15" ht="1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</row>
    <row r="493" spans="1:15" ht="1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</row>
    <row r="494" spans="1:15" ht="1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</row>
    <row r="495" spans="1:15" ht="1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</row>
    <row r="496" spans="1:15" ht="1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</row>
    <row r="497" spans="1:15" ht="1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</row>
    <row r="498" spans="1:15" ht="1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</row>
    <row r="499" spans="1:15" ht="1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</row>
    <row r="500" spans="1:15" ht="1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</row>
    <row r="501" spans="1:15" ht="1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</row>
    <row r="502" spans="1:15" ht="1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</row>
    <row r="503" spans="1:15" ht="1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</row>
    <row r="504" spans="1:15" ht="1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</row>
    <row r="505" spans="1:15" ht="1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</row>
    <row r="506" spans="1:15" ht="1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</row>
    <row r="507" spans="1:15" ht="1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</row>
    <row r="508" spans="1:15" ht="1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</row>
    <row r="509" spans="1:15" ht="1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</row>
    <row r="510" spans="1:15" ht="1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</row>
    <row r="511" spans="1:15" ht="1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</row>
    <row r="512" spans="1:15" ht="1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</row>
    <row r="513" spans="1:15" ht="1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</row>
    <row r="514" spans="1:15" ht="1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</row>
    <row r="515" spans="1:15" ht="1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</row>
    <row r="516" spans="1:15" ht="1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</row>
    <row r="517" spans="1:15" ht="1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</row>
    <row r="518" spans="1:15" ht="1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</row>
    <row r="519" spans="1:15" ht="1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</row>
    <row r="520" spans="1:15" ht="1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</row>
    <row r="521" spans="1:15" ht="1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</row>
    <row r="522" spans="1:15" ht="1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</row>
    <row r="523" spans="1:15" ht="1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</row>
    <row r="524" spans="1:15" ht="1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</row>
    <row r="525" spans="1:15" ht="1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</row>
    <row r="526" spans="1:15" ht="1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</row>
    <row r="527" spans="1:15" ht="1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</row>
    <row r="528" spans="1:15" ht="1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</row>
    <row r="529" spans="1:15" ht="1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</row>
    <row r="530" spans="1:15" ht="1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</row>
    <row r="531" spans="1:15" ht="1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</row>
    <row r="532" spans="1:15" ht="1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</row>
    <row r="533" spans="1:15" ht="1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</row>
    <row r="534" spans="1:15" ht="1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</row>
    <row r="535" spans="1:15" ht="1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</row>
    <row r="536" spans="1:15" ht="1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</row>
    <row r="537" spans="1:15" ht="1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</row>
    <row r="538" spans="1:15" ht="1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</row>
    <row r="539" spans="1:15" ht="1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</row>
    <row r="540" spans="1:15" ht="1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</row>
    <row r="541" spans="1:15" ht="1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</row>
    <row r="542" spans="1:15" ht="1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</row>
    <row r="543" spans="1:15" ht="1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</row>
    <row r="544" spans="1:15" ht="1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</row>
    <row r="545" spans="1:15" ht="1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</row>
    <row r="546" spans="1:15" ht="1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</row>
    <row r="547" spans="1:15" ht="1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</row>
    <row r="548" spans="1:15" ht="1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</row>
    <row r="549" spans="1:15" ht="1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</row>
    <row r="550" spans="1:15" ht="1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</row>
    <row r="551" spans="1:15" ht="1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</row>
    <row r="552" spans="1:15" ht="1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</row>
    <row r="553" spans="1:15" ht="1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</row>
    <row r="554" spans="1:15" ht="1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</row>
    <row r="555" spans="1:15" ht="1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</row>
    <row r="556" spans="1:15" ht="1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</row>
    <row r="557" spans="1:15" ht="1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</row>
    <row r="558" spans="1:15" ht="1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</row>
    <row r="559" spans="1:15" ht="1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</row>
    <row r="560" spans="1:15" ht="1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</row>
    <row r="561" spans="1:15" ht="1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</row>
    <row r="562" spans="1:15" ht="1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</row>
    <row r="563" spans="1:15" ht="1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</row>
    <row r="564" spans="1:15" ht="1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</row>
    <row r="565" spans="1:15" ht="1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</row>
    <row r="566" spans="1:15" ht="1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</row>
    <row r="567" spans="1:15" ht="1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</row>
    <row r="568" spans="1:15" ht="1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</row>
    <row r="569" spans="1:15" ht="1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</row>
    <row r="570" spans="1:15" ht="1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</row>
    <row r="571" spans="1:15" ht="1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</row>
    <row r="572" spans="1:15" ht="1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</row>
    <row r="573" spans="1:15" ht="1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</row>
    <row r="574" spans="1:15" ht="15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</row>
    <row r="575" spans="1:15" ht="1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</row>
    <row r="576" spans="1:15" ht="15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</row>
    <row r="577" spans="1:15" ht="15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</row>
    <row r="578" spans="1:15" ht="15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</row>
    <row r="579" spans="1:15" ht="1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</row>
    <row r="580" spans="1:15" ht="15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</row>
    <row r="581" spans="1:15" ht="15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</row>
    <row r="582" spans="1:15" ht="15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</row>
    <row r="583" spans="1:15" ht="15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</row>
    <row r="584" spans="1:15" ht="15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</row>
    <row r="585" spans="1:15" ht="1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</row>
    <row r="586" spans="1:15" ht="1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</row>
    <row r="587" spans="1:15" ht="15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</row>
    <row r="588" spans="1:15" ht="15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</row>
    <row r="589" spans="1:15" ht="15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</row>
    <row r="590" spans="1:15" ht="1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</row>
    <row r="591" spans="1:15" ht="1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</row>
    <row r="592" spans="1:15" ht="15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</row>
    <row r="593" spans="1:15" ht="15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</row>
    <row r="594" spans="1:15" ht="1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</row>
    <row r="595" spans="1:15" ht="1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</row>
    <row r="596" spans="1:15" ht="15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</row>
    <row r="597" spans="1:15" ht="15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</row>
    <row r="598" spans="1:15" ht="15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</row>
    <row r="599" spans="1:15" ht="15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</row>
    <row r="600" spans="1:15" ht="15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</row>
    <row r="601" spans="1:15" ht="15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</row>
    <row r="602" spans="1:15" ht="1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</row>
    <row r="603" spans="1:15" ht="15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</row>
    <row r="604" spans="1:15" ht="15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</row>
    <row r="605" spans="1:15" ht="1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</row>
    <row r="606" spans="1:15" ht="1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</row>
    <row r="607" spans="1:15" ht="15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</row>
    <row r="608" spans="1:15" ht="1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</row>
    <row r="609" spans="1:15" ht="15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</row>
    <row r="610" spans="1:15" ht="15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</row>
    <row r="611" spans="1:15" ht="15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</row>
    <row r="612" spans="1:15" ht="1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</row>
    <row r="613" spans="1:15" ht="15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</row>
    <row r="614" spans="1:15" ht="1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</row>
    <row r="615" spans="1:15" ht="1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</row>
    <row r="616" spans="1:15" ht="15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</row>
    <row r="617" spans="1:15" ht="1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</row>
    <row r="618" spans="1:15" ht="15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</row>
    <row r="619" spans="1:15" ht="15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</row>
    <row r="620" spans="1:15" ht="15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</row>
    <row r="621" spans="1:15" ht="15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</row>
    <row r="622" spans="1:15" ht="15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</row>
    <row r="623" spans="1:15" ht="15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</row>
    <row r="624" spans="1:15" ht="15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</row>
    <row r="625" spans="1:15" ht="1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</row>
    <row r="626" spans="1:15" ht="15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</row>
    <row r="627" spans="1:15" ht="1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</row>
    <row r="628" spans="1:15" ht="15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</row>
    <row r="629" spans="1:15" ht="15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</row>
    <row r="630" spans="1:15" ht="15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</row>
    <row r="631" spans="1:15" ht="15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</row>
    <row r="632" spans="1:15" ht="1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</row>
    <row r="633" spans="1:15" ht="1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</row>
    <row r="634" spans="1:15" ht="15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</row>
    <row r="635" spans="1:15" ht="1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</row>
    <row r="636" spans="1:15" ht="15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</row>
    <row r="637" spans="1:15" ht="15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</row>
    <row r="638" spans="1:15" ht="15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</row>
    <row r="639" spans="1:15" ht="15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</row>
    <row r="640" spans="1:15" ht="1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</row>
    <row r="641" spans="1:15" ht="15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</row>
    <row r="642" spans="1:15" ht="15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</row>
    <row r="643" spans="1:15" ht="15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</row>
    <row r="644" spans="1:15" ht="15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</row>
    <row r="645" spans="1:15" ht="1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</row>
    <row r="646" spans="1:15" ht="15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</row>
    <row r="647" spans="1:15" ht="15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</row>
    <row r="648" spans="1:15" ht="15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</row>
    <row r="649" spans="1:15" ht="15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</row>
    <row r="650" spans="1:15" ht="15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</row>
    <row r="651" spans="1:15" ht="15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</row>
    <row r="652" spans="1:15" ht="15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</row>
    <row r="653" spans="1:15" ht="1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</row>
    <row r="654" spans="1:15" ht="1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</row>
    <row r="655" spans="1:15" ht="1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</row>
    <row r="656" spans="1:15" ht="15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</row>
    <row r="657" spans="1:15" ht="15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</row>
    <row r="658" spans="1:15" ht="15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</row>
    <row r="659" spans="1:15" ht="15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</row>
    <row r="660" spans="1:15" ht="1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</row>
    <row r="661" spans="1:15" ht="1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</row>
    <row r="662" spans="1:15" ht="15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</row>
    <row r="663" spans="1:15" ht="15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</row>
    <row r="664" spans="1:15" ht="15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</row>
    <row r="665" spans="1:15" ht="1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</row>
    <row r="666" spans="1:15" ht="15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</row>
    <row r="667" spans="1:15" ht="15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</row>
    <row r="668" spans="1:15" ht="15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</row>
    <row r="669" spans="1:15" ht="1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</row>
    <row r="670" spans="1:15" ht="15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</row>
    <row r="671" spans="1:15" ht="15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</row>
    <row r="672" spans="1:15" ht="1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</row>
    <row r="673" spans="1:15" ht="1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</row>
    <row r="674" spans="1:15" ht="15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</row>
    <row r="675" spans="1:15" ht="1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</row>
    <row r="676" spans="1:15" ht="1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</row>
    <row r="677" spans="1:15" ht="15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</row>
    <row r="678" spans="1:15" ht="15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</row>
    <row r="679" spans="1:15" ht="15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</row>
    <row r="680" spans="1:15" ht="1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</row>
    <row r="681" spans="1:15" ht="15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</row>
    <row r="682" spans="1:15" ht="15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</row>
    <row r="683" spans="1:15" ht="15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</row>
    <row r="684" spans="1:15" ht="15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</row>
    <row r="685" spans="1:15" ht="1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</row>
    <row r="686" spans="1:15" ht="1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</row>
    <row r="687" spans="1:15" ht="15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</row>
    <row r="688" spans="1:15" ht="15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</row>
    <row r="689" spans="1:15" ht="15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</row>
    <row r="690" spans="1:15" ht="15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</row>
    <row r="691" spans="1:15" ht="1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</row>
    <row r="692" spans="1:15" ht="1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</row>
    <row r="693" spans="1:15" ht="15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</row>
    <row r="694" spans="1:15" ht="15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</row>
    <row r="695" spans="1:15" ht="1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</row>
    <row r="696" spans="1:15" ht="15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</row>
    <row r="697" spans="1:15" ht="15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</row>
    <row r="698" spans="1:15" ht="15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</row>
    <row r="699" spans="1:15" ht="15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</row>
    <row r="700" spans="1:15" ht="15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</row>
    <row r="701" spans="1:15" ht="15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</row>
    <row r="702" spans="1:15" ht="15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</row>
    <row r="703" spans="1:15" ht="1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</row>
    <row r="704" spans="1:15" ht="1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</row>
    <row r="705" spans="1:15" ht="1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</row>
    <row r="706" spans="1:15" ht="15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</row>
    <row r="707" spans="1:15" ht="15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</row>
    <row r="708" spans="1:15" ht="15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</row>
    <row r="709" spans="1:15" ht="1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</row>
    <row r="710" spans="1:15" ht="1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</row>
    <row r="711" spans="1:15" ht="15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</row>
    <row r="712" spans="1:15" ht="15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</row>
    <row r="713" spans="1:15" ht="15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</row>
    <row r="714" spans="1:15" ht="15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</row>
    <row r="715" spans="1:15" ht="1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</row>
    <row r="716" spans="1:15" ht="15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</row>
    <row r="717" spans="1:15" ht="15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</row>
    <row r="718" spans="1:15" ht="1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</row>
    <row r="719" spans="1:15" ht="15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</row>
    <row r="720" spans="1:15" ht="15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</row>
    <row r="721" spans="1:15" ht="15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</row>
    <row r="722" spans="1:15" ht="1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</row>
    <row r="723" spans="1:15" ht="15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</row>
    <row r="724" spans="1:15" ht="15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</row>
    <row r="725" spans="1:15" ht="1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</row>
    <row r="726" spans="1:15" ht="15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</row>
    <row r="727" spans="1:15" ht="1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</row>
    <row r="728" spans="1:15" ht="15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</row>
    <row r="729" spans="1:15" ht="15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</row>
    <row r="730" spans="1:15" ht="15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</row>
    <row r="731" spans="1:15" ht="15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</row>
    <row r="732" spans="1:15" ht="15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</row>
    <row r="733" spans="1:15" ht="15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</row>
    <row r="734" spans="1:15" ht="15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</row>
    <row r="735" spans="1:15" ht="1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</row>
    <row r="736" spans="1:15" ht="15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</row>
    <row r="737" spans="1:15" ht="15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</row>
    <row r="738" spans="1:15" ht="15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</row>
    <row r="739" spans="1:15" ht="15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</row>
    <row r="740" spans="1:15" ht="1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</row>
    <row r="741" spans="1:15" ht="15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</row>
    <row r="742" spans="1:15" ht="15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</row>
    <row r="743" spans="1:15" ht="15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</row>
    <row r="744" spans="1:15" ht="15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</row>
    <row r="745" spans="1:15" ht="1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</row>
    <row r="746" spans="1:15" ht="15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</row>
    <row r="747" spans="1:15" ht="15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</row>
    <row r="748" spans="1:15" ht="15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</row>
    <row r="749" spans="1:15" ht="15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</row>
    <row r="750" spans="1:15" ht="15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</row>
    <row r="751" spans="1:15" ht="15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</row>
    <row r="752" spans="1:15" ht="15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</row>
    <row r="753" spans="1:15" ht="15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</row>
    <row r="754" spans="1:15" ht="15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</row>
    <row r="755" spans="1:15" ht="1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</row>
    <row r="756" spans="1:15" ht="15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</row>
    <row r="757" spans="1:15" ht="15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</row>
    <row r="758" spans="1:15" ht="15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</row>
    <row r="759" spans="1:15" ht="1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</row>
    <row r="760" spans="1:15" ht="15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</row>
    <row r="761" spans="1:15" ht="15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</row>
    <row r="762" spans="1:15" ht="15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</row>
    <row r="763" spans="1:15" ht="1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</row>
    <row r="764" spans="1:15" ht="1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</row>
    <row r="765" spans="1:15" ht="1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</row>
    <row r="766" spans="1:15" ht="15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</row>
    <row r="767" spans="1:15" ht="1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</row>
    <row r="768" spans="1:15" ht="15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</row>
    <row r="769" spans="1:15" ht="15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</row>
    <row r="770" spans="1:15" ht="15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</row>
    <row r="771" spans="1:15" ht="15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</row>
    <row r="772" spans="1:15" ht="15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</row>
    <row r="773" spans="1:15" ht="15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</row>
    <row r="774" spans="1:15" ht="15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</row>
    <row r="775" spans="1:15" ht="1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</row>
    <row r="776" spans="1:15" ht="15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</row>
    <row r="777" spans="1:15" ht="15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</row>
    <row r="778" spans="1:15" ht="15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</row>
    <row r="779" spans="1:15" ht="1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</row>
    <row r="780" spans="1:15" ht="1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</row>
    <row r="781" spans="1:15" ht="15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</row>
    <row r="782" spans="1:15" ht="15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</row>
    <row r="783" spans="1:15" ht="15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</row>
    <row r="784" spans="1:15" ht="15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</row>
    <row r="785" spans="1:15" ht="1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</row>
    <row r="786" spans="1:15" ht="15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</row>
    <row r="787" spans="1:15" ht="15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</row>
    <row r="788" spans="1:15" ht="15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</row>
    <row r="789" spans="1:15" ht="15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</row>
    <row r="790" spans="1:15" ht="15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</row>
    <row r="791" spans="1:15" ht="15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</row>
    <row r="792" spans="1:15" ht="15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</row>
    <row r="793" spans="1:15" ht="15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</row>
    <row r="794" spans="1:15" ht="15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</row>
    <row r="795" spans="1:15" ht="1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</row>
    <row r="796" spans="1:15" ht="15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</row>
    <row r="797" spans="1:15" ht="15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</row>
    <row r="798" spans="1:15" ht="15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</row>
    <row r="799" spans="1:15" ht="15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</row>
    <row r="800" spans="1:15" ht="15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</row>
    <row r="801" spans="1:15" ht="15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</row>
    <row r="802" spans="1:15" ht="15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</row>
    <row r="803" spans="1:15" ht="1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</row>
    <row r="804" spans="1:15" ht="15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</row>
    <row r="805" spans="1:15" ht="1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</row>
    <row r="806" spans="1:15" ht="15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</row>
    <row r="807" spans="1:15" ht="1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</row>
    <row r="808" spans="1:15" ht="15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</row>
    <row r="809" spans="1:15" ht="15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</row>
    <row r="810" spans="1:15" ht="15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</row>
    <row r="811" spans="1:15" ht="15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</row>
    <row r="812" spans="1:15" ht="15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</row>
    <row r="813" spans="1:15" ht="15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</row>
    <row r="814" spans="1:15" ht="15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</row>
    <row r="815" spans="1:15" ht="1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</row>
    <row r="816" spans="1:15" ht="15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</row>
    <row r="817" spans="1:15" ht="15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</row>
    <row r="818" spans="1:15" ht="15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</row>
    <row r="819" spans="1:15" ht="15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</row>
    <row r="820" spans="1:15" ht="15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</row>
    <row r="821" spans="1:15" ht="15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</row>
    <row r="822" spans="1:15" ht="15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</row>
    <row r="823" spans="1:15" ht="15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</row>
    <row r="824" spans="1:15" ht="15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</row>
    <row r="825" spans="1:15" ht="15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</row>
    <row r="826" spans="1:15" ht="15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</row>
    <row r="827" spans="1:15" ht="15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</row>
    <row r="828" spans="1:15" ht="15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</row>
    <row r="829" spans="1:15" ht="15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</row>
    <row r="830" spans="1:15" ht="15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</row>
    <row r="831" spans="1:15" ht="15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</row>
    <row r="832" spans="1:15" ht="15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</row>
    <row r="833" spans="1:15" ht="15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</row>
    <row r="834" spans="1:15" ht="15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</row>
    <row r="835" spans="1:15" ht="15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</row>
    <row r="836" spans="1:15" ht="15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</row>
    <row r="837" spans="1:15" ht="15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</row>
    <row r="838" spans="1:15" ht="15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</row>
    <row r="839" spans="1:15" ht="15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</row>
    <row r="840" spans="1:15" ht="15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</row>
    <row r="841" spans="1:15" ht="15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</row>
    <row r="842" spans="1:15" ht="15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</row>
    <row r="843" spans="1:15" ht="15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</row>
    <row r="844" spans="1:15" ht="15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</row>
    <row r="845" spans="1:15" ht="1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</row>
    <row r="846" spans="1:15" ht="15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</row>
    <row r="847" spans="1:15" ht="15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</row>
    <row r="848" spans="1:15" ht="15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</row>
    <row r="849" spans="1:15" ht="15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</row>
    <row r="850" spans="1:15" ht="15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</row>
    <row r="851" spans="1:15" ht="1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</row>
    <row r="852" spans="1:15" ht="15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</row>
    <row r="853" spans="1:15" ht="15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</row>
    <row r="854" spans="1:15" ht="15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</row>
    <row r="855" spans="1:15" ht="15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</row>
    <row r="856" spans="1:15" ht="15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</row>
    <row r="857" spans="1:15" ht="15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</row>
    <row r="858" spans="1:15" ht="15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</row>
    <row r="859" spans="1:15" ht="15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</row>
    <row r="860" spans="1:15" ht="15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</row>
    <row r="861" spans="1:15" ht="15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</row>
    <row r="862" spans="1:15" ht="1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</row>
    <row r="863" spans="1:15" ht="15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</row>
    <row r="864" spans="1:15" ht="15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</row>
    <row r="865" spans="1:15" ht="15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</row>
    <row r="866" spans="1:15" ht="15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</row>
    <row r="867" spans="1:15" ht="15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</row>
    <row r="868" spans="1:15" ht="15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</row>
    <row r="869" spans="1:15" ht="15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</row>
    <row r="870" spans="1:15" ht="15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</row>
    <row r="871" spans="1:15" ht="15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</row>
    <row r="872" spans="1:15" ht="15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</row>
    <row r="873" spans="1:15" ht="15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</row>
    <row r="874" spans="1:15" ht="15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</row>
    <row r="875" spans="1:15" ht="15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</row>
    <row r="876" spans="1:15" ht="15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</row>
    <row r="877" spans="1:15" ht="15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</row>
    <row r="878" spans="1:15" ht="15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</row>
    <row r="879" spans="1:15" ht="15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</row>
    <row r="880" spans="1:15" ht="15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</row>
    <row r="881" spans="1:15" ht="15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</row>
    <row r="882" spans="1:15" ht="1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</row>
    <row r="883" spans="1:15" ht="15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</row>
    <row r="884" spans="1:15" ht="15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</row>
    <row r="885" spans="1:15" ht="1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</row>
    <row r="886" spans="1:15" ht="15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</row>
    <row r="887" spans="1:15" ht="15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</row>
    <row r="888" spans="1:15" ht="15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</row>
    <row r="889" spans="1:15" ht="15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</row>
    <row r="890" spans="1:15" ht="15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</row>
    <row r="891" spans="1:15" ht="15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</row>
    <row r="892" spans="1:15" ht="15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</row>
    <row r="893" spans="1:15" ht="15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</row>
    <row r="894" spans="1:15" ht="15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</row>
    <row r="895" spans="1:15" ht="15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</row>
    <row r="896" spans="1:15" ht="15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</row>
    <row r="897" spans="1:15" ht="15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</row>
    <row r="898" spans="1:15" ht="15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</row>
    <row r="899" spans="1:15" ht="15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</row>
    <row r="900" spans="1:15" ht="15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</row>
    <row r="901" spans="1:15" ht="15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</row>
    <row r="902" spans="1:15" ht="15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</row>
    <row r="903" spans="1:15" ht="15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</row>
    <row r="904" spans="1:15" ht="15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</row>
    <row r="905" spans="1:15" ht="15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</row>
    <row r="906" spans="1:15" ht="15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</row>
    <row r="907" spans="1:15" ht="15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</row>
    <row r="908" spans="1:15" ht="15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</row>
    <row r="909" spans="1:15" ht="15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</row>
    <row r="910" spans="1:15" ht="15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</row>
    <row r="911" spans="1:15" ht="15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</row>
    <row r="912" spans="1:15" ht="15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</row>
    <row r="913" spans="1:15" ht="15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</row>
    <row r="914" spans="1:15" ht="15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</row>
    <row r="915" spans="1:15" ht="15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</row>
    <row r="916" spans="1:15" ht="15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</row>
    <row r="917" spans="1:15" ht="15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</row>
    <row r="918" spans="1:15" ht="15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</row>
    <row r="919" spans="1:15" ht="15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</row>
    <row r="920" spans="1:15" ht="15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</row>
    <row r="921" spans="1:15" ht="15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</row>
    <row r="922" spans="1:15" ht="15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</row>
    <row r="923" spans="1:15" ht="15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</row>
    <row r="924" spans="1:15" ht="15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</row>
    <row r="925" spans="1:15" ht="15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</row>
    <row r="926" spans="1:15" ht="15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</row>
    <row r="927" spans="1:15" ht="15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</row>
    <row r="928" spans="1:15" ht="15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</row>
    <row r="929" spans="1:15" ht="15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</row>
    <row r="930" spans="1:15" ht="15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</row>
    <row r="931" spans="1:15" ht="15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</row>
    <row r="932" spans="1:15" ht="15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</row>
    <row r="933" spans="1:15" ht="15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</row>
    <row r="934" spans="1:15" ht="15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</row>
    <row r="935" spans="1:15" ht="15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</row>
    <row r="936" spans="1:15" ht="15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</row>
    <row r="937" spans="1:15" ht="15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</row>
    <row r="938" spans="1:15" ht="15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</row>
    <row r="939" spans="1:15" ht="15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</row>
    <row r="940" spans="1:15" ht="15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</row>
    <row r="941" spans="1:15" ht="15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</row>
    <row r="942" spans="1:15" ht="15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</row>
    <row r="943" spans="1:15" ht="15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</row>
    <row r="944" spans="1:15" ht="15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</row>
    <row r="945" spans="1:15" ht="1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</row>
    <row r="946" spans="1:15" ht="15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</row>
    <row r="947" spans="1:15" ht="15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</row>
    <row r="948" spans="1:15" ht="15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</row>
    <row r="949" spans="1:15" ht="15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</row>
    <row r="950" spans="1:15" ht="15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</row>
    <row r="951" spans="1:15" ht="15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</row>
    <row r="952" spans="1:15" ht="15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</row>
    <row r="953" spans="1:15" ht="15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</row>
    <row r="954" spans="1:15" ht="15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</row>
    <row r="955" spans="1:15" ht="1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</row>
    <row r="956" spans="1:15" ht="15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</row>
    <row r="957" spans="1:15" ht="15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</row>
    <row r="958" spans="1:15" ht="15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</row>
    <row r="959" spans="1:15" ht="1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</row>
    <row r="960" spans="1:15" ht="1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</row>
    <row r="961" spans="1:15" ht="15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</row>
    <row r="962" spans="1:15" ht="15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</row>
    <row r="963" spans="1:15" ht="15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</row>
    <row r="964" spans="1:15" ht="15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</row>
    <row r="965" spans="1:15" ht="15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</row>
    <row r="966" spans="1:15" ht="15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</row>
    <row r="967" spans="1:15" ht="15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</row>
    <row r="968" spans="1:15" ht="15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</row>
    <row r="969" spans="1:15" ht="15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</row>
    <row r="970" spans="1:15" ht="15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</row>
    <row r="971" spans="1:15" ht="15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</row>
    <row r="972" spans="1:15" ht="15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</row>
    <row r="973" spans="1:15" ht="15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</row>
    <row r="974" spans="1:15" ht="15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</row>
    <row r="975" spans="1:15" ht="15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</row>
    <row r="976" spans="1:15" ht="15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</row>
    <row r="977" spans="1:15" ht="15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</row>
    <row r="978" spans="1:15" ht="15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</row>
    <row r="979" spans="1:15" ht="15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</row>
    <row r="980" spans="1:15" ht="15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</row>
    <row r="981" spans="1:15" ht="15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</row>
    <row r="982" spans="1:15" ht="15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</row>
    <row r="983" spans="1:15" ht="15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</row>
    <row r="984" spans="1:15" ht="15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</row>
    <row r="985" spans="1:15" ht="15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</row>
    <row r="986" spans="1:15" ht="15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</row>
    <row r="987" spans="1:15" ht="15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</row>
    <row r="988" spans="1:15" ht="15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</row>
    <row r="989" spans="1:15" ht="15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</row>
    <row r="990" spans="1:15" ht="15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</row>
    <row r="991" spans="1:15" ht="15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</row>
    <row r="992" spans="1:15" ht="15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</row>
    <row r="993" spans="1:15" ht="15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</row>
    <row r="994" spans="1:15" ht="15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</row>
    <row r="995" spans="1:15" ht="15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</row>
    <row r="996" spans="1:15" ht="15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</row>
    <row r="997" spans="1:15" ht="15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</row>
    <row r="998" spans="1:15" ht="15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</row>
    <row r="999" spans="1:15" ht="15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</row>
    <row r="1000" spans="1:15" ht="15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</row>
    <row r="1001" spans="1:15" ht="15">
      <c r="A1001" s="101"/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</row>
    <row r="1002" spans="1:15" ht="15">
      <c r="A1002" s="101"/>
      <c r="B1002" s="101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</row>
    <row r="1003" spans="1:15" ht="15">
      <c r="A1003" s="101"/>
      <c r="B1003" s="101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</row>
    <row r="1004" spans="1:15" ht="15">
      <c r="A1004" s="101"/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</row>
    <row r="1005" spans="1:15" ht="15">
      <c r="A1005" s="101"/>
      <c r="B1005" s="101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</row>
    <row r="1006" spans="1:15" ht="15">
      <c r="A1006" s="101"/>
      <c r="B1006" s="101"/>
      <c r="C1006" s="101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</row>
    <row r="1007" spans="1:15" ht="15">
      <c r="A1007" s="101"/>
      <c r="B1007" s="101"/>
      <c r="C1007" s="101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</row>
    <row r="1008" spans="1:15" ht="15">
      <c r="A1008" s="101"/>
      <c r="B1008" s="101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</row>
    <row r="1009" spans="1:15" ht="15">
      <c r="A1009" s="101"/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</row>
    <row r="1010" spans="1:15" ht="15">
      <c r="A1010" s="101"/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</row>
    <row r="1011" spans="1:15" ht="15">
      <c r="A1011" s="101"/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</row>
    <row r="1012" spans="1:15" ht="15">
      <c r="A1012" s="101"/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</row>
    <row r="1013" spans="1:15" ht="15">
      <c r="A1013" s="101"/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</row>
    <row r="1014" spans="1:15" ht="15">
      <c r="A1014" s="101"/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</row>
    <row r="1015" spans="1:15" ht="15">
      <c r="A1015" s="101"/>
      <c r="B1015" s="101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</row>
    <row r="1016" spans="1:15" ht="15">
      <c r="A1016" s="101"/>
      <c r="B1016" s="101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</row>
    <row r="1017" spans="1:15" ht="15">
      <c r="A1017" s="101"/>
      <c r="B1017" s="101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</row>
    <row r="1018" spans="1:15" ht="15">
      <c r="A1018" s="101"/>
      <c r="B1018" s="101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</row>
    <row r="1019" spans="1:15" ht="15">
      <c r="A1019" s="101"/>
      <c r="B1019" s="101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</row>
    <row r="1020" spans="1:15" ht="15">
      <c r="A1020" s="101"/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</row>
    <row r="1021" spans="1:15" ht="15">
      <c r="A1021" s="101"/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</row>
    <row r="1022" spans="1:15" ht="15">
      <c r="A1022" s="101"/>
      <c r="B1022" s="101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</row>
    <row r="1023" spans="1:15" ht="15">
      <c r="A1023" s="101"/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</row>
    <row r="1024" spans="1:15" ht="15">
      <c r="A1024" s="101"/>
      <c r="B1024" s="101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</row>
    <row r="1025" spans="1:15" ht="15">
      <c r="A1025" s="101"/>
      <c r="B1025" s="101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</row>
    <row r="1026" spans="1:15" ht="15">
      <c r="A1026" s="101"/>
      <c r="B1026" s="101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</row>
    <row r="1027" spans="1:15" ht="15">
      <c r="A1027" s="101"/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</row>
    <row r="1028" spans="1:15" ht="15">
      <c r="A1028" s="101"/>
      <c r="B1028" s="101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</row>
    <row r="1029" spans="1:15" ht="15">
      <c r="A1029" s="101"/>
      <c r="B1029" s="101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</row>
    <row r="1030" spans="1:15" ht="15">
      <c r="A1030" s="101"/>
      <c r="B1030" s="101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</row>
    <row r="1031" spans="1:15" ht="15">
      <c r="A1031" s="101"/>
      <c r="B1031" s="101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</row>
    <row r="1032" spans="1:15" ht="15">
      <c r="A1032" s="101"/>
      <c r="B1032" s="101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</row>
    <row r="1033" spans="1:15" ht="15">
      <c r="A1033" s="101"/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</row>
    <row r="1034" spans="1:15" ht="15">
      <c r="A1034" s="101"/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</row>
    <row r="1035" spans="1:15" ht="15">
      <c r="A1035" s="101"/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</row>
    <row r="1036" spans="1:15" ht="15">
      <c r="A1036" s="101"/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</row>
    <row r="1037" spans="1:15" ht="15">
      <c r="A1037" s="101"/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</row>
    <row r="1038" spans="1:15" ht="15">
      <c r="A1038" s="101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</row>
    <row r="1039" spans="1:15" ht="15">
      <c r="A1039" s="101"/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</row>
    <row r="1040" spans="1:15" ht="15">
      <c r="A1040" s="101"/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</row>
    <row r="1041" spans="1:15" ht="15">
      <c r="A1041" s="101"/>
      <c r="B1041" s="101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</row>
    <row r="1042" spans="1:15" ht="15">
      <c r="A1042" s="101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</row>
    <row r="1043" spans="1:15" ht="15">
      <c r="A1043" s="101"/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</row>
    <row r="1044" spans="1:15" ht="15">
      <c r="A1044" s="101"/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</row>
    <row r="1045" spans="1:15" ht="15">
      <c r="A1045" s="101"/>
      <c r="B1045" s="101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</row>
    <row r="1046" spans="1:15" ht="15">
      <c r="A1046" s="101"/>
      <c r="B1046" s="101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</row>
    <row r="1047" spans="1:15" ht="15">
      <c r="A1047" s="101"/>
      <c r="B1047" s="101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</row>
    <row r="1048" spans="1:15" ht="15">
      <c r="A1048" s="101"/>
      <c r="B1048" s="101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</row>
    <row r="1049" spans="1:15" ht="15">
      <c r="A1049" s="101"/>
      <c r="B1049" s="101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</row>
    <row r="1050" spans="1:15" ht="15">
      <c r="A1050" s="101"/>
      <c r="B1050" s="101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</row>
    <row r="1051" spans="1:15" ht="15">
      <c r="A1051" s="101"/>
      <c r="B1051" s="101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</row>
    <row r="1052" spans="1:15" ht="15">
      <c r="A1052" s="101"/>
      <c r="B1052" s="101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</row>
    <row r="1053" spans="1:15" ht="15">
      <c r="A1053" s="101"/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</row>
    <row r="1054" spans="1:15" ht="15">
      <c r="A1054" s="101"/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</row>
    <row r="1055" spans="1:15" ht="15">
      <c r="A1055" s="101"/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</row>
    <row r="1056" spans="1:15" ht="15">
      <c r="A1056" s="101"/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</row>
    <row r="1057" spans="1:15" ht="15">
      <c r="A1057" s="101"/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</row>
    <row r="1058" spans="1:15" ht="15">
      <c r="A1058" s="101"/>
      <c r="B1058" s="101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</row>
    <row r="1059" spans="1:15" ht="15">
      <c r="A1059" s="101"/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</row>
    <row r="1060" spans="1:15" ht="15">
      <c r="A1060" s="101"/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</row>
    <row r="1061" spans="1:15" ht="15">
      <c r="A1061" s="101"/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</row>
    <row r="1062" spans="1:15" ht="15">
      <c r="A1062" s="101"/>
      <c r="B1062" s="101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</row>
    <row r="1063" spans="1:15" ht="15">
      <c r="A1063" s="101"/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</row>
    <row r="1064" spans="1:15" ht="15">
      <c r="A1064" s="101"/>
      <c r="B1064" s="101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</row>
    <row r="1065" spans="1:15" ht="15">
      <c r="A1065" s="101"/>
      <c r="B1065" s="101"/>
      <c r="C1065" s="101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</row>
    <row r="1066" spans="1:15" ht="15">
      <c r="A1066" s="101"/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</row>
    <row r="1067" spans="1:15" ht="15">
      <c r="A1067" s="101"/>
      <c r="B1067" s="101"/>
      <c r="C1067" s="101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 s="101"/>
      <c r="O1067" s="101"/>
    </row>
    <row r="1068" spans="1:15" ht="15">
      <c r="A1068" s="101"/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</row>
    <row r="1069" spans="1:15" ht="15">
      <c r="A1069" s="101"/>
      <c r="B1069" s="101"/>
      <c r="C1069" s="101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 s="101"/>
      <c r="O1069" s="101"/>
    </row>
  </sheetData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Gross Plant</vt:lpstr>
      <vt:lpstr>Reserve</vt:lpstr>
      <vt:lpstr>Net Plant</vt:lpstr>
      <vt:lpstr>Capital Spending</vt:lpstr>
      <vt:lpstr>2016 Capital Budget</vt:lpstr>
      <vt:lpstr>'Capital Spending'!Print_Area</vt:lpstr>
      <vt:lpstr>'Gross Plant'!Print_Titles</vt:lpstr>
      <vt:lpstr>'Net Plant'!Print_Titles</vt:lpstr>
      <vt:lpstr>Reserve!Print_Titles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wmatthew</dc:creator>
  <cp:lastModifiedBy>Eric  Wilen</cp:lastModifiedBy>
  <cp:lastPrinted>2015-12-03T15:24:22Z</cp:lastPrinted>
  <dcterms:created xsi:type="dcterms:W3CDTF">2009-08-26T21:01:23Z</dcterms:created>
  <dcterms:modified xsi:type="dcterms:W3CDTF">2015-12-03T15:24:24Z</dcterms:modified>
</cp:coreProperties>
</file>