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255" tabRatio="759" firstSheet="1" activeTab="5"/>
  </bookViews>
  <sheets>
    <sheet name="KY FY08 Monthly" sheetId="2" state="hidden" r:id="rId1"/>
    <sheet name="Comparison 2011" sheetId="8" r:id="rId2"/>
    <sheet name="Comparison 2012" sheetId="9" r:id="rId3"/>
    <sheet name="Comparison 2013" sheetId="10" r:id="rId4"/>
    <sheet name="Comparison 2014" sheetId="13" r:id="rId5"/>
    <sheet name="Comparison 2015" sheetId="14" r:id="rId6"/>
    <sheet name="FINREP Pull" sheetId="3" state="hidden" r:id="rId7"/>
  </sheets>
  <definedNames>
    <definedName name="csDesignMode">1</definedName>
  </definedNames>
  <calcPr calcId="145621" iterate="1"/>
</workbook>
</file>

<file path=xl/calcChain.xml><?xml version="1.0" encoding="utf-8"?>
<calcChain xmlns="http://schemas.openxmlformats.org/spreadsheetml/2006/main">
  <c r="H38" i="10" l="1"/>
  <c r="G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38" i="10" s="1"/>
  <c r="I15" i="10"/>
  <c r="I14" i="10"/>
  <c r="H38" i="13"/>
  <c r="G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H38" i="14"/>
  <c r="G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38" i="13" l="1"/>
  <c r="I38" i="14"/>
  <c r="M38" i="9" l="1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L38" i="9"/>
  <c r="L36" i="9"/>
  <c r="L34" i="9"/>
  <c r="L32" i="9"/>
  <c r="L30" i="9"/>
  <c r="L28" i="9"/>
  <c r="L26" i="9"/>
  <c r="L24" i="9"/>
  <c r="L22" i="9"/>
  <c r="L20" i="9"/>
  <c r="L18" i="9"/>
  <c r="L16" i="9"/>
  <c r="L14" i="9"/>
  <c r="K14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L36" i="14" l="1"/>
  <c r="E37" i="14"/>
  <c r="M37" i="14" s="1"/>
  <c r="K37" i="14"/>
  <c r="E36" i="14"/>
  <c r="M36" i="14" s="1"/>
  <c r="K36" i="14"/>
  <c r="L34" i="14"/>
  <c r="E35" i="14"/>
  <c r="M35" i="14" s="1"/>
  <c r="K35" i="14"/>
  <c r="E34" i="14"/>
  <c r="M34" i="14" s="1"/>
  <c r="K34" i="14"/>
  <c r="L32" i="14"/>
  <c r="E33" i="14"/>
  <c r="M33" i="14" s="1"/>
  <c r="K33" i="14"/>
  <c r="E32" i="14"/>
  <c r="M32" i="14" s="1"/>
  <c r="K32" i="14"/>
  <c r="L30" i="14"/>
  <c r="K31" i="14"/>
  <c r="E31" i="14"/>
  <c r="M31" i="14" s="1"/>
  <c r="K30" i="14"/>
  <c r="E30" i="14"/>
  <c r="M30" i="14"/>
  <c r="L28" i="14"/>
  <c r="K29" i="14"/>
  <c r="E29" i="14"/>
  <c r="M29" i="14"/>
  <c r="K28" i="14"/>
  <c r="E28" i="14"/>
  <c r="M28" i="14"/>
  <c r="L26" i="14"/>
  <c r="K27" i="14"/>
  <c r="E27" i="14"/>
  <c r="M27" i="14" s="1"/>
  <c r="K26" i="14"/>
  <c r="E26" i="14"/>
  <c r="M26" i="14" s="1"/>
  <c r="L24" i="14"/>
  <c r="K25" i="14"/>
  <c r="E25" i="14"/>
  <c r="M25" i="14" s="1"/>
  <c r="K24" i="14"/>
  <c r="E24" i="14"/>
  <c r="M24" i="14" s="1"/>
  <c r="L22" i="14"/>
  <c r="E23" i="14"/>
  <c r="M23" i="14" s="1"/>
  <c r="K23" i="14"/>
  <c r="K22" i="14"/>
  <c r="E22" i="14"/>
  <c r="M22" i="14" s="1"/>
  <c r="L20" i="14"/>
  <c r="E21" i="14"/>
  <c r="M21" i="14" s="1"/>
  <c r="K21" i="14"/>
  <c r="E20" i="14"/>
  <c r="M20" i="14" s="1"/>
  <c r="K20" i="14"/>
  <c r="L18" i="14"/>
  <c r="E19" i="14"/>
  <c r="M19" i="14" s="1"/>
  <c r="K19" i="14"/>
  <c r="E18" i="14"/>
  <c r="M18" i="14" s="1"/>
  <c r="K18" i="14"/>
  <c r="L16" i="14"/>
  <c r="E17" i="14"/>
  <c r="M17" i="14" s="1"/>
  <c r="K17" i="14"/>
  <c r="E16" i="14"/>
  <c r="M16" i="14" s="1"/>
  <c r="K16" i="14"/>
  <c r="L14" i="14"/>
  <c r="D38" i="14"/>
  <c r="L38" i="14" s="1"/>
  <c r="E15" i="14"/>
  <c r="M15" i="14" s="1"/>
  <c r="K15" i="14"/>
  <c r="C38" i="14"/>
  <c r="K38" i="14" s="1"/>
  <c r="E14" i="14"/>
  <c r="K14" i="14"/>
  <c r="L36" i="13"/>
  <c r="K37" i="13"/>
  <c r="E37" i="13"/>
  <c r="M37" i="13" s="1"/>
  <c r="K36" i="13"/>
  <c r="E36" i="13"/>
  <c r="M36" i="13"/>
  <c r="L34" i="13"/>
  <c r="K35" i="13"/>
  <c r="E35" i="13"/>
  <c r="M35" i="13" s="1"/>
  <c r="K34" i="13"/>
  <c r="E34" i="13"/>
  <c r="M34" i="13" s="1"/>
  <c r="L32" i="13"/>
  <c r="K33" i="13"/>
  <c r="E33" i="13"/>
  <c r="M33" i="13" s="1"/>
  <c r="K32" i="13"/>
  <c r="E32" i="13"/>
  <c r="M32" i="13" s="1"/>
  <c r="L30" i="13"/>
  <c r="K31" i="13"/>
  <c r="E31" i="13"/>
  <c r="M31" i="13" s="1"/>
  <c r="E30" i="13"/>
  <c r="K30" i="13"/>
  <c r="M30" i="13"/>
  <c r="L28" i="13"/>
  <c r="E29" i="13"/>
  <c r="K29" i="13"/>
  <c r="M29" i="13"/>
  <c r="E28" i="13"/>
  <c r="M28" i="13" s="1"/>
  <c r="K28" i="13"/>
  <c r="L26" i="13"/>
  <c r="E27" i="13"/>
  <c r="M27" i="13" s="1"/>
  <c r="K27" i="13"/>
  <c r="E26" i="13"/>
  <c r="M26" i="13" s="1"/>
  <c r="K26" i="13"/>
  <c r="L24" i="13"/>
  <c r="E25" i="13"/>
  <c r="M25" i="13" s="1"/>
  <c r="K25" i="13"/>
  <c r="E24" i="13"/>
  <c r="M24" i="13" s="1"/>
  <c r="K24" i="13"/>
  <c r="L22" i="13"/>
  <c r="K23" i="13"/>
  <c r="E23" i="13"/>
  <c r="M23" i="13"/>
  <c r="K22" i="13"/>
  <c r="E22" i="13"/>
  <c r="M22" i="13"/>
  <c r="L20" i="13"/>
  <c r="K21" i="13"/>
  <c r="E21" i="13"/>
  <c r="M21" i="13"/>
  <c r="K20" i="13"/>
  <c r="E20" i="13"/>
  <c r="M20" i="13" s="1"/>
  <c r="L18" i="13"/>
  <c r="K19" i="13"/>
  <c r="E19" i="13"/>
  <c r="M19" i="13" s="1"/>
  <c r="K18" i="13"/>
  <c r="E18" i="13"/>
  <c r="M18" i="13" s="1"/>
  <c r="L16" i="13"/>
  <c r="K17" i="13"/>
  <c r="E17" i="13"/>
  <c r="M17" i="13" s="1"/>
  <c r="K16" i="13"/>
  <c r="E16" i="13"/>
  <c r="M16" i="13" s="1"/>
  <c r="D38" i="13"/>
  <c r="L38" i="13" s="1"/>
  <c r="L14" i="13"/>
  <c r="K15" i="13"/>
  <c r="E15" i="13"/>
  <c r="M15" i="13" s="1"/>
  <c r="E14" i="13"/>
  <c r="M14" i="13" s="1"/>
  <c r="K14" i="13"/>
  <c r="C38" i="13"/>
  <c r="K38" i="13" s="1"/>
  <c r="L36" i="10"/>
  <c r="K37" i="10"/>
  <c r="E37" i="10"/>
  <c r="M37" i="10" s="1"/>
  <c r="E36" i="10"/>
  <c r="M36" i="10" s="1"/>
  <c r="K36" i="10"/>
  <c r="L34" i="10"/>
  <c r="E35" i="10"/>
  <c r="M35" i="10" s="1"/>
  <c r="K35" i="10"/>
  <c r="K34" i="10"/>
  <c r="E34" i="10"/>
  <c r="M34" i="10" s="1"/>
  <c r="L32" i="10"/>
  <c r="K33" i="10"/>
  <c r="E33" i="10"/>
  <c r="M33" i="10" s="1"/>
  <c r="K32" i="10"/>
  <c r="E32" i="10"/>
  <c r="M32" i="10" s="1"/>
  <c r="L30" i="10"/>
  <c r="K31" i="10"/>
  <c r="E31" i="10"/>
  <c r="M31" i="10" s="1"/>
  <c r="E30" i="10"/>
  <c r="M30" i="10" s="1"/>
  <c r="K30" i="10"/>
  <c r="L28" i="10"/>
  <c r="K29" i="10"/>
  <c r="E29" i="10"/>
  <c r="M29" i="10" s="1"/>
  <c r="E28" i="10"/>
  <c r="M28" i="10" s="1"/>
  <c r="K28" i="10"/>
  <c r="L26" i="10"/>
  <c r="E27" i="10"/>
  <c r="M27" i="10" s="1"/>
  <c r="K27" i="10"/>
  <c r="K26" i="10"/>
  <c r="E26" i="10"/>
  <c r="M26" i="10" s="1"/>
  <c r="L24" i="10"/>
  <c r="K25" i="10"/>
  <c r="E25" i="10"/>
  <c r="M25" i="10" s="1"/>
  <c r="K24" i="10"/>
  <c r="E24" i="10"/>
  <c r="M24" i="10" s="1"/>
  <c r="L22" i="10"/>
  <c r="K23" i="10"/>
  <c r="E23" i="10"/>
  <c r="M23" i="10" s="1"/>
  <c r="E22" i="10"/>
  <c r="M22" i="10" s="1"/>
  <c r="K22" i="10"/>
  <c r="L20" i="10"/>
  <c r="E21" i="10"/>
  <c r="M21" i="10" s="1"/>
  <c r="K21" i="10"/>
  <c r="E20" i="10"/>
  <c r="M20" i="10" s="1"/>
  <c r="K20" i="10"/>
  <c r="L18" i="10"/>
  <c r="E19" i="10"/>
  <c r="M19" i="10" s="1"/>
  <c r="K19" i="10"/>
  <c r="K18" i="10"/>
  <c r="E18" i="10"/>
  <c r="M18" i="10" s="1"/>
  <c r="L16" i="10"/>
  <c r="K17" i="10"/>
  <c r="E17" i="10"/>
  <c r="M17" i="10" s="1"/>
  <c r="K16" i="10"/>
  <c r="E16" i="10"/>
  <c r="M16" i="10" s="1"/>
  <c r="L14" i="10"/>
  <c r="D38" i="10"/>
  <c r="L38" i="10" s="1"/>
  <c r="K15" i="10"/>
  <c r="E15" i="10"/>
  <c r="M15" i="10" s="1"/>
  <c r="E14" i="10"/>
  <c r="K14" i="10"/>
  <c r="C38" i="10"/>
  <c r="K38" i="10" s="1"/>
  <c r="C33" i="3"/>
  <c r="B33" i="3"/>
  <c r="C32" i="3"/>
  <c r="D32" i="3"/>
  <c r="D34" i="3" s="1"/>
  <c r="E32" i="3"/>
  <c r="E34" i="3" s="1"/>
  <c r="F32" i="3"/>
  <c r="F34" i="3" s="1"/>
  <c r="B32" i="3"/>
  <c r="E38" i="14" l="1"/>
  <c r="M38" i="14" s="1"/>
  <c r="M14" i="14"/>
  <c r="E38" i="13"/>
  <c r="M38" i="13" s="1"/>
  <c r="M14" i="10"/>
  <c r="E38" i="10"/>
  <c r="M38" i="10" s="1"/>
  <c r="B34" i="3"/>
  <c r="C34" i="3"/>
</calcChain>
</file>

<file path=xl/sharedStrings.xml><?xml version="1.0" encoding="utf-8"?>
<sst xmlns="http://schemas.openxmlformats.org/spreadsheetml/2006/main" count="377" uniqueCount="96">
  <si>
    <t>Budget 2009</t>
  </si>
  <si>
    <t>Type</t>
  </si>
  <si>
    <t>(Multiple Items)</t>
  </si>
  <si>
    <t>Data</t>
  </si>
  <si>
    <t>Employee Type</t>
  </si>
  <si>
    <t xml:space="preserve"> KY Total</t>
  </si>
  <si>
    <t>Grade 1</t>
  </si>
  <si>
    <t>Grade 2</t>
  </si>
  <si>
    <t>Grade 3</t>
  </si>
  <si>
    <t>Grade 4</t>
  </si>
  <si>
    <t>Grade 5</t>
  </si>
  <si>
    <t>Grade 6</t>
  </si>
  <si>
    <t>Grade 7</t>
  </si>
  <si>
    <t>Overtime - KY</t>
  </si>
  <si>
    <t>Overtime - Monthly</t>
  </si>
  <si>
    <t>Standby - Monthly</t>
  </si>
  <si>
    <t>Union</t>
  </si>
  <si>
    <t>Grand Total</t>
  </si>
  <si>
    <t>Hourly</t>
  </si>
  <si>
    <t>Salary</t>
  </si>
  <si>
    <t>Overtime</t>
  </si>
  <si>
    <t>Budget 2008</t>
  </si>
  <si>
    <t xml:space="preserve"> KY Oct 2008</t>
  </si>
  <si>
    <t xml:space="preserve"> KY Nov 2008</t>
  </si>
  <si>
    <t xml:space="preserve"> KY Dec 2008</t>
  </si>
  <si>
    <t xml:space="preserve"> KY Jan 2008</t>
  </si>
  <si>
    <t xml:space="preserve"> KY Feb 2008</t>
  </si>
  <si>
    <t xml:space="preserve"> KY Mar 2008</t>
  </si>
  <si>
    <t xml:space="preserve"> KY Apr 2008</t>
  </si>
  <si>
    <t xml:space="preserve"> KY May 2008</t>
  </si>
  <si>
    <t xml:space="preserve"> KY Jun 2008</t>
  </si>
  <si>
    <t xml:space="preserve"> KY Jul 2008</t>
  </si>
  <si>
    <t xml:space="preserve"> KY Aug 2008</t>
  </si>
  <si>
    <t xml:space="preserve"> KY Sep 2008</t>
  </si>
  <si>
    <t>Operation &amp; Maintenance Expenses</t>
  </si>
  <si>
    <t>Atmos Energy Corporation</t>
  </si>
  <si>
    <t>Cost Center</t>
  </si>
  <si>
    <t>View</t>
  </si>
  <si>
    <t>Company</t>
  </si>
  <si>
    <t>Total Year</t>
  </si>
  <si>
    <t>Kentucky Division - 009DIV</t>
  </si>
  <si>
    <t>0</t>
  </si>
  <si>
    <t>Numbers on this row would go into excel row 30 on tab G.2</t>
  </si>
  <si>
    <t>Numbers on this row would go into excel row 36 on tab G.2</t>
  </si>
  <si>
    <t>Payroll Taxes</t>
  </si>
  <si>
    <t>Numbers on this row would go into excel row 43 on tab G.2</t>
  </si>
  <si>
    <t xml:space="preserve">               Non-project Labor - 01000</t>
  </si>
  <si>
    <t xml:space="preserve">               Capital Labor - 01001</t>
  </si>
  <si>
    <t xml:space="preserve">               Capital Labor Contra - 01002</t>
  </si>
  <si>
    <t xml:space="preserve">               O&amp;M Project Labor and Contra - 01006</t>
  </si>
  <si>
    <t xml:space="preserve">               Expense Labor Accrual - 01008</t>
  </si>
  <si>
    <t xml:space="preserve">               Capital Labor Transfer In - 01011</t>
  </si>
  <si>
    <t xml:space="preserve">               Capital Labor Transfer Out - 01012</t>
  </si>
  <si>
    <t xml:space="preserve">               Expense Labor Transfer In - 01013</t>
  </si>
  <si>
    <t xml:space="preserve">               Expense Labor Transfer Out - 01014</t>
  </si>
  <si>
    <t xml:space="preserve">                    Labor</t>
  </si>
  <si>
    <t xml:space="preserve">               Other Benefits Load - 01200</t>
  </si>
  <si>
    <t xml:space="preserve">               Pension Benefits Load - 01202</t>
  </si>
  <si>
    <t xml:space="preserve">               OPEB Benefits Load - 01203</t>
  </si>
  <si>
    <t xml:space="preserve">               Other Benefits Projects - 01290</t>
  </si>
  <si>
    <t xml:space="preserve">                    Benefits</t>
  </si>
  <si>
    <t>Budget 2010</t>
  </si>
  <si>
    <t>Budget 2012</t>
  </si>
  <si>
    <t>Budget 2011</t>
  </si>
  <si>
    <t>Total FINREP</t>
  </si>
  <si>
    <t>Difference</t>
  </si>
  <si>
    <r>
      <t xml:space="preserve">Monthly Payroll Variance Analysis - </t>
    </r>
    <r>
      <rPr>
        <sz val="10"/>
        <color indexed="10"/>
        <rFont val="Arial"/>
        <family val="2"/>
      </rPr>
      <t>SA 009DIV</t>
    </r>
  </si>
  <si>
    <t xml:space="preserve">Data: _____  Base Period  _____  Forecasted Period </t>
  </si>
  <si>
    <t>Schedule 33</t>
  </si>
  <si>
    <t xml:space="preserve">Type of Filing: _____ Original _____ Updated _____ Revised  </t>
  </si>
  <si>
    <t>Page 1 of 1</t>
  </si>
  <si>
    <t>Workpaper Reference No(s).: _____________________</t>
  </si>
  <si>
    <t>Witness Responsible</t>
  </si>
  <si>
    <t>Employee</t>
  </si>
  <si>
    <t>Monthly Budget</t>
  </si>
  <si>
    <t>Monthly Actual</t>
  </si>
  <si>
    <t>Variance Percent</t>
  </si>
  <si>
    <t>Date</t>
  </si>
  <si>
    <t>Group</t>
  </si>
  <si>
    <t>Reg.</t>
  </si>
  <si>
    <t>OT</t>
  </si>
  <si>
    <t>Total</t>
  </si>
  <si>
    <t>Salaried</t>
  </si>
  <si>
    <t>*Note: there are not any Management Committee members in Service Area 009DIV, so there is no employee group breakout for "executive".</t>
  </si>
  <si>
    <t>As of September 30, 2011</t>
  </si>
  <si>
    <t>As of September 30, 2012</t>
  </si>
  <si>
    <t>FY 2012</t>
  </si>
  <si>
    <t>FY 2011</t>
  </si>
  <si>
    <t>Waller</t>
  </si>
  <si>
    <t>Case No. 2015-00343</t>
  </si>
  <si>
    <t>As of September 30, 2015</t>
  </si>
  <si>
    <t>As of September 30, 2013</t>
  </si>
  <si>
    <t>FY 2013</t>
  </si>
  <si>
    <t>FY 2014</t>
  </si>
  <si>
    <t>As of September 30, 2014</t>
  </si>
  <si>
    <t>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</si>
</sst>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7" fontId="16" fillId="0" borderId="0"/>
    <xf numFmtId="40" fontId="17" fillId="5" borderId="0">
      <alignment horizontal="right"/>
    </xf>
    <xf numFmtId="0" fontId="18" fillId="6" borderId="0">
      <alignment horizontal="center"/>
    </xf>
    <xf numFmtId="0" fontId="19" fillId="5" borderId="15"/>
    <xf numFmtId="0" fontId="20" fillId="0" borderId="0" applyBorder="0">
      <alignment horizontal="centerContinuous"/>
    </xf>
    <xf numFmtId="0" fontId="21" fillId="0" borderId="0" applyBorder="0">
      <alignment horizontal="centerContinuous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5" applyFont="1"/>
    <xf numFmtId="0" fontId="6" fillId="0" borderId="0" xfId="4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164" fontId="7" fillId="0" borderId="2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7" fillId="0" borderId="7" xfId="0" applyFont="1" applyBorder="1"/>
    <xf numFmtId="164" fontId="7" fillId="0" borderId="7" xfId="0" applyNumberFormat="1" applyFont="1" applyBorder="1"/>
    <xf numFmtId="164" fontId="7" fillId="0" borderId="0" xfId="0" applyNumberFormat="1" applyFont="1"/>
    <xf numFmtId="164" fontId="7" fillId="0" borderId="8" xfId="0" applyNumberFormat="1" applyFont="1" applyBorder="1"/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7" fillId="0" borderId="0" xfId="5" applyFont="1"/>
    <xf numFmtId="164" fontId="6" fillId="0" borderId="0" xfId="4" applyNumberFormat="1" applyFont="1"/>
    <xf numFmtId="0" fontId="7" fillId="0" borderId="0" xfId="6" applyAlignment="1">
      <alignment horizontal="centerContinuous"/>
    </xf>
    <xf numFmtId="0" fontId="7" fillId="0" borderId="0" xfId="6" quotePrefix="1"/>
    <xf numFmtId="0" fontId="8" fillId="0" borderId="0" xfId="6" quotePrefix="1" applyFont="1" applyAlignment="1">
      <alignment horizontal="centerContinuous"/>
    </xf>
    <xf numFmtId="43" fontId="7" fillId="0" borderId="0" xfId="1" quotePrefix="1" applyFont="1"/>
    <xf numFmtId="0" fontId="9" fillId="0" borderId="0" xfId="6" quotePrefix="1" applyFont="1" applyAlignment="1">
      <alignment horizontal="centerContinuous"/>
    </xf>
    <xf numFmtId="0" fontId="9" fillId="0" borderId="0" xfId="6" applyFont="1" applyAlignment="1">
      <alignment horizontal="centerContinuous"/>
    </xf>
    <xf numFmtId="0" fontId="10" fillId="0" borderId="0" xfId="6" applyFont="1" applyAlignment="1">
      <alignment horizontal="centerContinuous"/>
    </xf>
    <xf numFmtId="0" fontId="10" fillId="0" borderId="0" xfId="6" applyFont="1"/>
    <xf numFmtId="0" fontId="11" fillId="3" borderId="0" xfId="6" quotePrefix="1" applyFont="1" applyFill="1" applyAlignment="1">
      <alignment horizontal="centerContinuous"/>
    </xf>
    <xf numFmtId="0" fontId="4" fillId="3" borderId="0" xfId="6" applyFont="1" applyFill="1" applyAlignment="1">
      <alignment horizontal="centerContinuous"/>
    </xf>
    <xf numFmtId="0" fontId="7" fillId="3" borderId="0" xfId="6" applyFill="1" applyAlignment="1">
      <alignment horizontal="centerContinuous"/>
    </xf>
    <xf numFmtId="0" fontId="7" fillId="0" borderId="0" xfId="6"/>
    <xf numFmtId="0" fontId="7" fillId="4" borderId="12" xfId="6" applyFont="1" applyFill="1" applyBorder="1"/>
    <xf numFmtId="164" fontId="12" fillId="4" borderId="12" xfId="1" quotePrefix="1" applyNumberFormat="1" applyFont="1" applyFill="1" applyBorder="1" applyAlignment="1">
      <alignment horizontal="center"/>
    </xf>
    <xf numFmtId="0" fontId="7" fillId="0" borderId="0" xfId="6" applyFont="1"/>
    <xf numFmtId="0" fontId="7" fillId="4" borderId="12" xfId="6" applyFill="1" applyBorder="1"/>
    <xf numFmtId="164" fontId="13" fillId="4" borderId="12" xfId="1" quotePrefix="1" applyNumberFormat="1" applyFont="1" applyFill="1" applyBorder="1" applyAlignment="1">
      <alignment horizontal="center"/>
    </xf>
    <xf numFmtId="0" fontId="7" fillId="0" borderId="12" xfId="6" quotePrefix="1" applyBorder="1"/>
    <xf numFmtId="38" fontId="7" fillId="0" borderId="12" xfId="1" applyNumberFormat="1" applyFont="1" applyBorder="1"/>
    <xf numFmtId="38" fontId="7" fillId="0" borderId="12" xfId="1" quotePrefix="1" applyNumberFormat="1" applyFont="1" applyBorder="1"/>
    <xf numFmtId="0" fontId="4" fillId="2" borderId="12" xfId="6" quotePrefix="1" applyFont="1" applyFill="1" applyBorder="1"/>
    <xf numFmtId="38" fontId="4" fillId="2" borderId="12" xfId="1" quotePrefix="1" applyNumberFormat="1" applyFont="1" applyFill="1" applyBorder="1"/>
    <xf numFmtId="0" fontId="4" fillId="2" borderId="0" xfId="6" quotePrefix="1" applyFont="1" applyFill="1" applyBorder="1"/>
    <xf numFmtId="164" fontId="4" fillId="2" borderId="0" xfId="1" applyNumberFormat="1" applyFont="1" applyFill="1"/>
    <xf numFmtId="38" fontId="0" fillId="0" borderId="0" xfId="0" applyNumberFormat="1"/>
    <xf numFmtId="165" fontId="0" fillId="0" borderId="0" xfId="3" applyNumberFormat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/>
    <xf numFmtId="164" fontId="7" fillId="0" borderId="0" xfId="2" applyNumberFormat="1"/>
    <xf numFmtId="166" fontId="7" fillId="0" borderId="0" xfId="7" applyNumberFormat="1"/>
    <xf numFmtId="16" fontId="0" fillId="0" borderId="0" xfId="0" applyNumberFormat="1"/>
    <xf numFmtId="4" fontId="0" fillId="0" borderId="0" xfId="0" applyNumberFormat="1"/>
    <xf numFmtId="164" fontId="7" fillId="7" borderId="0" xfId="2" applyNumberFormat="1" applyFill="1"/>
    <xf numFmtId="0" fontId="0" fillId="7" borderId="14" xfId="0" applyFill="1" applyBorder="1"/>
    <xf numFmtId="0" fontId="0" fillId="7" borderId="0" xfId="0" applyFill="1"/>
    <xf numFmtId="164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7" fillId="0" borderId="13" xfId="0" applyFont="1" applyBorder="1" applyAlignment="1">
      <alignment horizontal="center"/>
    </xf>
  </cellXfs>
  <cellStyles count="27">
    <cellStyle name="Comma" xfId="1" builtinId="3"/>
    <cellStyle name="Comma 2" xfId="2"/>
    <cellStyle name="Comma 2 3" xfId="26"/>
    <cellStyle name="Comma 3" xfId="15"/>
    <cellStyle name="Comma 4" xfId="23"/>
    <cellStyle name="Currency" xfId="3" builtinId="4"/>
    <cellStyle name="Currency 2" xfId="16"/>
    <cellStyle name="Currency 3" xfId="24"/>
    <cellStyle name="Normal" xfId="0" builtinId="0"/>
    <cellStyle name="Normal - Style1" xfId="8"/>
    <cellStyle name="Normal 2" xfId="17"/>
    <cellStyle name="Normal 3" xfId="19"/>
    <cellStyle name="Normal 4" xfId="14"/>
    <cellStyle name="Normal 5" xfId="20"/>
    <cellStyle name="Normal 6" xfId="21"/>
    <cellStyle name="Normal 7" xfId="22"/>
    <cellStyle name="Normal_KY 2007,2008,2009 Labor Budget" xfId="4"/>
    <cellStyle name="Normal_RATE CASE - FY06 KY Labor FINAL" xfId="5"/>
    <cellStyle name="Normal_Sheet1_1" xfId="6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 2" xfId="7"/>
    <cellStyle name="Percent 3" xfId="18"/>
    <cellStyle name="Percent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"/>
  <sheetViews>
    <sheetView workbookViewId="0">
      <pane xSplit="2" ySplit="5" topLeftCell="C6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8" defaultRowHeight="12" x14ac:dyDescent="0.2"/>
  <cols>
    <col min="1" max="1" width="16.7109375" style="2" customWidth="1"/>
    <col min="2" max="2" width="16" style="2" customWidth="1"/>
    <col min="3" max="4" width="12.28515625" style="2" customWidth="1"/>
    <col min="5" max="5" width="12.5703125" style="2" customWidth="1"/>
    <col min="6" max="6" width="12.140625" style="2" customWidth="1"/>
    <col min="7" max="8" width="12.42578125" style="2" customWidth="1"/>
    <col min="9" max="9" width="12.140625" style="2" customWidth="1"/>
    <col min="10" max="10" width="12.85546875" style="2" customWidth="1"/>
    <col min="11" max="11" width="12.140625" style="2" customWidth="1"/>
    <col min="12" max="12" width="11.5703125" style="2" customWidth="1"/>
    <col min="13" max="14" width="12.5703125" style="2" customWidth="1"/>
    <col min="15" max="15" width="12.5703125" style="2" bestFit="1" customWidth="1"/>
    <col min="16" max="16384" width="8" style="2"/>
  </cols>
  <sheetData>
    <row r="1" spans="1:15" ht="12.75" x14ac:dyDescent="0.2">
      <c r="A1" s="1" t="s">
        <v>21</v>
      </c>
    </row>
    <row r="2" spans="1:15" ht="12.75" x14ac:dyDescent="0.2">
      <c r="A2" s="3" t="s">
        <v>1</v>
      </c>
      <c r="B2" s="3" t="s">
        <v>2</v>
      </c>
    </row>
    <row r="4" spans="1:15" ht="12.75" x14ac:dyDescent="0.2">
      <c r="A4" s="4"/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/>
    </row>
    <row r="5" spans="1:15" ht="12.75" x14ac:dyDescent="0.2">
      <c r="A5" s="4" t="s">
        <v>4</v>
      </c>
      <c r="B5" s="4" t="s">
        <v>5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9" t="s">
        <v>33</v>
      </c>
      <c r="O5" s="7"/>
    </row>
    <row r="6" spans="1:15" ht="12.75" x14ac:dyDescent="0.2">
      <c r="A6" s="4" t="s">
        <v>6</v>
      </c>
      <c r="B6" s="10">
        <v>944832</v>
      </c>
      <c r="C6" s="11">
        <v>82939</v>
      </c>
      <c r="D6" s="11">
        <v>79334</v>
      </c>
      <c r="E6" s="11">
        <v>75736</v>
      </c>
      <c r="F6" s="11">
        <v>82939</v>
      </c>
      <c r="G6" s="11">
        <v>75736</v>
      </c>
      <c r="H6" s="11">
        <v>75736</v>
      </c>
      <c r="I6" s="11">
        <v>79334</v>
      </c>
      <c r="J6" s="11">
        <v>79334</v>
      </c>
      <c r="K6" s="11">
        <v>75736</v>
      </c>
      <c r="L6" s="11">
        <v>82939</v>
      </c>
      <c r="M6" s="11">
        <v>75736</v>
      </c>
      <c r="N6" s="12">
        <v>79334</v>
      </c>
      <c r="O6" s="7"/>
    </row>
    <row r="7" spans="1:15" ht="12.75" x14ac:dyDescent="0.2">
      <c r="A7" s="13" t="s">
        <v>7</v>
      </c>
      <c r="B7" s="14">
        <v>2776630</v>
      </c>
      <c r="C7" s="15">
        <v>243755</v>
      </c>
      <c r="D7" s="15">
        <v>233148</v>
      </c>
      <c r="E7" s="15">
        <v>222553</v>
      </c>
      <c r="F7" s="15">
        <v>243755</v>
      </c>
      <c r="G7" s="15">
        <v>222553</v>
      </c>
      <c r="H7" s="15">
        <v>222553</v>
      </c>
      <c r="I7" s="15">
        <v>233148</v>
      </c>
      <c r="J7" s="15">
        <v>233148</v>
      </c>
      <c r="K7" s="15">
        <v>222553</v>
      </c>
      <c r="L7" s="15">
        <v>243755</v>
      </c>
      <c r="M7" s="15">
        <v>222553</v>
      </c>
      <c r="N7" s="16">
        <v>233148</v>
      </c>
      <c r="O7" s="7"/>
    </row>
    <row r="8" spans="1:15" ht="12.75" x14ac:dyDescent="0.2">
      <c r="A8" s="13" t="s">
        <v>8</v>
      </c>
      <c r="B8" s="14">
        <v>2709268.6</v>
      </c>
      <c r="C8" s="15">
        <v>237835.2</v>
      </c>
      <c r="D8" s="15">
        <v>227499.4</v>
      </c>
      <c r="E8" s="15">
        <v>217150.8</v>
      </c>
      <c r="F8" s="15">
        <v>237835.2</v>
      </c>
      <c r="G8" s="15">
        <v>217150.8</v>
      </c>
      <c r="H8" s="15">
        <v>217150.8</v>
      </c>
      <c r="I8" s="15">
        <v>227499.4</v>
      </c>
      <c r="J8" s="15">
        <v>227499.4</v>
      </c>
      <c r="K8" s="15">
        <v>217150.8</v>
      </c>
      <c r="L8" s="15">
        <v>237835.2</v>
      </c>
      <c r="M8" s="15">
        <v>217150.8</v>
      </c>
      <c r="N8" s="16">
        <v>227499.4</v>
      </c>
      <c r="O8" s="7"/>
    </row>
    <row r="9" spans="1:15" ht="12.75" x14ac:dyDescent="0.2">
      <c r="A9" s="13" t="s">
        <v>9</v>
      </c>
      <c r="B9" s="14">
        <v>1051636.7</v>
      </c>
      <c r="C9" s="15">
        <v>97349.1</v>
      </c>
      <c r="D9" s="15">
        <v>93118.399999999994</v>
      </c>
      <c r="E9" s="15">
        <v>83339.3</v>
      </c>
      <c r="F9" s="15">
        <v>91276.1</v>
      </c>
      <c r="G9" s="15">
        <v>83339.3</v>
      </c>
      <c r="H9" s="15">
        <v>83339.3</v>
      </c>
      <c r="I9" s="15">
        <v>87309.4</v>
      </c>
      <c r="J9" s="15">
        <v>87309.4</v>
      </c>
      <c r="K9" s="15">
        <v>83339.3</v>
      </c>
      <c r="L9" s="15">
        <v>91276.1</v>
      </c>
      <c r="M9" s="15">
        <v>83339.3</v>
      </c>
      <c r="N9" s="16">
        <v>87309.4</v>
      </c>
      <c r="O9" s="7"/>
    </row>
    <row r="10" spans="1:15" ht="12.75" x14ac:dyDescent="0.2">
      <c r="A10" s="13" t="s">
        <v>10</v>
      </c>
      <c r="B10" s="14">
        <v>1074812</v>
      </c>
      <c r="C10" s="15">
        <v>94354.2</v>
      </c>
      <c r="D10" s="15">
        <v>90251.6</v>
      </c>
      <c r="E10" s="15">
        <v>86151</v>
      </c>
      <c r="F10" s="15">
        <v>94354.2</v>
      </c>
      <c r="G10" s="15">
        <v>86151</v>
      </c>
      <c r="H10" s="15">
        <v>86151</v>
      </c>
      <c r="I10" s="15">
        <v>90251.6</v>
      </c>
      <c r="J10" s="15">
        <v>90251.6</v>
      </c>
      <c r="K10" s="15">
        <v>86151</v>
      </c>
      <c r="L10" s="15">
        <v>94354.2</v>
      </c>
      <c r="M10" s="15">
        <v>86151</v>
      </c>
      <c r="N10" s="16">
        <v>90251.6</v>
      </c>
      <c r="O10" s="7"/>
    </row>
    <row r="11" spans="1:15" ht="12.75" x14ac:dyDescent="0.2">
      <c r="A11" s="13" t="s">
        <v>11</v>
      </c>
      <c r="B11" s="14">
        <v>351317.7</v>
      </c>
      <c r="C11" s="15">
        <v>30841.7</v>
      </c>
      <c r="D11" s="15">
        <v>29499.5</v>
      </c>
      <c r="E11" s="15">
        <v>28158</v>
      </c>
      <c r="F11" s="15">
        <v>30841.7</v>
      </c>
      <c r="G11" s="15">
        <v>28158</v>
      </c>
      <c r="H11" s="15">
        <v>28158</v>
      </c>
      <c r="I11" s="15">
        <v>29499.5</v>
      </c>
      <c r="J11" s="15">
        <v>29499.5</v>
      </c>
      <c r="K11" s="15">
        <v>28158</v>
      </c>
      <c r="L11" s="15">
        <v>30841.7</v>
      </c>
      <c r="M11" s="15">
        <v>28158</v>
      </c>
      <c r="N11" s="16">
        <v>29499.5</v>
      </c>
      <c r="O11" s="7"/>
    </row>
    <row r="12" spans="1:15" ht="12.75" x14ac:dyDescent="0.2">
      <c r="A12" s="13" t="s">
        <v>12</v>
      </c>
      <c r="B12" s="14">
        <v>113190</v>
      </c>
      <c r="C12" s="15">
        <v>9936</v>
      </c>
      <c r="D12" s="15">
        <v>9504</v>
      </c>
      <c r="E12" s="15">
        <v>9072</v>
      </c>
      <c r="F12" s="15">
        <v>9936</v>
      </c>
      <c r="G12" s="15">
        <v>9072</v>
      </c>
      <c r="H12" s="15">
        <v>9072</v>
      </c>
      <c r="I12" s="15">
        <v>9504</v>
      </c>
      <c r="J12" s="15">
        <v>9504</v>
      </c>
      <c r="K12" s="15">
        <v>9072</v>
      </c>
      <c r="L12" s="15">
        <v>9936</v>
      </c>
      <c r="M12" s="15">
        <v>9072</v>
      </c>
      <c r="N12" s="16">
        <v>9504</v>
      </c>
      <c r="O12" s="7"/>
    </row>
    <row r="13" spans="1:15" ht="12.75" x14ac:dyDescent="0.2">
      <c r="A13" s="13" t="s">
        <v>13</v>
      </c>
      <c r="B13" s="14">
        <v>279839</v>
      </c>
      <c r="C13" s="15">
        <v>16960</v>
      </c>
      <c r="D13" s="15">
        <v>39573</v>
      </c>
      <c r="E13" s="15">
        <v>33919</v>
      </c>
      <c r="F13" s="15">
        <v>33919</v>
      </c>
      <c r="G13" s="15">
        <v>33919</v>
      </c>
      <c r="H13" s="15">
        <v>22613</v>
      </c>
      <c r="I13" s="15">
        <v>14135</v>
      </c>
      <c r="J13" s="15">
        <v>19787</v>
      </c>
      <c r="K13" s="15">
        <v>14135</v>
      </c>
      <c r="L13" s="15">
        <v>16960</v>
      </c>
      <c r="M13" s="15">
        <v>14135</v>
      </c>
      <c r="N13" s="16">
        <v>19787</v>
      </c>
      <c r="O13" s="7"/>
    </row>
    <row r="14" spans="1:15" ht="12.75" x14ac:dyDescent="0.2">
      <c r="A14" s="13" t="s">
        <v>14</v>
      </c>
      <c r="B14" s="14">
        <v>275274</v>
      </c>
      <c r="C14" s="15">
        <v>22940</v>
      </c>
      <c r="D14" s="15">
        <v>22940</v>
      </c>
      <c r="E14" s="15">
        <v>22940</v>
      </c>
      <c r="F14" s="15">
        <v>22940</v>
      </c>
      <c r="G14" s="15">
        <v>22940</v>
      </c>
      <c r="H14" s="15">
        <v>22940</v>
      </c>
      <c r="I14" s="15">
        <v>22940</v>
      </c>
      <c r="J14" s="15">
        <v>22940</v>
      </c>
      <c r="K14" s="15">
        <v>22940</v>
      </c>
      <c r="L14" s="15">
        <v>22940</v>
      </c>
      <c r="M14" s="15">
        <v>22940</v>
      </c>
      <c r="N14" s="16">
        <v>22940</v>
      </c>
      <c r="O14" s="7"/>
    </row>
    <row r="15" spans="1:15" ht="12.75" x14ac:dyDescent="0.2">
      <c r="A15" s="13" t="s">
        <v>15</v>
      </c>
      <c r="B15" s="14">
        <v>200887</v>
      </c>
      <c r="C15" s="15">
        <v>16742</v>
      </c>
      <c r="D15" s="15">
        <v>16742</v>
      </c>
      <c r="E15" s="15">
        <v>16742</v>
      </c>
      <c r="F15" s="15">
        <v>16742</v>
      </c>
      <c r="G15" s="15">
        <v>16742</v>
      </c>
      <c r="H15" s="15">
        <v>16742</v>
      </c>
      <c r="I15" s="15">
        <v>16742</v>
      </c>
      <c r="J15" s="15">
        <v>16742</v>
      </c>
      <c r="K15" s="15">
        <v>16742</v>
      </c>
      <c r="L15" s="15">
        <v>16742</v>
      </c>
      <c r="M15" s="15">
        <v>16742</v>
      </c>
      <c r="N15" s="16">
        <v>16742</v>
      </c>
      <c r="O15" s="7"/>
    </row>
    <row r="16" spans="1:15" ht="12.75" x14ac:dyDescent="0.2">
      <c r="A16" s="13" t="s">
        <v>16</v>
      </c>
      <c r="B16" s="14">
        <v>30263.4</v>
      </c>
      <c r="C16" s="15">
        <v>2634.6</v>
      </c>
      <c r="D16" s="15">
        <v>2520.1999999999998</v>
      </c>
      <c r="E16" s="15">
        <v>2405.8000000000002</v>
      </c>
      <c r="F16" s="15">
        <v>2634.6</v>
      </c>
      <c r="G16" s="15">
        <v>2405.8000000000002</v>
      </c>
      <c r="H16" s="15">
        <v>2405.8000000000002</v>
      </c>
      <c r="I16" s="15">
        <v>2520.1999999999998</v>
      </c>
      <c r="J16" s="15">
        <v>2520.1999999999998</v>
      </c>
      <c r="K16" s="15">
        <v>2465.8000000000002</v>
      </c>
      <c r="L16" s="15">
        <v>2700.4</v>
      </c>
      <c r="M16" s="15">
        <v>2465.8000000000002</v>
      </c>
      <c r="N16" s="16">
        <v>2583.6</v>
      </c>
      <c r="O16" s="7"/>
    </row>
    <row r="17" spans="1:15" ht="12.75" x14ac:dyDescent="0.2">
      <c r="A17" s="17" t="s">
        <v>17</v>
      </c>
      <c r="B17" s="17">
        <v>9807950.4000000004</v>
      </c>
      <c r="C17" s="18">
        <v>856286.8</v>
      </c>
      <c r="D17" s="18">
        <v>844130.1</v>
      </c>
      <c r="E17" s="18">
        <v>798166.9</v>
      </c>
      <c r="F17" s="18">
        <v>867172.8</v>
      </c>
      <c r="G17" s="18">
        <v>798166.9</v>
      </c>
      <c r="H17" s="18">
        <v>786860.9</v>
      </c>
      <c r="I17" s="18">
        <v>812883.1</v>
      </c>
      <c r="J17" s="18">
        <v>818535.1</v>
      </c>
      <c r="K17" s="18">
        <v>778442.9</v>
      </c>
      <c r="L17" s="18">
        <v>850279.6</v>
      </c>
      <c r="M17" s="18">
        <v>778442.9</v>
      </c>
      <c r="N17" s="19">
        <v>818598.5</v>
      </c>
      <c r="O17" s="7"/>
    </row>
    <row r="18" spans="1:15" ht="12.75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 x14ac:dyDescent="0.2">
      <c r="A19" s="20" t="s">
        <v>18</v>
      </c>
      <c r="B19" s="21">
        <v>6460994</v>
      </c>
      <c r="C19" s="21">
        <v>567163.80000000005</v>
      </c>
      <c r="D19" s="21">
        <v>542501.6</v>
      </c>
      <c r="E19" s="21">
        <v>517845.6</v>
      </c>
      <c r="F19" s="21">
        <v>567163.80000000005</v>
      </c>
      <c r="G19" s="21">
        <v>517845.6</v>
      </c>
      <c r="H19" s="21">
        <v>517845.6</v>
      </c>
      <c r="I19" s="21">
        <v>542501.6</v>
      </c>
      <c r="J19" s="21">
        <v>542501.6</v>
      </c>
      <c r="K19" s="21">
        <v>517905.6</v>
      </c>
      <c r="L19" s="21">
        <v>567229.6</v>
      </c>
      <c r="M19" s="21">
        <v>517905.6</v>
      </c>
      <c r="N19" s="21">
        <v>542565</v>
      </c>
      <c r="O19" s="7"/>
    </row>
    <row r="20" spans="1:15" ht="12.75" x14ac:dyDescent="0.2">
      <c r="A20" s="20" t="s">
        <v>19</v>
      </c>
      <c r="B20" s="21">
        <v>2590956.4</v>
      </c>
      <c r="C20" s="21">
        <v>232481</v>
      </c>
      <c r="D20" s="21">
        <v>222373.5</v>
      </c>
      <c r="E20" s="21">
        <v>206720.3</v>
      </c>
      <c r="F20" s="21">
        <v>226408</v>
      </c>
      <c r="G20" s="21">
        <v>206720.3</v>
      </c>
      <c r="H20" s="21">
        <v>206720.3</v>
      </c>
      <c r="I20" s="21">
        <v>216564.5</v>
      </c>
      <c r="J20" s="21">
        <v>216564.5</v>
      </c>
      <c r="K20" s="21">
        <v>206720.3</v>
      </c>
      <c r="L20" s="21">
        <v>226408</v>
      </c>
      <c r="M20" s="21">
        <v>206720.3</v>
      </c>
      <c r="N20" s="21">
        <v>216564.5</v>
      </c>
      <c r="O20" s="7"/>
    </row>
    <row r="21" spans="1:15" ht="12.75" x14ac:dyDescent="0.2">
      <c r="A21" s="20" t="s">
        <v>20</v>
      </c>
      <c r="B21" s="21">
        <v>756000</v>
      </c>
      <c r="C21" s="21">
        <v>56642</v>
      </c>
      <c r="D21" s="21">
        <v>79255</v>
      </c>
      <c r="E21" s="21">
        <v>73601</v>
      </c>
      <c r="F21" s="21">
        <v>73601</v>
      </c>
      <c r="G21" s="21">
        <v>73601</v>
      </c>
      <c r="H21" s="21">
        <v>62295</v>
      </c>
      <c r="I21" s="21">
        <v>53817</v>
      </c>
      <c r="J21" s="21">
        <v>59469</v>
      </c>
      <c r="K21" s="21">
        <v>53817</v>
      </c>
      <c r="L21" s="21">
        <v>56642</v>
      </c>
      <c r="M21" s="21">
        <v>53817</v>
      </c>
      <c r="N21" s="21">
        <v>59469</v>
      </c>
      <c r="O21" s="7"/>
    </row>
    <row r="22" spans="1:15" ht="12.75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printOptions horizontalCentered="1"/>
  <pageMargins left="0.17" right="0.17" top="0.75" bottom="0.17" header="0.5" footer="0.5"/>
  <pageSetup scale="7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4"/>
  <sheetViews>
    <sheetView zoomScaleNormal="100" workbookViewId="0">
      <selection activeCell="L9" sqref="L9"/>
    </sheetView>
  </sheetViews>
  <sheetFormatPr defaultRowHeight="12.75" x14ac:dyDescent="0.2"/>
  <cols>
    <col min="2" max="2" width="10.7109375" customWidth="1"/>
    <col min="3" max="3" width="11.28515625" bestFit="1" customWidth="1"/>
    <col min="4" max="4" width="8.7109375" bestFit="1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 x14ac:dyDescent="0.2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62" customFormat="1" x14ac:dyDescent="0.2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">
      <c r="A4" s="65" t="s">
        <v>84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1:13" x14ac:dyDescent="0.2">
      <c r="A6" t="s">
        <v>67</v>
      </c>
      <c r="L6" t="s">
        <v>68</v>
      </c>
    </row>
    <row r="7" spans="1:13" x14ac:dyDescent="0.2">
      <c r="A7" t="s">
        <v>69</v>
      </c>
      <c r="L7" t="s">
        <v>70</v>
      </c>
    </row>
    <row r="8" spans="1:13" x14ac:dyDescent="0.2">
      <c r="A8" t="s">
        <v>71</v>
      </c>
      <c r="L8" t="s">
        <v>72</v>
      </c>
    </row>
    <row r="9" spans="1:13" x14ac:dyDescent="0.2">
      <c r="L9" t="s">
        <v>88</v>
      </c>
    </row>
    <row r="11" spans="1:13" x14ac:dyDescent="0.2">
      <c r="B11" s="49" t="s">
        <v>73</v>
      </c>
      <c r="C11" s="67" t="s">
        <v>74</v>
      </c>
      <c r="D11" s="67"/>
      <c r="E11" s="67"/>
      <c r="F11" s="52"/>
      <c r="G11" s="67" t="s">
        <v>75</v>
      </c>
      <c r="H11" s="67"/>
      <c r="I11" s="67"/>
      <c r="J11" s="52"/>
      <c r="K11" s="67" t="s">
        <v>76</v>
      </c>
      <c r="L11" s="67"/>
      <c r="M11" s="67"/>
    </row>
    <row r="12" spans="1:13" x14ac:dyDescent="0.2">
      <c r="A12" t="s">
        <v>77</v>
      </c>
      <c r="B12" s="49" t="s">
        <v>78</v>
      </c>
      <c r="C12" s="53" t="s">
        <v>79</v>
      </c>
      <c r="D12" s="49" t="s">
        <v>80</v>
      </c>
      <c r="E12" s="54" t="s">
        <v>81</v>
      </c>
      <c r="G12" s="53" t="s">
        <v>79</v>
      </c>
      <c r="H12" s="49" t="s">
        <v>80</v>
      </c>
      <c r="I12" s="54" t="s">
        <v>81</v>
      </c>
      <c r="K12" s="53" t="s">
        <v>79</v>
      </c>
      <c r="L12" s="49" t="s">
        <v>80</v>
      </c>
      <c r="M12" s="54" t="s">
        <v>81</v>
      </c>
    </row>
    <row r="13" spans="1:13" x14ac:dyDescent="0.2">
      <c r="A13" s="61" t="s">
        <v>87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">
      <c r="A14" s="53">
        <v>201010</v>
      </c>
      <c r="B14" t="s">
        <v>18</v>
      </c>
      <c r="C14" s="56">
        <v>598509.65899999975</v>
      </c>
      <c r="D14" s="56">
        <v>53026.8</v>
      </c>
      <c r="E14" s="56">
        <v>651536.4589999998</v>
      </c>
      <c r="G14" s="60">
        <v>601210.64999999898</v>
      </c>
      <c r="H14" s="60">
        <v>78576.419999999969</v>
      </c>
      <c r="I14" s="56">
        <v>679787.0699999989</v>
      </c>
      <c r="K14" s="57">
        <v>4.5128611700470892E-3</v>
      </c>
      <c r="L14" s="57">
        <v>0.48182466224625969</v>
      </c>
      <c r="M14" s="57">
        <v>4.3359984863102052E-2</v>
      </c>
    </row>
    <row r="15" spans="1:13" x14ac:dyDescent="0.2">
      <c r="A15" s="53"/>
      <c r="B15" t="s">
        <v>82</v>
      </c>
      <c r="C15" s="56">
        <v>159011.541</v>
      </c>
      <c r="D15" s="56"/>
      <c r="E15" s="56">
        <v>159011.541</v>
      </c>
      <c r="G15" s="60">
        <v>178116.54999999993</v>
      </c>
      <c r="H15" s="60"/>
      <c r="I15" s="56">
        <v>178116.54999999993</v>
      </c>
      <c r="K15" s="57">
        <v>0.1201485683356778</v>
      </c>
      <c r="L15" s="57"/>
      <c r="M15" s="57">
        <v>0.1201485683356778</v>
      </c>
    </row>
    <row r="16" spans="1:13" x14ac:dyDescent="0.2">
      <c r="A16" s="53">
        <v>201011</v>
      </c>
      <c r="B16" t="s">
        <v>18</v>
      </c>
      <c r="C16" s="56">
        <v>627017.11100000003</v>
      </c>
      <c r="D16" s="56">
        <v>93368.8</v>
      </c>
      <c r="E16" s="56">
        <v>720385.91100000008</v>
      </c>
      <c r="G16" s="60">
        <v>593548.89000000071</v>
      </c>
      <c r="H16" s="60">
        <v>75983.260000000068</v>
      </c>
      <c r="I16" s="56">
        <v>669532.15000000084</v>
      </c>
      <c r="K16" s="57">
        <v>-5.3376886233012739E-2</v>
      </c>
      <c r="L16" s="57">
        <v>-0.18620288576055316</v>
      </c>
      <c r="M16" s="57">
        <v>-7.0592386974096769E-2</v>
      </c>
    </row>
    <row r="17" spans="1:13" x14ac:dyDescent="0.2">
      <c r="A17" s="53"/>
      <c r="B17" t="s">
        <v>82</v>
      </c>
      <c r="C17" s="56">
        <v>166585.19800000003</v>
      </c>
      <c r="D17" s="56"/>
      <c r="E17" s="56">
        <v>166585.19800000003</v>
      </c>
      <c r="G17" s="60">
        <v>153944.19999999984</v>
      </c>
      <c r="H17" s="60">
        <v>499.04</v>
      </c>
      <c r="I17" s="56">
        <v>154443.23999999985</v>
      </c>
      <c r="K17" s="57">
        <v>-7.5883080560376043E-2</v>
      </c>
      <c r="L17" s="57"/>
      <c r="M17" s="57">
        <v>-7.2887376224147996E-2</v>
      </c>
    </row>
    <row r="18" spans="1:13" x14ac:dyDescent="0.2">
      <c r="A18" s="53">
        <v>201012</v>
      </c>
      <c r="B18" t="s">
        <v>18</v>
      </c>
      <c r="C18" s="56">
        <v>655520.62200000009</v>
      </c>
      <c r="D18" s="56">
        <v>83283.8</v>
      </c>
      <c r="E18" s="56">
        <v>738804.42200000014</v>
      </c>
      <c r="G18" s="60">
        <v>882282.13999999908</v>
      </c>
      <c r="H18" s="60">
        <v>103123.22000000004</v>
      </c>
      <c r="I18" s="56">
        <v>985405.35999999917</v>
      </c>
      <c r="K18" s="57">
        <v>0.34592583419900247</v>
      </c>
      <c r="L18" s="57">
        <v>0.23821463477891308</v>
      </c>
      <c r="M18" s="57">
        <v>0.33378378723347568</v>
      </c>
    </row>
    <row r="19" spans="1:13" x14ac:dyDescent="0.2">
      <c r="A19" s="53"/>
      <c r="B19" t="s">
        <v>82</v>
      </c>
      <c r="C19" s="56">
        <v>174157.75500000003</v>
      </c>
      <c r="D19" s="56"/>
      <c r="E19" s="56">
        <v>174157.75500000003</v>
      </c>
      <c r="G19" s="60">
        <v>240898.3799999996</v>
      </c>
      <c r="H19" s="60">
        <v>1925.9400000000003</v>
      </c>
      <c r="I19" s="56">
        <v>242824.3199999996</v>
      </c>
      <c r="K19" s="57">
        <v>0.38321936912886567</v>
      </c>
      <c r="L19" s="57"/>
      <c r="M19" s="57">
        <v>0.39427796367723938</v>
      </c>
    </row>
    <row r="20" spans="1:13" x14ac:dyDescent="0.2">
      <c r="A20" s="53">
        <v>201101</v>
      </c>
      <c r="B20" t="s">
        <v>18</v>
      </c>
      <c r="C20" s="56">
        <v>598509.65899999975</v>
      </c>
      <c r="D20" s="56">
        <v>83283.8</v>
      </c>
      <c r="E20" s="56">
        <v>681793.4589999998</v>
      </c>
      <c r="G20" s="60">
        <v>583338.0000000007</v>
      </c>
      <c r="H20" s="60">
        <v>42234.779999999941</v>
      </c>
      <c r="I20" s="56">
        <v>625572.78000000061</v>
      </c>
      <c r="K20" s="57">
        <v>-2.534906291294968E-2</v>
      </c>
      <c r="L20" s="57">
        <v>-0.49288120859038687</v>
      </c>
      <c r="M20" s="57">
        <v>-8.2459985876748063E-2</v>
      </c>
    </row>
    <row r="21" spans="1:13" x14ac:dyDescent="0.2">
      <c r="A21" s="53"/>
      <c r="B21" t="s">
        <v>82</v>
      </c>
      <c r="C21" s="56">
        <v>159011.541</v>
      </c>
      <c r="D21" s="56"/>
      <c r="E21" s="56">
        <v>159011.541</v>
      </c>
      <c r="G21" s="60">
        <v>147423.39000000016</v>
      </c>
      <c r="H21" s="60"/>
      <c r="I21" s="56">
        <v>147423.39000000016</v>
      </c>
      <c r="K21" s="57">
        <v>-7.2876163120762644E-2</v>
      </c>
      <c r="L21" s="57"/>
      <c r="M21" s="57">
        <v>-7.2876163120762644E-2</v>
      </c>
    </row>
    <row r="22" spans="1:13" x14ac:dyDescent="0.2">
      <c r="A22" s="53">
        <v>201102</v>
      </c>
      <c r="B22" t="s">
        <v>18</v>
      </c>
      <c r="C22" s="56">
        <v>570017.54800000007</v>
      </c>
      <c r="D22" s="56">
        <v>83283.8</v>
      </c>
      <c r="E22" s="56">
        <v>653301.34800000011</v>
      </c>
      <c r="G22" s="60">
        <v>581548.91999999795</v>
      </c>
      <c r="H22" s="60">
        <v>39297.819999999971</v>
      </c>
      <c r="I22" s="56">
        <v>620846.7399999979</v>
      </c>
      <c r="K22" s="57">
        <v>2.0229854397391073E-2</v>
      </c>
      <c r="L22" s="57">
        <v>-0.52814568979801635</v>
      </c>
      <c r="M22" s="57">
        <v>-4.9677852493888036E-2</v>
      </c>
    </row>
    <row r="23" spans="1:13" x14ac:dyDescent="0.2">
      <c r="A23" s="53"/>
      <c r="B23" t="s">
        <v>82</v>
      </c>
      <c r="C23" s="56">
        <v>151442.86600000001</v>
      </c>
      <c r="D23" s="56"/>
      <c r="E23" s="56">
        <v>151442.86600000001</v>
      </c>
      <c r="G23" s="60">
        <v>158641.39999999988</v>
      </c>
      <c r="H23" s="60">
        <v>315.19</v>
      </c>
      <c r="I23" s="56">
        <v>158956.58999999988</v>
      </c>
      <c r="K23" s="57">
        <v>4.7533001653573222E-2</v>
      </c>
      <c r="L23" s="57"/>
      <c r="M23" s="57">
        <v>4.96142485840163E-2</v>
      </c>
    </row>
    <row r="24" spans="1:13" x14ac:dyDescent="0.2">
      <c r="A24" s="53">
        <v>201103</v>
      </c>
      <c r="B24" t="s">
        <v>18</v>
      </c>
      <c r="C24" s="56">
        <v>655520.62200000009</v>
      </c>
      <c r="D24" s="56">
        <v>63113.8</v>
      </c>
      <c r="E24" s="56">
        <v>718634.42200000014</v>
      </c>
      <c r="G24" s="60">
        <v>589466.1800000011</v>
      </c>
      <c r="H24" s="60">
        <v>37248.600000000028</v>
      </c>
      <c r="I24" s="56">
        <v>626714.78000000108</v>
      </c>
      <c r="K24" s="57">
        <v>-0.10076638290717112</v>
      </c>
      <c r="L24" s="57">
        <v>-0.40981845491794144</v>
      </c>
      <c r="M24" s="57">
        <v>-0.12790876582864139</v>
      </c>
    </row>
    <row r="25" spans="1:13" x14ac:dyDescent="0.2">
      <c r="A25" s="53"/>
      <c r="B25" t="s">
        <v>82</v>
      </c>
      <c r="C25" s="56">
        <v>174157.75500000003</v>
      </c>
      <c r="D25" s="56"/>
      <c r="E25" s="56">
        <v>174157.75500000003</v>
      </c>
      <c r="G25" s="60">
        <v>158971.17999999996</v>
      </c>
      <c r="H25" s="60"/>
      <c r="I25" s="56">
        <v>158971.17999999996</v>
      </c>
      <c r="K25" s="57">
        <v>-8.72001077413984E-2</v>
      </c>
      <c r="L25" s="57"/>
      <c r="M25" s="57">
        <v>-8.72001077413984E-2</v>
      </c>
    </row>
    <row r="26" spans="1:13" x14ac:dyDescent="0.2">
      <c r="A26" s="53">
        <v>201104</v>
      </c>
      <c r="B26" t="s">
        <v>18</v>
      </c>
      <c r="C26" s="56">
        <v>598509.65899999975</v>
      </c>
      <c r="D26" s="56">
        <v>47983.8</v>
      </c>
      <c r="E26" s="56">
        <v>646493.4589999998</v>
      </c>
      <c r="G26" s="60">
        <v>586328.7999999997</v>
      </c>
      <c r="H26" s="60">
        <v>29060.63</v>
      </c>
      <c r="I26" s="56">
        <v>615389.4299999997</v>
      </c>
      <c r="K26" s="57">
        <v>-2.0351983993628513E-2</v>
      </c>
      <c r="L26" s="57">
        <v>-0.39436580679312605</v>
      </c>
      <c r="M26" s="57">
        <v>-4.811190054128623E-2</v>
      </c>
    </row>
    <row r="27" spans="1:13" x14ac:dyDescent="0.2">
      <c r="A27" s="53"/>
      <c r="B27" t="s">
        <v>82</v>
      </c>
      <c r="C27" s="56">
        <v>159011.541</v>
      </c>
      <c r="D27" s="56"/>
      <c r="E27" s="56">
        <v>159011.541</v>
      </c>
      <c r="G27" s="60">
        <v>151494.36999999994</v>
      </c>
      <c r="H27" s="60"/>
      <c r="I27" s="56">
        <v>151494.36999999994</v>
      </c>
      <c r="K27" s="57">
        <v>-4.7274373625497162E-2</v>
      </c>
      <c r="L27" s="57"/>
      <c r="M27" s="57">
        <v>-4.7274373625497162E-2</v>
      </c>
    </row>
    <row r="28" spans="1:13" x14ac:dyDescent="0.2">
      <c r="A28" s="53">
        <v>201105</v>
      </c>
      <c r="B28" t="s">
        <v>18</v>
      </c>
      <c r="C28" s="56">
        <v>627017.11100000003</v>
      </c>
      <c r="D28" s="56">
        <v>58069.8</v>
      </c>
      <c r="E28" s="56">
        <v>685086.91100000008</v>
      </c>
      <c r="G28" s="60">
        <v>587443.14999999967</v>
      </c>
      <c r="H28" s="60">
        <v>38803.169999999976</v>
      </c>
      <c r="I28" s="56">
        <v>626246.3199999996</v>
      </c>
      <c r="K28" s="57">
        <v>-6.3114642815545685E-2</v>
      </c>
      <c r="L28" s="57">
        <v>-0.33178399099015365</v>
      </c>
      <c r="M28" s="57">
        <v>-8.5887775777401296E-2</v>
      </c>
    </row>
    <row r="29" spans="1:13" x14ac:dyDescent="0.2">
      <c r="A29" s="53"/>
      <c r="B29" t="s">
        <v>82</v>
      </c>
      <c r="C29" s="56">
        <v>166585.19800000003</v>
      </c>
      <c r="D29" s="56"/>
      <c r="E29" s="56">
        <v>166585.19800000003</v>
      </c>
      <c r="G29" s="60">
        <v>146907.71000000008</v>
      </c>
      <c r="H29" s="60"/>
      <c r="I29" s="56">
        <v>146907.71000000008</v>
      </c>
      <c r="K29" s="57">
        <v>-0.11812266777748134</v>
      </c>
      <c r="L29" s="57"/>
      <c r="M29" s="57">
        <v>-0.11812266777748134</v>
      </c>
    </row>
    <row r="30" spans="1:13" x14ac:dyDescent="0.2">
      <c r="A30" s="53">
        <v>201106</v>
      </c>
      <c r="B30" t="s">
        <v>18</v>
      </c>
      <c r="C30" s="56">
        <v>627059.11100000003</v>
      </c>
      <c r="D30" s="56">
        <v>47983.8</v>
      </c>
      <c r="E30" s="56">
        <v>675042.91100000008</v>
      </c>
      <c r="G30" s="60">
        <v>590515.03999999829</v>
      </c>
      <c r="H30" s="60">
        <v>31446.209999999977</v>
      </c>
      <c r="I30" s="56">
        <v>621961.24999999825</v>
      </c>
      <c r="K30" s="57">
        <v>-5.827851052466685E-2</v>
      </c>
      <c r="L30" s="57">
        <v>-0.34464944418741378</v>
      </c>
      <c r="M30" s="57">
        <v>-7.8634498837069966E-2</v>
      </c>
    </row>
    <row r="31" spans="1:13" x14ac:dyDescent="0.2">
      <c r="A31" s="53"/>
      <c r="B31" t="s">
        <v>82</v>
      </c>
      <c r="C31" s="56">
        <v>166585.19800000003</v>
      </c>
      <c r="D31" s="56"/>
      <c r="E31" s="56">
        <v>166585.19800000003</v>
      </c>
      <c r="G31" s="60">
        <v>185142.98</v>
      </c>
      <c r="H31" s="60"/>
      <c r="I31" s="56">
        <v>185142.98</v>
      </c>
      <c r="K31" s="57">
        <v>0.11140114621708451</v>
      </c>
      <c r="L31" s="57"/>
      <c r="M31" s="57">
        <v>0.11140114621708451</v>
      </c>
    </row>
    <row r="32" spans="1:13" x14ac:dyDescent="0.2">
      <c r="A32" s="53">
        <v>201107</v>
      </c>
      <c r="B32" t="s">
        <v>18</v>
      </c>
      <c r="C32" s="56">
        <v>598549.25899999996</v>
      </c>
      <c r="D32" s="56">
        <v>53026.8</v>
      </c>
      <c r="E32" s="56">
        <v>651576.05900000001</v>
      </c>
      <c r="G32" s="60">
        <v>884552.93000000168</v>
      </c>
      <c r="H32" s="60">
        <v>75562.599999999991</v>
      </c>
      <c r="I32" s="56">
        <v>960115.53000000166</v>
      </c>
      <c r="K32" s="57">
        <v>0.47782812642326189</v>
      </c>
      <c r="L32" s="57">
        <v>0.42498887355073262</v>
      </c>
      <c r="M32" s="57">
        <v>0.47352794311308732</v>
      </c>
    </row>
    <row r="33" spans="1:13" x14ac:dyDescent="0.2">
      <c r="A33" s="53"/>
      <c r="B33" t="s">
        <v>82</v>
      </c>
      <c r="C33" s="56">
        <v>159011.541</v>
      </c>
      <c r="D33" s="56"/>
      <c r="E33" s="56">
        <v>159011.541</v>
      </c>
      <c r="G33" s="60">
        <v>257438.62999999992</v>
      </c>
      <c r="H33" s="60"/>
      <c r="I33" s="56">
        <v>257438.62999999992</v>
      </c>
      <c r="K33" s="57">
        <v>0.61899336602240662</v>
      </c>
      <c r="L33" s="57"/>
      <c r="M33" s="57">
        <v>0.61899336602240662</v>
      </c>
    </row>
    <row r="34" spans="1:13" x14ac:dyDescent="0.2">
      <c r="A34" s="53">
        <v>201108</v>
      </c>
      <c r="B34" t="s">
        <v>18</v>
      </c>
      <c r="C34" s="56">
        <v>655563.82200000016</v>
      </c>
      <c r="D34" s="56">
        <v>47983.8</v>
      </c>
      <c r="E34" s="56">
        <v>703547.62200000021</v>
      </c>
      <c r="G34" s="60">
        <v>578093.46000000008</v>
      </c>
      <c r="H34" s="60">
        <v>44284.809999999976</v>
      </c>
      <c r="I34" s="56">
        <v>622378.27</v>
      </c>
      <c r="K34" s="57">
        <v>-0.11817363832502652</v>
      </c>
      <c r="L34" s="57">
        <v>-7.7088308970944916E-2</v>
      </c>
      <c r="M34" s="57">
        <v>-0.11537151070066465</v>
      </c>
    </row>
    <row r="35" spans="1:13" x14ac:dyDescent="0.2">
      <c r="A35" s="53"/>
      <c r="B35" t="s">
        <v>82</v>
      </c>
      <c r="C35" s="56">
        <v>174157.75500000003</v>
      </c>
      <c r="D35" s="56"/>
      <c r="E35" s="56">
        <v>174157.75500000003</v>
      </c>
      <c r="G35" s="60">
        <v>171707.24000000002</v>
      </c>
      <c r="H35" s="60"/>
      <c r="I35" s="56">
        <v>171707.24000000002</v>
      </c>
      <c r="K35" s="57">
        <v>-1.4070662543852919E-2</v>
      </c>
      <c r="L35" s="57"/>
      <c r="M35" s="57">
        <v>-1.4070662543852919E-2</v>
      </c>
    </row>
    <row r="36" spans="1:13" x14ac:dyDescent="0.2">
      <c r="A36" s="53">
        <v>201109</v>
      </c>
      <c r="B36" t="s">
        <v>18</v>
      </c>
      <c r="C36" s="56">
        <v>627059.11100000003</v>
      </c>
      <c r="D36" s="56">
        <v>58069.8</v>
      </c>
      <c r="E36" s="56">
        <v>685128.91100000008</v>
      </c>
      <c r="G36" s="60">
        <v>571944.47000000218</v>
      </c>
      <c r="H36" s="60">
        <v>54945.10000000002</v>
      </c>
      <c r="I36" s="56">
        <v>626889.57000000216</v>
      </c>
      <c r="K36" s="57">
        <v>-8.7893852482430229E-2</v>
      </c>
      <c r="L36" s="57">
        <v>-5.3809381124095182E-2</v>
      </c>
      <c r="M36" s="57">
        <v>-8.5004938581548062E-2</v>
      </c>
    </row>
    <row r="37" spans="1:13" x14ac:dyDescent="0.2">
      <c r="B37" t="s">
        <v>82</v>
      </c>
      <c r="C37" s="56">
        <v>166585.19800000003</v>
      </c>
      <c r="D37" s="56"/>
      <c r="E37" s="56">
        <v>166585.19800000003</v>
      </c>
      <c r="G37" s="60">
        <v>156366.09000000005</v>
      </c>
      <c r="H37" s="60"/>
      <c r="I37" s="56">
        <v>156366.09000000005</v>
      </c>
      <c r="K37" s="57">
        <v>-6.1344633993231354E-2</v>
      </c>
      <c r="L37" s="57"/>
      <c r="M37" s="57">
        <v>-6.1344633993231354E-2</v>
      </c>
    </row>
    <row r="38" spans="1:13" x14ac:dyDescent="0.2">
      <c r="A38" t="s">
        <v>17</v>
      </c>
      <c r="C38" s="56">
        <v>9415156.3810000028</v>
      </c>
      <c r="D38" s="56">
        <v>772478.60000000021</v>
      </c>
      <c r="E38" s="56">
        <v>10187634.981000002</v>
      </c>
      <c r="G38" s="56">
        <v>9737324.75</v>
      </c>
      <c r="H38" s="56">
        <v>653306.78999999992</v>
      </c>
      <c r="I38" s="56">
        <v>10390631.539999999</v>
      </c>
      <c r="K38" s="57">
        <v>3.421805819923928E-2</v>
      </c>
      <c r="L38" s="57">
        <v>-0.15427198889393215</v>
      </c>
      <c r="M38" s="57">
        <v>1.9925778591261503E-2</v>
      </c>
    </row>
    <row r="40" spans="1:13" x14ac:dyDescent="0.2">
      <c r="A40" t="s">
        <v>83</v>
      </c>
    </row>
    <row r="42" spans="1:13" x14ac:dyDescent="0.2">
      <c r="G42" s="58"/>
    </row>
    <row r="43" spans="1:13" x14ac:dyDescent="0.2">
      <c r="G43" s="58"/>
      <c r="H43" s="59"/>
    </row>
    <row r="44" spans="1:13" x14ac:dyDescent="0.2">
      <c r="G44" s="58"/>
      <c r="H44" s="59"/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2013-00148
ATTACHMENT 1
TO STAFF DR NO. 1-33 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"/>
  <sheetViews>
    <sheetView zoomScaleNormal="100" workbookViewId="0">
      <selection activeCell="C19" sqref="C19"/>
    </sheetView>
  </sheetViews>
  <sheetFormatPr defaultRowHeight="12.75" x14ac:dyDescent="0.2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 x14ac:dyDescent="0.2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">
      <c r="A4" s="65" t="s">
        <v>85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1:13" x14ac:dyDescent="0.2">
      <c r="A6" t="s">
        <v>67</v>
      </c>
      <c r="L6" t="s">
        <v>68</v>
      </c>
    </row>
    <row r="7" spans="1:13" x14ac:dyDescent="0.2">
      <c r="A7" t="s">
        <v>69</v>
      </c>
      <c r="L7" t="s">
        <v>70</v>
      </c>
    </row>
    <row r="8" spans="1:13" x14ac:dyDescent="0.2">
      <c r="A8" t="s">
        <v>71</v>
      </c>
      <c r="L8" t="s">
        <v>72</v>
      </c>
    </row>
    <row r="9" spans="1:13" x14ac:dyDescent="0.2">
      <c r="L9" t="s">
        <v>88</v>
      </c>
    </row>
    <row r="11" spans="1:13" x14ac:dyDescent="0.2">
      <c r="B11" s="49" t="s">
        <v>73</v>
      </c>
      <c r="C11" s="67" t="s">
        <v>74</v>
      </c>
      <c r="D11" s="67"/>
      <c r="E11" s="67"/>
      <c r="F11" s="52"/>
      <c r="G11" s="67" t="s">
        <v>75</v>
      </c>
      <c r="H11" s="67"/>
      <c r="I11" s="67"/>
      <c r="J11" s="52"/>
      <c r="K11" s="67" t="s">
        <v>76</v>
      </c>
      <c r="L11" s="67"/>
      <c r="M11" s="67"/>
    </row>
    <row r="12" spans="1:13" x14ac:dyDescent="0.2">
      <c r="A12" t="s">
        <v>77</v>
      </c>
      <c r="B12" s="49" t="s">
        <v>78</v>
      </c>
      <c r="C12" s="53" t="s">
        <v>79</v>
      </c>
      <c r="D12" s="49" t="s">
        <v>80</v>
      </c>
      <c r="E12" s="54" t="s">
        <v>81</v>
      </c>
      <c r="G12" s="53" t="s">
        <v>79</v>
      </c>
      <c r="H12" s="49" t="s">
        <v>80</v>
      </c>
      <c r="I12" s="54" t="s">
        <v>81</v>
      </c>
      <c r="K12" s="53" t="s">
        <v>79</v>
      </c>
      <c r="L12" s="49" t="s">
        <v>80</v>
      </c>
      <c r="M12" s="54" t="s">
        <v>81</v>
      </c>
    </row>
    <row r="13" spans="1:13" x14ac:dyDescent="0.2">
      <c r="A13" s="61" t="s">
        <v>86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">
      <c r="A14" s="53">
        <v>201110</v>
      </c>
      <c r="B14" t="s">
        <v>18</v>
      </c>
      <c r="C14" s="56">
        <v>591427.28</v>
      </c>
      <c r="D14" s="56">
        <v>58186</v>
      </c>
      <c r="E14" s="56">
        <v>649613.28</v>
      </c>
      <c r="G14" s="60">
        <v>596011.64999999967</v>
      </c>
      <c r="H14" s="60">
        <v>52312.439999999959</v>
      </c>
      <c r="I14" s="56">
        <v>648324.08999999962</v>
      </c>
      <c r="K14" s="57">
        <f>G14/C14-1</f>
        <v>7.7513671672360118E-3</v>
      </c>
      <c r="L14" s="57">
        <f>H14/D14-1</f>
        <v>-0.10094455710995842</v>
      </c>
      <c r="M14" s="57">
        <f>I14/E14-1</f>
        <v>-1.9845499463932992E-3</v>
      </c>
    </row>
    <row r="15" spans="1:13" x14ac:dyDescent="0.2">
      <c r="A15" s="53"/>
      <c r="B15" t="s">
        <v>82</v>
      </c>
      <c r="C15" s="56">
        <v>174567.74000000002</v>
      </c>
      <c r="D15" s="56"/>
      <c r="E15" s="56">
        <v>174567.74000000002</v>
      </c>
      <c r="G15" s="60">
        <v>154340.2099999999</v>
      </c>
      <c r="H15" s="60"/>
      <c r="I15" s="56">
        <v>154340.2099999999</v>
      </c>
      <c r="K15" s="57">
        <f t="shared" ref="K15:K38" si="0">G15/C15-1</f>
        <v>-0.11587209641369078</v>
      </c>
      <c r="L15" s="57"/>
      <c r="M15" s="57">
        <f t="shared" ref="M15:M38" si="1">I15/E15-1</f>
        <v>-0.11587209641369078</v>
      </c>
    </row>
    <row r="16" spans="1:13" x14ac:dyDescent="0.2">
      <c r="A16" s="53">
        <v>201111</v>
      </c>
      <c r="B16" t="s">
        <v>18</v>
      </c>
      <c r="C16" s="56">
        <v>619596.46</v>
      </c>
      <c r="D16" s="56">
        <v>103031</v>
      </c>
      <c r="E16" s="56">
        <v>722627.46</v>
      </c>
      <c r="G16" s="60">
        <v>591452.15999999992</v>
      </c>
      <c r="H16" s="60">
        <v>54317.289999999957</v>
      </c>
      <c r="I16" s="56">
        <v>645769.44999999984</v>
      </c>
      <c r="K16" s="57">
        <f t="shared" si="0"/>
        <v>-4.5423597158705586E-2</v>
      </c>
      <c r="L16" s="57">
        <f>H16/D16-1</f>
        <v>-0.47280633983946618</v>
      </c>
      <c r="M16" s="57">
        <f t="shared" si="1"/>
        <v>-0.10635910514665481</v>
      </c>
    </row>
    <row r="17" spans="1:13" x14ac:dyDescent="0.2">
      <c r="A17" s="53"/>
      <c r="B17" t="s">
        <v>82</v>
      </c>
      <c r="C17" s="56">
        <v>182879.37</v>
      </c>
      <c r="D17" s="56"/>
      <c r="E17" s="56">
        <v>182879.37</v>
      </c>
      <c r="G17" s="60">
        <v>154745.94000000009</v>
      </c>
      <c r="H17" s="60"/>
      <c r="I17" s="56">
        <v>154745.94000000009</v>
      </c>
      <c r="K17" s="57">
        <f t="shared" si="0"/>
        <v>-0.15383599582610064</v>
      </c>
      <c r="L17" s="57"/>
      <c r="M17" s="57">
        <f t="shared" si="1"/>
        <v>-0.15383599582610064</v>
      </c>
    </row>
    <row r="18" spans="1:13" x14ac:dyDescent="0.2">
      <c r="A18" s="53">
        <v>201112</v>
      </c>
      <c r="B18" t="s">
        <v>18</v>
      </c>
      <c r="C18" s="56">
        <v>619596.46</v>
      </c>
      <c r="D18" s="56">
        <v>91827</v>
      </c>
      <c r="E18" s="56">
        <v>711423.46</v>
      </c>
      <c r="G18" s="60">
        <v>893385.69999999704</v>
      </c>
      <c r="H18" s="60">
        <v>74079.319999999978</v>
      </c>
      <c r="I18" s="56">
        <v>967465.01999999699</v>
      </c>
      <c r="K18" s="57">
        <f t="shared" si="0"/>
        <v>0.44188315730531635</v>
      </c>
      <c r="L18" s="57">
        <f>H18/D18-1</f>
        <v>-0.19327300249382018</v>
      </c>
      <c r="M18" s="57">
        <f t="shared" si="1"/>
        <v>0.35990036089054045</v>
      </c>
    </row>
    <row r="19" spans="1:13" x14ac:dyDescent="0.2">
      <c r="A19" s="53"/>
      <c r="B19" t="s">
        <v>82</v>
      </c>
      <c r="C19" s="56">
        <v>182879.37</v>
      </c>
      <c r="D19" s="56"/>
      <c r="E19" s="56">
        <v>182879.37</v>
      </c>
      <c r="G19" s="60">
        <v>236023.28000000006</v>
      </c>
      <c r="H19" s="60"/>
      <c r="I19" s="56">
        <v>236023.28000000006</v>
      </c>
      <c r="K19" s="57">
        <f t="shared" si="0"/>
        <v>0.29059543457526171</v>
      </c>
      <c r="L19" s="57"/>
      <c r="M19" s="57">
        <f t="shared" si="1"/>
        <v>0.29059543457526171</v>
      </c>
    </row>
    <row r="20" spans="1:13" x14ac:dyDescent="0.2">
      <c r="A20" s="53">
        <v>201201</v>
      </c>
      <c r="B20" t="s">
        <v>18</v>
      </c>
      <c r="C20" s="56">
        <v>619596.46</v>
      </c>
      <c r="D20" s="56">
        <v>91827</v>
      </c>
      <c r="E20" s="56">
        <v>711423.46</v>
      </c>
      <c r="G20" s="60">
        <v>596217.51999999699</v>
      </c>
      <c r="H20" s="60">
        <v>42001.159999999989</v>
      </c>
      <c r="I20" s="56">
        <v>638218.67999999702</v>
      </c>
      <c r="K20" s="57">
        <f t="shared" si="0"/>
        <v>-3.7732526748140205E-2</v>
      </c>
      <c r="L20" s="57">
        <f>H20/D20-1</f>
        <v>-0.54260555174404057</v>
      </c>
      <c r="M20" s="57">
        <f t="shared" si="1"/>
        <v>-0.10289902444319576</v>
      </c>
    </row>
    <row r="21" spans="1:13" x14ac:dyDescent="0.2">
      <c r="A21" s="53"/>
      <c r="B21" t="s">
        <v>82</v>
      </c>
      <c r="C21" s="56">
        <v>182879.37</v>
      </c>
      <c r="D21" s="56"/>
      <c r="E21" s="56">
        <v>182879.37</v>
      </c>
      <c r="G21" s="60">
        <v>154955.47999999986</v>
      </c>
      <c r="H21" s="60"/>
      <c r="I21" s="56">
        <v>154955.47999999986</v>
      </c>
      <c r="K21" s="57">
        <f t="shared" si="0"/>
        <v>-0.15269021322634768</v>
      </c>
      <c r="L21" s="57"/>
      <c r="M21" s="57">
        <f t="shared" si="1"/>
        <v>-0.15269021322634768</v>
      </c>
    </row>
    <row r="22" spans="1:13" x14ac:dyDescent="0.2">
      <c r="A22" s="53">
        <v>201202</v>
      </c>
      <c r="B22" t="s">
        <v>18</v>
      </c>
      <c r="C22" s="56">
        <v>591427.28</v>
      </c>
      <c r="D22" s="56">
        <v>91802</v>
      </c>
      <c r="E22" s="56">
        <v>683229.28</v>
      </c>
      <c r="G22" s="60">
        <v>597642.42999999842</v>
      </c>
      <c r="H22" s="60">
        <v>41915.909999999989</v>
      </c>
      <c r="I22" s="56">
        <v>639558.33999999845</v>
      </c>
      <c r="K22" s="57">
        <f t="shared" si="0"/>
        <v>1.050873067606628E-2</v>
      </c>
      <c r="L22" s="57">
        <f>H22/D22-1</f>
        <v>-0.54340962070543131</v>
      </c>
      <c r="M22" s="57">
        <f t="shared" si="1"/>
        <v>-6.3918425744285412E-2</v>
      </c>
    </row>
    <row r="23" spans="1:13" x14ac:dyDescent="0.2">
      <c r="A23" s="53"/>
      <c r="B23" t="s">
        <v>82</v>
      </c>
      <c r="C23" s="56">
        <v>174567.74000000002</v>
      </c>
      <c r="D23" s="56"/>
      <c r="E23" s="56">
        <v>174567.74000000002</v>
      </c>
      <c r="G23" s="60">
        <v>155123.34999999989</v>
      </c>
      <c r="H23" s="60"/>
      <c r="I23" s="56">
        <v>155123.34999999989</v>
      </c>
      <c r="K23" s="57">
        <f t="shared" si="0"/>
        <v>-0.11138592961105032</v>
      </c>
      <c r="L23" s="57"/>
      <c r="M23" s="57">
        <f t="shared" si="1"/>
        <v>-0.11138592961105032</v>
      </c>
    </row>
    <row r="24" spans="1:13" x14ac:dyDescent="0.2">
      <c r="A24" s="53">
        <v>201203</v>
      </c>
      <c r="B24" t="s">
        <v>18</v>
      </c>
      <c r="C24" s="56">
        <v>619596.46</v>
      </c>
      <c r="D24" s="56">
        <v>69418</v>
      </c>
      <c r="E24" s="56">
        <v>689014.46</v>
      </c>
      <c r="G24" s="60">
        <v>606910.05000000005</v>
      </c>
      <c r="H24" s="60">
        <v>32367.460000000036</v>
      </c>
      <c r="I24" s="56">
        <v>639277.51000000013</v>
      </c>
      <c r="K24" s="57">
        <f t="shared" si="0"/>
        <v>-2.0475278377155237E-2</v>
      </c>
      <c r="L24" s="57">
        <f>H24/D24-1</f>
        <v>-0.53373102077270973</v>
      </c>
      <c r="M24" s="57">
        <f t="shared" si="1"/>
        <v>-7.2185640342003587E-2</v>
      </c>
    </row>
    <row r="25" spans="1:13" x14ac:dyDescent="0.2">
      <c r="A25" s="53"/>
      <c r="B25" t="s">
        <v>82</v>
      </c>
      <c r="C25" s="56">
        <v>182879.37</v>
      </c>
      <c r="D25" s="56"/>
      <c r="E25" s="56">
        <v>182879.37</v>
      </c>
      <c r="G25" s="60">
        <v>155069.57999999993</v>
      </c>
      <c r="H25" s="60"/>
      <c r="I25" s="56">
        <v>155069.57999999993</v>
      </c>
      <c r="K25" s="57">
        <f t="shared" si="0"/>
        <v>-0.15206630469035443</v>
      </c>
      <c r="L25" s="57"/>
      <c r="M25" s="57">
        <f t="shared" si="1"/>
        <v>-0.15206630469035443</v>
      </c>
    </row>
    <row r="26" spans="1:13" x14ac:dyDescent="0.2">
      <c r="A26" s="53">
        <v>201204</v>
      </c>
      <c r="B26" t="s">
        <v>18</v>
      </c>
      <c r="C26" s="56">
        <v>591427.28</v>
      </c>
      <c r="D26" s="56">
        <v>52587</v>
      </c>
      <c r="E26" s="56">
        <v>644014.28</v>
      </c>
      <c r="G26" s="60">
        <v>598754.26000000059</v>
      </c>
      <c r="H26" s="60">
        <v>34877.590000000026</v>
      </c>
      <c r="I26" s="56">
        <v>633631.85000000056</v>
      </c>
      <c r="K26" s="57">
        <f t="shared" si="0"/>
        <v>1.23886405780953E-2</v>
      </c>
      <c r="L26" s="57">
        <f>H26/D26-1</f>
        <v>-0.33676402913267489</v>
      </c>
      <c r="M26" s="57">
        <f t="shared" si="1"/>
        <v>-1.6121428239136981E-2</v>
      </c>
    </row>
    <row r="27" spans="1:13" x14ac:dyDescent="0.2">
      <c r="A27" s="53"/>
      <c r="B27" t="s">
        <v>82</v>
      </c>
      <c r="C27" s="56">
        <v>174567.74000000002</v>
      </c>
      <c r="D27" s="56"/>
      <c r="E27" s="56">
        <v>174567.74000000002</v>
      </c>
      <c r="G27" s="60">
        <v>155108.04999999996</v>
      </c>
      <c r="H27" s="60"/>
      <c r="I27" s="56">
        <v>155108.04999999996</v>
      </c>
      <c r="K27" s="57">
        <f t="shared" si="0"/>
        <v>-0.11147357467078434</v>
      </c>
      <c r="L27" s="57"/>
      <c r="M27" s="57">
        <f t="shared" si="1"/>
        <v>-0.11147357467078434</v>
      </c>
    </row>
    <row r="28" spans="1:13" x14ac:dyDescent="0.2">
      <c r="A28" s="53">
        <v>201205</v>
      </c>
      <c r="B28" t="s">
        <v>18</v>
      </c>
      <c r="C28" s="56">
        <v>647752.37999999989</v>
      </c>
      <c r="D28" s="56">
        <v>63838</v>
      </c>
      <c r="E28" s="56">
        <v>711590.37999999989</v>
      </c>
      <c r="G28" s="60">
        <v>603991.11000000208</v>
      </c>
      <c r="H28" s="60">
        <v>39813.740000000049</v>
      </c>
      <c r="I28" s="56">
        <v>643804.85000000219</v>
      </c>
      <c r="K28" s="57">
        <f t="shared" si="0"/>
        <v>-6.7558640232240896E-2</v>
      </c>
      <c r="L28" s="57">
        <f>H28/D28-1</f>
        <v>-0.37633165199410934</v>
      </c>
      <c r="M28" s="57">
        <f t="shared" si="1"/>
        <v>-9.5259199541171014E-2</v>
      </c>
    </row>
    <row r="29" spans="1:13" x14ac:dyDescent="0.2">
      <c r="A29" s="53"/>
      <c r="B29" t="s">
        <v>82</v>
      </c>
      <c r="C29" s="56">
        <v>191193.83000000002</v>
      </c>
      <c r="D29" s="56"/>
      <c r="E29" s="56">
        <v>191193.83000000002</v>
      </c>
      <c r="G29" s="60">
        <v>156743.6099999999</v>
      </c>
      <c r="H29" s="60"/>
      <c r="I29" s="56">
        <v>156743.6099999999</v>
      </c>
      <c r="K29" s="57">
        <f t="shared" si="0"/>
        <v>-0.18018478943593585</v>
      </c>
      <c r="L29" s="57"/>
      <c r="M29" s="57">
        <f t="shared" si="1"/>
        <v>-0.18018478943593585</v>
      </c>
    </row>
    <row r="30" spans="1:13" x14ac:dyDescent="0.2">
      <c r="A30" s="53">
        <v>201206</v>
      </c>
      <c r="B30" t="s">
        <v>18</v>
      </c>
      <c r="C30" s="56">
        <v>591427.28</v>
      </c>
      <c r="D30" s="56">
        <v>52587</v>
      </c>
      <c r="E30" s="56">
        <v>644014.28</v>
      </c>
      <c r="G30" s="60">
        <v>912195.29999999655</v>
      </c>
      <c r="H30" s="60">
        <v>74125.909999999989</v>
      </c>
      <c r="I30" s="56">
        <v>986321.20999999659</v>
      </c>
      <c r="K30" s="57">
        <f t="shared" si="0"/>
        <v>0.54236257076270911</v>
      </c>
      <c r="L30" s="57">
        <f>H30/D30-1</f>
        <v>0.40958620951946267</v>
      </c>
      <c r="M30" s="57">
        <f t="shared" si="1"/>
        <v>0.53152071410589929</v>
      </c>
    </row>
    <row r="31" spans="1:13" x14ac:dyDescent="0.2">
      <c r="A31" s="53"/>
      <c r="B31" t="s">
        <v>82</v>
      </c>
      <c r="C31" s="56">
        <v>174567.74000000002</v>
      </c>
      <c r="D31" s="56"/>
      <c r="E31" s="56">
        <v>174567.74000000002</v>
      </c>
      <c r="G31" s="60">
        <v>233592.06000000008</v>
      </c>
      <c r="H31" s="60"/>
      <c r="I31" s="56">
        <v>233592.06000000008</v>
      </c>
      <c r="K31" s="57">
        <f t="shared" si="0"/>
        <v>0.33811699687468066</v>
      </c>
      <c r="L31" s="57"/>
      <c r="M31" s="57">
        <f t="shared" si="1"/>
        <v>0.33811699687468066</v>
      </c>
    </row>
    <row r="32" spans="1:13" x14ac:dyDescent="0.2">
      <c r="A32" s="53">
        <v>201207</v>
      </c>
      <c r="B32" t="s">
        <v>18</v>
      </c>
      <c r="C32" s="56">
        <v>619596.46</v>
      </c>
      <c r="D32" s="56">
        <v>58211</v>
      </c>
      <c r="E32" s="56">
        <v>677807.46</v>
      </c>
      <c r="G32" s="60">
        <v>606825.14000000223</v>
      </c>
      <c r="H32" s="60">
        <v>45839.34999999994</v>
      </c>
      <c r="I32" s="56">
        <v>652664.4900000022</v>
      </c>
      <c r="K32" s="57">
        <f t="shared" si="0"/>
        <v>-2.0612319185938754E-2</v>
      </c>
      <c r="L32" s="57">
        <f>H32/D32-1</f>
        <v>-0.21253113672673651</v>
      </c>
      <c r="M32" s="57">
        <f t="shared" si="1"/>
        <v>-3.70945607473806E-2</v>
      </c>
    </row>
    <row r="33" spans="1:13" x14ac:dyDescent="0.2">
      <c r="A33" s="53"/>
      <c r="B33" t="s">
        <v>82</v>
      </c>
      <c r="C33" s="56">
        <v>182879.37</v>
      </c>
      <c r="D33" s="56"/>
      <c r="E33" s="56">
        <v>182879.37</v>
      </c>
      <c r="G33" s="60">
        <v>158626.2999999999</v>
      </c>
      <c r="H33" s="60"/>
      <c r="I33" s="56">
        <v>158626.2999999999</v>
      </c>
      <c r="K33" s="57">
        <f t="shared" si="0"/>
        <v>-0.13261785624042832</v>
      </c>
      <c r="L33" s="57"/>
      <c r="M33" s="57">
        <f t="shared" si="1"/>
        <v>-0.13261785624042832</v>
      </c>
    </row>
    <row r="34" spans="1:13" x14ac:dyDescent="0.2">
      <c r="A34" s="53">
        <v>201208</v>
      </c>
      <c r="B34" t="s">
        <v>18</v>
      </c>
      <c r="C34" s="56">
        <v>647752.37999999989</v>
      </c>
      <c r="D34" s="63">
        <v>52637</v>
      </c>
      <c r="E34" s="56">
        <v>700389.37999999989</v>
      </c>
      <c r="G34" s="60">
        <v>606799.84</v>
      </c>
      <c r="H34" s="60">
        <v>52662.429999999964</v>
      </c>
      <c r="I34" s="56">
        <v>659462.2699999999</v>
      </c>
      <c r="K34" s="57">
        <f t="shared" si="0"/>
        <v>-6.3222523396980645E-2</v>
      </c>
      <c r="L34" s="57">
        <f>H34/D34-1</f>
        <v>4.831202386146316E-4</v>
      </c>
      <c r="M34" s="57">
        <f t="shared" si="1"/>
        <v>-5.8434795227763181E-2</v>
      </c>
    </row>
    <row r="35" spans="1:13" x14ac:dyDescent="0.2">
      <c r="A35" s="53"/>
      <c r="B35" t="s">
        <v>82</v>
      </c>
      <c r="C35" s="56">
        <v>191193.83000000002</v>
      </c>
      <c r="D35" s="56"/>
      <c r="E35" s="56">
        <v>191193.83000000002</v>
      </c>
      <c r="G35" s="60">
        <v>163463.5799999997</v>
      </c>
      <c r="H35" s="60"/>
      <c r="I35" s="56">
        <v>163463.5799999997</v>
      </c>
      <c r="K35" s="57">
        <f t="shared" si="0"/>
        <v>-0.1450373686222004</v>
      </c>
      <c r="L35" s="57"/>
      <c r="M35" s="57">
        <f t="shared" si="1"/>
        <v>-0.1450373686222004</v>
      </c>
    </row>
    <row r="36" spans="1:13" x14ac:dyDescent="0.2">
      <c r="A36" s="53">
        <v>201209</v>
      </c>
      <c r="B36" t="s">
        <v>18</v>
      </c>
      <c r="C36" s="56">
        <v>563270.70000000007</v>
      </c>
      <c r="D36" s="56">
        <v>63763</v>
      </c>
      <c r="E36" s="56">
        <v>627033.70000000007</v>
      </c>
      <c r="G36" s="60">
        <v>614868.40999999817</v>
      </c>
      <c r="H36" s="60">
        <v>41167.750000000058</v>
      </c>
      <c r="I36" s="56">
        <v>656036.15999999829</v>
      </c>
      <c r="K36" s="57">
        <f t="shared" si="0"/>
        <v>9.1603752866957322E-2</v>
      </c>
      <c r="L36" s="57">
        <f>H36/D36-1</f>
        <v>-0.3543630318523272</v>
      </c>
      <c r="M36" s="57">
        <f t="shared" si="1"/>
        <v>4.6253431035681469E-2</v>
      </c>
    </row>
    <row r="37" spans="1:13" x14ac:dyDescent="0.2">
      <c r="B37" t="s">
        <v>82</v>
      </c>
      <c r="C37" s="56">
        <v>166251.82</v>
      </c>
      <c r="D37" s="56"/>
      <c r="E37" s="56">
        <v>166251.82</v>
      </c>
      <c r="G37" s="60">
        <v>159791.18000000008</v>
      </c>
      <c r="H37" s="60"/>
      <c r="I37" s="56">
        <v>159791.18000000008</v>
      </c>
      <c r="K37" s="57">
        <f t="shared" si="0"/>
        <v>-3.8860567060257867E-2</v>
      </c>
      <c r="L37" s="57"/>
      <c r="M37" s="57">
        <f t="shared" si="1"/>
        <v>-3.8860567060257867E-2</v>
      </c>
    </row>
    <row r="38" spans="1:13" x14ac:dyDescent="0.2">
      <c r="A38" t="s">
        <v>17</v>
      </c>
      <c r="C38" s="56">
        <v>9483774.1699999999</v>
      </c>
      <c r="D38" s="56">
        <v>849714</v>
      </c>
      <c r="E38" s="56">
        <v>10333488.17</v>
      </c>
      <c r="G38" s="56">
        <v>9862636.1899999939</v>
      </c>
      <c r="H38" s="56">
        <v>585480.34999999986</v>
      </c>
      <c r="I38" s="56">
        <v>10448116.539999994</v>
      </c>
      <c r="K38" s="57">
        <f t="shared" si="0"/>
        <v>3.9948443858822236E-2</v>
      </c>
      <c r="L38" s="57">
        <f>H38/D38-1</f>
        <v>-0.3109677491485372</v>
      </c>
      <c r="M38" s="57">
        <f t="shared" si="1"/>
        <v>1.1092901846327274E-2</v>
      </c>
    </row>
    <row r="40" spans="1:13" x14ac:dyDescent="0.2">
      <c r="A40" t="s">
        <v>83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2013-00148
ATTACHMENT 1
TO STAFF DR NO. 1-33 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0"/>
  <sheetViews>
    <sheetView zoomScaleNormal="100" workbookViewId="0">
      <selection activeCell="F20" sqref="F20"/>
    </sheetView>
  </sheetViews>
  <sheetFormatPr defaultRowHeight="12.75" x14ac:dyDescent="0.2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 x14ac:dyDescent="0.2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1:13" x14ac:dyDescent="0.2">
      <c r="A6" t="s">
        <v>67</v>
      </c>
      <c r="L6" t="s">
        <v>68</v>
      </c>
    </row>
    <row r="7" spans="1:13" x14ac:dyDescent="0.2">
      <c r="A7" t="s">
        <v>69</v>
      </c>
      <c r="L7" t="s">
        <v>70</v>
      </c>
    </row>
    <row r="8" spans="1:13" x14ac:dyDescent="0.2">
      <c r="A8" t="s">
        <v>71</v>
      </c>
      <c r="L8" t="s">
        <v>72</v>
      </c>
    </row>
    <row r="9" spans="1:13" x14ac:dyDescent="0.2">
      <c r="L9" t="s">
        <v>88</v>
      </c>
    </row>
    <row r="11" spans="1:13" x14ac:dyDescent="0.2">
      <c r="B11" s="64" t="s">
        <v>73</v>
      </c>
      <c r="C11" s="67" t="s">
        <v>74</v>
      </c>
      <c r="D11" s="67"/>
      <c r="E11" s="67"/>
      <c r="F11" s="52"/>
      <c r="G11" s="67" t="s">
        <v>75</v>
      </c>
      <c r="H11" s="67"/>
      <c r="I11" s="67"/>
      <c r="J11" s="52"/>
      <c r="K11" s="67" t="s">
        <v>76</v>
      </c>
      <c r="L11" s="67"/>
      <c r="M11" s="67"/>
    </row>
    <row r="12" spans="1:13" x14ac:dyDescent="0.2">
      <c r="A12" t="s">
        <v>77</v>
      </c>
      <c r="B12" s="64" t="s">
        <v>78</v>
      </c>
      <c r="C12" s="53" t="s">
        <v>79</v>
      </c>
      <c r="D12" s="64" t="s">
        <v>80</v>
      </c>
      <c r="E12" s="54" t="s">
        <v>81</v>
      </c>
      <c r="G12" s="53" t="s">
        <v>79</v>
      </c>
      <c r="H12" s="64" t="s">
        <v>80</v>
      </c>
      <c r="I12" s="54" t="s">
        <v>81</v>
      </c>
      <c r="K12" s="53" t="s">
        <v>79</v>
      </c>
      <c r="L12" s="64" t="s">
        <v>80</v>
      </c>
      <c r="M12" s="54" t="s">
        <v>81</v>
      </c>
    </row>
    <row r="13" spans="1:13" x14ac:dyDescent="0.2">
      <c r="A13" s="61" t="s">
        <v>92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">
      <c r="A14" s="53">
        <v>201210</v>
      </c>
      <c r="B14" t="s">
        <v>18</v>
      </c>
      <c r="C14" s="56">
        <v>723627.33440000052</v>
      </c>
      <c r="D14" s="56">
        <v>35951.2932</v>
      </c>
      <c r="E14" s="56">
        <f>SUM(C14:D14)</f>
        <v>759578.62760000047</v>
      </c>
      <c r="G14" s="56">
        <v>621523.97000000149</v>
      </c>
      <c r="H14" s="56">
        <v>47076.419999999991</v>
      </c>
      <c r="I14" s="56">
        <f>SUM(G14:H14)</f>
        <v>668600.39000000153</v>
      </c>
      <c r="K14" s="57">
        <f>G14/C14-1</f>
        <v>-0.14109937470045764</v>
      </c>
      <c r="L14" s="57">
        <f>H14/D14-1</f>
        <v>0.30944997550185449</v>
      </c>
      <c r="M14" s="57">
        <f>I14/E14-1</f>
        <v>-0.11977461489070329</v>
      </c>
    </row>
    <row r="15" spans="1:13" x14ac:dyDescent="0.2">
      <c r="A15" s="53"/>
      <c r="B15" t="s">
        <v>82</v>
      </c>
      <c r="C15" s="56">
        <v>209816.16239999994</v>
      </c>
      <c r="D15" s="56"/>
      <c r="E15" s="56">
        <f t="shared" ref="E15:E37" si="0">SUM(C15:D15)</f>
        <v>209816.16239999994</v>
      </c>
      <c r="G15" s="56">
        <v>161336.10000000006</v>
      </c>
      <c r="H15" s="56"/>
      <c r="I15" s="56">
        <f t="shared" ref="I15:I37" si="1">SUM(G15:H15)</f>
        <v>161336.10000000006</v>
      </c>
      <c r="K15" s="57">
        <f t="shared" ref="K15:K38" si="2">G15/C15-1</f>
        <v>-0.23105971363433864</v>
      </c>
      <c r="L15" s="57"/>
      <c r="M15" s="57">
        <f t="shared" ref="M15:M38" si="3">I15/E15-1</f>
        <v>-0.23105971363433864</v>
      </c>
    </row>
    <row r="16" spans="1:13" x14ac:dyDescent="0.2">
      <c r="A16" s="53">
        <v>201211</v>
      </c>
      <c r="B16" t="s">
        <v>18</v>
      </c>
      <c r="C16" s="56">
        <v>692875.02640000021</v>
      </c>
      <c r="D16" s="56">
        <v>81377.093199999988</v>
      </c>
      <c r="E16" s="56">
        <f t="shared" si="0"/>
        <v>774252.11960000021</v>
      </c>
      <c r="G16" s="56">
        <v>929188.58000000019</v>
      </c>
      <c r="H16" s="56">
        <v>79094.379999999932</v>
      </c>
      <c r="I16" s="56">
        <f t="shared" si="1"/>
        <v>1008282.9600000001</v>
      </c>
      <c r="K16" s="57">
        <f t="shared" si="2"/>
        <v>0.34106230502753743</v>
      </c>
      <c r="L16" s="57">
        <f>H16/D16-1</f>
        <v>-2.8051053561102823E-2</v>
      </c>
      <c r="M16" s="57">
        <f t="shared" si="3"/>
        <v>0.30226696766539907</v>
      </c>
    </row>
    <row r="17" spans="1:13" x14ac:dyDescent="0.2">
      <c r="A17" s="53"/>
      <c r="B17" t="s">
        <v>82</v>
      </c>
      <c r="C17" s="56">
        <v>200691.72679999995</v>
      </c>
      <c r="D17" s="56"/>
      <c r="E17" s="56">
        <f t="shared" si="0"/>
        <v>200691.72679999995</v>
      </c>
      <c r="G17" s="56">
        <v>257438.74000000017</v>
      </c>
      <c r="H17" s="56"/>
      <c r="I17" s="56">
        <f t="shared" si="1"/>
        <v>257438.74000000017</v>
      </c>
      <c r="K17" s="57">
        <f t="shared" si="2"/>
        <v>0.28275711263649472</v>
      </c>
      <c r="L17" s="57"/>
      <c r="M17" s="57">
        <f t="shared" si="3"/>
        <v>0.28275711263649472</v>
      </c>
    </row>
    <row r="18" spans="1:13" x14ac:dyDescent="0.2">
      <c r="A18" s="53">
        <v>201212</v>
      </c>
      <c r="B18" t="s">
        <v>18</v>
      </c>
      <c r="C18" s="56">
        <v>662125.7952000004</v>
      </c>
      <c r="D18" s="56">
        <v>70018.993199999997</v>
      </c>
      <c r="E18" s="56">
        <f t="shared" si="0"/>
        <v>732144.78840000043</v>
      </c>
      <c r="G18" s="56">
        <v>621717.14000000036</v>
      </c>
      <c r="H18" s="56">
        <v>44405.619999999974</v>
      </c>
      <c r="I18" s="56">
        <f t="shared" si="1"/>
        <v>666122.76000000036</v>
      </c>
      <c r="K18" s="57">
        <f t="shared" si="2"/>
        <v>-6.1028667804422732E-2</v>
      </c>
      <c r="L18" s="57">
        <f>H18/D18-1</f>
        <v>-0.36580607674318899</v>
      </c>
      <c r="M18" s="57">
        <f t="shared" si="3"/>
        <v>-9.0176191166069675E-2</v>
      </c>
    </row>
    <row r="19" spans="1:13" x14ac:dyDescent="0.2">
      <c r="A19" s="53"/>
      <c r="B19" t="s">
        <v>82</v>
      </c>
      <c r="C19" s="56">
        <v>191570.67959999994</v>
      </c>
      <c r="D19" s="56"/>
      <c r="E19" s="56">
        <f t="shared" si="0"/>
        <v>191570.67959999994</v>
      </c>
      <c r="G19" s="56">
        <v>183932.5900000002</v>
      </c>
      <c r="H19" s="56"/>
      <c r="I19" s="56">
        <f t="shared" si="1"/>
        <v>183932.5900000002</v>
      </c>
      <c r="K19" s="57">
        <f t="shared" si="2"/>
        <v>-3.9870869675610598E-2</v>
      </c>
      <c r="L19" s="57"/>
      <c r="M19" s="57">
        <f t="shared" si="3"/>
        <v>-3.9870869675610598E-2</v>
      </c>
    </row>
    <row r="20" spans="1:13" x14ac:dyDescent="0.2">
      <c r="A20" s="53">
        <v>201301</v>
      </c>
      <c r="B20" t="s">
        <v>18</v>
      </c>
      <c r="C20" s="56">
        <v>723627.3344000004</v>
      </c>
      <c r="D20" s="56">
        <v>70018.993199999997</v>
      </c>
      <c r="E20" s="56">
        <f t="shared" si="0"/>
        <v>793646.32760000043</v>
      </c>
      <c r="G20" s="56">
        <v>619579.15000000072</v>
      </c>
      <c r="H20" s="56">
        <v>50220.629999999968</v>
      </c>
      <c r="I20" s="56">
        <f t="shared" si="1"/>
        <v>669799.78000000073</v>
      </c>
      <c r="K20" s="57">
        <f t="shared" si="2"/>
        <v>-0.14378697356184289</v>
      </c>
      <c r="L20" s="57">
        <f>H20/D20-1</f>
        <v>-0.28275703912863503</v>
      </c>
      <c r="M20" s="57">
        <f t="shared" si="3"/>
        <v>-0.15604752809039479</v>
      </c>
    </row>
    <row r="21" spans="1:13" x14ac:dyDescent="0.2">
      <c r="A21" s="53"/>
      <c r="B21" t="s">
        <v>82</v>
      </c>
      <c r="C21" s="56">
        <v>209816.16239999991</v>
      </c>
      <c r="D21" s="56"/>
      <c r="E21" s="56">
        <f t="shared" si="0"/>
        <v>209816.16239999991</v>
      </c>
      <c r="G21" s="56">
        <v>184659.22000000009</v>
      </c>
      <c r="H21" s="56"/>
      <c r="I21" s="56">
        <f t="shared" si="1"/>
        <v>184659.22000000009</v>
      </c>
      <c r="K21" s="57">
        <f t="shared" si="2"/>
        <v>-0.11989992626039869</v>
      </c>
      <c r="L21" s="57"/>
      <c r="M21" s="57">
        <f t="shared" si="3"/>
        <v>-0.11989992626039869</v>
      </c>
    </row>
    <row r="22" spans="1:13" x14ac:dyDescent="0.2">
      <c r="A22" s="53">
        <v>201302</v>
      </c>
      <c r="B22" t="s">
        <v>18</v>
      </c>
      <c r="C22" s="56">
        <v>631376.91839999985</v>
      </c>
      <c r="D22" s="56">
        <v>70018.993199999997</v>
      </c>
      <c r="E22" s="56">
        <f t="shared" si="0"/>
        <v>701395.91159999988</v>
      </c>
      <c r="G22" s="56">
        <v>626061.88999999978</v>
      </c>
      <c r="H22" s="56">
        <v>44310.589999999953</v>
      </c>
      <c r="I22" s="56">
        <f t="shared" si="1"/>
        <v>670372.47999999975</v>
      </c>
      <c r="K22" s="57">
        <f t="shared" si="2"/>
        <v>-8.4181544258367103E-3</v>
      </c>
      <c r="L22" s="57">
        <f>H22/D22-1</f>
        <v>-0.36716327991988384</v>
      </c>
      <c r="M22" s="57">
        <f t="shared" si="3"/>
        <v>-4.4230984365492776E-2</v>
      </c>
    </row>
    <row r="23" spans="1:13" x14ac:dyDescent="0.2">
      <c r="A23" s="53"/>
      <c r="B23" t="s">
        <v>82</v>
      </c>
      <c r="C23" s="56">
        <v>182446.79760000002</v>
      </c>
      <c r="D23" s="56"/>
      <c r="E23" s="56">
        <f t="shared" si="0"/>
        <v>182446.79760000002</v>
      </c>
      <c r="G23" s="56">
        <v>172835.83999999997</v>
      </c>
      <c r="H23" s="56"/>
      <c r="I23" s="56">
        <f t="shared" si="1"/>
        <v>172835.83999999997</v>
      </c>
      <c r="K23" s="57">
        <f t="shared" si="2"/>
        <v>-5.2678138100682448E-2</v>
      </c>
      <c r="L23" s="57"/>
      <c r="M23" s="57">
        <f t="shared" si="3"/>
        <v>-5.2678138100682448E-2</v>
      </c>
    </row>
    <row r="24" spans="1:13" x14ac:dyDescent="0.2">
      <c r="A24" s="53">
        <v>201303</v>
      </c>
      <c r="B24" t="s">
        <v>18</v>
      </c>
      <c r="C24" s="56">
        <v>662125.79520000052</v>
      </c>
      <c r="D24" s="56">
        <v>47308.493200000004</v>
      </c>
      <c r="E24" s="56">
        <f t="shared" si="0"/>
        <v>709434.28840000054</v>
      </c>
      <c r="G24" s="56">
        <v>633581.1600000019</v>
      </c>
      <c r="H24" s="56">
        <v>41033.949999999946</v>
      </c>
      <c r="I24" s="56">
        <f t="shared" si="1"/>
        <v>674615.11000000185</v>
      </c>
      <c r="K24" s="57">
        <f t="shared" si="2"/>
        <v>-4.3110592287643024E-2</v>
      </c>
      <c r="L24" s="57">
        <f>H24/D24-1</f>
        <v>-0.13263037513103582</v>
      </c>
      <c r="M24" s="57">
        <f t="shared" si="3"/>
        <v>-4.908020230954302E-2</v>
      </c>
    </row>
    <row r="25" spans="1:13" x14ac:dyDescent="0.2">
      <c r="A25" s="53"/>
      <c r="B25" t="s">
        <v>82</v>
      </c>
      <c r="C25" s="56">
        <v>191570.6796</v>
      </c>
      <c r="D25" s="56"/>
      <c r="E25" s="56">
        <f t="shared" si="0"/>
        <v>191570.6796</v>
      </c>
      <c r="G25" s="56">
        <v>228806.61000000028</v>
      </c>
      <c r="H25" s="56"/>
      <c r="I25" s="56">
        <f t="shared" si="1"/>
        <v>228806.61000000028</v>
      </c>
      <c r="K25" s="57">
        <f t="shared" si="2"/>
        <v>0.19437176126194777</v>
      </c>
      <c r="L25" s="57"/>
      <c r="M25" s="57">
        <f t="shared" si="3"/>
        <v>0.19437176126194777</v>
      </c>
    </row>
    <row r="26" spans="1:13" x14ac:dyDescent="0.2">
      <c r="A26" s="53">
        <v>201304</v>
      </c>
      <c r="B26" t="s">
        <v>18</v>
      </c>
      <c r="C26" s="56">
        <v>692875.11880000017</v>
      </c>
      <c r="D26" s="56">
        <v>30269.693200000002</v>
      </c>
      <c r="E26" s="56">
        <f t="shared" si="0"/>
        <v>723144.81200000015</v>
      </c>
      <c r="G26" s="56">
        <v>630105.87000000093</v>
      </c>
      <c r="H26" s="56">
        <v>47142.400000000031</v>
      </c>
      <c r="I26" s="56">
        <f t="shared" si="1"/>
        <v>677248.27000000095</v>
      </c>
      <c r="K26" s="57">
        <f t="shared" si="2"/>
        <v>-9.0592441692393555E-2</v>
      </c>
      <c r="L26" s="57">
        <f>H26/D26-1</f>
        <v>0.55741254754442071</v>
      </c>
      <c r="M26" s="57">
        <f t="shared" si="3"/>
        <v>-6.3467982122506261E-2</v>
      </c>
    </row>
    <row r="27" spans="1:13" x14ac:dyDescent="0.2">
      <c r="A27" s="53"/>
      <c r="B27" t="s">
        <v>82</v>
      </c>
      <c r="C27" s="56">
        <v>200691.72680000003</v>
      </c>
      <c r="D27" s="56"/>
      <c r="E27" s="56">
        <f t="shared" si="0"/>
        <v>200691.72680000003</v>
      </c>
      <c r="G27" s="56">
        <v>166398.16</v>
      </c>
      <c r="H27" s="56"/>
      <c r="I27" s="56">
        <f t="shared" si="1"/>
        <v>166398.16</v>
      </c>
      <c r="K27" s="57">
        <f t="shared" si="2"/>
        <v>-0.17087683357359018</v>
      </c>
      <c r="L27" s="57"/>
      <c r="M27" s="57">
        <f t="shared" si="3"/>
        <v>-0.17087683357359018</v>
      </c>
    </row>
    <row r="28" spans="1:13" x14ac:dyDescent="0.2">
      <c r="A28" s="53">
        <v>201305</v>
      </c>
      <c r="B28" t="s">
        <v>18</v>
      </c>
      <c r="C28" s="56">
        <v>723627.36520000047</v>
      </c>
      <c r="D28" s="56">
        <v>41628.993200000004</v>
      </c>
      <c r="E28" s="56">
        <f t="shared" si="0"/>
        <v>765256.35840000049</v>
      </c>
      <c r="G28" s="56">
        <v>952972.75999999954</v>
      </c>
      <c r="H28" s="56">
        <v>60588.330000000016</v>
      </c>
      <c r="I28" s="56">
        <f t="shared" si="1"/>
        <v>1013561.0899999996</v>
      </c>
      <c r="K28" s="57">
        <f t="shared" si="2"/>
        <v>0.31693853194262656</v>
      </c>
      <c r="L28" s="57">
        <f>H28/D28-1</f>
        <v>0.45543587155502019</v>
      </c>
      <c r="M28" s="57">
        <f t="shared" si="3"/>
        <v>0.3244726147968966</v>
      </c>
    </row>
    <row r="29" spans="1:13" x14ac:dyDescent="0.2">
      <c r="A29" s="53"/>
      <c r="B29" t="s">
        <v>82</v>
      </c>
      <c r="C29" s="56">
        <v>209816.16239999994</v>
      </c>
      <c r="D29" s="56"/>
      <c r="E29" s="56">
        <f t="shared" si="0"/>
        <v>209816.16239999994</v>
      </c>
      <c r="G29" s="56">
        <v>255260.07000000024</v>
      </c>
      <c r="H29" s="56"/>
      <c r="I29" s="56">
        <f t="shared" si="1"/>
        <v>255260.07000000024</v>
      </c>
      <c r="K29" s="57">
        <f t="shared" si="2"/>
        <v>0.2165891658687602</v>
      </c>
      <c r="L29" s="57"/>
      <c r="M29" s="57">
        <f t="shared" si="3"/>
        <v>0.2165891658687602</v>
      </c>
    </row>
    <row r="30" spans="1:13" x14ac:dyDescent="0.2">
      <c r="A30" s="53">
        <v>201306</v>
      </c>
      <c r="B30" t="s">
        <v>18</v>
      </c>
      <c r="C30" s="56">
        <v>631376.94919999992</v>
      </c>
      <c r="D30" s="56">
        <v>30269.693200000002</v>
      </c>
      <c r="E30" s="56">
        <f t="shared" si="0"/>
        <v>661646.6423999999</v>
      </c>
      <c r="G30" s="56">
        <v>637777.01000000047</v>
      </c>
      <c r="H30" s="56">
        <v>48981.339999999967</v>
      </c>
      <c r="I30" s="56">
        <f t="shared" si="1"/>
        <v>686758.35000000044</v>
      </c>
      <c r="K30" s="57">
        <f t="shared" si="2"/>
        <v>1.0136671616076454E-2</v>
      </c>
      <c r="L30" s="57">
        <f>H30/D30-1</f>
        <v>0.61816440214200674</v>
      </c>
      <c r="M30" s="57">
        <f t="shared" si="3"/>
        <v>3.7953351518436707E-2</v>
      </c>
    </row>
    <row r="31" spans="1:13" x14ac:dyDescent="0.2">
      <c r="A31" s="53"/>
      <c r="B31" t="s">
        <v>82</v>
      </c>
      <c r="C31" s="56">
        <v>182446.79760000002</v>
      </c>
      <c r="D31" s="56"/>
      <c r="E31" s="56">
        <f t="shared" si="0"/>
        <v>182446.79760000002</v>
      </c>
      <c r="G31" s="56">
        <v>173345.74000000005</v>
      </c>
      <c r="H31" s="56"/>
      <c r="I31" s="56">
        <f t="shared" si="1"/>
        <v>173345.74000000005</v>
      </c>
      <c r="K31" s="57">
        <f t="shared" si="2"/>
        <v>-4.988335076153716E-2</v>
      </c>
      <c r="L31" s="57"/>
      <c r="M31" s="57">
        <f t="shared" si="3"/>
        <v>-4.988335076153716E-2</v>
      </c>
    </row>
    <row r="32" spans="1:13" x14ac:dyDescent="0.2">
      <c r="A32" s="53">
        <v>201307</v>
      </c>
      <c r="B32" t="s">
        <v>18</v>
      </c>
      <c r="C32" s="56">
        <v>723627.36520000047</v>
      </c>
      <c r="D32" s="56">
        <v>35951.2932</v>
      </c>
      <c r="E32" s="56">
        <f t="shared" si="0"/>
        <v>759578.65840000042</v>
      </c>
      <c r="G32" s="56">
        <v>636187.26000000036</v>
      </c>
      <c r="H32" s="56">
        <v>48356.849999999969</v>
      </c>
      <c r="I32" s="56">
        <f t="shared" si="1"/>
        <v>684544.11000000034</v>
      </c>
      <c r="K32" s="57">
        <f t="shared" si="2"/>
        <v>-0.12083581882759908</v>
      </c>
      <c r="L32" s="57">
        <f>H32/D32-1</f>
        <v>0.34506566233895497</v>
      </c>
      <c r="M32" s="57">
        <f t="shared" si="3"/>
        <v>-9.8784434726029713E-2</v>
      </c>
    </row>
    <row r="33" spans="1:13" x14ac:dyDescent="0.2">
      <c r="A33" s="53"/>
      <c r="B33" t="s">
        <v>82</v>
      </c>
      <c r="C33" s="56">
        <v>209816.16239999994</v>
      </c>
      <c r="D33" s="56"/>
      <c r="E33" s="56">
        <f t="shared" si="0"/>
        <v>209816.16239999994</v>
      </c>
      <c r="G33" s="56">
        <v>168581.61000000007</v>
      </c>
      <c r="H33" s="56"/>
      <c r="I33" s="56">
        <f t="shared" si="1"/>
        <v>168581.61000000007</v>
      </c>
      <c r="K33" s="57">
        <f t="shared" si="2"/>
        <v>-0.19652705458118647</v>
      </c>
      <c r="L33" s="57"/>
      <c r="M33" s="57">
        <f t="shared" si="3"/>
        <v>-0.19652705458118647</v>
      </c>
    </row>
    <row r="34" spans="1:13" x14ac:dyDescent="0.2">
      <c r="A34" s="53">
        <v>201308</v>
      </c>
      <c r="B34" t="s">
        <v>18</v>
      </c>
      <c r="C34" s="56">
        <v>692875.11880000005</v>
      </c>
      <c r="D34" s="63">
        <v>30269.693200000002</v>
      </c>
      <c r="E34" s="56">
        <f t="shared" si="0"/>
        <v>723144.81200000003</v>
      </c>
      <c r="G34" s="56">
        <v>633673.74000000139</v>
      </c>
      <c r="H34" s="63">
        <v>59822.40000000006</v>
      </c>
      <c r="I34" s="56">
        <f t="shared" si="1"/>
        <v>693496.14000000141</v>
      </c>
      <c r="K34" s="57">
        <f t="shared" si="2"/>
        <v>-8.5443072198248871E-2</v>
      </c>
      <c r="L34" s="57">
        <f>H34/D34-1</f>
        <v>0.97631339058302902</v>
      </c>
      <c r="M34" s="57">
        <f t="shared" si="3"/>
        <v>-4.0999633141250547E-2</v>
      </c>
    </row>
    <row r="35" spans="1:13" x14ac:dyDescent="0.2">
      <c r="A35" s="53"/>
      <c r="B35" t="s">
        <v>82</v>
      </c>
      <c r="C35" s="56">
        <v>200691.75760000004</v>
      </c>
      <c r="D35" s="56"/>
      <c r="E35" s="56">
        <f t="shared" si="0"/>
        <v>200691.75760000004</v>
      </c>
      <c r="G35" s="56">
        <v>168670.40999999997</v>
      </c>
      <c r="H35" s="56"/>
      <c r="I35" s="56">
        <f t="shared" si="1"/>
        <v>168670.40999999997</v>
      </c>
      <c r="K35" s="57">
        <f t="shared" si="2"/>
        <v>-0.15955487152502801</v>
      </c>
      <c r="L35" s="57"/>
      <c r="M35" s="57">
        <f t="shared" si="3"/>
        <v>-0.15955487152502801</v>
      </c>
    </row>
    <row r="36" spans="1:13" x14ac:dyDescent="0.2">
      <c r="A36" s="53">
        <v>201309</v>
      </c>
      <c r="B36" t="s">
        <v>18</v>
      </c>
      <c r="C36" s="56">
        <v>662095.59559999872</v>
      </c>
      <c r="D36" s="56">
        <v>41628.993200000004</v>
      </c>
      <c r="E36" s="56">
        <f t="shared" si="0"/>
        <v>703724.58879999875</v>
      </c>
      <c r="G36" s="56">
        <v>631027.25999999919</v>
      </c>
      <c r="H36" s="56">
        <v>86608.729999999938</v>
      </c>
      <c r="I36" s="56">
        <f t="shared" si="1"/>
        <v>717635.98999999918</v>
      </c>
      <c r="K36" s="57">
        <f t="shared" si="2"/>
        <v>-4.6924244484431332E-2</v>
      </c>
      <c r="L36" s="57">
        <f>H36/D36-1</f>
        <v>1.0804906230593136</v>
      </c>
      <c r="M36" s="57">
        <f t="shared" si="3"/>
        <v>1.9768246585958327E-2</v>
      </c>
    </row>
    <row r="37" spans="1:13" x14ac:dyDescent="0.2">
      <c r="B37" t="s">
        <v>82</v>
      </c>
      <c r="C37" s="56">
        <v>191570.67960000003</v>
      </c>
      <c r="D37" s="56"/>
      <c r="E37" s="56">
        <f t="shared" si="0"/>
        <v>191570.67960000003</v>
      </c>
      <c r="G37" s="56">
        <v>170200.47000000023</v>
      </c>
      <c r="H37" s="56"/>
      <c r="I37" s="56">
        <f t="shared" si="1"/>
        <v>170200.47000000023</v>
      </c>
      <c r="K37" s="57">
        <f t="shared" si="2"/>
        <v>-0.11155261151978391</v>
      </c>
      <c r="L37" s="57"/>
      <c r="M37" s="57">
        <f t="shared" si="3"/>
        <v>-0.11155261151978391</v>
      </c>
    </row>
    <row r="38" spans="1:13" x14ac:dyDescent="0.2">
      <c r="A38" t="s">
        <v>17</v>
      </c>
      <c r="C38" s="56">
        <f>SUM(C14:C37)</f>
        <v>10603181.211600002</v>
      </c>
      <c r="D38" s="56">
        <f>SUM(D14:D37)</f>
        <v>584712.21840000001</v>
      </c>
      <c r="E38" s="56">
        <f>SUM(E14:E37)</f>
        <v>11187893.430000003</v>
      </c>
      <c r="G38" s="56">
        <f>SUM(G14:G37)</f>
        <v>10464861.350000011</v>
      </c>
      <c r="H38" s="56">
        <f>SUM(H14:H37)</f>
        <v>657641.63999999978</v>
      </c>
      <c r="I38" s="56">
        <f>SUM(I14:I37)</f>
        <v>11122502.990000008</v>
      </c>
      <c r="K38" s="57">
        <f t="shared" si="2"/>
        <v>-1.3045128517530924E-2</v>
      </c>
      <c r="L38" s="57">
        <f>H38/D38-1</f>
        <v>0.12472703546295483</v>
      </c>
      <c r="M38" s="57">
        <f t="shared" si="3"/>
        <v>-5.8447499888274468E-3</v>
      </c>
    </row>
    <row r="40" spans="1:13" x14ac:dyDescent="0.2">
      <c r="A40" t="s">
        <v>83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2013-00148
ATTACHMENT 1
TO STAFF DR NO. 1-33 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zoomScaleNormal="100" workbookViewId="0">
      <selection activeCell="D49" sqref="D49"/>
    </sheetView>
  </sheetViews>
  <sheetFormatPr defaultRowHeight="12.75" x14ac:dyDescent="0.2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 x14ac:dyDescent="0.2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">
      <c r="A4" s="65" t="s">
        <v>94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1:13" x14ac:dyDescent="0.2">
      <c r="A6" t="s">
        <v>67</v>
      </c>
      <c r="L6" t="s">
        <v>68</v>
      </c>
    </row>
    <row r="7" spans="1:13" x14ac:dyDescent="0.2">
      <c r="A7" t="s">
        <v>69</v>
      </c>
      <c r="L7" t="s">
        <v>70</v>
      </c>
    </row>
    <row r="8" spans="1:13" x14ac:dyDescent="0.2">
      <c r="A8" t="s">
        <v>71</v>
      </c>
      <c r="L8" t="s">
        <v>72</v>
      </c>
    </row>
    <row r="9" spans="1:13" x14ac:dyDescent="0.2">
      <c r="L9" t="s">
        <v>88</v>
      </c>
    </row>
    <row r="11" spans="1:13" x14ac:dyDescent="0.2">
      <c r="B11" s="64" t="s">
        <v>73</v>
      </c>
      <c r="C11" s="67" t="s">
        <v>74</v>
      </c>
      <c r="D11" s="67"/>
      <c r="E11" s="67"/>
      <c r="F11" s="52"/>
      <c r="G11" s="67" t="s">
        <v>75</v>
      </c>
      <c r="H11" s="67"/>
      <c r="I11" s="67"/>
      <c r="J11" s="52"/>
      <c r="K11" s="67" t="s">
        <v>76</v>
      </c>
      <c r="L11" s="67"/>
      <c r="M11" s="67"/>
    </row>
    <row r="12" spans="1:13" x14ac:dyDescent="0.2">
      <c r="A12" t="s">
        <v>77</v>
      </c>
      <c r="B12" s="64" t="s">
        <v>78</v>
      </c>
      <c r="C12" s="53" t="s">
        <v>79</v>
      </c>
      <c r="D12" s="64" t="s">
        <v>80</v>
      </c>
      <c r="E12" s="54" t="s">
        <v>81</v>
      </c>
      <c r="G12" s="53" t="s">
        <v>79</v>
      </c>
      <c r="H12" s="64" t="s">
        <v>80</v>
      </c>
      <c r="I12" s="54" t="s">
        <v>81</v>
      </c>
      <c r="K12" s="53" t="s">
        <v>79</v>
      </c>
      <c r="L12" s="64" t="s">
        <v>80</v>
      </c>
      <c r="M12" s="54" t="s">
        <v>81</v>
      </c>
    </row>
    <row r="13" spans="1:13" x14ac:dyDescent="0.2">
      <c r="A13" s="61" t="s">
        <v>93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">
      <c r="A14" s="53">
        <v>201310</v>
      </c>
      <c r="B14" t="s">
        <v>18</v>
      </c>
      <c r="C14" s="56">
        <v>725098.6</v>
      </c>
      <c r="D14" s="56">
        <v>49822.7</v>
      </c>
      <c r="E14" s="56">
        <f>SUM(C14:D14)</f>
        <v>774921.29999999993</v>
      </c>
      <c r="G14" s="56">
        <v>636476</v>
      </c>
      <c r="H14" s="56">
        <v>53745</v>
      </c>
      <c r="I14" s="56">
        <f>SUM(G14:H14)</f>
        <v>690221</v>
      </c>
      <c r="K14" s="57">
        <f>G14/C14-1</f>
        <v>-0.12222144684874581</v>
      </c>
      <c r="L14" s="57">
        <f>H14/D14-1</f>
        <v>7.8725159415286683E-2</v>
      </c>
      <c r="M14" s="57">
        <f>I14/E14-1</f>
        <v>-0.10930180909984011</v>
      </c>
    </row>
    <row r="15" spans="1:13" x14ac:dyDescent="0.2">
      <c r="A15" s="53"/>
      <c r="B15" t="s">
        <v>82</v>
      </c>
      <c r="C15" s="56">
        <v>191436.5</v>
      </c>
      <c r="D15" s="56"/>
      <c r="E15" s="56">
        <f t="shared" ref="E15:E37" si="0">SUM(C15:D15)</f>
        <v>191436.5</v>
      </c>
      <c r="G15" s="56">
        <v>169717</v>
      </c>
      <c r="H15" s="56"/>
      <c r="I15" s="56">
        <f t="shared" ref="I15:I37" si="1">SUM(G15:H15)</f>
        <v>169717</v>
      </c>
      <c r="K15" s="57">
        <f t="shared" ref="K15:K38" si="2">G15/C15-1</f>
        <v>-0.11345537554228169</v>
      </c>
      <c r="L15" s="57"/>
      <c r="M15" s="57">
        <f t="shared" ref="M15:M38" si="3">I15/E15-1</f>
        <v>-0.11345537554228169</v>
      </c>
    </row>
    <row r="16" spans="1:13" x14ac:dyDescent="0.2">
      <c r="A16" s="53">
        <v>201311</v>
      </c>
      <c r="B16" t="s">
        <v>18</v>
      </c>
      <c r="C16" s="56">
        <v>663445.69999999995</v>
      </c>
      <c r="D16" s="56">
        <v>49822.7</v>
      </c>
      <c r="E16" s="56">
        <f t="shared" si="0"/>
        <v>713268.39999999991</v>
      </c>
      <c r="G16" s="56">
        <v>948734</v>
      </c>
      <c r="H16" s="56">
        <v>92521</v>
      </c>
      <c r="I16" s="56">
        <f t="shared" si="1"/>
        <v>1041255</v>
      </c>
      <c r="K16" s="57">
        <f t="shared" si="2"/>
        <v>0.43001002192040749</v>
      </c>
      <c r="L16" s="57">
        <f>H16/D16-1</f>
        <v>0.85700493951552215</v>
      </c>
      <c r="M16" s="57">
        <f t="shared" si="3"/>
        <v>0.45983615704831471</v>
      </c>
    </row>
    <row r="17" spans="1:13" x14ac:dyDescent="0.2">
      <c r="A17" s="53"/>
      <c r="B17" t="s">
        <v>82</v>
      </c>
      <c r="C17" s="56">
        <v>174785.8</v>
      </c>
      <c r="D17" s="56"/>
      <c r="E17" s="56">
        <f t="shared" si="0"/>
        <v>174785.8</v>
      </c>
      <c r="G17" s="56">
        <v>259114</v>
      </c>
      <c r="H17" s="56"/>
      <c r="I17" s="56">
        <f t="shared" si="1"/>
        <v>259114</v>
      </c>
      <c r="K17" s="57">
        <f t="shared" si="2"/>
        <v>0.48246596691493249</v>
      </c>
      <c r="L17" s="57"/>
      <c r="M17" s="57">
        <f t="shared" si="3"/>
        <v>0.48246596691493249</v>
      </c>
    </row>
    <row r="18" spans="1:13" x14ac:dyDescent="0.2">
      <c r="A18" s="53">
        <v>201312</v>
      </c>
      <c r="B18" t="s">
        <v>18</v>
      </c>
      <c r="C18" s="56">
        <v>694275.2</v>
      </c>
      <c r="D18" s="56">
        <v>49822.7</v>
      </c>
      <c r="E18" s="56">
        <f t="shared" si="0"/>
        <v>744097.89999999991</v>
      </c>
      <c r="G18" s="56">
        <v>633540</v>
      </c>
      <c r="H18" s="56">
        <v>53856</v>
      </c>
      <c r="I18" s="56">
        <f t="shared" si="1"/>
        <v>687396</v>
      </c>
      <c r="K18" s="57">
        <f t="shared" si="2"/>
        <v>-8.7480007927692061E-2</v>
      </c>
      <c r="L18" s="57">
        <f>H18/D18-1</f>
        <v>8.0953059549161432E-2</v>
      </c>
      <c r="M18" s="57">
        <f t="shared" si="3"/>
        <v>-7.6202204037936316E-2</v>
      </c>
    </row>
    <row r="19" spans="1:13" x14ac:dyDescent="0.2">
      <c r="A19" s="53"/>
      <c r="B19" t="s">
        <v>82</v>
      </c>
      <c r="C19" s="56">
        <v>183107.5</v>
      </c>
      <c r="D19" s="56"/>
      <c r="E19" s="56">
        <f t="shared" si="0"/>
        <v>183107.5</v>
      </c>
      <c r="G19" s="56">
        <v>174768</v>
      </c>
      <c r="H19" s="56"/>
      <c r="I19" s="56">
        <f t="shared" si="1"/>
        <v>174768</v>
      </c>
      <c r="K19" s="57">
        <f t="shared" si="2"/>
        <v>-4.5544284095408449E-2</v>
      </c>
      <c r="L19" s="57"/>
      <c r="M19" s="57">
        <f t="shared" si="3"/>
        <v>-4.5544284095408449E-2</v>
      </c>
    </row>
    <row r="20" spans="1:13" x14ac:dyDescent="0.2">
      <c r="A20" s="53">
        <v>201401</v>
      </c>
      <c r="B20" t="s">
        <v>18</v>
      </c>
      <c r="C20" s="56">
        <v>725098.6</v>
      </c>
      <c r="D20" s="56">
        <v>49822.7</v>
      </c>
      <c r="E20" s="56">
        <f t="shared" si="0"/>
        <v>774921.29999999993</v>
      </c>
      <c r="G20" s="56">
        <v>631985</v>
      </c>
      <c r="H20" s="56">
        <v>83970</v>
      </c>
      <c r="I20" s="56">
        <f t="shared" si="1"/>
        <v>715955</v>
      </c>
      <c r="K20" s="57">
        <f t="shared" si="2"/>
        <v>-0.12841508727226891</v>
      </c>
      <c r="L20" s="57">
        <f>H20/D20-1</f>
        <v>0.68537634451765972</v>
      </c>
      <c r="M20" s="57">
        <f t="shared" si="3"/>
        <v>-7.6093275536496363E-2</v>
      </c>
    </row>
    <row r="21" spans="1:13" x14ac:dyDescent="0.2">
      <c r="A21" s="53"/>
      <c r="B21" t="s">
        <v>82</v>
      </c>
      <c r="C21" s="56">
        <v>191436.5</v>
      </c>
      <c r="D21" s="56"/>
      <c r="E21" s="56">
        <f t="shared" si="0"/>
        <v>191436.5</v>
      </c>
      <c r="G21" s="56">
        <v>172717</v>
      </c>
      <c r="H21" s="56"/>
      <c r="I21" s="56">
        <f t="shared" si="1"/>
        <v>172717</v>
      </c>
      <c r="K21" s="57">
        <f t="shared" si="2"/>
        <v>-9.7784382811010429E-2</v>
      </c>
      <c r="L21" s="57"/>
      <c r="M21" s="57">
        <f t="shared" si="3"/>
        <v>-9.7784382811010429E-2</v>
      </c>
    </row>
    <row r="22" spans="1:13" x14ac:dyDescent="0.2">
      <c r="A22" s="53">
        <v>201402</v>
      </c>
      <c r="B22" t="s">
        <v>18</v>
      </c>
      <c r="C22" s="56">
        <v>632609.4</v>
      </c>
      <c r="D22" s="56">
        <v>49822.7</v>
      </c>
      <c r="E22" s="56">
        <f t="shared" si="0"/>
        <v>682432.1</v>
      </c>
      <c r="G22" s="56">
        <v>640644</v>
      </c>
      <c r="H22" s="56">
        <v>80129</v>
      </c>
      <c r="I22" s="56">
        <f t="shared" si="1"/>
        <v>720773</v>
      </c>
      <c r="K22" s="57">
        <f t="shared" si="2"/>
        <v>1.2700728127024385E-2</v>
      </c>
      <c r="L22" s="57">
        <f>H22/D22-1</f>
        <v>0.60828297141664356</v>
      </c>
      <c r="M22" s="57">
        <f t="shared" si="3"/>
        <v>5.6182732318717177E-2</v>
      </c>
    </row>
    <row r="23" spans="1:13" x14ac:dyDescent="0.2">
      <c r="A23" s="53"/>
      <c r="B23" t="s">
        <v>82</v>
      </c>
      <c r="C23" s="56">
        <v>166463.79999999999</v>
      </c>
      <c r="D23" s="56"/>
      <c r="E23" s="56">
        <f t="shared" si="0"/>
        <v>166463.79999999999</v>
      </c>
      <c r="G23" s="56">
        <v>172458</v>
      </c>
      <c r="H23" s="56"/>
      <c r="I23" s="56">
        <f t="shared" si="1"/>
        <v>172458</v>
      </c>
      <c r="K23" s="57">
        <f t="shared" si="2"/>
        <v>3.6009030191549218E-2</v>
      </c>
      <c r="L23" s="57"/>
      <c r="M23" s="57">
        <f t="shared" si="3"/>
        <v>3.6009030191549218E-2</v>
      </c>
    </row>
    <row r="24" spans="1:13" x14ac:dyDescent="0.2">
      <c r="A24" s="53">
        <v>201403</v>
      </c>
      <c r="B24" t="s">
        <v>18</v>
      </c>
      <c r="C24" s="56">
        <v>663445.69999999995</v>
      </c>
      <c r="D24" s="56">
        <v>49822.7</v>
      </c>
      <c r="E24" s="56">
        <f t="shared" si="0"/>
        <v>713268.39999999991</v>
      </c>
      <c r="G24" s="56">
        <v>637205</v>
      </c>
      <c r="H24" s="56">
        <v>51980</v>
      </c>
      <c r="I24" s="56">
        <f t="shared" si="1"/>
        <v>689185</v>
      </c>
      <c r="K24" s="57">
        <f t="shared" si="2"/>
        <v>-3.9552144207129492E-2</v>
      </c>
      <c r="L24" s="57">
        <f>H24/D24-1</f>
        <v>4.3299540169440931E-2</v>
      </c>
      <c r="M24" s="57">
        <f t="shared" si="3"/>
        <v>-3.3764849248894113E-2</v>
      </c>
    </row>
    <row r="25" spans="1:13" x14ac:dyDescent="0.2">
      <c r="A25" s="53"/>
      <c r="B25" t="s">
        <v>82</v>
      </c>
      <c r="C25" s="56">
        <v>174785.8</v>
      </c>
      <c r="D25" s="56"/>
      <c r="E25" s="56">
        <f t="shared" si="0"/>
        <v>174785.8</v>
      </c>
      <c r="G25" s="56">
        <v>176105</v>
      </c>
      <c r="H25" s="56"/>
      <c r="I25" s="56">
        <f t="shared" si="1"/>
        <v>176105</v>
      </c>
      <c r="K25" s="57">
        <f t="shared" si="2"/>
        <v>7.5475238835192027E-3</v>
      </c>
      <c r="L25" s="57"/>
      <c r="M25" s="57">
        <f t="shared" si="3"/>
        <v>7.5475238835192027E-3</v>
      </c>
    </row>
    <row r="26" spans="1:13" x14ac:dyDescent="0.2">
      <c r="A26" s="53">
        <v>201404</v>
      </c>
      <c r="B26" t="s">
        <v>18</v>
      </c>
      <c r="C26" s="56">
        <v>694275.2</v>
      </c>
      <c r="D26" s="56">
        <v>49822.7</v>
      </c>
      <c r="E26" s="56">
        <f t="shared" si="0"/>
        <v>744097.89999999991</v>
      </c>
      <c r="G26" s="56">
        <v>641213</v>
      </c>
      <c r="H26" s="56">
        <v>47870</v>
      </c>
      <c r="I26" s="56">
        <f t="shared" si="1"/>
        <v>689083</v>
      </c>
      <c r="K26" s="57">
        <f t="shared" si="2"/>
        <v>-7.6428194468130206E-2</v>
      </c>
      <c r="L26" s="57">
        <f>H26/D26-1</f>
        <v>-3.9192978301055503E-2</v>
      </c>
      <c r="M26" s="57">
        <f t="shared" si="3"/>
        <v>-7.3935029248167417E-2</v>
      </c>
    </row>
    <row r="27" spans="1:13" x14ac:dyDescent="0.2">
      <c r="A27" s="53"/>
      <c r="B27" t="s">
        <v>82</v>
      </c>
      <c r="C27" s="56">
        <v>183107.5</v>
      </c>
      <c r="D27" s="56"/>
      <c r="E27" s="56">
        <f t="shared" si="0"/>
        <v>183107.5</v>
      </c>
      <c r="G27" s="56">
        <v>172376</v>
      </c>
      <c r="H27" s="56"/>
      <c r="I27" s="56">
        <f t="shared" si="1"/>
        <v>172376</v>
      </c>
      <c r="K27" s="57">
        <f t="shared" si="2"/>
        <v>-5.8607648512485788E-2</v>
      </c>
      <c r="L27" s="57"/>
      <c r="M27" s="57">
        <f t="shared" si="3"/>
        <v>-5.8607648512485788E-2</v>
      </c>
    </row>
    <row r="28" spans="1:13" x14ac:dyDescent="0.2">
      <c r="A28" s="53">
        <v>201405</v>
      </c>
      <c r="B28" t="s">
        <v>18</v>
      </c>
      <c r="C28" s="56">
        <v>694275.2</v>
      </c>
      <c r="D28" s="56">
        <v>49822.7</v>
      </c>
      <c r="E28" s="56">
        <f t="shared" si="0"/>
        <v>744097.89999999991</v>
      </c>
      <c r="G28" s="56">
        <v>957264</v>
      </c>
      <c r="H28" s="56">
        <v>74630</v>
      </c>
      <c r="I28" s="56">
        <f t="shared" si="1"/>
        <v>1031894</v>
      </c>
      <c r="K28" s="57">
        <f t="shared" si="2"/>
        <v>0.37879618917685676</v>
      </c>
      <c r="L28" s="57">
        <f>H28/D28-1</f>
        <v>0.49791159451414724</v>
      </c>
      <c r="M28" s="57">
        <f t="shared" si="3"/>
        <v>0.38677182128856979</v>
      </c>
    </row>
    <row r="29" spans="1:13" x14ac:dyDescent="0.2">
      <c r="A29" s="53"/>
      <c r="B29" t="s">
        <v>82</v>
      </c>
      <c r="C29" s="56">
        <v>183107.5</v>
      </c>
      <c r="D29" s="56"/>
      <c r="E29" s="56">
        <f t="shared" si="0"/>
        <v>183107.5</v>
      </c>
      <c r="G29" s="56">
        <v>262054</v>
      </c>
      <c r="H29" s="56"/>
      <c r="I29" s="56">
        <f t="shared" si="1"/>
        <v>262054</v>
      </c>
      <c r="K29" s="57">
        <f t="shared" si="2"/>
        <v>0.43114836912742516</v>
      </c>
      <c r="L29" s="57"/>
      <c r="M29" s="57">
        <f t="shared" si="3"/>
        <v>0.43114836912742516</v>
      </c>
    </row>
    <row r="30" spans="1:13" x14ac:dyDescent="0.2">
      <c r="A30" s="53">
        <v>201406</v>
      </c>
      <c r="B30" t="s">
        <v>18</v>
      </c>
      <c r="C30" s="56">
        <v>663445.69999999995</v>
      </c>
      <c r="D30" s="56">
        <v>49822.7</v>
      </c>
      <c r="E30" s="56">
        <f t="shared" si="0"/>
        <v>713268.39999999991</v>
      </c>
      <c r="G30" s="56">
        <v>650368</v>
      </c>
      <c r="H30" s="56">
        <v>49266</v>
      </c>
      <c r="I30" s="56">
        <f t="shared" si="1"/>
        <v>699634</v>
      </c>
      <c r="K30" s="57">
        <f t="shared" si="2"/>
        <v>-1.971178651093819E-2</v>
      </c>
      <c r="L30" s="57">
        <f>H30/D30-1</f>
        <v>-1.1173621662414868E-2</v>
      </c>
      <c r="M30" s="57">
        <f t="shared" si="3"/>
        <v>-1.9115384895783794E-2</v>
      </c>
    </row>
    <row r="31" spans="1:13" x14ac:dyDescent="0.2">
      <c r="A31" s="53"/>
      <c r="B31" t="s">
        <v>82</v>
      </c>
      <c r="C31" s="56">
        <v>174785.8</v>
      </c>
      <c r="D31" s="56"/>
      <c r="E31" s="56">
        <f t="shared" si="0"/>
        <v>174785.8</v>
      </c>
      <c r="G31" s="56">
        <v>174537</v>
      </c>
      <c r="H31" s="56"/>
      <c r="I31" s="56">
        <f t="shared" si="1"/>
        <v>174537</v>
      </c>
      <c r="K31" s="57">
        <f t="shared" si="2"/>
        <v>-1.4234565965884904E-3</v>
      </c>
      <c r="L31" s="57"/>
      <c r="M31" s="57">
        <f t="shared" si="3"/>
        <v>-1.4234565965884904E-3</v>
      </c>
    </row>
    <row r="32" spans="1:13" x14ac:dyDescent="0.2">
      <c r="A32" s="53">
        <v>201407</v>
      </c>
      <c r="B32" t="s">
        <v>18</v>
      </c>
      <c r="C32" s="56">
        <v>725098.6</v>
      </c>
      <c r="D32" s="56">
        <v>49822.7</v>
      </c>
      <c r="E32" s="56">
        <f t="shared" si="0"/>
        <v>774921.29999999993</v>
      </c>
      <c r="G32" s="56">
        <v>660225</v>
      </c>
      <c r="H32" s="56">
        <v>54271</v>
      </c>
      <c r="I32" s="56">
        <f t="shared" si="1"/>
        <v>714496</v>
      </c>
      <c r="K32" s="57">
        <f t="shared" si="2"/>
        <v>-8.9468659848467524E-2</v>
      </c>
      <c r="L32" s="57">
        <f>H32/D32-1</f>
        <v>8.9282596085719979E-2</v>
      </c>
      <c r="M32" s="57">
        <f t="shared" si="3"/>
        <v>-7.7976047374101021E-2</v>
      </c>
    </row>
    <row r="33" spans="1:13" x14ac:dyDescent="0.2">
      <c r="A33" s="53"/>
      <c r="B33" t="s">
        <v>82</v>
      </c>
      <c r="C33" s="56">
        <v>191436.5</v>
      </c>
      <c r="D33" s="56"/>
      <c r="E33" s="56">
        <f t="shared" si="0"/>
        <v>191436.5</v>
      </c>
      <c r="G33" s="56">
        <v>174996</v>
      </c>
      <c r="H33" s="56"/>
      <c r="I33" s="56">
        <f t="shared" si="1"/>
        <v>174996</v>
      </c>
      <c r="K33" s="57">
        <f t="shared" si="2"/>
        <v>-8.5879651999488105E-2</v>
      </c>
      <c r="L33" s="57"/>
      <c r="M33" s="57">
        <f t="shared" si="3"/>
        <v>-8.5879651999488105E-2</v>
      </c>
    </row>
    <row r="34" spans="1:13" x14ac:dyDescent="0.2">
      <c r="A34" s="53">
        <v>201408</v>
      </c>
      <c r="B34" t="s">
        <v>18</v>
      </c>
      <c r="C34" s="56">
        <v>663445.69999999995</v>
      </c>
      <c r="D34" s="63">
        <v>49822.7</v>
      </c>
      <c r="E34" s="56">
        <f t="shared" si="0"/>
        <v>713268.39999999991</v>
      </c>
      <c r="G34" s="56">
        <v>651788</v>
      </c>
      <c r="H34" s="63">
        <v>64093</v>
      </c>
      <c r="I34" s="56">
        <f t="shared" si="1"/>
        <v>715881</v>
      </c>
      <c r="K34" s="57">
        <f t="shared" si="2"/>
        <v>-1.7571445560653931E-2</v>
      </c>
      <c r="L34" s="57">
        <f>H34/D34-1</f>
        <v>0.28642165117506679</v>
      </c>
      <c r="M34" s="57">
        <f t="shared" si="3"/>
        <v>3.6628567871506146E-3</v>
      </c>
    </row>
    <row r="35" spans="1:13" x14ac:dyDescent="0.2">
      <c r="A35" s="53"/>
      <c r="B35" t="s">
        <v>82</v>
      </c>
      <c r="C35" s="56">
        <v>174785.8</v>
      </c>
      <c r="D35" s="56"/>
      <c r="E35" s="56">
        <f t="shared" si="0"/>
        <v>174785.8</v>
      </c>
      <c r="G35" s="56">
        <v>179432</v>
      </c>
      <c r="H35" s="56"/>
      <c r="I35" s="56">
        <f t="shared" si="1"/>
        <v>179432</v>
      </c>
      <c r="K35" s="57">
        <f t="shared" si="2"/>
        <v>2.6582250960890397E-2</v>
      </c>
      <c r="L35" s="57"/>
      <c r="M35" s="57">
        <f t="shared" si="3"/>
        <v>2.6582250960890397E-2</v>
      </c>
    </row>
    <row r="36" spans="1:13" x14ac:dyDescent="0.2">
      <c r="A36" s="53">
        <v>201409</v>
      </c>
      <c r="B36" t="s">
        <v>18</v>
      </c>
      <c r="C36" s="56">
        <v>694251.29999999772</v>
      </c>
      <c r="D36" s="56">
        <v>49822.7</v>
      </c>
      <c r="E36" s="56">
        <f t="shared" si="0"/>
        <v>744073.99999999767</v>
      </c>
      <c r="G36" s="56">
        <v>653846</v>
      </c>
      <c r="H36" s="56">
        <v>56493</v>
      </c>
      <c r="I36" s="56">
        <f t="shared" si="1"/>
        <v>710339</v>
      </c>
      <c r="K36" s="57">
        <f t="shared" si="2"/>
        <v>-5.8199818999255526E-2</v>
      </c>
      <c r="L36" s="57">
        <f>H36/D36-1</f>
        <v>0.13388074110796899</v>
      </c>
      <c r="M36" s="57">
        <f t="shared" si="3"/>
        <v>-4.5338232487625918E-2</v>
      </c>
    </row>
    <row r="37" spans="1:13" x14ac:dyDescent="0.2">
      <c r="B37" t="s">
        <v>82</v>
      </c>
      <c r="C37" s="56">
        <v>183107.5</v>
      </c>
      <c r="D37" s="56"/>
      <c r="E37" s="56">
        <f t="shared" si="0"/>
        <v>183107.5</v>
      </c>
      <c r="G37" s="56">
        <v>168056</v>
      </c>
      <c r="H37" s="56"/>
      <c r="I37" s="56">
        <f t="shared" si="1"/>
        <v>168056</v>
      </c>
      <c r="K37" s="57">
        <f t="shared" si="2"/>
        <v>-8.2200346790819556E-2</v>
      </c>
      <c r="L37" s="57"/>
      <c r="M37" s="57">
        <f t="shared" si="3"/>
        <v>-8.2200346790819556E-2</v>
      </c>
    </row>
    <row r="38" spans="1:13" x14ac:dyDescent="0.2">
      <c r="A38" t="s">
        <v>17</v>
      </c>
      <c r="C38" s="56">
        <f>SUM(C14:C37)</f>
        <v>10411111.399999997</v>
      </c>
      <c r="D38" s="56">
        <f>SUM(D14:D37)</f>
        <v>597872.4</v>
      </c>
      <c r="E38" s="56">
        <f>SUM(E14:E37)</f>
        <v>11008983.799999997</v>
      </c>
      <c r="G38" s="56">
        <f>SUM(G14:G37)</f>
        <v>10599618</v>
      </c>
      <c r="H38" s="56">
        <f>SUM(H14:H37)</f>
        <v>762824</v>
      </c>
      <c r="I38" s="56">
        <f>SUM(I14:I37)</f>
        <v>11362442</v>
      </c>
      <c r="K38" s="57">
        <f t="shared" si="2"/>
        <v>1.810628978573825E-2</v>
      </c>
      <c r="L38" s="57">
        <f>H38/D38-1</f>
        <v>0.27589766645859548</v>
      </c>
      <c r="M38" s="57">
        <f t="shared" si="3"/>
        <v>3.2106342094899265E-2</v>
      </c>
    </row>
    <row r="40" spans="1:13" x14ac:dyDescent="0.2">
      <c r="A40" t="s">
        <v>83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2013-00148
ATTACHMENT 1
TO STAFF DR NO. 1-33 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0"/>
  <sheetViews>
    <sheetView tabSelected="1" topLeftCell="A4" zoomScaleNormal="100" workbookViewId="0">
      <selection activeCell="F22" sqref="F22"/>
    </sheetView>
  </sheetViews>
  <sheetFormatPr defaultRowHeight="12.75" x14ac:dyDescent="0.2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 x14ac:dyDescent="0.2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">
      <c r="A4" s="65" t="s">
        <v>90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1:13" x14ac:dyDescent="0.2">
      <c r="A6" t="s">
        <v>67</v>
      </c>
      <c r="L6" t="s">
        <v>68</v>
      </c>
    </row>
    <row r="7" spans="1:13" x14ac:dyDescent="0.2">
      <c r="A7" t="s">
        <v>69</v>
      </c>
      <c r="L7" t="s">
        <v>70</v>
      </c>
    </row>
    <row r="8" spans="1:13" x14ac:dyDescent="0.2">
      <c r="A8" t="s">
        <v>71</v>
      </c>
      <c r="L8" t="s">
        <v>72</v>
      </c>
    </row>
    <row r="9" spans="1:13" x14ac:dyDescent="0.2">
      <c r="L9" t="s">
        <v>88</v>
      </c>
    </row>
    <row r="11" spans="1:13" x14ac:dyDescent="0.2">
      <c r="B11" s="64" t="s">
        <v>73</v>
      </c>
      <c r="C11" s="67" t="s">
        <v>74</v>
      </c>
      <c r="D11" s="67"/>
      <c r="E11" s="67"/>
      <c r="F11" s="52"/>
      <c r="G11" s="67" t="s">
        <v>75</v>
      </c>
      <c r="H11" s="67"/>
      <c r="I11" s="67"/>
      <c r="J11" s="52"/>
      <c r="K11" s="67" t="s">
        <v>76</v>
      </c>
      <c r="L11" s="67"/>
      <c r="M11" s="67"/>
    </row>
    <row r="12" spans="1:13" x14ac:dyDescent="0.2">
      <c r="A12" t="s">
        <v>77</v>
      </c>
      <c r="B12" s="64" t="s">
        <v>78</v>
      </c>
      <c r="C12" s="53" t="s">
        <v>79</v>
      </c>
      <c r="D12" s="64" t="s">
        <v>80</v>
      </c>
      <c r="E12" s="54" t="s">
        <v>81</v>
      </c>
      <c r="G12" s="53" t="s">
        <v>79</v>
      </c>
      <c r="H12" s="64" t="s">
        <v>80</v>
      </c>
      <c r="I12" s="54" t="s">
        <v>81</v>
      </c>
      <c r="K12" s="53" t="s">
        <v>79</v>
      </c>
      <c r="L12" s="64" t="s">
        <v>80</v>
      </c>
      <c r="M12" s="54" t="s">
        <v>81</v>
      </c>
    </row>
    <row r="13" spans="1:13" x14ac:dyDescent="0.2">
      <c r="A13" s="61" t="s">
        <v>95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">
      <c r="A14" s="53">
        <v>201410</v>
      </c>
      <c r="B14" t="s">
        <v>18</v>
      </c>
      <c r="C14" s="56">
        <v>760336.05999999994</v>
      </c>
      <c r="D14" s="56">
        <v>58190.26</v>
      </c>
      <c r="E14" s="56">
        <f>SUM(C14:D14)</f>
        <v>818526.32</v>
      </c>
      <c r="G14" s="56">
        <v>1012656.2300000016</v>
      </c>
      <c r="H14" s="56">
        <v>109404.82</v>
      </c>
      <c r="I14" s="56">
        <f>SUM(G14:H14)</f>
        <v>1122061.0500000017</v>
      </c>
      <c r="K14" s="57">
        <f>G14/C14-1</f>
        <v>0.33185348331368325</v>
      </c>
      <c r="L14" s="57">
        <f>H14/D14-1</f>
        <v>0.88012254971880188</v>
      </c>
      <c r="M14" s="57">
        <f>I14/E14-1</f>
        <v>0.37083075105025554</v>
      </c>
    </row>
    <row r="15" spans="1:13" x14ac:dyDescent="0.2">
      <c r="A15" s="53"/>
      <c r="B15" t="s">
        <v>82</v>
      </c>
      <c r="C15" s="56">
        <v>182669.53</v>
      </c>
      <c r="D15" s="56"/>
      <c r="E15" s="56">
        <f t="shared" ref="E15:E37" si="0">SUM(C15:D15)</f>
        <v>182669.53</v>
      </c>
      <c r="G15" s="56">
        <v>261444.60000000006</v>
      </c>
      <c r="H15" s="56"/>
      <c r="I15" s="56">
        <f t="shared" ref="I15:I37" si="1">SUM(G15:H15)</f>
        <v>261444.60000000006</v>
      </c>
      <c r="K15" s="57">
        <f t="shared" ref="K15:K38" si="2">G15/C15-1</f>
        <v>0.43124362338918854</v>
      </c>
      <c r="L15" s="57"/>
      <c r="M15" s="57">
        <f t="shared" ref="M15:M38" si="3">I15/E15-1</f>
        <v>0.43124362338918854</v>
      </c>
    </row>
    <row r="16" spans="1:13" x14ac:dyDescent="0.2">
      <c r="A16" s="53">
        <v>201411</v>
      </c>
      <c r="B16" t="s">
        <v>18</v>
      </c>
      <c r="C16" s="56">
        <v>663337.39999999991</v>
      </c>
      <c r="D16" s="56">
        <v>58190.26</v>
      </c>
      <c r="E16" s="56">
        <f t="shared" si="0"/>
        <v>721527.65999999992</v>
      </c>
      <c r="G16" s="56">
        <v>680149.35000000184</v>
      </c>
      <c r="H16" s="56">
        <v>83517.589999999982</v>
      </c>
      <c r="I16" s="56">
        <f t="shared" si="1"/>
        <v>763666.94000000181</v>
      </c>
      <c r="K16" s="57">
        <f t="shared" si="2"/>
        <v>2.5344492862910961E-2</v>
      </c>
      <c r="L16" s="57">
        <f>H16/D16-1</f>
        <v>0.43525033227210153</v>
      </c>
      <c r="M16" s="57">
        <f t="shared" si="3"/>
        <v>5.8402861506379189E-2</v>
      </c>
    </row>
    <row r="17" spans="1:13" x14ac:dyDescent="0.2">
      <c r="A17" s="53"/>
      <c r="B17" t="s">
        <v>82</v>
      </c>
      <c r="C17" s="56">
        <v>158842.07</v>
      </c>
      <c r="D17" s="56"/>
      <c r="E17" s="56">
        <f t="shared" si="0"/>
        <v>158842.07</v>
      </c>
      <c r="G17" s="56">
        <v>178285.4599999999</v>
      </c>
      <c r="H17" s="56"/>
      <c r="I17" s="56">
        <f t="shared" si="1"/>
        <v>178285.4599999999</v>
      </c>
      <c r="K17" s="57">
        <f t="shared" si="2"/>
        <v>0.1224070550075298</v>
      </c>
      <c r="L17" s="57"/>
      <c r="M17" s="57">
        <f t="shared" si="3"/>
        <v>0.1224070550075298</v>
      </c>
    </row>
    <row r="18" spans="1:13" x14ac:dyDescent="0.2">
      <c r="A18" s="53">
        <v>201412</v>
      </c>
      <c r="B18" t="s">
        <v>18</v>
      </c>
      <c r="C18" s="56">
        <v>760336.05999999994</v>
      </c>
      <c r="D18" s="56">
        <v>58190.26</v>
      </c>
      <c r="E18" s="56">
        <f t="shared" si="0"/>
        <v>818526.32</v>
      </c>
      <c r="G18" s="56">
        <v>688205.3399999995</v>
      </c>
      <c r="H18" s="56">
        <v>47540.499999999964</v>
      </c>
      <c r="I18" s="56">
        <f t="shared" si="1"/>
        <v>735745.8399999995</v>
      </c>
      <c r="K18" s="57">
        <f t="shared" si="2"/>
        <v>-9.4866893462872803E-2</v>
      </c>
      <c r="L18" s="57">
        <f>H18/D18-1</f>
        <v>-0.1830161954938857</v>
      </c>
      <c r="M18" s="57">
        <f t="shared" si="3"/>
        <v>-0.10113355915054811</v>
      </c>
    </row>
    <row r="19" spans="1:13" x14ac:dyDescent="0.2">
      <c r="A19" s="53"/>
      <c r="B19" t="s">
        <v>82</v>
      </c>
      <c r="C19" s="56">
        <v>182669.53</v>
      </c>
      <c r="D19" s="56"/>
      <c r="E19" s="56">
        <f t="shared" si="0"/>
        <v>182669.53</v>
      </c>
      <c r="G19" s="56">
        <v>172878.3599999999</v>
      </c>
      <c r="H19" s="56"/>
      <c r="I19" s="56">
        <f t="shared" si="1"/>
        <v>172878.3599999999</v>
      </c>
      <c r="K19" s="57">
        <f t="shared" si="2"/>
        <v>-5.3600455423518656E-2</v>
      </c>
      <c r="L19" s="57"/>
      <c r="M19" s="57">
        <f t="shared" si="3"/>
        <v>-5.3600455423518656E-2</v>
      </c>
    </row>
    <row r="20" spans="1:13" x14ac:dyDescent="0.2">
      <c r="A20" s="53">
        <v>201501</v>
      </c>
      <c r="B20" t="s">
        <v>18</v>
      </c>
      <c r="C20" s="56">
        <v>728008.55999999994</v>
      </c>
      <c r="D20" s="56">
        <v>58190.26</v>
      </c>
      <c r="E20" s="56">
        <f t="shared" si="0"/>
        <v>786198.82</v>
      </c>
      <c r="G20" s="56">
        <v>682312.94000000053</v>
      </c>
      <c r="H20" s="56">
        <v>52190.399999999863</v>
      </c>
      <c r="I20" s="56">
        <f t="shared" si="1"/>
        <v>734503.34000000043</v>
      </c>
      <c r="K20" s="57">
        <f t="shared" si="2"/>
        <v>-6.2767970750233215E-2</v>
      </c>
      <c r="L20" s="57">
        <f>H20/D20-1</f>
        <v>-0.10310763347680763</v>
      </c>
      <c r="M20" s="57">
        <f t="shared" si="3"/>
        <v>-6.5753698282070117E-2</v>
      </c>
    </row>
    <row r="21" spans="1:13" x14ac:dyDescent="0.2">
      <c r="A21" s="53"/>
      <c r="B21" t="s">
        <v>82</v>
      </c>
      <c r="C21" s="56">
        <v>174728.65999999997</v>
      </c>
      <c r="D21" s="56"/>
      <c r="E21" s="56">
        <f t="shared" si="0"/>
        <v>174728.65999999997</v>
      </c>
      <c r="G21" s="56">
        <v>172247.85000000006</v>
      </c>
      <c r="H21" s="56"/>
      <c r="I21" s="56">
        <f t="shared" si="1"/>
        <v>172247.85000000006</v>
      </c>
      <c r="K21" s="57">
        <f t="shared" si="2"/>
        <v>-1.4198071455477912E-2</v>
      </c>
      <c r="L21" s="57"/>
      <c r="M21" s="57">
        <f t="shared" si="3"/>
        <v>-1.4198071455477912E-2</v>
      </c>
    </row>
    <row r="22" spans="1:13" x14ac:dyDescent="0.2">
      <c r="A22" s="53">
        <v>201502</v>
      </c>
      <c r="B22" t="s">
        <v>18</v>
      </c>
      <c r="C22" s="56">
        <v>663337.39999999991</v>
      </c>
      <c r="D22" s="56">
        <v>58190.26</v>
      </c>
      <c r="E22" s="56">
        <f t="shared" si="0"/>
        <v>721527.65999999992</v>
      </c>
      <c r="G22" s="56">
        <v>669759.57999999891</v>
      </c>
      <c r="H22" s="56">
        <v>51510.680000000008</v>
      </c>
      <c r="I22" s="56">
        <f t="shared" si="1"/>
        <v>721270.25999999896</v>
      </c>
      <c r="K22" s="57">
        <f t="shared" si="2"/>
        <v>9.6816190373090194E-3</v>
      </c>
      <c r="L22" s="57">
        <f>H22/D22-1</f>
        <v>-0.11478862613777618</v>
      </c>
      <c r="M22" s="57">
        <f t="shared" si="3"/>
        <v>-3.5674308037059177E-4</v>
      </c>
    </row>
    <row r="23" spans="1:13" x14ac:dyDescent="0.2">
      <c r="A23" s="53"/>
      <c r="B23" t="s">
        <v>82</v>
      </c>
      <c r="C23" s="56">
        <v>158842.07</v>
      </c>
      <c r="D23" s="56"/>
      <c r="E23" s="56">
        <f t="shared" si="0"/>
        <v>158842.07</v>
      </c>
      <c r="G23" s="56">
        <v>171533.78999999992</v>
      </c>
      <c r="H23" s="56"/>
      <c r="I23" s="56">
        <f t="shared" si="1"/>
        <v>171533.78999999992</v>
      </c>
      <c r="K23" s="57">
        <f t="shared" si="2"/>
        <v>7.9901502165011573E-2</v>
      </c>
      <c r="L23" s="57"/>
      <c r="M23" s="57">
        <f t="shared" si="3"/>
        <v>7.9901502165011573E-2</v>
      </c>
    </row>
    <row r="24" spans="1:13" x14ac:dyDescent="0.2">
      <c r="A24" s="53">
        <v>201503</v>
      </c>
      <c r="B24" t="s">
        <v>18</v>
      </c>
      <c r="C24" s="56">
        <v>728008.55999999994</v>
      </c>
      <c r="D24" s="56">
        <v>58190.26</v>
      </c>
      <c r="E24" s="56">
        <f t="shared" si="0"/>
        <v>786198.82</v>
      </c>
      <c r="G24" s="56">
        <v>664587.53</v>
      </c>
      <c r="H24" s="56">
        <v>78411.150000000023</v>
      </c>
      <c r="I24" s="56">
        <f t="shared" si="1"/>
        <v>742998.68</v>
      </c>
      <c r="K24" s="57">
        <f t="shared" si="2"/>
        <v>-8.7115775122204475E-2</v>
      </c>
      <c r="L24" s="57">
        <f>H24/D24-1</f>
        <v>0.34749612735877133</v>
      </c>
      <c r="M24" s="57">
        <f t="shared" si="3"/>
        <v>-5.4948110962567798E-2</v>
      </c>
    </row>
    <row r="25" spans="1:13" x14ac:dyDescent="0.2">
      <c r="A25" s="53"/>
      <c r="B25" t="s">
        <v>82</v>
      </c>
      <c r="C25" s="56">
        <v>174728.65999999997</v>
      </c>
      <c r="D25" s="56"/>
      <c r="E25" s="56">
        <f t="shared" si="0"/>
        <v>174728.65999999997</v>
      </c>
      <c r="G25" s="56">
        <v>170480.29000000004</v>
      </c>
      <c r="H25" s="56"/>
      <c r="I25" s="56">
        <f t="shared" si="1"/>
        <v>170480.29000000004</v>
      </c>
      <c r="K25" s="57">
        <f t="shared" si="2"/>
        <v>-2.4314099358399122E-2</v>
      </c>
      <c r="L25" s="57"/>
      <c r="M25" s="57">
        <f t="shared" si="3"/>
        <v>-2.4314099358399122E-2</v>
      </c>
    </row>
    <row r="26" spans="1:13" x14ac:dyDescent="0.2">
      <c r="A26" s="53">
        <v>201504</v>
      </c>
      <c r="B26" t="s">
        <v>18</v>
      </c>
      <c r="C26" s="56">
        <v>728008.55999999994</v>
      </c>
      <c r="D26" s="56">
        <v>58190.26</v>
      </c>
      <c r="E26" s="56">
        <f t="shared" si="0"/>
        <v>786198.82</v>
      </c>
      <c r="G26" s="56">
        <v>668842.67000000179</v>
      </c>
      <c r="H26" s="56">
        <v>54032.069999999985</v>
      </c>
      <c r="I26" s="56">
        <f t="shared" si="1"/>
        <v>722874.74000000174</v>
      </c>
      <c r="K26" s="57">
        <f t="shared" si="2"/>
        <v>-8.1270871320521465E-2</v>
      </c>
      <c r="L26" s="57">
        <f>H26/D26-1</f>
        <v>-7.1458522440010053E-2</v>
      </c>
      <c r="M26" s="57">
        <f t="shared" si="3"/>
        <v>-8.054461338417962E-2</v>
      </c>
    </row>
    <row r="27" spans="1:13" x14ac:dyDescent="0.2">
      <c r="A27" s="53"/>
      <c r="B27" t="s">
        <v>82</v>
      </c>
      <c r="C27" s="56">
        <v>174728.65999999997</v>
      </c>
      <c r="D27" s="56"/>
      <c r="E27" s="56">
        <f t="shared" si="0"/>
        <v>174728.65999999997</v>
      </c>
      <c r="G27" s="56">
        <v>174757.27999999991</v>
      </c>
      <c r="H27" s="56"/>
      <c r="I27" s="56">
        <f t="shared" si="1"/>
        <v>174757.27999999991</v>
      </c>
      <c r="K27" s="57">
        <f t="shared" si="2"/>
        <v>1.6379682646183724E-4</v>
      </c>
      <c r="L27" s="57"/>
      <c r="M27" s="57">
        <f t="shared" si="3"/>
        <v>1.6379682646183724E-4</v>
      </c>
    </row>
    <row r="28" spans="1:13" x14ac:dyDescent="0.2">
      <c r="A28" s="53">
        <v>201505</v>
      </c>
      <c r="B28" t="s">
        <v>18</v>
      </c>
      <c r="C28" s="56">
        <v>695675.94</v>
      </c>
      <c r="D28" s="56">
        <v>58190.26</v>
      </c>
      <c r="E28" s="56">
        <f t="shared" si="0"/>
        <v>753866.2</v>
      </c>
      <c r="G28" s="56">
        <v>1001001.6899999991</v>
      </c>
      <c r="H28" s="56">
        <v>87778.41000000012</v>
      </c>
      <c r="I28" s="56">
        <f t="shared" si="1"/>
        <v>1088780.0999999992</v>
      </c>
      <c r="K28" s="57">
        <f t="shared" si="2"/>
        <v>0.43889077147040512</v>
      </c>
      <c r="L28" s="57">
        <f>H28/D28-1</f>
        <v>0.50847255193566965</v>
      </c>
      <c r="M28" s="57">
        <f t="shared" si="3"/>
        <v>0.44426172708101141</v>
      </c>
    </row>
    <row r="29" spans="1:13" x14ac:dyDescent="0.2">
      <c r="A29" s="53"/>
      <c r="B29" t="s">
        <v>82</v>
      </c>
      <c r="C29" s="56">
        <v>166782.11000000002</v>
      </c>
      <c r="D29" s="56"/>
      <c r="E29" s="56">
        <f t="shared" si="0"/>
        <v>166782.11000000002</v>
      </c>
      <c r="G29" s="56">
        <v>248318.39999999988</v>
      </c>
      <c r="H29" s="56"/>
      <c r="I29" s="56">
        <f t="shared" si="1"/>
        <v>248318.39999999988</v>
      </c>
      <c r="K29" s="57">
        <f t="shared" si="2"/>
        <v>0.48887911299359299</v>
      </c>
      <c r="L29" s="57"/>
      <c r="M29" s="57">
        <f t="shared" si="3"/>
        <v>0.48887911299359299</v>
      </c>
    </row>
    <row r="30" spans="1:13" x14ac:dyDescent="0.2">
      <c r="A30" s="53">
        <v>201506</v>
      </c>
      <c r="B30" t="s">
        <v>18</v>
      </c>
      <c r="C30" s="56">
        <v>728008.55999999994</v>
      </c>
      <c r="D30" s="56">
        <v>58190.26</v>
      </c>
      <c r="E30" s="56">
        <f t="shared" si="0"/>
        <v>786198.82</v>
      </c>
      <c r="G30" s="56">
        <v>675374.26999999851</v>
      </c>
      <c r="H30" s="56">
        <v>57582.87000000001</v>
      </c>
      <c r="I30" s="56">
        <f t="shared" si="1"/>
        <v>732957.1399999985</v>
      </c>
      <c r="K30" s="57">
        <f t="shared" si="2"/>
        <v>-7.2298998791994196E-2</v>
      </c>
      <c r="L30" s="57">
        <f>H30/D30-1</f>
        <v>-1.0438001136272468E-2</v>
      </c>
      <c r="M30" s="57">
        <f t="shared" si="3"/>
        <v>-6.7720376380113967E-2</v>
      </c>
    </row>
    <row r="31" spans="1:13" x14ac:dyDescent="0.2">
      <c r="A31" s="53"/>
      <c r="B31" t="s">
        <v>82</v>
      </c>
      <c r="C31" s="56">
        <v>174728.65999999997</v>
      </c>
      <c r="D31" s="56"/>
      <c r="E31" s="56">
        <f t="shared" si="0"/>
        <v>174728.65999999997</v>
      </c>
      <c r="G31" s="56">
        <v>158725.71999999988</v>
      </c>
      <c r="H31" s="56"/>
      <c r="I31" s="56">
        <f t="shared" si="1"/>
        <v>158725.71999999988</v>
      </c>
      <c r="K31" s="57">
        <f t="shared" si="2"/>
        <v>-9.1587378968053024E-2</v>
      </c>
      <c r="L31" s="57"/>
      <c r="M31" s="57">
        <f t="shared" si="3"/>
        <v>-9.1587378968053024E-2</v>
      </c>
    </row>
    <row r="32" spans="1:13" x14ac:dyDescent="0.2">
      <c r="A32" s="53">
        <v>201507</v>
      </c>
      <c r="B32" t="s">
        <v>18</v>
      </c>
      <c r="C32" s="56">
        <v>756369.05999999994</v>
      </c>
      <c r="D32" s="56">
        <v>58190.26</v>
      </c>
      <c r="E32" s="56">
        <f t="shared" si="0"/>
        <v>814559.32</v>
      </c>
      <c r="G32" s="56">
        <v>674570.03000000236</v>
      </c>
      <c r="H32" s="56">
        <v>59200.180000000037</v>
      </c>
      <c r="I32" s="56">
        <f t="shared" si="1"/>
        <v>733770.21000000241</v>
      </c>
      <c r="K32" s="57">
        <f t="shared" si="2"/>
        <v>-0.10814698052297056</v>
      </c>
      <c r="L32" s="57">
        <f>H32/D32-1</f>
        <v>1.7355481828059016E-2</v>
      </c>
      <c r="M32" s="57">
        <f t="shared" si="3"/>
        <v>-9.9181370854608319E-2</v>
      </c>
    </row>
    <row r="33" spans="1:13" x14ac:dyDescent="0.2">
      <c r="A33" s="53"/>
      <c r="B33" t="s">
        <v>82</v>
      </c>
      <c r="C33" s="56">
        <v>182669.53</v>
      </c>
      <c r="D33" s="56"/>
      <c r="E33" s="56">
        <f t="shared" si="0"/>
        <v>182669.53</v>
      </c>
      <c r="G33" s="56">
        <v>157727.81</v>
      </c>
      <c r="H33" s="56"/>
      <c r="I33" s="56">
        <f t="shared" si="1"/>
        <v>157727.81</v>
      </c>
      <c r="K33" s="57">
        <f t="shared" si="2"/>
        <v>-0.13654012248238667</v>
      </c>
      <c r="L33" s="57"/>
      <c r="M33" s="57">
        <f t="shared" si="3"/>
        <v>-0.13654012248238667</v>
      </c>
    </row>
    <row r="34" spans="1:13" x14ac:dyDescent="0.2">
      <c r="A34" s="53">
        <v>201508</v>
      </c>
      <c r="B34" t="s">
        <v>18</v>
      </c>
      <c r="C34" s="56">
        <v>692053.94</v>
      </c>
      <c r="D34" s="63">
        <v>58190.26</v>
      </c>
      <c r="E34" s="56">
        <f t="shared" si="0"/>
        <v>750244.2</v>
      </c>
      <c r="G34" s="56">
        <v>670072.85999999859</v>
      </c>
      <c r="H34" s="63">
        <v>81436.279999999955</v>
      </c>
      <c r="I34" s="56">
        <f t="shared" si="1"/>
        <v>751509.1399999985</v>
      </c>
      <c r="K34" s="57">
        <f t="shared" si="2"/>
        <v>-3.1762090683280175E-2</v>
      </c>
      <c r="L34" s="57">
        <f>H34/D34-1</f>
        <v>0.39948300626255917</v>
      </c>
      <c r="M34" s="57">
        <f t="shared" si="3"/>
        <v>1.686037692791853E-3</v>
      </c>
    </row>
    <row r="35" spans="1:13" x14ac:dyDescent="0.2">
      <c r="A35" s="53"/>
      <c r="B35" t="s">
        <v>82</v>
      </c>
      <c r="C35" s="56">
        <v>166782.11000000002</v>
      </c>
      <c r="D35" s="56"/>
      <c r="E35" s="56">
        <f t="shared" si="0"/>
        <v>166782.11000000002</v>
      </c>
      <c r="G35" s="56">
        <v>163768.10999999993</v>
      </c>
      <c r="H35" s="56"/>
      <c r="I35" s="56">
        <f t="shared" si="1"/>
        <v>163768.10999999993</v>
      </c>
      <c r="K35" s="57">
        <f t="shared" si="2"/>
        <v>-1.8071482606858091E-2</v>
      </c>
      <c r="L35" s="57"/>
      <c r="M35" s="57">
        <f t="shared" si="3"/>
        <v>-1.8071482606858091E-2</v>
      </c>
    </row>
    <row r="36" spans="1:13" x14ac:dyDescent="0.2">
      <c r="A36" s="53">
        <v>201509</v>
      </c>
      <c r="B36" t="s">
        <v>18</v>
      </c>
      <c r="C36" s="56">
        <v>724114.1199999986</v>
      </c>
      <c r="D36" s="56">
        <v>58190.26</v>
      </c>
      <c r="E36" s="56">
        <f t="shared" si="0"/>
        <v>782304.37999999861</v>
      </c>
      <c r="G36" s="56">
        <v>664601.43999999727</v>
      </c>
      <c r="H36" s="56">
        <v>75809.86000000003</v>
      </c>
      <c r="I36" s="56">
        <f t="shared" si="1"/>
        <v>740411.29999999725</v>
      </c>
      <c r="K36" s="57">
        <f t="shared" si="2"/>
        <v>-8.2186879604006946E-2</v>
      </c>
      <c r="L36" s="57">
        <f>H36/D36-1</f>
        <v>0.30279294163662485</v>
      </c>
      <c r="M36" s="57">
        <f t="shared" si="3"/>
        <v>-5.3550869803389634E-2</v>
      </c>
    </row>
    <row r="37" spans="1:13" x14ac:dyDescent="0.2">
      <c r="B37" t="s">
        <v>82</v>
      </c>
      <c r="C37" s="56">
        <v>174728.65999999997</v>
      </c>
      <c r="D37" s="56"/>
      <c r="E37" s="56">
        <f t="shared" si="0"/>
        <v>174728.65999999997</v>
      </c>
      <c r="G37" s="56">
        <v>192204.81999999977</v>
      </c>
      <c r="H37" s="56"/>
      <c r="I37" s="56">
        <f t="shared" si="1"/>
        <v>192204.81999999977</v>
      </c>
      <c r="K37" s="57">
        <f t="shared" si="2"/>
        <v>0.10001885208757288</v>
      </c>
      <c r="L37" s="57"/>
      <c r="M37" s="57">
        <f t="shared" si="3"/>
        <v>0.10001885208757288</v>
      </c>
    </row>
    <row r="38" spans="1:13" x14ac:dyDescent="0.2">
      <c r="A38" t="s">
        <v>17</v>
      </c>
      <c r="C38" s="56">
        <f>SUM(C14:C37)</f>
        <v>10700494.469999997</v>
      </c>
      <c r="D38" s="56">
        <f>SUM(D14:D37)</f>
        <v>698283.12</v>
      </c>
      <c r="E38" s="56">
        <f>SUM(E14:E37)</f>
        <v>11398777.589999998</v>
      </c>
      <c r="G38" s="56">
        <f>SUM(G14:G37)</f>
        <v>10974506.420000002</v>
      </c>
      <c r="H38" s="56">
        <f>SUM(H14:H37)</f>
        <v>838414.80999999994</v>
      </c>
      <c r="I38" s="56">
        <f>SUM(I14:I37)</f>
        <v>11812921.23</v>
      </c>
      <c r="K38" s="57">
        <f t="shared" si="2"/>
        <v>2.5607410084480309E-2</v>
      </c>
      <c r="L38" s="57">
        <f>H38/D38-1</f>
        <v>0.20068033436065291</v>
      </c>
      <c r="M38" s="57">
        <f t="shared" si="3"/>
        <v>3.6332285346397653E-2</v>
      </c>
    </row>
    <row r="40" spans="1:13" x14ac:dyDescent="0.2">
      <c r="A40" t="s">
        <v>83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2013-00148
ATTACHMENT 1
TO STAFF DR NO. 1-33 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4"/>
  <sheetViews>
    <sheetView workbookViewId="0">
      <selection activeCell="D39" sqref="D39"/>
    </sheetView>
  </sheetViews>
  <sheetFormatPr defaultRowHeight="12.75" x14ac:dyDescent="0.2"/>
  <cols>
    <col min="1" max="1" width="42.85546875" bestFit="1" customWidth="1"/>
    <col min="2" max="2" width="16" bestFit="1" customWidth="1"/>
    <col min="3" max="3" width="14" bestFit="1" customWidth="1"/>
    <col min="4" max="6" width="13.28515625" bestFit="1" customWidth="1"/>
    <col min="7" max="7" width="51.140625" bestFit="1" customWidth="1"/>
  </cols>
  <sheetData>
    <row r="1" spans="1:7" x14ac:dyDescent="0.2">
      <c r="A1" s="22"/>
      <c r="B1" s="22"/>
      <c r="C1" s="22"/>
      <c r="D1" s="22"/>
      <c r="E1" s="22"/>
      <c r="F1" s="22"/>
      <c r="G1" s="23" t="s">
        <v>37</v>
      </c>
    </row>
    <row r="2" spans="1:7" x14ac:dyDescent="0.2">
      <c r="A2" s="22"/>
      <c r="B2" s="22"/>
      <c r="C2" s="22"/>
      <c r="D2" s="22"/>
      <c r="E2" s="22"/>
      <c r="F2" s="22"/>
      <c r="G2" s="23" t="s">
        <v>1</v>
      </c>
    </row>
    <row r="3" spans="1:7" ht="26.25" x14ac:dyDescent="0.4">
      <c r="A3" s="24" t="s">
        <v>35</v>
      </c>
      <c r="B3" s="22"/>
      <c r="C3" s="22"/>
      <c r="D3" s="22"/>
      <c r="E3" s="22"/>
      <c r="F3" s="22"/>
      <c r="G3" s="25" t="s">
        <v>40</v>
      </c>
    </row>
    <row r="4" spans="1:7" x14ac:dyDescent="0.2">
      <c r="A4" s="22"/>
      <c r="B4" s="22"/>
      <c r="C4" s="22"/>
      <c r="D4" s="22"/>
      <c r="E4" s="22"/>
      <c r="F4" s="22"/>
      <c r="G4" s="25" t="s">
        <v>36</v>
      </c>
    </row>
    <row r="5" spans="1:7" ht="23.25" x14ac:dyDescent="0.35">
      <c r="A5" s="26" t="s">
        <v>34</v>
      </c>
      <c r="B5" s="27"/>
      <c r="C5" s="28"/>
      <c r="D5" s="28"/>
      <c r="E5" s="28"/>
      <c r="F5" s="28"/>
      <c r="G5" s="29"/>
    </row>
    <row r="6" spans="1:7" ht="18" x14ac:dyDescent="0.25">
      <c r="A6" s="30" t="s">
        <v>38</v>
      </c>
      <c r="B6" s="31"/>
      <c r="C6" s="32"/>
      <c r="D6" s="32"/>
      <c r="E6" s="32"/>
      <c r="F6" s="32"/>
      <c r="G6" s="33"/>
    </row>
    <row r="7" spans="1:7" x14ac:dyDescent="0.2">
      <c r="A7" s="22"/>
      <c r="B7" s="22"/>
      <c r="C7" s="22"/>
      <c r="D7" s="22"/>
      <c r="E7" s="22"/>
      <c r="F7" s="22"/>
      <c r="G7" s="33"/>
    </row>
    <row r="8" spans="1:7" x14ac:dyDescent="0.2">
      <c r="A8" s="22"/>
      <c r="B8" s="22"/>
      <c r="C8" s="22"/>
      <c r="D8" s="22"/>
      <c r="E8" s="22"/>
      <c r="F8" s="22"/>
      <c r="G8" s="33"/>
    </row>
    <row r="9" spans="1:7" x14ac:dyDescent="0.2">
      <c r="A9" s="34"/>
      <c r="B9" s="35" t="s">
        <v>21</v>
      </c>
      <c r="C9" s="35" t="s">
        <v>0</v>
      </c>
      <c r="D9" s="35" t="s">
        <v>61</v>
      </c>
      <c r="E9" s="35" t="s">
        <v>63</v>
      </c>
      <c r="F9" s="35" t="s">
        <v>62</v>
      </c>
      <c r="G9" s="36"/>
    </row>
    <row r="10" spans="1:7" x14ac:dyDescent="0.2">
      <c r="A10" s="37"/>
      <c r="B10" s="38" t="s">
        <v>39</v>
      </c>
      <c r="C10" s="38" t="s">
        <v>39</v>
      </c>
      <c r="D10" s="38" t="s">
        <v>39</v>
      </c>
      <c r="E10" s="38" t="s">
        <v>39</v>
      </c>
      <c r="F10" s="38" t="s">
        <v>39</v>
      </c>
      <c r="G10" s="33"/>
    </row>
    <row r="11" spans="1:7" x14ac:dyDescent="0.2">
      <c r="A11" s="39" t="s">
        <v>46</v>
      </c>
      <c r="B11" s="40">
        <v>4845276.2699999996</v>
      </c>
      <c r="C11" s="40">
        <v>5359689.4400000004</v>
      </c>
      <c r="D11" s="40">
        <v>4916677.87</v>
      </c>
      <c r="E11" s="40">
        <v>4756154.4800000004</v>
      </c>
      <c r="F11" s="40">
        <v>4857202.2699999996</v>
      </c>
      <c r="G11" s="33"/>
    </row>
    <row r="12" spans="1:7" x14ac:dyDescent="0.2">
      <c r="A12" s="39" t="s">
        <v>47</v>
      </c>
      <c r="B12" s="40">
        <v>4962672.95</v>
      </c>
      <c r="C12" s="40">
        <v>4596528.13</v>
      </c>
      <c r="D12" s="40">
        <v>4988789.8899999997</v>
      </c>
      <c r="E12" s="40">
        <v>5431508.1600000001</v>
      </c>
      <c r="F12" s="40">
        <v>5476232.8000000007</v>
      </c>
      <c r="G12" s="33"/>
    </row>
    <row r="13" spans="1:7" x14ac:dyDescent="0.2">
      <c r="A13" s="39" t="s">
        <v>48</v>
      </c>
      <c r="B13" s="40">
        <v>-4962672.95</v>
      </c>
      <c r="C13" s="40">
        <v>-4596528.13</v>
      </c>
      <c r="D13" s="40">
        <v>-4988789.8899999997</v>
      </c>
      <c r="E13" s="40">
        <v>-5431508.1600000001</v>
      </c>
      <c r="F13" s="40">
        <v>-5476232.8000000007</v>
      </c>
      <c r="G13" s="33"/>
    </row>
    <row r="14" spans="1:7" x14ac:dyDescent="0.2">
      <c r="A14" s="39" t="s">
        <v>49</v>
      </c>
      <c r="B14" s="41" t="s">
        <v>41</v>
      </c>
      <c r="C14" s="41" t="s">
        <v>41</v>
      </c>
      <c r="D14" s="41" t="s">
        <v>41</v>
      </c>
      <c r="E14" s="41" t="s">
        <v>41</v>
      </c>
      <c r="F14" s="41" t="s">
        <v>41</v>
      </c>
      <c r="G14" s="33"/>
    </row>
    <row r="15" spans="1:7" x14ac:dyDescent="0.2">
      <c r="A15" s="39" t="s">
        <v>50</v>
      </c>
      <c r="B15" s="41" t="s">
        <v>41</v>
      </c>
      <c r="C15" s="41" t="s">
        <v>41</v>
      </c>
      <c r="D15" s="41" t="s">
        <v>41</v>
      </c>
      <c r="E15" s="41" t="s">
        <v>41</v>
      </c>
      <c r="F15" s="41" t="s">
        <v>41</v>
      </c>
      <c r="G15" s="33"/>
    </row>
    <row r="16" spans="1:7" x14ac:dyDescent="0.2">
      <c r="A16" s="39" t="s">
        <v>51</v>
      </c>
      <c r="B16" s="41" t="s">
        <v>41</v>
      </c>
      <c r="C16" s="41" t="s">
        <v>41</v>
      </c>
      <c r="D16" s="41" t="s">
        <v>41</v>
      </c>
      <c r="E16" s="41" t="s">
        <v>41</v>
      </c>
      <c r="F16" s="41" t="s">
        <v>41</v>
      </c>
      <c r="G16" s="33"/>
    </row>
    <row r="17" spans="1:7" x14ac:dyDescent="0.2">
      <c r="A17" s="39" t="s">
        <v>52</v>
      </c>
      <c r="B17" s="41" t="s">
        <v>41</v>
      </c>
      <c r="C17" s="41" t="s">
        <v>41</v>
      </c>
      <c r="D17" s="41" t="s">
        <v>41</v>
      </c>
      <c r="E17" s="41" t="s">
        <v>41</v>
      </c>
      <c r="F17" s="41" t="s">
        <v>41</v>
      </c>
      <c r="G17" s="33"/>
    </row>
    <row r="18" spans="1:7" x14ac:dyDescent="0.2">
      <c r="A18" s="39" t="s">
        <v>53</v>
      </c>
      <c r="B18" s="41">
        <v>40000</v>
      </c>
      <c r="C18" s="41" t="s">
        <v>41</v>
      </c>
      <c r="D18" s="41" t="s">
        <v>41</v>
      </c>
      <c r="E18" s="41" t="s">
        <v>41</v>
      </c>
      <c r="F18" s="41" t="s">
        <v>41</v>
      </c>
      <c r="G18" s="33"/>
    </row>
    <row r="19" spans="1:7" x14ac:dyDescent="0.2">
      <c r="A19" s="39" t="s">
        <v>54</v>
      </c>
      <c r="B19" s="41" t="s">
        <v>41</v>
      </c>
      <c r="C19" s="41">
        <v>2260</v>
      </c>
      <c r="D19" s="41" t="s">
        <v>41</v>
      </c>
      <c r="E19" s="41" t="s">
        <v>41</v>
      </c>
      <c r="F19" s="41" t="s">
        <v>41</v>
      </c>
      <c r="G19" s="33"/>
    </row>
    <row r="20" spans="1:7" x14ac:dyDescent="0.2">
      <c r="A20" s="42" t="s">
        <v>55</v>
      </c>
      <c r="B20" s="43">
        <v>4885276.2699999996</v>
      </c>
      <c r="C20" s="43">
        <v>5361949.4400000004</v>
      </c>
      <c r="D20" s="43">
        <v>4916677.87</v>
      </c>
      <c r="E20" s="43">
        <v>4756154.4800000004</v>
      </c>
      <c r="F20" s="43">
        <v>4857202.2699999996</v>
      </c>
      <c r="G20" s="23" t="s">
        <v>42</v>
      </c>
    </row>
    <row r="21" spans="1:7" x14ac:dyDescent="0.2">
      <c r="A21" s="39"/>
      <c r="B21" s="41"/>
      <c r="C21" s="41"/>
      <c r="D21" s="41"/>
      <c r="E21" s="41"/>
      <c r="F21" s="41"/>
      <c r="G21" s="33"/>
    </row>
    <row r="22" spans="1:7" x14ac:dyDescent="0.2">
      <c r="A22" s="39" t="s">
        <v>56</v>
      </c>
      <c r="B22" s="41">
        <v>1968766.22</v>
      </c>
      <c r="C22" s="41">
        <v>2235932.94</v>
      </c>
      <c r="D22" s="41">
        <v>2040421.29</v>
      </c>
      <c r="E22" s="41">
        <v>2151280.4900000002</v>
      </c>
      <c r="F22" s="41">
        <v>1165981.1100000001</v>
      </c>
      <c r="G22" s="33"/>
    </row>
    <row r="23" spans="1:7" x14ac:dyDescent="0.2">
      <c r="A23" s="39" t="s">
        <v>57</v>
      </c>
      <c r="B23" s="41" t="s">
        <v>41</v>
      </c>
      <c r="C23" s="41" t="s">
        <v>41</v>
      </c>
      <c r="D23" s="41" t="s">
        <v>41</v>
      </c>
      <c r="E23" s="41" t="s">
        <v>41</v>
      </c>
      <c r="F23" s="41">
        <v>448083.75</v>
      </c>
      <c r="G23" s="33"/>
    </row>
    <row r="24" spans="1:7" x14ac:dyDescent="0.2">
      <c r="A24" s="39" t="s">
        <v>58</v>
      </c>
      <c r="B24" s="41" t="s">
        <v>41</v>
      </c>
      <c r="C24" s="41" t="s">
        <v>41</v>
      </c>
      <c r="D24" s="41" t="s">
        <v>41</v>
      </c>
      <c r="E24" s="41" t="s">
        <v>41</v>
      </c>
      <c r="F24" s="41">
        <v>631171.73</v>
      </c>
      <c r="G24" s="33"/>
    </row>
    <row r="25" spans="1:7" x14ac:dyDescent="0.2">
      <c r="A25" s="39" t="s">
        <v>59</v>
      </c>
      <c r="B25" s="41" t="s">
        <v>41</v>
      </c>
      <c r="C25" s="41" t="s">
        <v>41</v>
      </c>
      <c r="D25" s="41" t="s">
        <v>41</v>
      </c>
      <c r="E25" s="41" t="s">
        <v>41</v>
      </c>
      <c r="F25" s="41" t="s">
        <v>41</v>
      </c>
      <c r="G25" s="33"/>
    </row>
    <row r="26" spans="1:7" x14ac:dyDescent="0.2">
      <c r="A26" s="42" t="s">
        <v>60</v>
      </c>
      <c r="B26" s="43">
        <v>1968766.22</v>
      </c>
      <c r="C26" s="43">
        <v>2235932.94</v>
      </c>
      <c r="D26" s="43">
        <v>2040421.29</v>
      </c>
      <c r="E26" s="43">
        <v>2151280.4900000002</v>
      </c>
      <c r="F26" s="43">
        <v>2245236.59</v>
      </c>
      <c r="G26" s="23" t="s">
        <v>43</v>
      </c>
    </row>
    <row r="27" spans="1:7" x14ac:dyDescent="0.2">
      <c r="A27" s="33"/>
      <c r="B27" s="33"/>
      <c r="C27" s="33"/>
      <c r="D27" s="33"/>
      <c r="E27" s="33"/>
      <c r="F27" s="33"/>
      <c r="G27" s="33"/>
    </row>
    <row r="28" spans="1:7" x14ac:dyDescent="0.2">
      <c r="A28" s="33"/>
      <c r="B28" s="33"/>
      <c r="C28" s="33"/>
      <c r="D28" s="33"/>
      <c r="E28" s="33"/>
      <c r="F28" s="33"/>
      <c r="G28" s="33"/>
    </row>
    <row r="29" spans="1:7" x14ac:dyDescent="0.2">
      <c r="A29" s="44" t="s">
        <v>44</v>
      </c>
      <c r="B29" s="45">
        <v>553817.94999999995</v>
      </c>
      <c r="C29" s="45">
        <v>438833.83</v>
      </c>
      <c r="D29" s="45">
        <v>449433</v>
      </c>
      <c r="E29" s="45">
        <v>492161</v>
      </c>
      <c r="F29" s="45">
        <v>492160</v>
      </c>
      <c r="G29" s="23" t="s">
        <v>45</v>
      </c>
    </row>
    <row r="32" spans="1:7" x14ac:dyDescent="0.2">
      <c r="A32" s="48" t="s">
        <v>64</v>
      </c>
      <c r="B32" s="46">
        <f>B11+B12</f>
        <v>9807949.2199999988</v>
      </c>
      <c r="C32" s="46">
        <f>C11+C12</f>
        <v>9956217.5700000003</v>
      </c>
      <c r="D32" s="46">
        <f>D11+D12</f>
        <v>9905467.7599999998</v>
      </c>
      <c r="E32" s="46">
        <f>E11+E12</f>
        <v>10187662.640000001</v>
      </c>
      <c r="F32" s="46">
        <f>F11+F12</f>
        <v>10333435.07</v>
      </c>
    </row>
    <row r="33" spans="1:6" x14ac:dyDescent="0.2">
      <c r="A33" s="49"/>
      <c r="B33" s="47">
        <f>'KY FY08 Monthly'!B19+'KY FY08 Monthly'!B20+'KY FY08 Monthly'!B21</f>
        <v>9807950.4000000004</v>
      </c>
      <c r="C33" s="47" t="e">
        <f>#REF!+#REF!+#REF!</f>
        <v>#REF!</v>
      </c>
    </row>
    <row r="34" spans="1:6" x14ac:dyDescent="0.2">
      <c r="A34" s="50" t="s">
        <v>65</v>
      </c>
      <c r="B34" s="51">
        <f>B32-B33</f>
        <v>-1.1800000015646219</v>
      </c>
      <c r="C34" s="51" t="e">
        <f>C32-C33</f>
        <v>#REF!</v>
      </c>
      <c r="D34" s="51">
        <f>D32-D33</f>
        <v>9905467.7599999998</v>
      </c>
      <c r="E34" s="51">
        <f>E32-E33</f>
        <v>10187662.640000001</v>
      </c>
      <c r="F34" s="51">
        <f>F32-F33</f>
        <v>10333435.07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KY FY08 Monthly</vt:lpstr>
      <vt:lpstr>Comparison 2011</vt:lpstr>
      <vt:lpstr>Comparison 2012</vt:lpstr>
      <vt:lpstr>Comparison 2013</vt:lpstr>
      <vt:lpstr>Comparison 2014</vt:lpstr>
      <vt:lpstr>Comparison 2015</vt:lpstr>
      <vt:lpstr>FINREP Pull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Brannon C Taylor</cp:lastModifiedBy>
  <cp:lastPrinted>2015-11-02T15:38:53Z</cp:lastPrinted>
  <dcterms:created xsi:type="dcterms:W3CDTF">2013-05-13T19:36:36Z</dcterms:created>
  <dcterms:modified xsi:type="dcterms:W3CDTF">2015-11-05T22:16:33Z</dcterms:modified>
</cp:coreProperties>
</file>