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5" yWindow="3630" windowWidth="12915" windowHeight="6090"/>
  </bookViews>
  <sheets>
    <sheet name="Sheet1" sheetId="1" r:id="rId1"/>
  </sheets>
  <definedNames>
    <definedName name="csDesignMode">1</definedName>
  </definedNames>
  <calcPr calcId="145621"/>
</workbook>
</file>

<file path=xl/calcChain.xml><?xml version="1.0" encoding="utf-8"?>
<calcChain xmlns="http://schemas.openxmlformats.org/spreadsheetml/2006/main">
  <c r="R18" i="1" l="1"/>
  <c r="R17" i="1"/>
  <c r="R15" i="1"/>
  <c r="R37" i="1"/>
  <c r="R36" i="1"/>
  <c r="R35" i="1"/>
  <c r="R34" i="1"/>
  <c r="R16" i="1"/>
  <c r="R69" i="1"/>
  <c r="R68" i="1"/>
  <c r="R46" i="1"/>
  <c r="J48" i="1"/>
  <c r="G38" i="1"/>
  <c r="H38" i="1"/>
  <c r="H40" i="1" s="1"/>
  <c r="H44" i="1" s="1"/>
  <c r="I38" i="1"/>
  <c r="I40" i="1" s="1"/>
  <c r="I44" i="1" s="1"/>
  <c r="J38" i="1"/>
  <c r="K38" i="1"/>
  <c r="L38" i="1"/>
  <c r="L40" i="1" s="1"/>
  <c r="L44" i="1" s="1"/>
  <c r="F38" i="1"/>
  <c r="F85" i="1"/>
  <c r="F89" i="1" s="1"/>
  <c r="G85" i="1"/>
  <c r="H85" i="1"/>
  <c r="H89" i="1" s="1"/>
  <c r="I85" i="1"/>
  <c r="J85" i="1"/>
  <c r="J89" i="1" s="1"/>
  <c r="K85" i="1"/>
  <c r="L85" i="1"/>
  <c r="L89" i="1" s="1"/>
  <c r="M85" i="1"/>
  <c r="M89" i="1" s="1"/>
  <c r="N85" i="1"/>
  <c r="N89" i="1" s="1"/>
  <c r="O85" i="1"/>
  <c r="P85" i="1"/>
  <c r="P89" i="1" s="1"/>
  <c r="Q85" i="1"/>
  <c r="Q89" i="1" s="1"/>
  <c r="R83" i="1"/>
  <c r="R82" i="1"/>
  <c r="R81" i="1"/>
  <c r="R80" i="1"/>
  <c r="R79" i="1"/>
  <c r="F66" i="1"/>
  <c r="F71" i="1" s="1"/>
  <c r="G66" i="1"/>
  <c r="H66" i="1"/>
  <c r="H71" i="1"/>
  <c r="H74" i="1" s="1"/>
  <c r="I66" i="1"/>
  <c r="I71" i="1" s="1"/>
  <c r="I74" i="1" s="1"/>
  <c r="J66" i="1"/>
  <c r="J71" i="1"/>
  <c r="J74" i="1" s="1"/>
  <c r="K66" i="1"/>
  <c r="K71" i="1" s="1"/>
  <c r="K74" i="1" s="1"/>
  <c r="L66" i="1"/>
  <c r="L71" i="1" s="1"/>
  <c r="L74" i="1" s="1"/>
  <c r="M66" i="1"/>
  <c r="M71" i="1" s="1"/>
  <c r="M74" i="1" s="1"/>
  <c r="N66" i="1"/>
  <c r="N71" i="1" s="1"/>
  <c r="N74" i="1" s="1"/>
  <c r="O66" i="1"/>
  <c r="O71" i="1" s="1"/>
  <c r="O74" i="1" s="1"/>
  <c r="P66" i="1"/>
  <c r="P71" i="1" s="1"/>
  <c r="P74" i="1" s="1"/>
  <c r="Q66" i="1"/>
  <c r="Q71" i="1" s="1"/>
  <c r="Q74" i="1" s="1"/>
  <c r="R72" i="1"/>
  <c r="R64" i="1"/>
  <c r="R63" i="1"/>
  <c r="R62" i="1"/>
  <c r="R61" i="1"/>
  <c r="R60" i="1"/>
  <c r="F21" i="1"/>
  <c r="F26" i="1" s="1"/>
  <c r="G21" i="1"/>
  <c r="G26" i="1" s="1"/>
  <c r="G29" i="1" s="1"/>
  <c r="H21" i="1"/>
  <c r="H26" i="1" s="1"/>
  <c r="H29" i="1" s="1"/>
  <c r="I21" i="1"/>
  <c r="J21" i="1"/>
  <c r="J26" i="1" s="1"/>
  <c r="J29" i="1" s="1"/>
  <c r="K21" i="1"/>
  <c r="K26" i="1" s="1"/>
  <c r="K29" i="1" s="1"/>
  <c r="L21" i="1"/>
  <c r="L26" i="1" s="1"/>
  <c r="L29" i="1" s="1"/>
  <c r="N21" i="1"/>
  <c r="N26" i="1" s="1"/>
  <c r="N29" i="1" s="1"/>
  <c r="O21" i="1"/>
  <c r="O26" i="1" s="1"/>
  <c r="O29" i="1" s="1"/>
  <c r="P21" i="1"/>
  <c r="P26" i="1" s="1"/>
  <c r="P29" i="1" s="1"/>
  <c r="Q21" i="1"/>
  <c r="Q26" i="1" s="1"/>
  <c r="Q29" i="1" s="1"/>
  <c r="G40" i="1"/>
  <c r="G44" i="1" s="1"/>
  <c r="J40" i="1"/>
  <c r="J44" i="1" s="1"/>
  <c r="K40" i="1"/>
  <c r="K44" i="1" s="1"/>
  <c r="N40" i="1"/>
  <c r="N44" i="1" s="1"/>
  <c r="O40" i="1"/>
  <c r="O44" i="1" s="1"/>
  <c r="P40" i="1"/>
  <c r="P44" i="1" s="1"/>
  <c r="Q40" i="1"/>
  <c r="Q44" i="1" s="1"/>
  <c r="R42" i="1"/>
  <c r="R27" i="1"/>
  <c r="R19" i="1"/>
  <c r="G53" i="1"/>
  <c r="H53" i="1" s="1"/>
  <c r="I53" i="1" s="1"/>
  <c r="J53" i="1" s="1"/>
  <c r="K53" i="1" s="1"/>
  <c r="L53" i="1" s="1"/>
  <c r="M53" i="1" s="1"/>
  <c r="N53" i="1" s="1"/>
  <c r="O53" i="1" s="1"/>
  <c r="P53" i="1" s="1"/>
  <c r="Q53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G8" i="1"/>
  <c r="H8" i="1" s="1"/>
  <c r="I8" i="1" s="1"/>
  <c r="J8" i="1" s="1"/>
  <c r="K8" i="1" s="1"/>
  <c r="L8" i="1" s="1"/>
  <c r="M8" i="1" s="1"/>
  <c r="N8" i="1" s="1"/>
  <c r="O8" i="1" s="1"/>
  <c r="P8" i="1" s="1"/>
  <c r="Q8" i="1" s="1"/>
  <c r="G71" i="1"/>
  <c r="G74" i="1" s="1"/>
  <c r="G89" i="1"/>
  <c r="F40" i="1"/>
  <c r="F44" i="1" s="1"/>
  <c r="R24" i="1" l="1"/>
  <c r="R87" i="1"/>
  <c r="R23" i="1"/>
  <c r="I26" i="1"/>
  <c r="I29" i="1" s="1"/>
  <c r="I89" i="1"/>
  <c r="K89" i="1"/>
  <c r="O89" i="1"/>
  <c r="M40" i="1"/>
  <c r="M44" i="1" s="1"/>
  <c r="R44" i="1" s="1"/>
  <c r="M21" i="1"/>
  <c r="M26" i="1" s="1"/>
  <c r="R21" i="1"/>
  <c r="F74" i="1"/>
  <c r="R74" i="1" s="1"/>
  <c r="R71" i="1"/>
  <c r="F29" i="1"/>
  <c r="R66" i="1"/>
  <c r="R85" i="1"/>
  <c r="R38" i="1"/>
  <c r="R40" i="1" s="1"/>
  <c r="R89" i="1" l="1"/>
  <c r="M29" i="1"/>
  <c r="R29" i="1" s="1"/>
  <c r="R26" i="1"/>
</calcChain>
</file>

<file path=xl/sharedStrings.xml><?xml version="1.0" encoding="utf-8"?>
<sst xmlns="http://schemas.openxmlformats.org/spreadsheetml/2006/main" count="98" uniqueCount="40">
  <si>
    <t xml:space="preserve">Schedule 1 of 2  </t>
  </si>
  <si>
    <t>REVENUE STATISTICS - Total Company</t>
  </si>
  <si>
    <t>Line</t>
  </si>
  <si>
    <t>No.</t>
  </si>
  <si>
    <t xml:space="preserve">    Description</t>
  </si>
  <si>
    <t>Total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</si>
  <si>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</si>
  <si>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</si>
  <si>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</si>
  <si>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</si>
  <si>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</si>
  <si>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</si>
  <si>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</si>
  <si>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</si>
  <si>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</si>
  <si>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</si>
  <si>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</si>
  <si>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</si>
  <si>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</si>
  <si>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Revenue by Customer Class (000's)</t>
  </si>
  <si>
    <t>(Act)</t>
  </si>
  <si>
    <t>Residential Sales</t>
  </si>
  <si>
    <t>Commercial Sales</t>
  </si>
  <si>
    <t>Industrial Sales</t>
  </si>
  <si>
    <t>Public Authority Sales</t>
  </si>
  <si>
    <t>Unbilled</t>
  </si>
  <si>
    <t>Total Sales</t>
  </si>
  <si>
    <t>Transportation</t>
  </si>
  <si>
    <t>Other Revenue</t>
  </si>
  <si>
    <t>Total Operating Revenues</t>
  </si>
  <si>
    <t>Purchase Gas Costs</t>
  </si>
  <si>
    <t>Gross Profit</t>
  </si>
  <si>
    <t>Mcf by Customer Class (000's)</t>
  </si>
  <si>
    <t>Total Deliveries</t>
  </si>
  <si>
    <t xml:space="preserve">Schedule 2 of 2  </t>
  </si>
  <si>
    <t>Atmos Energy Corporation</t>
  </si>
  <si>
    <t>Case No. 2015-00343</t>
  </si>
  <si>
    <t>For the BASE PERIOD ending February 29, 2016</t>
  </si>
  <si>
    <t xml:space="preserve">FR 16(8)m  </t>
  </si>
  <si>
    <t>For the TEST YEAR ending May 31,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</si>
</sst>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000_);_(&quot;$&quot;* \(#,##0.0000\);_(&quot;$&quot;* &quot;-&quot;??_);_(@_)"/>
    <numFmt numFmtId="166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u/>
      <sz val="12"/>
      <name val="Times New Roman"/>
      <family val="1"/>
    </font>
    <font>
      <sz val="8"/>
      <name val="Arial"/>
      <family val="2"/>
    </font>
    <font>
      <sz val="12"/>
      <color indexed="10"/>
      <name val="Times New Roman"/>
      <family val="1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8" fillId="3" borderId="0">
      <alignment horizontal="right"/>
    </xf>
  </cellStyleXfs>
  <cellXfs count="40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1" applyNumberFormat="1" applyFont="1" applyBorder="1"/>
    <xf numFmtId="164" fontId="2" fillId="0" borderId="0" xfId="1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5" fontId="2" fillId="0" borderId="0" xfId="2" applyNumberFormat="1" applyFont="1" applyBorder="1"/>
    <xf numFmtId="166" fontId="2" fillId="0" borderId="0" xfId="2" applyNumberFormat="1" applyFont="1" applyBorder="1"/>
    <xf numFmtId="166" fontId="2" fillId="0" borderId="0" xfId="2" applyNumberFormat="1" applyFont="1" applyBorder="1" applyAlignment="1">
      <alignment horizontal="center"/>
    </xf>
    <xf numFmtId="0" fontId="3" fillId="0" borderId="0" xfId="0" applyFont="1" applyBorder="1"/>
    <xf numFmtId="164" fontId="2" fillId="0" borderId="0" xfId="1" applyNumberFormat="1" applyFont="1" applyBorder="1" applyAlignment="1">
      <alignment horizontal="center"/>
    </xf>
    <xf numFmtId="44" fontId="2" fillId="0" borderId="0" xfId="2" applyFont="1" applyBorder="1"/>
    <xf numFmtId="0" fontId="4" fillId="0" borderId="0" xfId="0" applyFont="1"/>
    <xf numFmtId="17" fontId="5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5" fontId="2" fillId="0" borderId="1" xfId="2" applyNumberFormat="1" applyFont="1" applyBorder="1"/>
    <xf numFmtId="0" fontId="2" fillId="0" borderId="1" xfId="0" applyFont="1" applyBorder="1"/>
    <xf numFmtId="0" fontId="4" fillId="0" borderId="1" xfId="0" applyFont="1" applyBorder="1"/>
    <xf numFmtId="166" fontId="2" fillId="0" borderId="1" xfId="2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4" fillId="0" borderId="0" xfId="0" applyFont="1" applyBorder="1"/>
    <xf numFmtId="164" fontId="2" fillId="0" borderId="1" xfId="1" applyNumberFormat="1" applyFont="1" applyBorder="1"/>
    <xf numFmtId="164" fontId="2" fillId="0" borderId="1" xfId="0" applyNumberFormat="1" applyFont="1" applyBorder="1"/>
    <xf numFmtId="0" fontId="2" fillId="0" borderId="0" xfId="0" applyFont="1"/>
    <xf numFmtId="164" fontId="2" fillId="0" borderId="2" xfId="1" applyNumberFormat="1" applyFont="1" applyBorder="1"/>
    <xf numFmtId="164" fontId="2" fillId="0" borderId="2" xfId="0" applyNumberFormat="1" applyFont="1" applyBorder="1"/>
    <xf numFmtId="37" fontId="2" fillId="0" borderId="0" xfId="2" applyNumberFormat="1" applyFont="1" applyBorder="1"/>
    <xf numFmtId="37" fontId="2" fillId="0" borderId="0" xfId="1" applyNumberFormat="1" applyFont="1" applyBorder="1"/>
    <xf numFmtId="37" fontId="2" fillId="0" borderId="1" xfId="2" applyNumberFormat="1" applyFont="1" applyBorder="1"/>
    <xf numFmtId="37" fontId="2" fillId="0" borderId="2" xfId="1" applyNumberFormat="1" applyFont="1" applyBorder="1"/>
    <xf numFmtId="164" fontId="7" fillId="0" borderId="0" xfId="1" applyNumberFormat="1" applyFont="1" applyBorder="1"/>
    <xf numFmtId="166" fontId="7" fillId="0" borderId="0" xfId="2" applyNumberFormat="1" applyFont="1" applyBorder="1"/>
    <xf numFmtId="164" fontId="2" fillId="0" borderId="0" xfId="1" applyNumberFormat="1" applyFont="1" applyFill="1" applyBorder="1"/>
    <xf numFmtId="164" fontId="0" fillId="0" borderId="0" xfId="1" applyNumberFormat="1" applyFont="1"/>
    <xf numFmtId="164" fontId="2" fillId="0" borderId="1" xfId="1" applyNumberFormat="1" applyFont="1" applyFill="1" applyBorder="1"/>
    <xf numFmtId="164" fontId="2" fillId="2" borderId="1" xfId="1" applyNumberFormat="1" applyFont="1" applyFill="1" applyBorder="1"/>
    <xf numFmtId="0" fontId="0" fillId="0" borderId="0" xfId="0" applyFill="1"/>
  </cellXfs>
  <cellStyles count="4">
    <cellStyle name="Comma" xfId="1" builtinId="3"/>
    <cellStyle name="Currency" xfId="2" builtinId="4"/>
    <cellStyle name="Normal" xfId="0" builtinId="0"/>
    <cellStyle name="Output Amount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zoomScale="85" zoomScaleNormal="85" workbookViewId="0">
      <pane xSplit="5" ySplit="10" topLeftCell="F11" activePane="bottomRight" state="frozen"/>
      <selection pane="topRight" activeCell="F1" sqref="F1"/>
      <selection pane="bottomLeft" activeCell="A11" sqref="A11"/>
      <selection pane="bottomRight"/>
    </sheetView>
  </sheetViews>
  <sheetFormatPr defaultRowHeight="12.75" x14ac:dyDescent="0.2"/>
  <cols>
    <col min="6" max="14" width="11.7109375" customWidth="1"/>
    <col min="15" max="15" width="12.28515625" bestFit="1" customWidth="1"/>
    <col min="16" max="17" width="11.7109375" customWidth="1"/>
    <col min="18" max="18" width="13.5703125" customWidth="1"/>
    <col min="19" max="19" width="15" bestFit="1" customWidth="1"/>
    <col min="20" max="20" width="14.42578125" bestFit="1" customWidth="1"/>
    <col min="21" max="22" width="14.7109375" bestFit="1" customWidth="1"/>
    <col min="23" max="23" width="15.140625" bestFit="1" customWidth="1"/>
    <col min="24" max="24" width="14.140625" bestFit="1" customWidth="1"/>
    <col min="25" max="25" width="13.42578125" bestFit="1" customWidth="1"/>
    <col min="26" max="27" width="14.140625" bestFit="1" customWidth="1"/>
    <col min="28" max="28" width="13" bestFit="1" customWidth="1"/>
  </cols>
  <sheetData>
    <row r="1" spans="1:18" ht="15.75" x14ac:dyDescent="0.2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38</v>
      </c>
    </row>
    <row r="2" spans="1:18" ht="15.75" x14ac:dyDescent="0.25">
      <c r="A2" s="1"/>
      <c r="B2" s="5"/>
      <c r="C2" s="6"/>
      <c r="D2" s="2"/>
      <c r="E2" s="7"/>
      <c r="F2" s="7"/>
      <c r="G2" s="7"/>
      <c r="H2" s="7"/>
      <c r="I2" s="7"/>
      <c r="J2" s="8" t="s">
        <v>35</v>
      </c>
      <c r="K2" s="7"/>
      <c r="L2" s="7"/>
      <c r="M2" s="7"/>
      <c r="N2" s="7"/>
      <c r="O2" s="7"/>
      <c r="P2" s="7"/>
      <c r="Q2" s="7"/>
      <c r="R2" s="4" t="s">
        <v>0</v>
      </c>
    </row>
    <row r="3" spans="1:18" ht="15.75" x14ac:dyDescent="0.25">
      <c r="A3" s="1"/>
      <c r="B3" s="2"/>
      <c r="C3" s="2"/>
      <c r="D3" s="2"/>
      <c r="E3" s="2"/>
      <c r="F3" s="2"/>
      <c r="G3" s="2"/>
      <c r="H3" s="2"/>
      <c r="I3" s="2"/>
      <c r="J3" s="1" t="s">
        <v>36</v>
      </c>
      <c r="K3" s="2"/>
      <c r="L3" s="2"/>
      <c r="M3" s="2"/>
      <c r="N3" s="2"/>
      <c r="O3" s="2"/>
      <c r="P3" s="2"/>
      <c r="Q3" s="2"/>
      <c r="R3" s="2"/>
    </row>
    <row r="4" spans="1:18" ht="15.75" x14ac:dyDescent="0.25">
      <c r="A4" s="1"/>
      <c r="B4" s="9"/>
      <c r="C4" s="2"/>
      <c r="D4" s="2"/>
      <c r="E4" s="3"/>
      <c r="F4" s="3"/>
      <c r="G4" s="3"/>
      <c r="H4" s="3"/>
      <c r="I4" s="3"/>
      <c r="J4" s="10" t="s">
        <v>1</v>
      </c>
      <c r="K4" s="3"/>
      <c r="L4" s="3"/>
      <c r="M4" s="3"/>
      <c r="N4" s="3"/>
      <c r="O4" s="3"/>
      <c r="P4" s="3"/>
      <c r="Q4" s="3"/>
      <c r="R4" s="3"/>
    </row>
    <row r="5" spans="1:18" ht="15.75" x14ac:dyDescent="0.25">
      <c r="A5" s="1"/>
      <c r="B5" s="5"/>
      <c r="C5" s="11"/>
      <c r="D5" s="2"/>
      <c r="E5" s="7"/>
      <c r="F5" s="7"/>
      <c r="G5" s="7"/>
      <c r="H5" s="7"/>
      <c r="I5" s="7"/>
      <c r="J5" s="8" t="s">
        <v>37</v>
      </c>
      <c r="K5" s="7"/>
      <c r="L5" s="7"/>
      <c r="M5" s="7"/>
      <c r="N5" s="7"/>
      <c r="O5" s="7"/>
      <c r="P5" s="7"/>
      <c r="Q5" s="7"/>
      <c r="R5" s="7"/>
    </row>
    <row r="6" spans="1:18" ht="15.75" x14ac:dyDescent="0.25">
      <c r="A6" s="1"/>
      <c r="B6" s="2"/>
      <c r="C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75" x14ac:dyDescent="0.25">
      <c r="A7" s="1" t="s">
        <v>2</v>
      </c>
      <c r="B7" s="9"/>
      <c r="C7" s="2"/>
      <c r="D7" s="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 x14ac:dyDescent="0.25">
      <c r="A8" s="1" t="s">
        <v>3</v>
      </c>
      <c r="B8" s="2" t="s">
        <v>4</v>
      </c>
      <c r="C8" s="2"/>
      <c r="D8" s="2"/>
      <c r="E8" s="12"/>
      <c r="F8" s="13">
        <v>42064</v>
      </c>
      <c r="G8" s="13">
        <f>+F8+31</f>
        <v>42095</v>
      </c>
      <c r="H8" s="13">
        <f t="shared" ref="H8:Q8" si="0">+G8+31</f>
        <v>42126</v>
      </c>
      <c r="I8" s="13">
        <f t="shared" si="0"/>
        <v>42157</v>
      </c>
      <c r="J8" s="13">
        <f t="shared" si="0"/>
        <v>42188</v>
      </c>
      <c r="K8" s="13">
        <f t="shared" si="0"/>
        <v>42219</v>
      </c>
      <c r="L8" s="13">
        <f t="shared" si="0"/>
        <v>42250</v>
      </c>
      <c r="M8" s="13">
        <f t="shared" si="0"/>
        <v>42281</v>
      </c>
      <c r="N8" s="13">
        <f t="shared" si="0"/>
        <v>42312</v>
      </c>
      <c r="O8" s="13">
        <f t="shared" si="0"/>
        <v>42343</v>
      </c>
      <c r="P8" s="13">
        <f t="shared" si="0"/>
        <v>42374</v>
      </c>
      <c r="Q8" s="13">
        <f t="shared" si="0"/>
        <v>42405</v>
      </c>
      <c r="R8" s="10" t="s">
        <v>5</v>
      </c>
    </row>
    <row r="9" spans="1:18" ht="15.75" x14ac:dyDescent="0.25">
      <c r="A9" s="14"/>
      <c r="B9" s="15"/>
      <c r="C9" s="16"/>
      <c r="D9" s="17"/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15.75" x14ac:dyDescent="0.25">
      <c r="A10" s="1"/>
      <c r="B10" s="12"/>
      <c r="C10" s="12"/>
      <c r="D10" s="12"/>
      <c r="E10" s="12"/>
      <c r="F10" s="20" t="s">
        <v>6</v>
      </c>
      <c r="G10" s="20" t="s">
        <v>7</v>
      </c>
      <c r="H10" s="20" t="s">
        <v>8</v>
      </c>
      <c r="I10" s="20" t="s">
        <v>9</v>
      </c>
      <c r="J10" s="20" t="s">
        <v>10</v>
      </c>
      <c r="K10" s="20" t="s">
        <v>11</v>
      </c>
      <c r="L10" s="20" t="s">
        <v>12</v>
      </c>
      <c r="M10" s="20" t="s">
        <v>13</v>
      </c>
      <c r="N10" s="20" t="s">
        <v>14</v>
      </c>
      <c r="O10" s="20" t="s">
        <v>15</v>
      </c>
      <c r="P10" s="20" t="s">
        <v>16</v>
      </c>
      <c r="Q10" s="20" t="s">
        <v>17</v>
      </c>
      <c r="R10" s="20" t="s">
        <v>18</v>
      </c>
    </row>
    <row r="11" spans="1:18" ht="15.75" x14ac:dyDescent="0.25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15.75" x14ac:dyDescent="0.25">
      <c r="A12" s="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15.75" x14ac:dyDescent="0.25">
      <c r="A13" s="1">
        <v>1</v>
      </c>
      <c r="B13" s="2" t="s">
        <v>19</v>
      </c>
      <c r="C13" s="2"/>
      <c r="D13" s="2"/>
      <c r="E13" s="12"/>
      <c r="F13" s="20" t="s">
        <v>20</v>
      </c>
      <c r="G13" s="20" t="s">
        <v>20</v>
      </c>
      <c r="H13" s="20" t="s">
        <v>20</v>
      </c>
      <c r="I13" s="20" t="s">
        <v>20</v>
      </c>
      <c r="J13" s="20" t="s">
        <v>20</v>
      </c>
      <c r="K13" s="20" t="s">
        <v>20</v>
      </c>
      <c r="L13" s="20"/>
      <c r="M13" s="20"/>
      <c r="N13" s="12"/>
      <c r="O13" s="12"/>
      <c r="P13" s="12"/>
      <c r="Q13" s="12"/>
      <c r="R13" s="3"/>
    </row>
    <row r="14" spans="1:18" ht="15.75" x14ac:dyDescent="0.25">
      <c r="A14" s="1">
        <f>+A13+1</f>
        <v>2</v>
      </c>
      <c r="B14" s="12"/>
      <c r="C14" s="2"/>
      <c r="D14" s="2"/>
      <c r="E14" s="1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75" x14ac:dyDescent="0.25">
      <c r="A15" s="1">
        <f t="shared" ref="A15:A44" si="1">+A14+1</f>
        <v>3</v>
      </c>
      <c r="B15" s="2" t="s">
        <v>21</v>
      </c>
      <c r="C15" s="6"/>
      <c r="D15" s="2"/>
      <c r="E15" s="12"/>
      <c r="F15" s="7">
        <v>15002.006120000002</v>
      </c>
      <c r="G15" s="7">
        <v>6030.50882</v>
      </c>
      <c r="H15" s="7">
        <v>3689.8585499999999</v>
      </c>
      <c r="I15" s="7">
        <v>3735.4297299999994</v>
      </c>
      <c r="J15" s="7">
        <v>3521.5567500000002</v>
      </c>
      <c r="K15" s="7">
        <v>3597.9767700000007</v>
      </c>
      <c r="L15" s="7">
        <v>3769.4173919671539</v>
      </c>
      <c r="M15" s="7">
        <v>4724.2971339690275</v>
      </c>
      <c r="N15" s="7">
        <v>8123.1385437027175</v>
      </c>
      <c r="O15" s="7">
        <v>12098.6169868702</v>
      </c>
      <c r="P15" s="7">
        <v>13698.809215475219</v>
      </c>
      <c r="Q15" s="7">
        <v>13428.215027079665</v>
      </c>
      <c r="R15" s="7">
        <f>SUM(F15:Q15)</f>
        <v>91419.831039063982</v>
      </c>
    </row>
    <row r="16" spans="1:18" ht="15.75" x14ac:dyDescent="0.25">
      <c r="A16" s="1">
        <f t="shared" si="1"/>
        <v>4</v>
      </c>
      <c r="B16" s="21" t="s">
        <v>22</v>
      </c>
      <c r="C16" s="2"/>
      <c r="D16" s="2"/>
      <c r="E16" s="12"/>
      <c r="F16" s="3">
        <v>5839.9530500000001</v>
      </c>
      <c r="G16" s="3">
        <v>2525.9419500000004</v>
      </c>
      <c r="H16" s="3">
        <v>1606.7314799999999</v>
      </c>
      <c r="I16" s="3">
        <v>1695.6869799999999</v>
      </c>
      <c r="J16" s="3">
        <v>1629.1984</v>
      </c>
      <c r="K16" s="3">
        <v>1647.9340200000001</v>
      </c>
      <c r="L16" s="3">
        <v>1639.4548258469263</v>
      </c>
      <c r="M16" s="3">
        <v>1992.149420761451</v>
      </c>
      <c r="N16" s="3">
        <v>3330.4158081927944</v>
      </c>
      <c r="O16" s="3">
        <v>4916.7301715475915</v>
      </c>
      <c r="P16" s="3">
        <v>5565.9133252026541</v>
      </c>
      <c r="Q16" s="3">
        <v>5588.3109527499309</v>
      </c>
      <c r="R16" s="29">
        <f>SUM(F16:Q16)</f>
        <v>37978.420384301353</v>
      </c>
    </row>
    <row r="17" spans="1:20" ht="15.75" x14ac:dyDescent="0.25">
      <c r="A17" s="1">
        <f t="shared" si="1"/>
        <v>5</v>
      </c>
      <c r="B17" s="2" t="s">
        <v>23</v>
      </c>
      <c r="C17" s="2"/>
      <c r="D17" s="2"/>
      <c r="E17" s="12"/>
      <c r="F17" s="3">
        <v>1185.8983699999999</v>
      </c>
      <c r="G17" s="3">
        <v>491.66611</v>
      </c>
      <c r="H17" s="3">
        <v>362.58271999999999</v>
      </c>
      <c r="I17" s="3">
        <v>319.2115</v>
      </c>
      <c r="J17" s="3">
        <v>221.77107999999996</v>
      </c>
      <c r="K17" s="3">
        <v>228.49817999999999</v>
      </c>
      <c r="L17" s="3">
        <v>158.29958648166911</v>
      </c>
      <c r="M17" s="3">
        <v>217.20752758358273</v>
      </c>
      <c r="N17" s="3">
        <v>293.53356325164128</v>
      </c>
      <c r="O17" s="3">
        <v>551.76090757530756</v>
      </c>
      <c r="P17" s="3">
        <v>721.44324045955295</v>
      </c>
      <c r="Q17" s="3">
        <v>584.65565086196898</v>
      </c>
      <c r="R17" s="29">
        <f>SUM(F17:Q17)</f>
        <v>5336.5284362137218</v>
      </c>
    </row>
    <row r="18" spans="1:20" ht="15.75" x14ac:dyDescent="0.25">
      <c r="A18" s="1">
        <f t="shared" si="1"/>
        <v>6</v>
      </c>
      <c r="B18" s="2" t="s">
        <v>24</v>
      </c>
      <c r="C18" s="2"/>
      <c r="D18" s="2"/>
      <c r="E18" s="12"/>
      <c r="F18" s="3">
        <v>1182.02485</v>
      </c>
      <c r="G18" s="3">
        <v>451.15092000000004</v>
      </c>
      <c r="H18" s="3">
        <v>313.04003999999998</v>
      </c>
      <c r="I18" s="3">
        <v>236.78366</v>
      </c>
      <c r="J18" s="3">
        <v>214.67546000000002</v>
      </c>
      <c r="K18" s="3">
        <v>230.84311000000002</v>
      </c>
      <c r="L18" s="3">
        <v>228.52399519115966</v>
      </c>
      <c r="M18" s="3">
        <v>317.44781714359624</v>
      </c>
      <c r="N18" s="3">
        <v>616.79448648853315</v>
      </c>
      <c r="O18" s="3">
        <v>958.23488781337608</v>
      </c>
      <c r="P18" s="3">
        <v>1101.1900667949644</v>
      </c>
      <c r="Q18" s="3">
        <v>1073.586206250453</v>
      </c>
      <c r="R18" s="29">
        <f>SUM(F18:Q18)</f>
        <v>6924.2954996820827</v>
      </c>
    </row>
    <row r="19" spans="1:20" ht="15.75" x14ac:dyDescent="0.25">
      <c r="A19" s="1">
        <f t="shared" si="1"/>
        <v>7</v>
      </c>
      <c r="B19" s="2" t="s">
        <v>25</v>
      </c>
      <c r="C19" s="2"/>
      <c r="D19" s="2"/>
      <c r="E19" s="23"/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31">
        <f>SUM(F19:Q19)</f>
        <v>0</v>
      </c>
    </row>
    <row r="20" spans="1:20" ht="15.75" x14ac:dyDescent="0.25">
      <c r="A20" s="1">
        <f t="shared" si="1"/>
        <v>8</v>
      </c>
      <c r="B20" s="2"/>
      <c r="C20" s="2"/>
      <c r="D20" s="2"/>
      <c r="E20" s="12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0"/>
    </row>
    <row r="21" spans="1:20" ht="15.75" x14ac:dyDescent="0.25">
      <c r="A21" s="1">
        <f t="shared" si="1"/>
        <v>9</v>
      </c>
      <c r="B21" s="2" t="s">
        <v>26</v>
      </c>
      <c r="C21" s="11"/>
      <c r="D21" s="2"/>
      <c r="E21" s="12"/>
      <c r="F21" s="3">
        <f t="shared" ref="F21:R21" si="2">SUM(F15:F19)</f>
        <v>23209.882390000002</v>
      </c>
      <c r="G21" s="3">
        <f t="shared" si="2"/>
        <v>9499.2677999999996</v>
      </c>
      <c r="H21" s="3">
        <f t="shared" si="2"/>
        <v>5972.2127899999996</v>
      </c>
      <c r="I21" s="3">
        <f t="shared" si="2"/>
        <v>5987.1118699999997</v>
      </c>
      <c r="J21" s="3">
        <f t="shared" si="2"/>
        <v>5587.2016899999999</v>
      </c>
      <c r="K21" s="3">
        <f t="shared" si="2"/>
        <v>5705.2520800000002</v>
      </c>
      <c r="L21" s="3">
        <f t="shared" si="2"/>
        <v>5795.695799486909</v>
      </c>
      <c r="M21" s="3">
        <f t="shared" si="2"/>
        <v>7251.1018994576571</v>
      </c>
      <c r="N21" s="3">
        <f t="shared" si="2"/>
        <v>12363.882401635688</v>
      </c>
      <c r="O21" s="3">
        <f t="shared" si="2"/>
        <v>18525.34295380647</v>
      </c>
      <c r="P21" s="3">
        <f t="shared" si="2"/>
        <v>21087.355847932391</v>
      </c>
      <c r="Q21" s="3">
        <f t="shared" si="2"/>
        <v>20674.767836942017</v>
      </c>
      <c r="R21" s="30">
        <f t="shared" si="2"/>
        <v>141659.07535926113</v>
      </c>
    </row>
    <row r="22" spans="1:20" ht="15.75" x14ac:dyDescent="0.25">
      <c r="A22" s="1">
        <f t="shared" si="1"/>
        <v>10</v>
      </c>
      <c r="B22" s="5"/>
      <c r="C22" s="11"/>
      <c r="D22" s="2"/>
      <c r="E22" s="1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29"/>
    </row>
    <row r="23" spans="1:20" ht="15.75" x14ac:dyDescent="0.25">
      <c r="A23" s="1">
        <f t="shared" si="1"/>
        <v>11</v>
      </c>
      <c r="B23" s="2" t="s">
        <v>27</v>
      </c>
      <c r="C23" s="11"/>
      <c r="D23" s="2"/>
      <c r="E23" s="12"/>
      <c r="F23" s="3">
        <v>1391.28963</v>
      </c>
      <c r="G23" s="3">
        <v>1208.8244399999999</v>
      </c>
      <c r="H23" s="3">
        <v>1170.3786300000002</v>
      </c>
      <c r="I23" s="3">
        <v>1061.61427</v>
      </c>
      <c r="J23" s="3">
        <v>1069.1768499999998</v>
      </c>
      <c r="K23" s="3">
        <v>1130.1077299999999</v>
      </c>
      <c r="L23" s="3">
        <v>1248.2672744999998</v>
      </c>
      <c r="M23" s="3">
        <v>1404.4118579499998</v>
      </c>
      <c r="N23" s="3">
        <v>1544.9207760000002</v>
      </c>
      <c r="O23" s="3">
        <v>1564.6105304000002</v>
      </c>
      <c r="P23" s="3">
        <v>1725.9563040999999</v>
      </c>
      <c r="Q23" s="3">
        <v>1666.3533363000001</v>
      </c>
      <c r="R23" s="29">
        <f>SUM(F23:Q23)</f>
        <v>16185.911629249998</v>
      </c>
    </row>
    <row r="24" spans="1:20" ht="15.75" x14ac:dyDescent="0.25">
      <c r="A24" s="1">
        <f t="shared" si="1"/>
        <v>12</v>
      </c>
      <c r="B24" s="2" t="s">
        <v>28</v>
      </c>
      <c r="C24" s="11"/>
      <c r="D24" s="2"/>
      <c r="E24" s="12"/>
      <c r="F24" s="24">
        <v>263.59658000000002</v>
      </c>
      <c r="G24" s="24">
        <v>278.87531999999999</v>
      </c>
      <c r="H24" s="24">
        <v>145.96351000000001</v>
      </c>
      <c r="I24" s="24">
        <v>113.56039</v>
      </c>
      <c r="J24" s="24">
        <v>111.62795</v>
      </c>
      <c r="K24" s="24">
        <v>96.751999999999995</v>
      </c>
      <c r="L24" s="24">
        <v>106.236383644272</v>
      </c>
      <c r="M24" s="24">
        <v>165.84096811961768</v>
      </c>
      <c r="N24" s="24">
        <v>181.9577566547762</v>
      </c>
      <c r="O24" s="24">
        <v>153.34741380211958</v>
      </c>
      <c r="P24" s="24">
        <v>197.55808057829188</v>
      </c>
      <c r="Q24" s="24">
        <v>211.59631072609653</v>
      </c>
      <c r="R24" s="31">
        <f>SUM(F24:Q24)</f>
        <v>2026.9126635251739</v>
      </c>
      <c r="T24" s="35"/>
    </row>
    <row r="25" spans="1:20" ht="15.75" x14ac:dyDescent="0.25">
      <c r="A25" s="1">
        <f t="shared" si="1"/>
        <v>13</v>
      </c>
      <c r="B25" s="5"/>
      <c r="C25" s="11"/>
      <c r="D25" s="2"/>
      <c r="E25" s="1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0"/>
    </row>
    <row r="26" spans="1:20" ht="15.75" x14ac:dyDescent="0.25">
      <c r="A26" s="1">
        <f t="shared" si="1"/>
        <v>14</v>
      </c>
      <c r="B26" s="2" t="s">
        <v>29</v>
      </c>
      <c r="C26" s="11"/>
      <c r="D26" s="2"/>
      <c r="E26" s="12"/>
      <c r="F26" s="3">
        <f t="shared" ref="F26:K26" si="3">SUM(F21:F24)</f>
        <v>24864.768600000003</v>
      </c>
      <c r="G26" s="3">
        <f t="shared" si="3"/>
        <v>10986.967559999999</v>
      </c>
      <c r="H26" s="3">
        <f t="shared" si="3"/>
        <v>7288.5549299999993</v>
      </c>
      <c r="I26" s="3">
        <f>SUM(I21:I24)</f>
        <v>7162.2865299999994</v>
      </c>
      <c r="J26" s="3">
        <f t="shared" si="3"/>
        <v>6768.0064899999998</v>
      </c>
      <c r="K26" s="3">
        <f t="shared" si="3"/>
        <v>6932.1118100000003</v>
      </c>
      <c r="L26" s="3">
        <f t="shared" ref="L26:Q26" si="4">SUM(L21:L24)</f>
        <v>7150.1994576311808</v>
      </c>
      <c r="M26" s="3">
        <f t="shared" si="4"/>
        <v>8821.3547255272733</v>
      </c>
      <c r="N26" s="3">
        <f t="shared" si="4"/>
        <v>14090.760934290465</v>
      </c>
      <c r="O26" s="3">
        <f t="shared" si="4"/>
        <v>20243.300898008591</v>
      </c>
      <c r="P26" s="3">
        <f t="shared" si="4"/>
        <v>23010.870232610683</v>
      </c>
      <c r="Q26" s="3">
        <f t="shared" si="4"/>
        <v>22552.717483968114</v>
      </c>
      <c r="R26" s="29">
        <f>SUM(F26:Q26)</f>
        <v>159871.89965203631</v>
      </c>
      <c r="S26" s="35"/>
    </row>
    <row r="27" spans="1:20" ht="15.75" x14ac:dyDescent="0.25">
      <c r="A27" s="1">
        <f t="shared" si="1"/>
        <v>15</v>
      </c>
      <c r="B27" s="26" t="s">
        <v>30</v>
      </c>
      <c r="C27" s="11"/>
      <c r="D27" s="2"/>
      <c r="E27" s="12"/>
      <c r="F27" s="24">
        <v>16296.697120000004</v>
      </c>
      <c r="G27" s="24">
        <v>4576.2146100000009</v>
      </c>
      <c r="H27" s="24">
        <v>2001.32881</v>
      </c>
      <c r="I27" s="24">
        <v>1982.5313800000001</v>
      </c>
      <c r="J27" s="24">
        <v>1626.7968100000007</v>
      </c>
      <c r="K27" s="24">
        <v>1762.3752900000006</v>
      </c>
      <c r="L27" s="24">
        <v>1595.7009631312228</v>
      </c>
      <c r="M27" s="24">
        <v>2689.6920688624464</v>
      </c>
      <c r="N27" s="24">
        <v>6629.573405981886</v>
      </c>
      <c r="O27" s="24">
        <v>11273.364721970569</v>
      </c>
      <c r="P27" s="24">
        <v>13256.828323053511</v>
      </c>
      <c r="Q27" s="24">
        <v>13341.917366385505</v>
      </c>
      <c r="R27" s="31">
        <f>SUM(F27:Q27)</f>
        <v>77033.020869385145</v>
      </c>
    </row>
    <row r="28" spans="1:20" ht="15.75" x14ac:dyDescent="0.25">
      <c r="A28" s="1">
        <f t="shared" si="1"/>
        <v>16</v>
      </c>
      <c r="B28" s="5"/>
      <c r="C28" s="11"/>
      <c r="D28" s="2"/>
      <c r="E28" s="12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9"/>
    </row>
    <row r="29" spans="1:20" ht="16.5" thickBot="1" x14ac:dyDescent="0.3">
      <c r="A29" s="1">
        <f t="shared" si="1"/>
        <v>17</v>
      </c>
      <c r="B29" s="2" t="s">
        <v>31</v>
      </c>
      <c r="C29" s="11"/>
      <c r="D29" s="2"/>
      <c r="E29" s="12"/>
      <c r="F29" s="27">
        <f t="shared" ref="F29:K29" si="5">F26-F27</f>
        <v>8568.0714799999987</v>
      </c>
      <c r="G29" s="27">
        <f t="shared" si="5"/>
        <v>6410.7529499999982</v>
      </c>
      <c r="H29" s="27">
        <f t="shared" si="5"/>
        <v>5287.2261199999994</v>
      </c>
      <c r="I29" s="27">
        <f t="shared" si="5"/>
        <v>5179.755149999999</v>
      </c>
      <c r="J29" s="27">
        <f t="shared" si="5"/>
        <v>5141.209679999999</v>
      </c>
      <c r="K29" s="27">
        <f t="shared" si="5"/>
        <v>5169.7365199999995</v>
      </c>
      <c r="L29" s="27">
        <f t="shared" ref="L29:Q29" si="6">L26-L27</f>
        <v>5554.4984944999578</v>
      </c>
      <c r="M29" s="27">
        <f t="shared" si="6"/>
        <v>6131.6626566648265</v>
      </c>
      <c r="N29" s="27">
        <f t="shared" si="6"/>
        <v>7461.1875283085792</v>
      </c>
      <c r="O29" s="27">
        <f t="shared" si="6"/>
        <v>8969.9361760380216</v>
      </c>
      <c r="P29" s="27">
        <f t="shared" si="6"/>
        <v>9754.0419095571724</v>
      </c>
      <c r="Q29" s="27">
        <f t="shared" si="6"/>
        <v>9210.8001175826084</v>
      </c>
      <c r="R29" s="32">
        <f>SUM(F29:Q29)</f>
        <v>82838.878782651169</v>
      </c>
    </row>
    <row r="30" spans="1:20" ht="16.5" thickTop="1" x14ac:dyDescent="0.25">
      <c r="A30" s="1">
        <f t="shared" si="1"/>
        <v>18</v>
      </c>
      <c r="B30" s="5"/>
      <c r="C30" s="11"/>
      <c r="D30" s="2"/>
      <c r="E30" s="12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20" ht="15.75" x14ac:dyDescent="0.25">
      <c r="A31" s="1">
        <f t="shared" si="1"/>
        <v>19</v>
      </c>
      <c r="B31" s="2"/>
      <c r="C31" s="2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20" ht="15.75" x14ac:dyDescent="0.25">
      <c r="A32" s="1">
        <f t="shared" si="1"/>
        <v>20</v>
      </c>
      <c r="B32" s="2" t="s">
        <v>32</v>
      </c>
      <c r="C32" s="2"/>
      <c r="D32" s="2"/>
      <c r="E32" s="12"/>
      <c r="F32" s="20" t="s">
        <v>20</v>
      </c>
      <c r="G32" s="20" t="s">
        <v>20</v>
      </c>
      <c r="H32" s="20" t="s">
        <v>20</v>
      </c>
      <c r="I32" s="20" t="s">
        <v>20</v>
      </c>
      <c r="J32" s="20" t="s">
        <v>20</v>
      </c>
      <c r="K32" s="20" t="s">
        <v>20</v>
      </c>
      <c r="L32" s="20"/>
      <c r="M32" s="20"/>
      <c r="N32" s="20"/>
      <c r="O32" s="7"/>
      <c r="P32" s="7"/>
      <c r="Q32" s="7"/>
      <c r="R32" s="7"/>
    </row>
    <row r="33" spans="1:28" ht="15.75" x14ac:dyDescent="0.25">
      <c r="A33" s="1">
        <f t="shared" si="1"/>
        <v>21</v>
      </c>
      <c r="B33" s="2"/>
      <c r="C33" s="2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28" ht="15.75" x14ac:dyDescent="0.25">
      <c r="A34" s="1">
        <f t="shared" si="1"/>
        <v>22</v>
      </c>
      <c r="B34" s="2" t="s">
        <v>21</v>
      </c>
      <c r="C34" s="6"/>
      <c r="D34" s="2"/>
      <c r="E34" s="7"/>
      <c r="F34" s="35">
        <v>1621.5865143999999</v>
      </c>
      <c r="G34" s="35">
        <v>902.34405070000003</v>
      </c>
      <c r="H34" s="35">
        <v>414.93594359999997</v>
      </c>
      <c r="I34" s="35">
        <v>216.42094059999999</v>
      </c>
      <c r="J34" s="35">
        <v>167.91828890000002</v>
      </c>
      <c r="K34" s="35">
        <v>165.24403279999999</v>
      </c>
      <c r="L34" s="35">
        <v>170.64291627725524</v>
      </c>
      <c r="M34" s="35">
        <v>337.89143052515249</v>
      </c>
      <c r="N34" s="35">
        <v>932.35059481062888</v>
      </c>
      <c r="O34" s="35">
        <v>1616.9871529230909</v>
      </c>
      <c r="P34" s="35">
        <v>1900.0532021288302</v>
      </c>
      <c r="Q34" s="35">
        <v>1856.6097742925983</v>
      </c>
      <c r="R34" s="3">
        <f>SUM(F34:Q34)</f>
        <v>10302.984841957556</v>
      </c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5.75" x14ac:dyDescent="0.25">
      <c r="A35" s="1">
        <f t="shared" si="1"/>
        <v>23</v>
      </c>
      <c r="B35" s="21" t="s">
        <v>22</v>
      </c>
      <c r="C35" s="2"/>
      <c r="D35" s="2"/>
      <c r="E35" s="3"/>
      <c r="F35" s="35">
        <v>721.9071588999999</v>
      </c>
      <c r="G35" s="35">
        <v>445.8845217999999</v>
      </c>
      <c r="H35" s="35">
        <v>249.49992790000005</v>
      </c>
      <c r="I35" s="35">
        <v>171.49527079999999</v>
      </c>
      <c r="J35" s="35">
        <v>152.38246820000001</v>
      </c>
      <c r="K35" s="35">
        <v>149.450052</v>
      </c>
      <c r="L35" s="35">
        <v>151.67403280000002</v>
      </c>
      <c r="M35" s="35">
        <v>216.86946409999999</v>
      </c>
      <c r="N35" s="35">
        <v>447.35305829999999</v>
      </c>
      <c r="O35" s="35">
        <v>724.55581050000001</v>
      </c>
      <c r="P35" s="35">
        <v>840.54743789999986</v>
      </c>
      <c r="Q35" s="35">
        <v>833.98801449999985</v>
      </c>
      <c r="R35" s="3">
        <f>SUM(F35:Q35)</f>
        <v>5105.6072176999996</v>
      </c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5.75" x14ac:dyDescent="0.25">
      <c r="A36" s="1">
        <f t="shared" si="1"/>
        <v>24</v>
      </c>
      <c r="B36" s="2" t="s">
        <v>23</v>
      </c>
      <c r="C36" s="6"/>
      <c r="D36" s="2"/>
      <c r="E36" s="7"/>
      <c r="F36" s="35">
        <v>183.05920910000003</v>
      </c>
      <c r="G36" s="35">
        <v>67.876868500000015</v>
      </c>
      <c r="H36" s="35">
        <v>60.737069999999996</v>
      </c>
      <c r="I36" s="35">
        <v>51.303721900000006</v>
      </c>
      <c r="J36" s="35">
        <v>29.137425899999997</v>
      </c>
      <c r="K36" s="35">
        <v>40.212316100000002</v>
      </c>
      <c r="L36" s="35">
        <v>30.869740399999998</v>
      </c>
      <c r="M36" s="35">
        <v>46.6817779</v>
      </c>
      <c r="N36" s="35">
        <v>55.39567619999999</v>
      </c>
      <c r="O36" s="35">
        <v>106.98087080000001</v>
      </c>
      <c r="P36" s="35">
        <v>140.58770950000002</v>
      </c>
      <c r="Q36" s="35">
        <v>108.8429215</v>
      </c>
      <c r="R36" s="3">
        <f>SUM(F36:Q36)</f>
        <v>921.68530780000003</v>
      </c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15.75" x14ac:dyDescent="0.25">
      <c r="A37" s="1">
        <f t="shared" si="1"/>
        <v>25</v>
      </c>
      <c r="B37" s="2" t="s">
        <v>24</v>
      </c>
      <c r="C37" s="2"/>
      <c r="D37" s="2"/>
      <c r="E37" s="3"/>
      <c r="F37" s="35">
        <v>164.13978779999999</v>
      </c>
      <c r="G37" s="35">
        <v>93.6752982</v>
      </c>
      <c r="H37" s="35">
        <v>49.898712800000006</v>
      </c>
      <c r="I37" s="35">
        <v>32.189874400000001</v>
      </c>
      <c r="J37" s="35">
        <v>27.9352622</v>
      </c>
      <c r="K37" s="35">
        <v>26.934519699999999</v>
      </c>
      <c r="L37" s="35">
        <v>28.143456899999997</v>
      </c>
      <c r="M37" s="35">
        <v>44.2821608</v>
      </c>
      <c r="N37" s="35">
        <v>97.143631299999996</v>
      </c>
      <c r="O37" s="35">
        <v>158.4927117</v>
      </c>
      <c r="P37" s="35">
        <v>185.08376930000006</v>
      </c>
      <c r="Q37" s="35">
        <v>176.78503870000003</v>
      </c>
      <c r="R37" s="3">
        <f>SUM(F37:Q37)</f>
        <v>1084.7042238000001</v>
      </c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15.75" x14ac:dyDescent="0.25">
      <c r="A38" s="1">
        <f t="shared" si="1"/>
        <v>26</v>
      </c>
      <c r="B38" s="2" t="s">
        <v>25</v>
      </c>
      <c r="C38" s="2"/>
      <c r="D38" s="2"/>
      <c r="E38" s="3"/>
      <c r="F38" s="37">
        <f>T38/1000</f>
        <v>0</v>
      </c>
      <c r="G38" s="37">
        <f t="shared" ref="G38:L38" si="7">U38/1000</f>
        <v>0</v>
      </c>
      <c r="H38" s="37">
        <f t="shared" si="7"/>
        <v>0</v>
      </c>
      <c r="I38" s="37">
        <f t="shared" si="7"/>
        <v>0</v>
      </c>
      <c r="J38" s="37">
        <f t="shared" si="7"/>
        <v>0</v>
      </c>
      <c r="K38" s="37">
        <f t="shared" si="7"/>
        <v>0</v>
      </c>
      <c r="L38" s="37">
        <f t="shared" si="7"/>
        <v>0</v>
      </c>
      <c r="M38" s="37">
        <v>0</v>
      </c>
      <c r="N38" s="37">
        <v>0</v>
      </c>
      <c r="O38" s="24">
        <v>0</v>
      </c>
      <c r="P38" s="24">
        <v>0</v>
      </c>
      <c r="Q38" s="24">
        <v>0</v>
      </c>
      <c r="R38" s="24">
        <f>SUM(F38:Q38)</f>
        <v>0</v>
      </c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5.75" x14ac:dyDescent="0.25">
      <c r="A39" s="1">
        <f t="shared" si="1"/>
        <v>27</v>
      </c>
      <c r="B39" s="2"/>
      <c r="C39" s="2"/>
      <c r="D39" s="2"/>
      <c r="E39" s="3"/>
      <c r="F39" s="33"/>
      <c r="G39" s="33"/>
      <c r="H39" s="33"/>
      <c r="I39" s="33"/>
      <c r="J39" s="33"/>
      <c r="K39" s="33"/>
      <c r="L39" s="33"/>
      <c r="M39" s="3"/>
      <c r="N39" s="3"/>
      <c r="O39" s="3"/>
      <c r="P39" s="3"/>
      <c r="Q39" s="3"/>
      <c r="R39" s="3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5.75" x14ac:dyDescent="0.25">
      <c r="A40" s="1">
        <f t="shared" si="1"/>
        <v>28</v>
      </c>
      <c r="B40" s="2" t="s">
        <v>26</v>
      </c>
      <c r="C40" s="2"/>
      <c r="D40" s="2"/>
      <c r="E40" s="3"/>
      <c r="F40" s="35">
        <f t="shared" ref="F40:R40" si="8">SUM(F34:F38)</f>
        <v>2690.6926701999996</v>
      </c>
      <c r="G40" s="35">
        <f t="shared" si="8"/>
        <v>1509.7807392</v>
      </c>
      <c r="H40" s="35">
        <f t="shared" si="8"/>
        <v>775.07165430000009</v>
      </c>
      <c r="I40" s="35">
        <f t="shared" si="8"/>
        <v>471.40980769999999</v>
      </c>
      <c r="J40" s="35">
        <f t="shared" si="8"/>
        <v>377.37344520000005</v>
      </c>
      <c r="K40" s="3">
        <f t="shared" si="8"/>
        <v>381.8409206</v>
      </c>
      <c r="L40" s="3">
        <f t="shared" si="8"/>
        <v>381.33014637725523</v>
      </c>
      <c r="M40" s="3">
        <f t="shared" si="8"/>
        <v>645.72483332515253</v>
      </c>
      <c r="N40" s="3">
        <f t="shared" si="8"/>
        <v>1532.2429606106289</v>
      </c>
      <c r="O40" s="3">
        <f t="shared" si="8"/>
        <v>2607.0165459230911</v>
      </c>
      <c r="P40" s="3">
        <f t="shared" si="8"/>
        <v>3066.2721188288301</v>
      </c>
      <c r="Q40" s="3">
        <f t="shared" si="8"/>
        <v>2976.2257489925983</v>
      </c>
      <c r="R40" s="3">
        <f t="shared" si="8"/>
        <v>17414.981591257558</v>
      </c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5.75" x14ac:dyDescent="0.25">
      <c r="A41" s="1">
        <f t="shared" si="1"/>
        <v>29</v>
      </c>
      <c r="B41" s="5"/>
      <c r="C41" s="6"/>
      <c r="D41" s="2"/>
      <c r="E41" s="7"/>
      <c r="F41" s="34"/>
      <c r="G41" s="34"/>
      <c r="H41" s="34"/>
      <c r="I41" s="34"/>
      <c r="J41" s="34"/>
      <c r="K41" s="34"/>
      <c r="L41" s="34"/>
      <c r="M41" s="7"/>
      <c r="N41" s="7"/>
      <c r="O41" s="7"/>
      <c r="P41" s="7"/>
      <c r="Q41" s="7"/>
      <c r="R41" s="7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5.75" x14ac:dyDescent="0.25">
      <c r="A42" s="1">
        <f t="shared" si="1"/>
        <v>30</v>
      </c>
      <c r="B42" s="2" t="s">
        <v>27</v>
      </c>
      <c r="C42" s="2"/>
      <c r="D42" s="2"/>
      <c r="E42" s="3"/>
      <c r="F42" s="38">
        <v>2741.953</v>
      </c>
      <c r="G42" s="38">
        <v>2381.9029999999998</v>
      </c>
      <c r="H42" s="38">
        <v>2282.7460000000001</v>
      </c>
      <c r="I42" s="38">
        <v>2223.9699999999998</v>
      </c>
      <c r="J42" s="38">
        <v>2196.502</v>
      </c>
      <c r="K42" s="38">
        <v>2276.1289999999999</v>
      </c>
      <c r="L42" s="38">
        <v>2237.8323999999998</v>
      </c>
      <c r="M42" s="38">
        <v>2447.4837000000002</v>
      </c>
      <c r="N42" s="38">
        <v>2642.9549999999999</v>
      </c>
      <c r="O42" s="38">
        <v>2703.7559999999999</v>
      </c>
      <c r="P42" s="38">
        <v>2983.4250000000002</v>
      </c>
      <c r="Q42" s="38">
        <v>2882.9070000000002</v>
      </c>
      <c r="R42" s="24">
        <f>SUM(F42:Q42)</f>
        <v>30001.562099999999</v>
      </c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5.75" x14ac:dyDescent="0.25">
      <c r="A43" s="1">
        <f t="shared" si="1"/>
        <v>31</v>
      </c>
      <c r="B43" s="5"/>
      <c r="C43" s="6"/>
      <c r="D43" s="2"/>
      <c r="E43" s="7"/>
      <c r="F43" s="34"/>
      <c r="G43" s="34"/>
      <c r="H43" s="34"/>
      <c r="I43" s="34"/>
      <c r="J43" s="34"/>
      <c r="K43" s="34"/>
      <c r="L43" s="34"/>
      <c r="M43" s="7"/>
      <c r="N43" s="7"/>
      <c r="O43" s="7"/>
      <c r="P43" s="7"/>
      <c r="Q43" s="7"/>
      <c r="R43" s="7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6.5" thickBot="1" x14ac:dyDescent="0.3">
      <c r="A44" s="1">
        <f t="shared" si="1"/>
        <v>32</v>
      </c>
      <c r="B44" s="2" t="s">
        <v>33</v>
      </c>
      <c r="C44" s="2"/>
      <c r="D44" s="2"/>
      <c r="E44" s="2"/>
      <c r="F44" s="28">
        <f t="shared" ref="F44:Q44" si="9">F42+F40</f>
        <v>5432.6456701999996</v>
      </c>
      <c r="G44" s="28">
        <f t="shared" si="9"/>
        <v>3891.6837391999998</v>
      </c>
      <c r="H44" s="28">
        <f t="shared" si="9"/>
        <v>3057.8176543</v>
      </c>
      <c r="I44" s="28">
        <f t="shared" si="9"/>
        <v>2695.3798076999997</v>
      </c>
      <c r="J44" s="28">
        <f t="shared" si="9"/>
        <v>2573.8754451999998</v>
      </c>
      <c r="K44" s="28">
        <f t="shared" si="9"/>
        <v>2657.9699206</v>
      </c>
      <c r="L44" s="28">
        <f t="shared" si="9"/>
        <v>2619.1625463772552</v>
      </c>
      <c r="M44" s="28">
        <f t="shared" si="9"/>
        <v>3093.2085333251525</v>
      </c>
      <c r="N44" s="28">
        <f t="shared" si="9"/>
        <v>4175.1979606106288</v>
      </c>
      <c r="O44" s="28">
        <f t="shared" si="9"/>
        <v>5310.7725459230915</v>
      </c>
      <c r="P44" s="28">
        <f t="shared" si="9"/>
        <v>6049.6971188288298</v>
      </c>
      <c r="Q44" s="28">
        <f t="shared" si="9"/>
        <v>5859.1327489925989</v>
      </c>
      <c r="R44" s="27">
        <f>SUM(F44:Q44)</f>
        <v>47416.543691257553</v>
      </c>
    </row>
    <row r="45" spans="1:28" ht="16.5" thickTop="1" x14ac:dyDescent="0.25">
      <c r="A45" s="1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8" ht="15.75" x14ac:dyDescent="0.25">
      <c r="A46" s="1"/>
      <c r="B46" s="2"/>
      <c r="C46" s="2"/>
      <c r="D46" s="2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4" t="str">
        <f>R1</f>
        <v xml:space="preserve">FR 16(8)m  </v>
      </c>
    </row>
    <row r="47" spans="1:28" ht="15.75" x14ac:dyDescent="0.25">
      <c r="A47" s="1"/>
      <c r="B47" s="5"/>
      <c r="C47" s="6"/>
      <c r="D47" s="2"/>
      <c r="E47" s="7"/>
      <c r="F47" s="7"/>
      <c r="G47" s="7"/>
      <c r="H47" s="7"/>
      <c r="I47" s="7"/>
      <c r="J47" s="8" t="s">
        <v>35</v>
      </c>
      <c r="K47" s="7"/>
      <c r="L47" s="7"/>
      <c r="M47" s="7"/>
      <c r="N47" s="7"/>
      <c r="O47" s="7"/>
      <c r="P47" s="7"/>
      <c r="Q47" s="7"/>
      <c r="R47" s="4" t="s">
        <v>34</v>
      </c>
    </row>
    <row r="48" spans="1:28" ht="15.75" x14ac:dyDescent="0.25">
      <c r="A48" s="1"/>
      <c r="B48" s="2"/>
      <c r="C48" s="2"/>
      <c r="D48" s="2"/>
      <c r="E48" s="2"/>
      <c r="F48" s="2"/>
      <c r="G48" s="2"/>
      <c r="H48" s="2"/>
      <c r="I48" s="2"/>
      <c r="J48" s="1" t="str">
        <f>J3</f>
        <v>Case No. 2015-00343</v>
      </c>
      <c r="K48" s="2"/>
      <c r="L48" s="2"/>
      <c r="M48" s="2"/>
      <c r="N48" s="2"/>
      <c r="O48" s="2"/>
      <c r="P48" s="2"/>
      <c r="Q48" s="2"/>
      <c r="R48" s="2"/>
    </row>
    <row r="49" spans="1:18" ht="15.75" x14ac:dyDescent="0.25">
      <c r="A49" s="1"/>
      <c r="B49" s="9"/>
      <c r="C49" s="2"/>
      <c r="D49" s="2"/>
      <c r="E49" s="3"/>
      <c r="F49" s="3"/>
      <c r="G49" s="3"/>
      <c r="H49" s="3"/>
      <c r="I49" s="3"/>
      <c r="J49" s="10" t="s">
        <v>1</v>
      </c>
      <c r="K49" s="3"/>
      <c r="L49" s="3"/>
      <c r="M49" s="3"/>
      <c r="N49" s="3"/>
      <c r="O49" s="3"/>
      <c r="P49" s="3"/>
      <c r="Q49" s="3"/>
      <c r="R49" s="3"/>
    </row>
    <row r="50" spans="1:18" ht="15.75" x14ac:dyDescent="0.25">
      <c r="A50" s="1"/>
      <c r="B50" s="5"/>
      <c r="C50" s="11"/>
      <c r="D50" s="2"/>
      <c r="E50" s="7"/>
      <c r="F50" s="7"/>
      <c r="G50" s="7"/>
      <c r="H50" s="7"/>
      <c r="I50" s="7"/>
      <c r="J50" s="8" t="s">
        <v>39</v>
      </c>
      <c r="K50" s="7"/>
      <c r="L50" s="7"/>
      <c r="M50" s="7"/>
      <c r="N50" s="7"/>
      <c r="O50" s="7"/>
      <c r="P50" s="7"/>
      <c r="Q50" s="7"/>
      <c r="R50" s="7"/>
    </row>
    <row r="51" spans="1:18" ht="15.75" x14ac:dyDescent="0.25">
      <c r="A51" s="1"/>
      <c r="B51" s="2"/>
      <c r="C51" s="2"/>
      <c r="D51" s="2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5.75" x14ac:dyDescent="0.25">
      <c r="A52" s="1" t="s">
        <v>2</v>
      </c>
      <c r="B52" s="9"/>
      <c r="C52" s="2"/>
      <c r="D52" s="2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5.75" x14ac:dyDescent="0.25">
      <c r="A53" s="1" t="s">
        <v>3</v>
      </c>
      <c r="B53" s="2" t="s">
        <v>4</v>
      </c>
      <c r="C53" s="2"/>
      <c r="D53" s="2"/>
      <c r="E53" s="12"/>
      <c r="F53" s="13">
        <v>42522</v>
      </c>
      <c r="G53" s="13">
        <f>+F53+31</f>
        <v>42553</v>
      </c>
      <c r="H53" s="13">
        <f t="shared" ref="H53:Q53" si="10">+G53+31</f>
        <v>42584</v>
      </c>
      <c r="I53" s="13">
        <f t="shared" si="10"/>
        <v>42615</v>
      </c>
      <c r="J53" s="13">
        <f t="shared" si="10"/>
        <v>42646</v>
      </c>
      <c r="K53" s="13">
        <f t="shared" si="10"/>
        <v>42677</v>
      </c>
      <c r="L53" s="13">
        <f t="shared" si="10"/>
        <v>42708</v>
      </c>
      <c r="M53" s="13">
        <f t="shared" si="10"/>
        <v>42739</v>
      </c>
      <c r="N53" s="13">
        <f t="shared" si="10"/>
        <v>42770</v>
      </c>
      <c r="O53" s="13">
        <f t="shared" si="10"/>
        <v>42801</v>
      </c>
      <c r="P53" s="13">
        <f t="shared" si="10"/>
        <v>42832</v>
      </c>
      <c r="Q53" s="13">
        <f t="shared" si="10"/>
        <v>42863</v>
      </c>
      <c r="R53" s="10" t="s">
        <v>5</v>
      </c>
    </row>
    <row r="54" spans="1:18" ht="15.75" x14ac:dyDescent="0.25">
      <c r="A54" s="14"/>
      <c r="B54" s="15"/>
      <c r="C54" s="16"/>
      <c r="D54" s="17"/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15.75" x14ac:dyDescent="0.25">
      <c r="A55" s="1"/>
      <c r="B55" s="12"/>
      <c r="C55" s="12"/>
      <c r="D55" s="12"/>
      <c r="E55" s="12"/>
      <c r="F55" s="20" t="s">
        <v>6</v>
      </c>
      <c r="G55" s="20" t="s">
        <v>7</v>
      </c>
      <c r="H55" s="20" t="s">
        <v>8</v>
      </c>
      <c r="I55" s="20" t="s">
        <v>9</v>
      </c>
      <c r="J55" s="20" t="s">
        <v>10</v>
      </c>
      <c r="K55" s="20" t="s">
        <v>11</v>
      </c>
      <c r="L55" s="20" t="s">
        <v>12</v>
      </c>
      <c r="M55" s="20" t="s">
        <v>13</v>
      </c>
      <c r="N55" s="20" t="s">
        <v>14</v>
      </c>
      <c r="O55" s="20" t="s">
        <v>15</v>
      </c>
      <c r="P55" s="20" t="s">
        <v>16</v>
      </c>
      <c r="Q55" s="20" t="s">
        <v>17</v>
      </c>
      <c r="R55" s="20" t="s">
        <v>18</v>
      </c>
    </row>
    <row r="56" spans="1:18" ht="15.75" x14ac:dyDescent="0.25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15.75" x14ac:dyDescent="0.25">
      <c r="A57" s="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15.75" x14ac:dyDescent="0.25">
      <c r="A58" s="1">
        <v>1</v>
      </c>
      <c r="B58" s="2" t="s">
        <v>19</v>
      </c>
      <c r="C58" s="2"/>
      <c r="D58" s="2"/>
      <c r="E58" s="12"/>
      <c r="F58" s="20"/>
      <c r="G58" s="20"/>
      <c r="H58" s="20"/>
      <c r="I58" s="20"/>
      <c r="J58" s="20"/>
      <c r="K58" s="20"/>
      <c r="L58" s="20"/>
      <c r="M58" s="12"/>
      <c r="N58" s="12"/>
      <c r="O58" s="12"/>
      <c r="P58" s="12"/>
      <c r="Q58" s="12"/>
      <c r="R58" s="3"/>
    </row>
    <row r="59" spans="1:18" ht="15.75" x14ac:dyDescent="0.25">
      <c r="A59" s="1">
        <f>+A58+1</f>
        <v>2</v>
      </c>
      <c r="B59" s="12"/>
      <c r="C59" s="2"/>
      <c r="D59" s="2"/>
      <c r="E59" s="12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5">
      <c r="A60" s="1">
        <f t="shared" ref="A60:A89" si="11">+A59+1</f>
        <v>3</v>
      </c>
      <c r="B60" s="2" t="s">
        <v>21</v>
      </c>
      <c r="C60" s="6"/>
      <c r="D60" s="2"/>
      <c r="E60" s="12"/>
      <c r="F60" s="7">
        <v>4201.2686228973653</v>
      </c>
      <c r="G60" s="7">
        <v>3877.3781406009443</v>
      </c>
      <c r="H60" s="7">
        <v>3821.1405303760284</v>
      </c>
      <c r="I60" s="7">
        <v>3845.3442182956292</v>
      </c>
      <c r="J60" s="7">
        <v>4867.2767173198054</v>
      </c>
      <c r="K60" s="7">
        <v>8345.7063607764539</v>
      </c>
      <c r="L60" s="7">
        <v>12478.366792133136</v>
      </c>
      <c r="M60" s="7">
        <v>14143.816410609035</v>
      </c>
      <c r="N60" s="7">
        <v>13587.612431186128</v>
      </c>
      <c r="O60" s="7">
        <v>12857.07465086887</v>
      </c>
      <c r="P60" s="7">
        <v>8294.8185120518538</v>
      </c>
      <c r="Q60" s="7">
        <v>5503.2264382381836</v>
      </c>
      <c r="R60" s="7">
        <f>SUM(F60:Q60)</f>
        <v>95823.029825353427</v>
      </c>
    </row>
    <row r="61" spans="1:18" ht="15.75" x14ac:dyDescent="0.25">
      <c r="A61" s="1">
        <f t="shared" si="11"/>
        <v>4</v>
      </c>
      <c r="B61" s="21" t="s">
        <v>22</v>
      </c>
      <c r="C61" s="2"/>
      <c r="D61" s="2"/>
      <c r="E61" s="12"/>
      <c r="F61" s="3">
        <v>1840.3872281287461</v>
      </c>
      <c r="G61" s="3">
        <v>1721.8026777845548</v>
      </c>
      <c r="H61" s="3">
        <v>1690.3604602324376</v>
      </c>
      <c r="I61" s="3">
        <v>1697.937265139903</v>
      </c>
      <c r="J61" s="3">
        <v>2075.7711460299402</v>
      </c>
      <c r="K61" s="3">
        <v>3426.7617529234421</v>
      </c>
      <c r="L61" s="3">
        <v>5072.8863369821702</v>
      </c>
      <c r="M61" s="3">
        <v>5747.0480406732959</v>
      </c>
      <c r="N61" s="3">
        <v>5642.6852126848053</v>
      </c>
      <c r="O61" s="3">
        <v>5127.4013287257258</v>
      </c>
      <c r="P61" s="3">
        <v>3455.9729054769437</v>
      </c>
      <c r="Q61" s="3">
        <v>2363.4308658952896</v>
      </c>
      <c r="R61" s="22">
        <f>SUM(F61:Q61)</f>
        <v>39862.445220677248</v>
      </c>
    </row>
    <row r="62" spans="1:18" ht="15.75" x14ac:dyDescent="0.25">
      <c r="A62" s="1">
        <f t="shared" si="11"/>
        <v>5</v>
      </c>
      <c r="B62" s="2" t="s">
        <v>23</v>
      </c>
      <c r="C62" s="2"/>
      <c r="D62" s="2"/>
      <c r="E62" s="12"/>
      <c r="F62" s="3">
        <v>248.58340862098555</v>
      </c>
      <c r="G62" s="3">
        <v>152.99277479779641</v>
      </c>
      <c r="H62" s="3">
        <v>213.9681230836741</v>
      </c>
      <c r="I62" s="3">
        <v>170.70417731956394</v>
      </c>
      <c r="J62" s="3">
        <v>236.47817521546904</v>
      </c>
      <c r="K62" s="3">
        <v>306.08107370747268</v>
      </c>
      <c r="L62" s="3">
        <v>575.97329941798932</v>
      </c>
      <c r="M62" s="3">
        <v>753.21006686269834</v>
      </c>
      <c r="N62" s="3">
        <v>591.79778317842351</v>
      </c>
      <c r="O62" s="3">
        <v>960.76812766470994</v>
      </c>
      <c r="P62" s="3">
        <v>361.42899045902567</v>
      </c>
      <c r="Q62" s="3">
        <v>308.54123944735267</v>
      </c>
      <c r="R62" s="22">
        <f>SUM(F62:Q62)</f>
        <v>4880.5272397751614</v>
      </c>
    </row>
    <row r="63" spans="1:18" ht="15.75" x14ac:dyDescent="0.25">
      <c r="A63" s="1">
        <f t="shared" si="11"/>
        <v>6</v>
      </c>
      <c r="B63" s="2" t="s">
        <v>24</v>
      </c>
      <c r="C63" s="2"/>
      <c r="D63" s="2"/>
      <c r="E63" s="12"/>
      <c r="F63" s="3">
        <v>263.07262355836707</v>
      </c>
      <c r="G63" s="3">
        <v>238.32625035950949</v>
      </c>
      <c r="H63" s="3">
        <v>230.06891782624541</v>
      </c>
      <c r="I63" s="3">
        <v>239.37529734039362</v>
      </c>
      <c r="J63" s="3">
        <v>334.52173625627512</v>
      </c>
      <c r="K63" s="3">
        <v>637.71383683892327</v>
      </c>
      <c r="L63" s="3">
        <v>992.3654275066732</v>
      </c>
      <c r="M63" s="3">
        <v>1141.046845487954</v>
      </c>
      <c r="N63" s="3">
        <v>1085.1109884618122</v>
      </c>
      <c r="O63" s="3">
        <v>1031.1528350119654</v>
      </c>
      <c r="P63" s="3">
        <v>619.39838989390921</v>
      </c>
      <c r="Q63" s="3">
        <v>377.45589542681194</v>
      </c>
      <c r="R63" s="22">
        <f>SUM(F63:Q63)</f>
        <v>7189.6090439688405</v>
      </c>
    </row>
    <row r="64" spans="1:18" ht="15.75" x14ac:dyDescent="0.25">
      <c r="A64" s="1">
        <f t="shared" si="11"/>
        <v>7</v>
      </c>
      <c r="B64" s="2" t="s">
        <v>25</v>
      </c>
      <c r="C64" s="2"/>
      <c r="D64" s="2"/>
      <c r="E64" s="12"/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  <c r="O64" s="24">
        <v>0</v>
      </c>
      <c r="P64" s="24">
        <v>0</v>
      </c>
      <c r="Q64" s="24">
        <v>0</v>
      </c>
      <c r="R64" s="25">
        <f>SUM(F64:Q64)</f>
        <v>0</v>
      </c>
    </row>
    <row r="65" spans="1:19" ht="15.75" x14ac:dyDescent="0.25">
      <c r="A65" s="1">
        <f t="shared" si="11"/>
        <v>8</v>
      </c>
      <c r="B65" s="2"/>
      <c r="C65" s="2"/>
      <c r="D65" s="2"/>
      <c r="E65" s="12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9" ht="15.75" x14ac:dyDescent="0.25">
      <c r="A66" s="1">
        <f t="shared" si="11"/>
        <v>9</v>
      </c>
      <c r="B66" s="2" t="s">
        <v>26</v>
      </c>
      <c r="C66" s="11"/>
      <c r="D66" s="2"/>
      <c r="E66" s="12"/>
      <c r="F66" s="3">
        <f>SUM(F60:F65)</f>
        <v>6553.3118832054633</v>
      </c>
      <c r="G66" s="3">
        <f t="shared" ref="G66:Q66" si="12">SUM(G60:G65)</f>
        <v>5990.4998435428051</v>
      </c>
      <c r="H66" s="3">
        <f t="shared" si="12"/>
        <v>5955.5380315183857</v>
      </c>
      <c r="I66" s="3">
        <f t="shared" si="12"/>
        <v>5953.3609580954899</v>
      </c>
      <c r="J66" s="3">
        <f t="shared" si="12"/>
        <v>7514.0477748214898</v>
      </c>
      <c r="K66" s="3">
        <f t="shared" si="12"/>
        <v>12716.263024246291</v>
      </c>
      <c r="L66" s="3">
        <f t="shared" si="12"/>
        <v>19119.59185603997</v>
      </c>
      <c r="M66" s="3">
        <f t="shared" si="12"/>
        <v>21785.121363632985</v>
      </c>
      <c r="N66" s="3">
        <f t="shared" si="12"/>
        <v>20907.206415511169</v>
      </c>
      <c r="O66" s="3">
        <f t="shared" si="12"/>
        <v>19976.396942271269</v>
      </c>
      <c r="P66" s="3">
        <f t="shared" si="12"/>
        <v>12731.618797881732</v>
      </c>
      <c r="Q66" s="3">
        <f t="shared" si="12"/>
        <v>8552.6544390076378</v>
      </c>
      <c r="R66" s="22">
        <f>SUM(F66:Q66)</f>
        <v>147755.61132977469</v>
      </c>
    </row>
    <row r="67" spans="1:19" ht="15.75" x14ac:dyDescent="0.25">
      <c r="A67" s="1">
        <f t="shared" si="11"/>
        <v>10</v>
      </c>
      <c r="B67" s="5"/>
      <c r="C67" s="11"/>
      <c r="D67" s="2"/>
      <c r="E67" s="12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9" ht="15.75" x14ac:dyDescent="0.25">
      <c r="A68" s="1">
        <f t="shared" si="11"/>
        <v>11</v>
      </c>
      <c r="B68" s="2" t="s">
        <v>27</v>
      </c>
      <c r="C68" s="11"/>
      <c r="D68" s="2"/>
      <c r="E68" s="12"/>
      <c r="F68" s="3">
        <v>1252.9536509</v>
      </c>
      <c r="G68" s="3">
        <v>1212.0325170000001</v>
      </c>
      <c r="H68" s="3">
        <v>1275.6123564000002</v>
      </c>
      <c r="I68" s="3">
        <v>1248.2672744999998</v>
      </c>
      <c r="J68" s="3">
        <v>1404.4118579499998</v>
      </c>
      <c r="K68" s="3">
        <v>1544.9207760000002</v>
      </c>
      <c r="L68" s="3">
        <v>1564.6105304000002</v>
      </c>
      <c r="M68" s="3">
        <v>1725.9563040999999</v>
      </c>
      <c r="N68" s="3">
        <v>1666.3533363000001</v>
      </c>
      <c r="O68" s="3">
        <v>1563.2579424999999</v>
      </c>
      <c r="P68" s="3">
        <v>1355.5874308</v>
      </c>
      <c r="Q68" s="3">
        <v>1298.3679868000002</v>
      </c>
      <c r="R68" s="22">
        <f>SUM(F68:Q68)</f>
        <v>17112.331963650002</v>
      </c>
    </row>
    <row r="69" spans="1:19" ht="15.75" x14ac:dyDescent="0.25">
      <c r="A69" s="1">
        <f t="shared" si="11"/>
        <v>12</v>
      </c>
      <c r="B69" s="2" t="s">
        <v>28</v>
      </c>
      <c r="C69" s="11"/>
      <c r="D69" s="2"/>
      <c r="E69" s="12"/>
      <c r="F69" s="24">
        <v>117.50648488045064</v>
      </c>
      <c r="G69" s="24">
        <v>102.78281666713991</v>
      </c>
      <c r="H69" s="24">
        <v>96.568460565744829</v>
      </c>
      <c r="I69" s="24">
        <v>107.37038320801277</v>
      </c>
      <c r="J69" s="24">
        <v>167.002951385502</v>
      </c>
      <c r="K69" s="24">
        <v>183.90691830789333</v>
      </c>
      <c r="L69" s="24">
        <v>156.06559464362323</v>
      </c>
      <c r="M69" s="24">
        <v>202.11273521202764</v>
      </c>
      <c r="N69" s="24">
        <v>216.91864563045249</v>
      </c>
      <c r="O69" s="24">
        <v>223.70645197172368</v>
      </c>
      <c r="P69" s="24">
        <v>207.12847087655027</v>
      </c>
      <c r="Q69" s="24">
        <v>155.64226564655283</v>
      </c>
      <c r="R69" s="25">
        <f>SUM(F69:Q69)</f>
        <v>1936.7121789956736</v>
      </c>
    </row>
    <row r="70" spans="1:19" ht="15.75" x14ac:dyDescent="0.25">
      <c r="A70" s="1">
        <f t="shared" si="11"/>
        <v>13</v>
      </c>
      <c r="B70" s="5"/>
      <c r="C70" s="11"/>
      <c r="D70" s="2"/>
      <c r="E70" s="12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9" ht="15.75" x14ac:dyDescent="0.25">
      <c r="A71" s="1">
        <f t="shared" si="11"/>
        <v>14</v>
      </c>
      <c r="B71" s="2" t="s">
        <v>29</v>
      </c>
      <c r="C71" s="11"/>
      <c r="D71" s="2"/>
      <c r="E71" s="12"/>
      <c r="F71" s="3">
        <f>+F66+F68+F69</f>
        <v>7923.7720189859137</v>
      </c>
      <c r="G71" s="3">
        <f t="shared" ref="G71:Q71" si="13">+G66+G68+G69</f>
        <v>7305.3151772099454</v>
      </c>
      <c r="H71" s="3">
        <f t="shared" si="13"/>
        <v>7327.7188484841308</v>
      </c>
      <c r="I71" s="3">
        <f t="shared" si="13"/>
        <v>7308.9986158035026</v>
      </c>
      <c r="J71" s="3">
        <f t="shared" si="13"/>
        <v>9085.4625841569923</v>
      </c>
      <c r="K71" s="3">
        <f t="shared" si="13"/>
        <v>14445.090718554186</v>
      </c>
      <c r="L71" s="3">
        <f t="shared" si="13"/>
        <v>20840.267981083594</v>
      </c>
      <c r="M71" s="3">
        <f t="shared" si="13"/>
        <v>23713.190402945012</v>
      </c>
      <c r="N71" s="3">
        <f t="shared" si="13"/>
        <v>22790.47839744162</v>
      </c>
      <c r="O71" s="3">
        <f t="shared" si="13"/>
        <v>21763.361336742993</v>
      </c>
      <c r="P71" s="3">
        <f t="shared" si="13"/>
        <v>14294.334699558283</v>
      </c>
      <c r="Q71" s="3">
        <f t="shared" si="13"/>
        <v>10006.664691454191</v>
      </c>
      <c r="R71" s="22">
        <f>SUM(F71:Q71)</f>
        <v>166804.65547242036</v>
      </c>
    </row>
    <row r="72" spans="1:19" ht="15.75" x14ac:dyDescent="0.25">
      <c r="A72" s="1">
        <f t="shared" si="11"/>
        <v>15</v>
      </c>
      <c r="B72" s="26" t="s">
        <v>30</v>
      </c>
      <c r="C72" s="11"/>
      <c r="D72" s="2"/>
      <c r="E72" s="12"/>
      <c r="F72" s="24">
        <v>2113.8495648995508</v>
      </c>
      <c r="G72" s="24">
        <v>1707.9408674351821</v>
      </c>
      <c r="H72" s="24">
        <v>1738.0847627984322</v>
      </c>
      <c r="I72" s="24">
        <v>1745.3119617956677</v>
      </c>
      <c r="J72" s="24">
        <v>2944.0130375621438</v>
      </c>
      <c r="K72" s="24">
        <v>6971.2770486483569</v>
      </c>
      <c r="L72" s="24">
        <v>11854.748194883921</v>
      </c>
      <c r="M72" s="24">
        <v>13940.763023727168</v>
      </c>
      <c r="N72" s="24">
        <v>13559.963841834719</v>
      </c>
      <c r="O72" s="24">
        <v>12228.924995742611</v>
      </c>
      <c r="P72" s="24">
        <v>6869.6547837143926</v>
      </c>
      <c r="Q72" s="24">
        <v>3703.6446074125074</v>
      </c>
      <c r="R72" s="25">
        <f>SUM(F72:Q72)</f>
        <v>79378.176690454653</v>
      </c>
    </row>
    <row r="73" spans="1:19" ht="15.75" x14ac:dyDescent="0.25">
      <c r="A73" s="1">
        <f t="shared" si="11"/>
        <v>16</v>
      </c>
      <c r="B73" s="5"/>
      <c r="C73" s="11"/>
      <c r="D73" s="2"/>
      <c r="E73" s="12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1:19" ht="16.5" thickBot="1" x14ac:dyDescent="0.3">
      <c r="A74" s="1">
        <f t="shared" si="11"/>
        <v>17</v>
      </c>
      <c r="B74" s="2" t="s">
        <v>31</v>
      </c>
      <c r="C74" s="11"/>
      <c r="D74" s="2"/>
      <c r="E74" s="12"/>
      <c r="F74" s="27">
        <f>+F71-F72</f>
        <v>5809.9224540863634</v>
      </c>
      <c r="G74" s="27">
        <f t="shared" ref="G74:Q74" si="14">+G71-G72</f>
        <v>5597.3743097747629</v>
      </c>
      <c r="H74" s="27">
        <f t="shared" si="14"/>
        <v>5589.6340856856987</v>
      </c>
      <c r="I74" s="27">
        <f t="shared" si="14"/>
        <v>5563.6866540078354</v>
      </c>
      <c r="J74" s="27">
        <f t="shared" si="14"/>
        <v>6141.4495465948485</v>
      </c>
      <c r="K74" s="27">
        <f t="shared" si="14"/>
        <v>7473.8136699058286</v>
      </c>
      <c r="L74" s="27">
        <f t="shared" si="14"/>
        <v>8985.519786199673</v>
      </c>
      <c r="M74" s="27">
        <f t="shared" si="14"/>
        <v>9772.4273792178446</v>
      </c>
      <c r="N74" s="27">
        <f t="shared" si="14"/>
        <v>9230.5145556069019</v>
      </c>
      <c r="O74" s="27">
        <f t="shared" si="14"/>
        <v>9534.4363410003825</v>
      </c>
      <c r="P74" s="27">
        <f t="shared" si="14"/>
        <v>7424.6799158438907</v>
      </c>
      <c r="Q74" s="27">
        <f t="shared" si="14"/>
        <v>6303.0200840416837</v>
      </c>
      <c r="R74" s="28">
        <f>SUM(F74:Q74)</f>
        <v>87426.478781965721</v>
      </c>
    </row>
    <row r="75" spans="1:19" ht="16.5" thickTop="1" x14ac:dyDescent="0.25">
      <c r="A75" s="1">
        <f t="shared" si="11"/>
        <v>18</v>
      </c>
      <c r="B75" s="5"/>
      <c r="C75" s="11"/>
      <c r="D75" s="2"/>
      <c r="E75" s="12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1:19" ht="15.75" x14ac:dyDescent="0.25">
      <c r="A76" s="1">
        <f t="shared" si="11"/>
        <v>19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9" ht="15.75" x14ac:dyDescent="0.25">
      <c r="A77" s="1">
        <f t="shared" si="11"/>
        <v>20</v>
      </c>
      <c r="B77" s="2" t="s">
        <v>32</v>
      </c>
      <c r="C77" s="2"/>
      <c r="D77" s="2"/>
      <c r="E77" s="12"/>
      <c r="F77" s="20"/>
      <c r="G77" s="20"/>
      <c r="H77" s="20"/>
      <c r="I77" s="20"/>
      <c r="J77" s="20"/>
      <c r="K77" s="20"/>
      <c r="L77" s="20"/>
      <c r="M77" s="7"/>
      <c r="N77" s="7"/>
      <c r="O77" s="7"/>
      <c r="P77" s="7"/>
      <c r="Q77" s="7"/>
      <c r="R77" s="7"/>
    </row>
    <row r="78" spans="1:19" ht="15.75" x14ac:dyDescent="0.25">
      <c r="A78" s="1">
        <f t="shared" si="11"/>
        <v>21</v>
      </c>
      <c r="B78" s="2"/>
      <c r="C78" s="2"/>
      <c r="D78" s="2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9" ht="15.75" x14ac:dyDescent="0.25">
      <c r="A79" s="1">
        <f t="shared" si="11"/>
        <v>22</v>
      </c>
      <c r="B79" s="2" t="s">
        <v>21</v>
      </c>
      <c r="C79" s="6"/>
      <c r="D79" s="2"/>
      <c r="E79" s="7"/>
      <c r="F79" s="3">
        <v>216.97444491325098</v>
      </c>
      <c r="G79" s="3">
        <v>168.35401868087237</v>
      </c>
      <c r="H79" s="3">
        <v>165.67895143207906</v>
      </c>
      <c r="I79" s="3">
        <v>171.09372048373095</v>
      </c>
      <c r="J79" s="3">
        <v>338.7752747316282</v>
      </c>
      <c r="K79" s="3">
        <v>934.7913990171046</v>
      </c>
      <c r="L79" s="3">
        <v>1621.0883891295666</v>
      </c>
      <c r="M79" s="3">
        <v>1904.8869009353057</v>
      </c>
      <c r="N79" s="3">
        <v>1861.8693365990739</v>
      </c>
      <c r="O79" s="3">
        <v>1629.018978726554</v>
      </c>
      <c r="P79" s="3">
        <v>906.92156998423116</v>
      </c>
      <c r="Q79" s="3">
        <v>417.05398659446143</v>
      </c>
      <c r="R79" s="3">
        <f>SUM(F79:Q79)</f>
        <v>10336.50697122786</v>
      </c>
    </row>
    <row r="80" spans="1:19" ht="15.75" x14ac:dyDescent="0.25">
      <c r="A80" s="1">
        <f t="shared" si="11"/>
        <v>23</v>
      </c>
      <c r="B80" s="21" t="s">
        <v>22</v>
      </c>
      <c r="C80" s="2"/>
      <c r="D80" s="2"/>
      <c r="E80" s="3"/>
      <c r="F80" s="3">
        <v>171.49527079999999</v>
      </c>
      <c r="G80" s="3">
        <v>152.38246820000001</v>
      </c>
      <c r="H80" s="3">
        <v>149.450052</v>
      </c>
      <c r="I80" s="3">
        <v>151.67403280000002</v>
      </c>
      <c r="J80" s="3">
        <v>216.86946409999999</v>
      </c>
      <c r="K80" s="3">
        <v>447.35305829999999</v>
      </c>
      <c r="L80" s="3">
        <v>724.55581050000001</v>
      </c>
      <c r="M80" s="3">
        <v>840.54743789999986</v>
      </c>
      <c r="N80" s="3">
        <v>833.98801449999985</v>
      </c>
      <c r="O80" s="3">
        <v>721.9071588999999</v>
      </c>
      <c r="P80" s="3">
        <v>445.8845217999999</v>
      </c>
      <c r="Q80" s="3">
        <v>249.49992790000005</v>
      </c>
      <c r="R80" s="35">
        <f>SUM(F80:Q80)</f>
        <v>5105.6072176999996</v>
      </c>
      <c r="S80" s="39"/>
    </row>
    <row r="81" spans="1:19" ht="15.75" x14ac:dyDescent="0.25">
      <c r="A81" s="1">
        <f t="shared" si="11"/>
        <v>24</v>
      </c>
      <c r="B81" s="2" t="s">
        <v>23</v>
      </c>
      <c r="C81" s="6"/>
      <c r="D81" s="2"/>
      <c r="E81" s="7"/>
      <c r="F81" s="3">
        <v>51.303721900000006</v>
      </c>
      <c r="G81" s="3">
        <v>29.137425899999997</v>
      </c>
      <c r="H81" s="3">
        <v>40.212316100000002</v>
      </c>
      <c r="I81" s="3">
        <v>30.869740399999998</v>
      </c>
      <c r="J81" s="3">
        <v>46.6817779</v>
      </c>
      <c r="K81" s="3">
        <v>55.39567619999999</v>
      </c>
      <c r="L81" s="3">
        <v>106.98087080000001</v>
      </c>
      <c r="M81" s="3">
        <v>140.58770950000002</v>
      </c>
      <c r="N81" s="3">
        <v>108.8429215</v>
      </c>
      <c r="O81" s="3">
        <v>183.05920910000003</v>
      </c>
      <c r="P81" s="3">
        <v>67.876868500000015</v>
      </c>
      <c r="Q81" s="3">
        <v>60.737069999999996</v>
      </c>
      <c r="R81" s="35">
        <f>SUM(F81:Q81)</f>
        <v>921.68530780000003</v>
      </c>
      <c r="S81" s="39"/>
    </row>
    <row r="82" spans="1:19" ht="15.75" x14ac:dyDescent="0.25">
      <c r="A82" s="1">
        <f t="shared" si="11"/>
        <v>25</v>
      </c>
      <c r="B82" s="2" t="s">
        <v>24</v>
      </c>
      <c r="C82" s="2"/>
      <c r="D82" s="2"/>
      <c r="E82" s="3"/>
      <c r="F82" s="3">
        <v>32.189874400000001</v>
      </c>
      <c r="G82" s="3">
        <v>27.9352622</v>
      </c>
      <c r="H82" s="3">
        <v>26.934519699999999</v>
      </c>
      <c r="I82" s="3">
        <v>28.143456899999997</v>
      </c>
      <c r="J82" s="3">
        <v>44.2821608</v>
      </c>
      <c r="K82" s="3">
        <v>97.143631299999996</v>
      </c>
      <c r="L82" s="3">
        <v>158.4927117</v>
      </c>
      <c r="M82" s="3">
        <v>185.08376930000006</v>
      </c>
      <c r="N82" s="3">
        <v>176.78503870000003</v>
      </c>
      <c r="O82" s="3">
        <v>164.13978779999999</v>
      </c>
      <c r="P82" s="3">
        <v>93.6752982</v>
      </c>
      <c r="Q82" s="3">
        <v>49.898712800000006</v>
      </c>
      <c r="R82" s="3">
        <f>SUM(F82:Q82)</f>
        <v>1084.7042238000004</v>
      </c>
    </row>
    <row r="83" spans="1:19" ht="15.75" x14ac:dyDescent="0.25">
      <c r="A83" s="1">
        <f t="shared" si="11"/>
        <v>26</v>
      </c>
      <c r="B83" s="2" t="s">
        <v>25</v>
      </c>
      <c r="C83" s="2"/>
      <c r="D83" s="2"/>
      <c r="E83" s="3"/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  <c r="O83" s="24">
        <v>0</v>
      </c>
      <c r="P83" s="24">
        <v>0</v>
      </c>
      <c r="Q83" s="24">
        <v>0</v>
      </c>
      <c r="R83" s="24">
        <f>SUM(F83:Q83)</f>
        <v>0</v>
      </c>
    </row>
    <row r="84" spans="1:19" ht="15.75" x14ac:dyDescent="0.25">
      <c r="A84" s="1">
        <f t="shared" si="11"/>
        <v>27</v>
      </c>
      <c r="B84" s="2"/>
      <c r="C84" s="2"/>
      <c r="D84" s="2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9" ht="15.75" x14ac:dyDescent="0.25">
      <c r="A85" s="1">
        <f t="shared" si="11"/>
        <v>28</v>
      </c>
      <c r="B85" s="2" t="s">
        <v>26</v>
      </c>
      <c r="C85" s="2"/>
      <c r="D85" s="2"/>
      <c r="E85" s="3"/>
      <c r="F85" s="3">
        <f>SUM(F79:F84)</f>
        <v>471.96331201325097</v>
      </c>
      <c r="G85" s="3">
        <f t="shared" ref="G85:Q85" si="15">SUM(G79:G84)</f>
        <v>377.80917498087234</v>
      </c>
      <c r="H85" s="3">
        <f t="shared" si="15"/>
        <v>382.27583923207908</v>
      </c>
      <c r="I85" s="3">
        <f t="shared" si="15"/>
        <v>381.78095058373094</v>
      </c>
      <c r="J85" s="3">
        <f t="shared" si="15"/>
        <v>646.60867753162825</v>
      </c>
      <c r="K85" s="3">
        <f t="shared" si="15"/>
        <v>1534.6837648171045</v>
      </c>
      <c r="L85" s="3">
        <f t="shared" si="15"/>
        <v>2611.1177821295669</v>
      </c>
      <c r="M85" s="3">
        <f t="shared" si="15"/>
        <v>3071.1058176353054</v>
      </c>
      <c r="N85" s="3">
        <f t="shared" si="15"/>
        <v>2981.4853112990736</v>
      </c>
      <c r="O85" s="3">
        <f t="shared" si="15"/>
        <v>2698.1251345265537</v>
      </c>
      <c r="P85" s="3">
        <f t="shared" si="15"/>
        <v>1514.3582584842311</v>
      </c>
      <c r="Q85" s="3">
        <f t="shared" si="15"/>
        <v>777.18969729446144</v>
      </c>
      <c r="R85" s="3">
        <f>SUM(F85:Q85)</f>
        <v>17448.503720527857</v>
      </c>
    </row>
    <row r="86" spans="1:19" ht="15.75" x14ac:dyDescent="0.25">
      <c r="A86" s="1">
        <f t="shared" si="11"/>
        <v>29</v>
      </c>
      <c r="B86" s="5"/>
      <c r="C86" s="6"/>
      <c r="D86" s="2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1:19" ht="15.75" x14ac:dyDescent="0.25">
      <c r="A87" s="1">
        <f t="shared" si="11"/>
        <v>30</v>
      </c>
      <c r="B87" s="2" t="s">
        <v>27</v>
      </c>
      <c r="C87" s="2"/>
      <c r="D87" s="2"/>
      <c r="E87" s="3"/>
      <c r="F87" s="24">
        <v>2223.9699999999998</v>
      </c>
      <c r="G87" s="24">
        <v>2196.502</v>
      </c>
      <c r="H87" s="24">
        <v>2276.1289999999999</v>
      </c>
      <c r="I87" s="24">
        <v>2237.8323999999998</v>
      </c>
      <c r="J87" s="24">
        <v>2447.4837000000002</v>
      </c>
      <c r="K87" s="24">
        <v>2642.9549999999999</v>
      </c>
      <c r="L87" s="24">
        <v>2703.7559999999999</v>
      </c>
      <c r="M87" s="24">
        <v>2983.4250000000002</v>
      </c>
      <c r="N87" s="24">
        <v>2882.9070000000002</v>
      </c>
      <c r="O87" s="24">
        <v>2741.953</v>
      </c>
      <c r="P87" s="24">
        <v>2381.9029999999998</v>
      </c>
      <c r="Q87" s="24">
        <v>2282.7460000000001</v>
      </c>
      <c r="R87" s="24">
        <f>SUM(F87:Q87)</f>
        <v>30001.562099999999</v>
      </c>
    </row>
    <row r="88" spans="1:19" ht="15.75" x14ac:dyDescent="0.25">
      <c r="A88" s="1">
        <f t="shared" si="11"/>
        <v>31</v>
      </c>
      <c r="B88" s="5"/>
      <c r="C88" s="6"/>
      <c r="D88" s="2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1:19" ht="16.5" thickBot="1" x14ac:dyDescent="0.3">
      <c r="A89" s="1">
        <f t="shared" si="11"/>
        <v>32</v>
      </c>
      <c r="B89" s="2" t="s">
        <v>33</v>
      </c>
      <c r="C89" s="2"/>
      <c r="D89" s="2"/>
      <c r="E89" s="2"/>
      <c r="F89" s="28">
        <f>+F85+F87</f>
        <v>2695.9333120132505</v>
      </c>
      <c r="G89" s="28">
        <f t="shared" ref="G89:Q89" si="16">+G85+G87</f>
        <v>2574.3111749808722</v>
      </c>
      <c r="H89" s="28">
        <f t="shared" si="16"/>
        <v>2658.4048392320792</v>
      </c>
      <c r="I89" s="28">
        <f t="shared" si="16"/>
        <v>2619.6133505837306</v>
      </c>
      <c r="J89" s="28">
        <f t="shared" si="16"/>
        <v>3094.0923775316287</v>
      </c>
      <c r="K89" s="28">
        <f t="shared" si="16"/>
        <v>4177.6387648171039</v>
      </c>
      <c r="L89" s="28">
        <f t="shared" si="16"/>
        <v>5314.8737821295672</v>
      </c>
      <c r="M89" s="28">
        <f t="shared" si="16"/>
        <v>6054.5308176353055</v>
      </c>
      <c r="N89" s="28">
        <f t="shared" si="16"/>
        <v>5864.3923112990742</v>
      </c>
      <c r="O89" s="28">
        <f t="shared" si="16"/>
        <v>5440.0781345265532</v>
      </c>
      <c r="P89" s="28">
        <f t="shared" si="16"/>
        <v>3896.2612584842309</v>
      </c>
      <c r="Q89" s="28">
        <f t="shared" si="16"/>
        <v>3059.9356972944615</v>
      </c>
      <c r="R89" s="27">
        <f>SUM(F89:Q89)</f>
        <v>47450.065820527852</v>
      </c>
    </row>
    <row r="90" spans="1:19" ht="16.5" thickTop="1" x14ac:dyDescent="0.25">
      <c r="A90" s="1"/>
      <c r="B90" s="9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</sheetData>
  <phoneticPr fontId="6" type="noConversion"/>
  <pageMargins left="0.5" right="0.5" top="1" bottom="1" header="0.5" footer="0.5"/>
  <pageSetup scale="62" orientation="landscape" r:id="rId1"/>
  <headerFooter alignWithMargins="0">
    <oddHeader>&amp;RCASE NO. 2015-00343
FR_16(8)(m)
ATTACHMENT 1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gsmith</dc:creator>
  <cp:lastModifiedBy>Eric  Wilen</cp:lastModifiedBy>
  <cp:lastPrinted>2015-11-18T16:55:17Z</cp:lastPrinted>
  <dcterms:created xsi:type="dcterms:W3CDTF">2006-12-21T22:16:33Z</dcterms:created>
  <dcterms:modified xsi:type="dcterms:W3CDTF">2015-11-18T16:55:21Z</dcterms:modified>
</cp:coreProperties>
</file>