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I.1" sheetId="1" r:id="rId1"/>
    <sheet name="I.2" sheetId="2" r:id="rId2"/>
    <sheet name="I.3" sheetId="3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I.1!$A$1:$P$47</definedName>
    <definedName name="_xlnm.Print_Area" localSheetId="1">I.2!$A$1:$T$39</definedName>
    <definedName name="_xlnm.Print_Area" localSheetId="2">I.3!$A$1:$T$39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R36" i="3" l="1"/>
  <c r="Q36" i="3"/>
  <c r="K36" i="3"/>
  <c r="J36" i="3"/>
  <c r="G36" i="3"/>
  <c r="S35" i="3"/>
  <c r="O35" i="3"/>
  <c r="M35" i="3"/>
  <c r="I35" i="3"/>
  <c r="H35" i="3"/>
  <c r="R34" i="3"/>
  <c r="Q34" i="3"/>
  <c r="K34" i="3"/>
  <c r="J34" i="3"/>
  <c r="G34" i="3"/>
  <c r="S33" i="3"/>
  <c r="O33" i="3"/>
  <c r="M33" i="3"/>
  <c r="I33" i="3"/>
  <c r="H33" i="3"/>
  <c r="S28" i="3"/>
  <c r="S36" i="3" s="1"/>
  <c r="R28" i="3"/>
  <c r="Q28" i="3"/>
  <c r="O28" i="3"/>
  <c r="O36" i="3" s="1"/>
  <c r="M28" i="3"/>
  <c r="M36" i="3" s="1"/>
  <c r="K28" i="3"/>
  <c r="J28" i="3"/>
  <c r="I28" i="3"/>
  <c r="I36" i="3" s="1"/>
  <c r="H28" i="3"/>
  <c r="H36" i="3" s="1"/>
  <c r="G28" i="3"/>
  <c r="S27" i="3"/>
  <c r="R27" i="3"/>
  <c r="R35" i="3" s="1"/>
  <c r="Q27" i="3"/>
  <c r="Q35" i="3" s="1"/>
  <c r="O27" i="3"/>
  <c r="M27" i="3"/>
  <c r="K27" i="3"/>
  <c r="K35" i="3" s="1"/>
  <c r="J27" i="3"/>
  <c r="J35" i="3" s="1"/>
  <c r="I27" i="3"/>
  <c r="H27" i="3"/>
  <c r="G27" i="3"/>
  <c r="G35" i="3" s="1"/>
  <c r="S26" i="3"/>
  <c r="S34" i="3" s="1"/>
  <c r="R26" i="3"/>
  <c r="Q26" i="3"/>
  <c r="O26" i="3"/>
  <c r="O34" i="3" s="1"/>
  <c r="M26" i="3"/>
  <c r="M34" i="3" s="1"/>
  <c r="K26" i="3"/>
  <c r="J26" i="3"/>
  <c r="I26" i="3"/>
  <c r="I34" i="3" s="1"/>
  <c r="H26" i="3"/>
  <c r="H34" i="3" s="1"/>
  <c r="G26" i="3"/>
  <c r="S25" i="3"/>
  <c r="S30" i="3" s="1"/>
  <c r="R25" i="3"/>
  <c r="R30" i="3" s="1"/>
  <c r="Q25" i="3"/>
  <c r="Q33" i="3" s="1"/>
  <c r="O25" i="3"/>
  <c r="O30" i="3" s="1"/>
  <c r="M25" i="3"/>
  <c r="M30" i="3" s="1"/>
  <c r="K25" i="3"/>
  <c r="K33" i="3" s="1"/>
  <c r="J25" i="3"/>
  <c r="J33" i="3" s="1"/>
  <c r="I25" i="3"/>
  <c r="I30" i="3" s="1"/>
  <c r="H25" i="3"/>
  <c r="H30" i="3" s="1"/>
  <c r="G25" i="3"/>
  <c r="G30" i="3" s="1"/>
  <c r="S22" i="3"/>
  <c r="R22" i="3"/>
  <c r="Q22" i="3"/>
  <c r="O22" i="3"/>
  <c r="M22" i="3"/>
  <c r="K22" i="3"/>
  <c r="J22" i="3"/>
  <c r="I22" i="3"/>
  <c r="H22" i="3"/>
  <c r="G22" i="3"/>
  <c r="R12" i="3"/>
  <c r="Q12" i="3"/>
  <c r="O12" i="3"/>
  <c r="M12" i="3"/>
  <c r="K12" i="3"/>
  <c r="J12" i="3"/>
  <c r="I12" i="3"/>
  <c r="H12" i="3"/>
  <c r="G12" i="3"/>
  <c r="R9" i="3"/>
  <c r="S36" i="2"/>
  <c r="R36" i="2"/>
  <c r="Q36" i="2"/>
  <c r="K36" i="2"/>
  <c r="J36" i="2"/>
  <c r="I36" i="2"/>
  <c r="H36" i="2"/>
  <c r="G36" i="2"/>
  <c r="S35" i="2"/>
  <c r="R35" i="2"/>
  <c r="Q35" i="2"/>
  <c r="K35" i="2"/>
  <c r="J35" i="2"/>
  <c r="I35" i="2"/>
  <c r="H35" i="2"/>
  <c r="G35" i="2"/>
  <c r="S34" i="2"/>
  <c r="R34" i="2"/>
  <c r="Q34" i="2"/>
  <c r="K34" i="2"/>
  <c r="J34" i="2"/>
  <c r="I34" i="2"/>
  <c r="H34" i="2"/>
  <c r="G34" i="2"/>
  <c r="S33" i="2"/>
  <c r="R33" i="2"/>
  <c r="Q33" i="2"/>
  <c r="K33" i="2"/>
  <c r="J33" i="2"/>
  <c r="I33" i="2"/>
  <c r="H33" i="2"/>
  <c r="G33" i="2"/>
  <c r="S30" i="2"/>
  <c r="R30" i="2"/>
  <c r="Q30" i="2"/>
  <c r="O30" i="2"/>
  <c r="M30" i="2"/>
  <c r="K30" i="2"/>
  <c r="J30" i="2"/>
  <c r="I30" i="2"/>
  <c r="H30" i="2"/>
  <c r="G30" i="2"/>
  <c r="S22" i="2"/>
  <c r="R22" i="2"/>
  <c r="Q22" i="2"/>
  <c r="K22" i="2"/>
  <c r="J22" i="2"/>
  <c r="I22" i="2"/>
  <c r="H22" i="2"/>
  <c r="G22" i="2"/>
  <c r="O36" i="2"/>
  <c r="M36" i="2"/>
  <c r="O35" i="2"/>
  <c r="M35" i="2"/>
  <c r="O34" i="2"/>
  <c r="M34" i="2"/>
  <c r="O33" i="2"/>
  <c r="M33" i="2"/>
  <c r="S12" i="2"/>
  <c r="S12" i="3" s="1"/>
  <c r="R12" i="2"/>
  <c r="Q12" i="2"/>
  <c r="O12" i="2"/>
  <c r="M12" i="2"/>
  <c r="K12" i="2"/>
  <c r="J12" i="2"/>
  <c r="I12" i="2"/>
  <c r="H12" i="2"/>
  <c r="G12" i="2"/>
  <c r="P37" i="1"/>
  <c r="O37" i="1"/>
  <c r="N37" i="1"/>
  <c r="J37" i="1"/>
  <c r="H37" i="1"/>
  <c r="G37" i="1"/>
  <c r="F37" i="1"/>
  <c r="E37" i="1"/>
  <c r="D37" i="1"/>
  <c r="J36" i="1"/>
  <c r="L36" i="1" s="1"/>
  <c r="L37" i="1" s="1"/>
  <c r="P29" i="1"/>
  <c r="O29" i="1"/>
  <c r="N29" i="1"/>
  <c r="H29" i="1"/>
  <c r="G29" i="1"/>
  <c r="F29" i="1"/>
  <c r="E29" i="1"/>
  <c r="D29" i="1"/>
  <c r="L29" i="1"/>
  <c r="J29" i="1"/>
  <c r="P22" i="1"/>
  <c r="P31" i="1" s="1"/>
  <c r="P41" i="1" s="1"/>
  <c r="P44" i="1" s="1"/>
  <c r="O22" i="1"/>
  <c r="O31" i="1" s="1"/>
  <c r="O41" i="1" s="1"/>
  <c r="O44" i="1" s="1"/>
  <c r="N22" i="1"/>
  <c r="N31" i="1" s="1"/>
  <c r="N41" i="1" s="1"/>
  <c r="N44" i="1" s="1"/>
  <c r="H22" i="1"/>
  <c r="H31" i="1" s="1"/>
  <c r="H41" i="1" s="1"/>
  <c r="H44" i="1" s="1"/>
  <c r="D22" i="1"/>
  <c r="D31" i="1" s="1"/>
  <c r="D41" i="1" s="1"/>
  <c r="D44" i="1" s="1"/>
  <c r="H19" i="1"/>
  <c r="G19" i="1"/>
  <c r="G22" i="1" s="1"/>
  <c r="G31" i="1" s="1"/>
  <c r="G41" i="1" s="1"/>
  <c r="G44" i="1" s="1"/>
  <c r="F19" i="1"/>
  <c r="F22" i="1" s="1"/>
  <c r="F31" i="1" s="1"/>
  <c r="F41" i="1" s="1"/>
  <c r="F44" i="1" s="1"/>
  <c r="E19" i="1"/>
  <c r="E22" i="1" s="1"/>
  <c r="E31" i="1" s="1"/>
  <c r="E41" i="1" s="1"/>
  <c r="E44" i="1" s="1"/>
  <c r="D19" i="1"/>
  <c r="P18" i="1"/>
  <c r="O18" i="1"/>
  <c r="N18" i="1"/>
  <c r="L19" i="1"/>
  <c r="L22" i="1" s="1"/>
  <c r="L31" i="1" s="1"/>
  <c r="L41" i="1" s="1"/>
  <c r="J19" i="1" l="1"/>
  <c r="J22" i="1" s="1"/>
  <c r="J31" i="1" s="1"/>
  <c r="J41" i="1" s="1"/>
  <c r="L44" i="1"/>
  <c r="J30" i="3"/>
  <c r="M22" i="2"/>
  <c r="K30" i="3"/>
  <c r="G33" i="3"/>
  <c r="R33" i="3"/>
  <c r="Q30" i="3"/>
  <c r="O22" i="2"/>
  <c r="J44" i="1" l="1"/>
</calcChain>
</file>

<file path=xl/sharedStrings.xml><?xml version="1.0" encoding="utf-8"?>
<sst xmlns="http://schemas.openxmlformats.org/spreadsheetml/2006/main" count="153" uniqueCount="86">
  <si>
    <t>Comparative Income Statement</t>
  </si>
  <si>
    <t>Data:___X____Base Period___X____Forecasted Period</t>
  </si>
  <si>
    <t>FR 16(8)(i)1</t>
  </si>
  <si>
    <t>Type of Filing:___X____Original________Updated ________Revised</t>
  </si>
  <si>
    <t>Schedule I</t>
  </si>
  <si>
    <t>Workpaper Reference No(s).____________________</t>
  </si>
  <si>
    <t>Most Recent Five Calendar Years</t>
  </si>
  <si>
    <t>Base Year</t>
  </si>
  <si>
    <t>Test Year</t>
  </si>
  <si>
    <t>2010</t>
  </si>
  <si>
    <t>2011</t>
  </si>
  <si>
    <t>2012</t>
  </si>
  <si>
    <t>2013</t>
  </si>
  <si>
    <t>2014</t>
  </si>
  <si>
    <t>2018</t>
  </si>
  <si>
    <t>2019</t>
  </si>
  <si>
    <t>INCOME STATEMENT</t>
  </si>
  <si>
    <t>$</t>
  </si>
  <si>
    <t>Operating Revenues</t>
  </si>
  <si>
    <t>Gas service revenue</t>
  </si>
  <si>
    <t>Transportation</t>
  </si>
  <si>
    <t xml:space="preserve">Other revenue </t>
  </si>
  <si>
    <t>Total Operating Revenues</t>
  </si>
  <si>
    <t>Purchase gas</t>
  </si>
  <si>
    <t>Gross Profit</t>
  </si>
  <si>
    <t>Operating Expenses</t>
  </si>
  <si>
    <t>Direct O&amp;M</t>
  </si>
  <si>
    <t>Allocated O&amp;M</t>
  </si>
  <si>
    <t>Depreciation &amp; amortization</t>
  </si>
  <si>
    <t>Taxes - other than income</t>
  </si>
  <si>
    <t>Total Operating Expenses</t>
  </si>
  <si>
    <t>Operating income(loss)</t>
  </si>
  <si>
    <t>Other income</t>
  </si>
  <si>
    <t>Interest Income</t>
  </si>
  <si>
    <t>Performance based rates</t>
  </si>
  <si>
    <t>Other Income</t>
  </si>
  <si>
    <t>Total other income</t>
  </si>
  <si>
    <t>Interest Charges</t>
  </si>
  <si>
    <t xml:space="preserve">     Total interest charges</t>
  </si>
  <si>
    <t>Income Before Taxes</t>
  </si>
  <si>
    <t>Provision for income taxes</t>
  </si>
  <si>
    <t>Net Income</t>
  </si>
  <si>
    <t>Revenue Statistics</t>
  </si>
  <si>
    <t>FR 16(8)(i)2</t>
  </si>
  <si>
    <t>Type of Filing:___X_____Original________Updated</t>
  </si>
  <si>
    <t>Witness: Schneider, Smith</t>
  </si>
  <si>
    <t>Base</t>
  </si>
  <si>
    <t>Forecasted</t>
  </si>
  <si>
    <t>Line</t>
  </si>
  <si>
    <t>Period</t>
  </si>
  <si>
    <t>Three Projected Calendar Years</t>
  </si>
  <si>
    <t>No.</t>
  </si>
  <si>
    <t>Description</t>
  </si>
  <si>
    <t>1</t>
  </si>
  <si>
    <t>Revenue by Customer Class:</t>
  </si>
  <si>
    <t xml:space="preserve"> </t>
  </si>
  <si>
    <t>2</t>
  </si>
  <si>
    <t>Residential</t>
  </si>
  <si>
    <t>3</t>
  </si>
  <si>
    <t>Commercial</t>
  </si>
  <si>
    <t>4</t>
  </si>
  <si>
    <t>Industrial</t>
  </si>
  <si>
    <t>5</t>
  </si>
  <si>
    <t>Public Authority &amp; Other</t>
  </si>
  <si>
    <t>6</t>
  </si>
  <si>
    <t>Unbilled</t>
  </si>
  <si>
    <t>7</t>
  </si>
  <si>
    <t xml:space="preserve">     Total     </t>
  </si>
  <si>
    <t>Number of Customer by Class:</t>
  </si>
  <si>
    <t>9</t>
  </si>
  <si>
    <t>10</t>
  </si>
  <si>
    <t>Total</t>
  </si>
  <si>
    <t>Average Revenue per Class:</t>
  </si>
  <si>
    <t>(1) Unbilled Revenue is not included in the appropriate customer class.</t>
  </si>
  <si>
    <t>SALES STATISTICS</t>
  </si>
  <si>
    <t>FR 16(8)(i)3</t>
  </si>
  <si>
    <t>Workpaper Reference NO(S).____________________</t>
  </si>
  <si>
    <t xml:space="preserve"> No.</t>
  </si>
  <si>
    <t>Mcf</t>
  </si>
  <si>
    <t xml:space="preserve">Sales by Customer Class: </t>
  </si>
  <si>
    <t>Average Volume per Class:</t>
  </si>
  <si>
    <t>Witness: Schneider, Waller, Smith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</si>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</sst>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/dd/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0_)"/>
  </numFmts>
  <fonts count="18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indexed="8"/>
      <name val="Helvetica-Narrow"/>
      <family val="2"/>
    </font>
    <font>
      <sz val="12"/>
      <name val="Helvetica-Narrow"/>
    </font>
    <font>
      <sz val="12"/>
      <color rgb="FF0000FF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0"/>
      <name val="Helvetica-Narrow"/>
      <family val="2"/>
    </font>
    <font>
      <u/>
      <sz val="12"/>
      <name val="Helvetica-Narrow"/>
      <family val="2"/>
    </font>
    <font>
      <sz val="12"/>
      <color rgb="FFFF0000"/>
      <name val="Helvetica-Narrow"/>
      <family val="2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8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2" fillId="0" borderId="0" applyProtection="0"/>
    <xf numFmtId="0" fontId="1" fillId="0" borderId="0"/>
    <xf numFmtId="0" fontId="1" fillId="0" borderId="0"/>
    <xf numFmtId="40" fontId="13" fillId="2" borderId="0">
      <alignment horizontal="right"/>
    </xf>
    <xf numFmtId="0" fontId="14" fillId="3" borderId="0">
      <alignment horizontal="center"/>
    </xf>
    <xf numFmtId="0" fontId="15" fillId="2" borderId="8"/>
    <xf numFmtId="0" fontId="16" fillId="0" borderId="0" applyBorder="0">
      <alignment horizontal="centerContinuous"/>
    </xf>
    <xf numFmtId="0" fontId="17" fillId="0" borderId="0" applyBorder="0">
      <alignment horizontal="centerContinuous"/>
    </xf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4">
    <xf numFmtId="37" fontId="0" fillId="0" borderId="0" xfId="0"/>
    <xf numFmtId="37" fontId="3" fillId="0" borderId="0" xfId="0" applyFont="1"/>
    <xf numFmtId="37" fontId="3" fillId="0" borderId="0" xfId="0" applyFont="1" applyFill="1" applyAlignment="1">
      <alignment horizontal="center"/>
    </xf>
    <xf numFmtId="37" fontId="3" fillId="0" borderId="0" xfId="0" applyFont="1" applyAlignment="1" applyProtection="1">
      <alignment horizontal="left"/>
    </xf>
    <xf numFmtId="37" fontId="3" fillId="0" borderId="0" xfId="0" applyFont="1" applyFill="1"/>
    <xf numFmtId="37" fontId="3" fillId="0" borderId="0" xfId="0" applyFont="1" applyAlignment="1">
      <alignment horizontal="right"/>
    </xf>
    <xf numFmtId="37" fontId="4" fillId="0" borderId="0" xfId="0" applyFont="1" applyAlignment="1" applyProtection="1">
      <alignment horizontal="left"/>
    </xf>
    <xf numFmtId="37" fontId="3" fillId="0" borderId="0" xfId="0" applyFont="1" applyAlignment="1" applyProtection="1">
      <alignment horizontal="right"/>
      <protection locked="0"/>
    </xf>
    <xf numFmtId="37" fontId="3" fillId="0" borderId="1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1" xfId="0" applyFont="1" applyFill="1" applyBorder="1"/>
    <xf numFmtId="37" fontId="3" fillId="0" borderId="1" xfId="0" applyFont="1" applyBorder="1" applyAlignment="1" applyProtection="1">
      <alignment horizontal="left"/>
      <protection locked="0"/>
    </xf>
    <xf numFmtId="37" fontId="3" fillId="0" borderId="2" xfId="0" applyFont="1" applyBorder="1"/>
    <xf numFmtId="37" fontId="3" fillId="0" borderId="2" xfId="0" applyFont="1" applyBorder="1" applyAlignment="1">
      <alignment horizontal="right"/>
    </xf>
    <xf numFmtId="37" fontId="0" fillId="0" borderId="4" xfId="0" applyFill="1" applyBorder="1" applyAlignment="1">
      <alignment horizontal="center"/>
    </xf>
    <xf numFmtId="37" fontId="0" fillId="0" borderId="0" xfId="0" applyFill="1" applyAlignment="1">
      <alignment horizontal="center"/>
    </xf>
    <xf numFmtId="49" fontId="0" fillId="0" borderId="2" xfId="0" applyNumberFormat="1" applyBorder="1" applyAlignment="1">
      <alignment horizontal="centerContinuous"/>
    </xf>
    <xf numFmtId="37" fontId="0" fillId="0" borderId="0" xfId="0" applyFont="1"/>
    <xf numFmtId="37" fontId="0" fillId="0" borderId="0" xfId="0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/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/>
    <xf numFmtId="164" fontId="2" fillId="0" borderId="1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37" fontId="0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NumberFormat="1" applyFont="1" applyFill="1"/>
    <xf numFmtId="37" fontId="5" fillId="0" borderId="0" xfId="0" applyNumberFormat="1" applyFont="1"/>
    <xf numFmtId="37" fontId="6" fillId="0" borderId="0" xfId="0" applyFont="1" applyBorder="1"/>
    <xf numFmtId="37" fontId="6" fillId="0" borderId="0" xfId="0" applyFont="1"/>
    <xf numFmtId="37" fontId="0" fillId="0" borderId="2" xfId="0" applyNumberFormat="1" applyFont="1" applyFill="1" applyBorder="1"/>
    <xf numFmtId="37" fontId="0" fillId="0" borderId="5" xfId="0" applyNumberFormat="1" applyFont="1" applyFill="1" applyBorder="1"/>
    <xf numFmtId="37" fontId="0" fillId="0" borderId="0" xfId="0" applyNumberFormat="1" applyFill="1"/>
    <xf numFmtId="37" fontId="3" fillId="0" borderId="0" xfId="0" applyNumberFormat="1" applyFont="1"/>
    <xf numFmtId="37" fontId="0" fillId="0" borderId="6" xfId="0" applyNumberFormat="1" applyFont="1" applyFill="1" applyBorder="1"/>
    <xf numFmtId="37" fontId="0" fillId="0" borderId="7" xfId="0" applyNumberFormat="1" applyFont="1" applyFill="1" applyBorder="1"/>
    <xf numFmtId="9" fontId="0" fillId="0" borderId="0" xfId="3" applyFont="1"/>
    <xf numFmtId="37" fontId="0" fillId="0" borderId="0" xfId="0" applyNumberFormat="1"/>
    <xf numFmtId="37" fontId="8" fillId="0" borderId="0" xfId="0" applyFont="1"/>
    <xf numFmtId="37" fontId="3" fillId="0" borderId="0" xfId="0" applyNumberFormat="1" applyFont="1" applyProtection="1">
      <protection locked="0"/>
    </xf>
    <xf numFmtId="37" fontId="3" fillId="0" borderId="0" xfId="0" applyNumberFormat="1" applyFont="1" applyProtection="1"/>
    <xf numFmtId="37" fontId="2" fillId="0" borderId="0" xfId="0" applyFont="1" applyFill="1" applyAlignment="1">
      <alignment horizontal="center"/>
    </xf>
    <xf numFmtId="37" fontId="2" fillId="0" borderId="0" xfId="0" applyFont="1"/>
    <xf numFmtId="37" fontId="2" fillId="0" borderId="0" xfId="0" applyFont="1" applyFill="1"/>
    <xf numFmtId="37" fontId="2" fillId="0" borderId="0" xfId="0" applyFont="1" applyBorder="1"/>
    <xf numFmtId="37" fontId="2" fillId="0" borderId="0" xfId="0" applyFont="1" applyAlignment="1" applyProtection="1">
      <alignment horizontal="left"/>
    </xf>
    <xf numFmtId="37" fontId="2" fillId="0" borderId="1" xfId="0" applyFont="1" applyBorder="1" applyAlignment="1" applyProtection="1">
      <alignment horizontal="left"/>
    </xf>
    <xf numFmtId="37" fontId="2" fillId="0" borderId="1" xfId="0" applyFont="1" applyBorder="1"/>
    <xf numFmtId="37" fontId="2" fillId="0" borderId="1" xfId="0" applyFont="1" applyFill="1" applyBorder="1"/>
    <xf numFmtId="37" fontId="2" fillId="0" borderId="0" xfId="0" applyFont="1" applyFill="1" applyAlignment="1" applyProtection="1">
      <alignment horizontal="center"/>
    </xf>
    <xf numFmtId="37" fontId="2" fillId="0" borderId="1" xfId="0" applyFont="1" applyBorder="1" applyAlignment="1" applyProtection="1">
      <alignment horizontal="center"/>
    </xf>
    <xf numFmtId="164" fontId="0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 applyProtection="1">
      <alignment horizontal="center"/>
    </xf>
    <xf numFmtId="37" fontId="2" fillId="0" borderId="0" xfId="0" applyFont="1" applyAlignment="1" applyProtection="1">
      <alignment horizontal="center"/>
    </xf>
    <xf numFmtId="166" fontId="2" fillId="0" borderId="0" xfId="2" applyNumberFormat="1" applyFont="1" applyFill="1" applyProtection="1"/>
    <xf numFmtId="37" fontId="5" fillId="0" borderId="0" xfId="0" applyNumberFormat="1" applyFont="1" applyBorder="1" applyProtection="1"/>
    <xf numFmtId="37" fontId="2" fillId="0" borderId="0" xfId="0" applyNumberFormat="1" applyFont="1" applyFill="1" applyProtection="1"/>
    <xf numFmtId="37" fontId="2" fillId="0" borderId="2" xfId="0" applyNumberFormat="1" applyFont="1" applyFill="1" applyBorder="1" applyProtection="1"/>
    <xf numFmtId="37" fontId="2" fillId="0" borderId="1" xfId="0" applyNumberFormat="1" applyFont="1" applyFill="1" applyBorder="1" applyProtection="1"/>
    <xf numFmtId="37" fontId="2" fillId="0" borderId="0" xfId="0" applyNumberFormat="1" applyFont="1" applyBorder="1" applyProtection="1"/>
    <xf numFmtId="166" fontId="2" fillId="0" borderId="0" xfId="2" applyNumberFormat="1" applyFont="1" applyFill="1"/>
    <xf numFmtId="167" fontId="2" fillId="0" borderId="0" xfId="1" applyNumberFormat="1" applyFont="1" applyFill="1" applyProtection="1"/>
    <xf numFmtId="167" fontId="2" fillId="0" borderId="0" xfId="1" applyNumberFormat="1" applyFont="1" applyFill="1"/>
    <xf numFmtId="37" fontId="2" fillId="0" borderId="0" xfId="0" applyFont="1" applyAlignment="1">
      <alignment horizontal="center"/>
    </xf>
    <xf numFmtId="37" fontId="2" fillId="0" borderId="0" xfId="0" applyNumberFormat="1" applyFont="1" applyProtection="1"/>
    <xf numFmtId="37" fontId="4" fillId="0" borderId="0" xfId="0" applyFont="1" applyFill="1" applyAlignment="1">
      <alignment horizontal="center"/>
    </xf>
    <xf numFmtId="37" fontId="0" fillId="0" borderId="2" xfId="0" applyFont="1" applyFill="1" applyBorder="1"/>
    <xf numFmtId="37" fontId="0" fillId="0" borderId="2" xfId="0" applyFont="1" applyFill="1" applyBorder="1" applyAlignment="1" applyProtection="1">
      <alignment horizontal="center"/>
    </xf>
    <xf numFmtId="37" fontId="9" fillId="0" borderId="2" xfId="0" applyFont="1" applyFill="1" applyBorder="1"/>
    <xf numFmtId="37" fontId="0" fillId="0" borderId="0" xfId="0" applyFont="1" applyFill="1"/>
    <xf numFmtId="37" fontId="0" fillId="0" borderId="0" xfId="0" applyFont="1" applyFill="1" applyAlignment="1" applyProtection="1">
      <alignment horizontal="center"/>
    </xf>
    <xf numFmtId="164" fontId="0" fillId="0" borderId="1" xfId="0" applyNumberFormat="1" applyFont="1" applyFill="1" applyBorder="1"/>
    <xf numFmtId="14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/>
    <xf numFmtId="49" fontId="0" fillId="0" borderId="1" xfId="0" applyNumberFormat="1" applyFont="1" applyFill="1" applyBorder="1" applyAlignment="1" applyProtection="1">
      <alignment horizontal="center"/>
    </xf>
    <xf numFmtId="37" fontId="10" fillId="0" borderId="0" xfId="0" applyFont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37" fontId="0" fillId="0" borderId="1" xfId="0" applyFont="1" applyFill="1" applyBorder="1"/>
    <xf numFmtId="37" fontId="0" fillId="0" borderId="0" xfId="0" applyNumberFormat="1" applyFont="1" applyFill="1" applyBorder="1" applyProtection="1"/>
    <xf numFmtId="37" fontId="0" fillId="0" borderId="5" xfId="0" applyNumberFormat="1" applyFont="1" applyFill="1" applyBorder="1" applyProtection="1"/>
    <xf numFmtId="37" fontId="3" fillId="0" borderId="0" xfId="0" applyFont="1" applyFill="1" applyAlignment="1">
      <alignment horizontal="center"/>
    </xf>
    <xf numFmtId="49" fontId="0" fillId="0" borderId="3" xfId="0" applyNumberFormat="1" applyFont="1" applyBorder="1" applyAlignment="1">
      <alignment horizontal="center"/>
    </xf>
    <xf numFmtId="37" fontId="2" fillId="0" borderId="0" xfId="0" applyFont="1" applyFill="1" applyAlignment="1">
      <alignment horizontal="center"/>
    </xf>
    <xf numFmtId="37" fontId="9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0" fillId="0" borderId="2" xfId="0" applyFont="1" applyFill="1" applyBorder="1" applyAlignment="1" applyProtection="1">
      <alignment horizontal="center"/>
    </xf>
  </cellXfs>
  <cellStyles count="28">
    <cellStyle name="Comma" xfId="1" builtinId="3"/>
    <cellStyle name="Comma [0] 2" xfId="4"/>
    <cellStyle name="Comma 2" xfId="5"/>
    <cellStyle name="Comma 3" xfId="6"/>
    <cellStyle name="Comma 4" xfId="7"/>
    <cellStyle name="Currency" xfId="2" builtinId="4"/>
    <cellStyle name="Currency [0] 2" xfId="8"/>
    <cellStyle name="Currency 2" xfId="9"/>
    <cellStyle name="Currency 3" xfId="10"/>
    <cellStyle name="Currency 4" xfId="11"/>
    <cellStyle name="Normal" xfId="0" builtinId="0"/>
    <cellStyle name="Normal - Style1" xfId="12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6" xfId="19"/>
    <cellStyle name="Output Amounts" xfId="20"/>
    <cellStyle name="Output Column Headings" xfId="21"/>
    <cellStyle name="Output Line Items" xfId="22"/>
    <cellStyle name="Output Report Heading" xfId="23"/>
    <cellStyle name="Output Report Title" xfId="24"/>
    <cellStyle name="Percent" xfId="3" builtinId="5"/>
    <cellStyle name="Percent 2" xfId="25"/>
    <cellStyle name="Percent 3" xfId="26"/>
    <cellStyle name="Percent 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view="pageBreakPreview" zoomScale="80" zoomScaleNormal="90" zoomScaleSheetLayoutView="80" workbookViewId="0">
      <selection activeCell="F20" sqref="F20"/>
    </sheetView>
  </sheetViews>
  <sheetFormatPr defaultColWidth="7.109375" defaultRowHeight="15"/>
  <cols>
    <col min="1" max="1" width="5.109375" style="1" customWidth="1"/>
    <col min="2" max="2" width="18.109375" style="1" customWidth="1"/>
    <col min="3" max="3" width="5" style="1" customWidth="1"/>
    <col min="4" max="6" width="10.33203125" style="1" customWidth="1"/>
    <col min="7" max="7" width="11.44140625" style="1" bestFit="1" customWidth="1"/>
    <col min="8" max="8" width="10.44140625" style="1" customWidth="1"/>
    <col min="9" max="9" width="1.6640625" style="1" customWidth="1"/>
    <col min="10" max="10" width="10.6640625" style="4" bestFit="1" customWidth="1"/>
    <col min="11" max="11" width="1.109375" style="4" customWidth="1"/>
    <col min="12" max="12" width="10.21875" style="4" customWidth="1"/>
    <col min="13" max="13" width="1.6640625" style="1" customWidth="1"/>
    <col min="14" max="14" width="10.44140625" style="1" bestFit="1" customWidth="1"/>
    <col min="15" max="15" width="8.21875" style="1" customWidth="1"/>
    <col min="16" max="16" width="8.77734375" style="1" customWidth="1"/>
    <col min="17" max="17" width="8.88671875" style="1" bestFit="1" customWidth="1"/>
    <col min="18" max="19" width="8" style="1" bestFit="1" customWidth="1"/>
    <col min="20" max="16384" width="7.109375" style="1"/>
  </cols>
  <sheetData>
    <row r="1" spans="1:21">
      <c r="A1" s="88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21">
      <c r="A2" s="88" t="s">
        <v>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21">
      <c r="A4" s="88" t="s">
        <v>84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21">
      <c r="A5" s="88" t="s">
        <v>85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>
      <c r="A7" s="3" t="s">
        <v>1</v>
      </c>
      <c r="P7" s="5" t="s">
        <v>2</v>
      </c>
    </row>
    <row r="8" spans="1:21">
      <c r="A8" s="6" t="s">
        <v>3</v>
      </c>
      <c r="P8" s="7" t="s">
        <v>4</v>
      </c>
    </row>
    <row r="9" spans="1:21">
      <c r="A9" s="8" t="s">
        <v>5</v>
      </c>
      <c r="B9" s="9"/>
      <c r="C9" s="9"/>
      <c r="D9" s="9"/>
      <c r="E9" s="9"/>
      <c r="F9" s="9"/>
      <c r="G9" s="9"/>
      <c r="H9" s="9"/>
      <c r="I9" s="9"/>
      <c r="J9" s="10"/>
      <c r="K9" s="10"/>
      <c r="L9" s="10"/>
      <c r="M9" s="11"/>
      <c r="N9" s="12"/>
      <c r="O9" s="12"/>
      <c r="P9" s="13" t="s">
        <v>81</v>
      </c>
    </row>
    <row r="10" spans="1:21">
      <c r="D10" s="89" t="s">
        <v>6</v>
      </c>
      <c r="E10" s="89"/>
      <c r="F10" s="89"/>
      <c r="G10" s="89"/>
      <c r="H10" s="89"/>
      <c r="I10"/>
      <c r="J10" s="14" t="s">
        <v>7</v>
      </c>
      <c r="K10" s="15"/>
      <c r="L10" s="14" t="s">
        <v>8</v>
      </c>
      <c r="M10"/>
      <c r="N10" s="16"/>
      <c r="O10" s="16"/>
      <c r="P10" s="16"/>
    </row>
    <row r="11" spans="1:21">
      <c r="A11"/>
      <c r="B11"/>
      <c r="C11"/>
      <c r="D11" s="17"/>
      <c r="E11" s="17"/>
      <c r="F11" s="17"/>
      <c r="G11" s="17"/>
      <c r="H11" s="17"/>
      <c r="I11"/>
      <c r="J11" s="18"/>
      <c r="K11" s="18"/>
      <c r="L11" s="18"/>
      <c r="M11"/>
    </row>
    <row r="12" spans="1:21">
      <c r="A12"/>
      <c r="B12" s="18"/>
      <c r="C12" s="18"/>
      <c r="D12" s="19"/>
      <c r="E12" s="19"/>
      <c r="F12" s="19"/>
      <c r="G12" s="19"/>
      <c r="H12" s="19"/>
      <c r="I12" s="18"/>
      <c r="J12" s="20"/>
      <c r="K12" s="21"/>
      <c r="L12" s="20"/>
      <c r="M12" s="18"/>
      <c r="N12" s="4"/>
      <c r="O12" s="4"/>
      <c r="P12" s="4"/>
    </row>
    <row r="13" spans="1:21">
      <c r="A13" s="22"/>
      <c r="B13" s="23"/>
      <c r="C13" s="23"/>
      <c r="D13" s="24" t="s">
        <v>9</v>
      </c>
      <c r="E13" s="24" t="s">
        <v>10</v>
      </c>
      <c r="F13" s="24" t="s">
        <v>11</v>
      </c>
      <c r="G13" s="24" t="s">
        <v>12</v>
      </c>
      <c r="H13" s="24" t="s">
        <v>13</v>
      </c>
      <c r="I13" s="18"/>
      <c r="J13" s="25">
        <v>42429</v>
      </c>
      <c r="K13" s="26"/>
      <c r="L13" s="25">
        <v>42886</v>
      </c>
      <c r="M13" s="18"/>
      <c r="N13" s="27">
        <v>2017</v>
      </c>
      <c r="O13" s="28" t="s">
        <v>14</v>
      </c>
      <c r="P13" s="28" t="s">
        <v>15</v>
      </c>
      <c r="Q13" s="29"/>
      <c r="R13" s="29"/>
      <c r="S13" s="29"/>
      <c r="T13" s="29"/>
      <c r="U13" s="29"/>
    </row>
    <row r="14" spans="1:21">
      <c r="A14" t="s">
        <v>16</v>
      </c>
      <c r="B14"/>
      <c r="C14"/>
      <c r="D14" s="30" t="s">
        <v>17</v>
      </c>
      <c r="E14" s="30" t="s">
        <v>17</v>
      </c>
      <c r="F14" s="30" t="s">
        <v>17</v>
      </c>
      <c r="G14" s="30" t="s">
        <v>17</v>
      </c>
      <c r="H14" s="30"/>
      <c r="I14" s="18"/>
      <c r="J14" s="15" t="s">
        <v>17</v>
      </c>
      <c r="K14" s="18"/>
      <c r="L14" s="15" t="s">
        <v>17</v>
      </c>
      <c r="M14" s="18"/>
      <c r="N14" s="31" t="s">
        <v>17</v>
      </c>
      <c r="O14" s="31" t="s">
        <v>17</v>
      </c>
      <c r="P14" s="31" t="s">
        <v>17</v>
      </c>
    </row>
    <row r="15" spans="1:21">
      <c r="A15" t="s">
        <v>18</v>
      </c>
      <c r="B15"/>
      <c r="C15"/>
      <c r="D15" s="17"/>
      <c r="E15" s="17"/>
      <c r="F15" s="17"/>
      <c r="G15" s="17"/>
      <c r="H15" s="17"/>
      <c r="I15" s="18"/>
      <c r="J15" s="18"/>
      <c r="K15" s="18"/>
      <c r="L15" s="18"/>
      <c r="M15" s="18"/>
    </row>
    <row r="16" spans="1:21">
      <c r="A16"/>
      <c r="B16" t="s">
        <v>19</v>
      </c>
      <c r="C16"/>
      <c r="D16" s="32">
        <v>144566.17382</v>
      </c>
      <c r="E16" s="32">
        <v>136918.76372000002</v>
      </c>
      <c r="F16" s="32">
        <v>121689.04076999999</v>
      </c>
      <c r="G16" s="32">
        <v>148864.67317000002</v>
      </c>
      <c r="H16" s="32">
        <v>180147.32215999995</v>
      </c>
      <c r="I16" s="32"/>
      <c r="J16" s="32">
        <v>141659.07535926119</v>
      </c>
      <c r="K16" s="32"/>
      <c r="L16" s="32">
        <v>147755.61132977463</v>
      </c>
      <c r="M16" s="32"/>
      <c r="N16" s="32">
        <v>148201.69762508123</v>
      </c>
      <c r="O16" s="32">
        <v>151063.8947550146</v>
      </c>
      <c r="P16" s="32">
        <v>152887.77556054486</v>
      </c>
      <c r="Q16" s="33"/>
    </row>
    <row r="17" spans="1:22">
      <c r="A17"/>
      <c r="B17" t="s">
        <v>20</v>
      </c>
      <c r="C17"/>
      <c r="D17" s="32">
        <v>10267.069140000001</v>
      </c>
      <c r="E17" s="32">
        <v>10853.642250000001</v>
      </c>
      <c r="F17" s="32">
        <v>11315.066649999999</v>
      </c>
      <c r="G17" s="32">
        <v>12586.588680000003</v>
      </c>
      <c r="H17" s="32">
        <v>14310.851760000001</v>
      </c>
      <c r="I17" s="32"/>
      <c r="J17" s="32">
        <v>14819.845186750001</v>
      </c>
      <c r="K17" s="32"/>
      <c r="L17" s="32">
        <v>14493.60390615</v>
      </c>
      <c r="M17" s="32"/>
      <c r="N17" s="32">
        <v>14493.60390615</v>
      </c>
      <c r="O17" s="32">
        <v>14493.60390615</v>
      </c>
      <c r="P17" s="32">
        <v>14493.60390615</v>
      </c>
      <c r="Q17" s="33"/>
      <c r="R17" s="34"/>
      <c r="S17" s="35"/>
    </row>
    <row r="18" spans="1:22">
      <c r="A18"/>
      <c r="B18" t="s">
        <v>21</v>
      </c>
      <c r="C18"/>
      <c r="D18" s="36">
        <v>1982.5036100000002</v>
      </c>
      <c r="E18" s="36">
        <v>1889.40831</v>
      </c>
      <c r="F18" s="36">
        <v>1773.7464400000003</v>
      </c>
      <c r="G18" s="36">
        <v>1517.1913500000001</v>
      </c>
      <c r="H18" s="36">
        <v>2423.5631400000002</v>
      </c>
      <c r="I18" s="36"/>
      <c r="J18" s="36">
        <v>3392.9791060251737</v>
      </c>
      <c r="K18" s="36"/>
      <c r="L18" s="36">
        <v>4555.4402364956741</v>
      </c>
      <c r="M18" s="36"/>
      <c r="N18" s="36">
        <f t="shared" ref="N18:P18" si="0">N19-N16-N17</f>
        <v>4559.5243952574729</v>
      </c>
      <c r="O18" s="36">
        <f t="shared" si="0"/>
        <v>4581.8314897852306</v>
      </c>
      <c r="P18" s="36">
        <f t="shared" si="0"/>
        <v>4595.6846049505166</v>
      </c>
      <c r="Q18" s="33"/>
      <c r="R18" s="35"/>
      <c r="S18" s="35"/>
    </row>
    <row r="19" spans="1:22">
      <c r="A19" t="s">
        <v>22</v>
      </c>
      <c r="B19"/>
      <c r="C19"/>
      <c r="D19" s="32">
        <f>SUM(D16:D18)</f>
        <v>156815.74657000002</v>
      </c>
      <c r="E19" s="32">
        <f>SUM(E16:E18)</f>
        <v>149661.81428000002</v>
      </c>
      <c r="F19" s="32">
        <f>SUM(F16:F18)</f>
        <v>134777.85385999997</v>
      </c>
      <c r="G19" s="32">
        <f>SUM(G16:G18)</f>
        <v>162968.45320000005</v>
      </c>
      <c r="H19" s="32">
        <f>SUM(H16:H18)</f>
        <v>196881.73705999996</v>
      </c>
      <c r="I19" s="32"/>
      <c r="J19" s="32">
        <f>SUM(J16:J18)</f>
        <v>159871.89965203637</v>
      </c>
      <c r="K19" s="32"/>
      <c r="L19" s="32">
        <f>SUM(L16:L18)</f>
        <v>166804.6554724203</v>
      </c>
      <c r="M19" s="32"/>
      <c r="N19" s="32">
        <v>167254.8259264887</v>
      </c>
      <c r="O19" s="32">
        <v>170139.33015094983</v>
      </c>
      <c r="P19" s="32">
        <v>171977.06407164538</v>
      </c>
      <c r="Q19" s="33"/>
      <c r="R19" s="35"/>
      <c r="S19" s="35"/>
    </row>
    <row r="20" spans="1:22">
      <c r="A20"/>
      <c r="B20"/>
      <c r="C20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5"/>
      <c r="S20" s="35"/>
    </row>
    <row r="21" spans="1:22">
      <c r="A21" t="s">
        <v>23</v>
      </c>
      <c r="B21"/>
      <c r="C21"/>
      <c r="D21" s="32">
        <v>98777.117979999995</v>
      </c>
      <c r="E21" s="32">
        <v>87028.120800000004</v>
      </c>
      <c r="F21" s="32">
        <v>70662.981899999999</v>
      </c>
      <c r="G21" s="32">
        <v>94656.999469999981</v>
      </c>
      <c r="H21" s="32">
        <v>118107.39396</v>
      </c>
      <c r="I21" s="36"/>
      <c r="J21" s="36">
        <v>77033.02086938516</v>
      </c>
      <c r="K21" s="36"/>
      <c r="L21" s="36">
        <v>79378.176690454668</v>
      </c>
      <c r="M21" s="36"/>
      <c r="N21" s="32">
        <v>79791.951291824647</v>
      </c>
      <c r="O21" s="32">
        <v>82529.745449445574</v>
      </c>
      <c r="P21" s="32">
        <v>84229.223926242834</v>
      </c>
      <c r="Q21" s="33"/>
    </row>
    <row r="22" spans="1:22">
      <c r="A22" t="s">
        <v>24</v>
      </c>
      <c r="B22"/>
      <c r="C22"/>
      <c r="D22" s="37">
        <f>+D19-D21</f>
        <v>58038.628590000022</v>
      </c>
      <c r="E22" s="37">
        <f>+E19-E21</f>
        <v>62633.693480000016</v>
      </c>
      <c r="F22" s="37">
        <f>+F19-F21</f>
        <v>64114.871959999975</v>
      </c>
      <c r="G22" s="37">
        <f>+G19-G21</f>
        <v>68311.453730000067</v>
      </c>
      <c r="H22" s="37">
        <f>+H19-H21</f>
        <v>78774.343099999955</v>
      </c>
      <c r="I22" s="32"/>
      <c r="J22" s="32">
        <f>+J19-J21</f>
        <v>82838.878782651213</v>
      </c>
      <c r="K22" s="32"/>
      <c r="L22" s="32">
        <f>+L19-L21</f>
        <v>87426.478781965634</v>
      </c>
      <c r="M22" s="32"/>
      <c r="N22" s="37">
        <f>+N19-N21</f>
        <v>87462.874634664055</v>
      </c>
      <c r="O22" s="37">
        <f>+O19-O21</f>
        <v>87609.584701504253</v>
      </c>
      <c r="P22" s="37">
        <f>+P19-P21</f>
        <v>87747.840145402544</v>
      </c>
      <c r="Q22" s="33"/>
    </row>
    <row r="23" spans="1:22">
      <c r="A23"/>
      <c r="B23"/>
      <c r="C2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22">
      <c r="A24" t="s">
        <v>25</v>
      </c>
      <c r="B24"/>
      <c r="C2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22">
      <c r="A25"/>
      <c r="B25" t="s">
        <v>26</v>
      </c>
      <c r="C25"/>
      <c r="D25" s="32">
        <v>11225.6656</v>
      </c>
      <c r="E25" s="32">
        <v>13366.362140000003</v>
      </c>
      <c r="F25" s="32">
        <v>12979.823540000001</v>
      </c>
      <c r="G25" s="32">
        <v>14376.623550000002</v>
      </c>
      <c r="H25" s="32">
        <v>14815.001260000003</v>
      </c>
      <c r="I25" s="32"/>
      <c r="J25" s="32">
        <v>13577.128050712014</v>
      </c>
      <c r="K25" s="32"/>
      <c r="L25" s="32">
        <v>11449.311456631311</v>
      </c>
      <c r="M25" s="32"/>
      <c r="N25" s="32">
        <v>11602</v>
      </c>
      <c r="O25" s="32">
        <v>12043</v>
      </c>
      <c r="P25" s="32">
        <v>12500</v>
      </c>
      <c r="Q25" s="33"/>
      <c r="V25" s="38"/>
    </row>
    <row r="26" spans="1:22">
      <c r="A26"/>
      <c r="B26" t="s">
        <v>27</v>
      </c>
      <c r="C26"/>
      <c r="D26" s="32">
        <v>9668.2314099999985</v>
      </c>
      <c r="E26" s="32">
        <v>9411.669100000001</v>
      </c>
      <c r="F26" s="32">
        <v>10085.67484</v>
      </c>
      <c r="G26" s="32">
        <v>11534.019540000001</v>
      </c>
      <c r="H26" s="32">
        <v>12035.970230000001</v>
      </c>
      <c r="I26" s="32"/>
      <c r="J26" s="32">
        <v>13070.219117788245</v>
      </c>
      <c r="K26" s="32"/>
      <c r="L26" s="32">
        <v>14025.277326675854</v>
      </c>
      <c r="M26" s="32"/>
      <c r="N26" s="32">
        <v>14212</v>
      </c>
      <c r="O26" s="32">
        <v>14752</v>
      </c>
      <c r="P26" s="32">
        <v>15313</v>
      </c>
      <c r="Q26" s="33"/>
    </row>
    <row r="27" spans="1:22">
      <c r="A27"/>
      <c r="B27" t="s">
        <v>28</v>
      </c>
      <c r="C27"/>
      <c r="D27" s="32">
        <v>12908.531209999997</v>
      </c>
      <c r="E27" s="32">
        <v>13430.852279999999</v>
      </c>
      <c r="F27" s="32">
        <v>13981.399549999998</v>
      </c>
      <c r="G27" s="32">
        <v>14919.020950000002</v>
      </c>
      <c r="H27" s="32">
        <v>16845.712130000004</v>
      </c>
      <c r="I27" s="32"/>
      <c r="J27" s="32">
        <v>18252.729938099386</v>
      </c>
      <c r="K27" s="32"/>
      <c r="L27" s="32">
        <v>19444.465926407061</v>
      </c>
      <c r="M27" s="32"/>
      <c r="N27" s="32">
        <v>21765</v>
      </c>
      <c r="O27" s="32">
        <v>22867</v>
      </c>
      <c r="P27" s="32">
        <v>25604</v>
      </c>
      <c r="Q27" s="33"/>
    </row>
    <row r="28" spans="1:22">
      <c r="A28"/>
      <c r="B28" t="s">
        <v>29</v>
      </c>
      <c r="C28"/>
      <c r="D28" s="32">
        <v>4069.52711</v>
      </c>
      <c r="E28" s="32">
        <v>2981.8731400000001</v>
      </c>
      <c r="F28" s="32">
        <v>4317.3126800000009</v>
      </c>
      <c r="G28" s="32">
        <v>3871.4445599999999</v>
      </c>
      <c r="H28" s="32">
        <v>4647.8072000000011</v>
      </c>
      <c r="I28" s="36"/>
      <c r="J28" s="36">
        <v>6437.5447243131657</v>
      </c>
      <c r="K28" s="36"/>
      <c r="L28" s="36">
        <v>6100.2201526932758</v>
      </c>
      <c r="M28" s="36"/>
      <c r="N28" s="36">
        <v>6966</v>
      </c>
      <c r="O28" s="36">
        <v>7800</v>
      </c>
      <c r="P28" s="36">
        <v>8709</v>
      </c>
      <c r="Q28" s="33"/>
    </row>
    <row r="29" spans="1:22">
      <c r="A29" t="s">
        <v>30</v>
      </c>
      <c r="B29"/>
      <c r="C29"/>
      <c r="D29" s="37">
        <f>SUM(D25:D28)</f>
        <v>37871.955330000004</v>
      </c>
      <c r="E29" s="37">
        <f>SUM(E25:E28)</f>
        <v>39190.756660000006</v>
      </c>
      <c r="F29" s="37">
        <f>SUM(F25:F28)</f>
        <v>41364.210610000002</v>
      </c>
      <c r="G29" s="37">
        <f>SUM(G25:G28)</f>
        <v>44701.108600000007</v>
      </c>
      <c r="H29" s="37">
        <f>SUM(H25:H28)</f>
        <v>48344.490820000014</v>
      </c>
      <c r="I29" s="32"/>
      <c r="J29" s="32">
        <f>SUM(J25:J28)</f>
        <v>51337.621830912809</v>
      </c>
      <c r="K29" s="32"/>
      <c r="L29" s="32">
        <f>SUM(L25:L28)</f>
        <v>51019.274862407503</v>
      </c>
      <c r="M29" s="32"/>
      <c r="N29" s="32">
        <f>SUM(N25:N28)</f>
        <v>54545</v>
      </c>
      <c r="O29" s="32">
        <f>SUM(O25:O28)</f>
        <v>57462</v>
      </c>
      <c r="P29" s="32">
        <f>SUM(P25:P28)</f>
        <v>62126</v>
      </c>
      <c r="Q29" s="39"/>
    </row>
    <row r="30" spans="1:22">
      <c r="A30"/>
      <c r="B30"/>
      <c r="C30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9"/>
    </row>
    <row r="31" spans="1:22">
      <c r="A31" t="s">
        <v>31</v>
      </c>
      <c r="B31"/>
      <c r="C31"/>
      <c r="D31" s="32">
        <f>+D22-D29</f>
        <v>20166.673260000018</v>
      </c>
      <c r="E31" s="32">
        <f>+E22-E29</f>
        <v>23442.93682000001</v>
      </c>
      <c r="F31" s="32">
        <f>+F22-F29</f>
        <v>22750.661349999973</v>
      </c>
      <c r="G31" s="32">
        <f>+G22-G29</f>
        <v>23610.34513000006</v>
      </c>
      <c r="H31" s="32">
        <f>+H22-H29</f>
        <v>30429.852279999941</v>
      </c>
      <c r="I31" s="32"/>
      <c r="J31" s="32">
        <f>+J22-J29</f>
        <v>31501.256951738404</v>
      </c>
      <c r="K31" s="32"/>
      <c r="L31" s="32">
        <f>+L22-L29</f>
        <v>36407.203919558131</v>
      </c>
      <c r="M31" s="32"/>
      <c r="N31" s="32">
        <f>+N22-N29</f>
        <v>32917.874634664055</v>
      </c>
      <c r="O31" s="32">
        <f>+O22-O29</f>
        <v>30147.584701504253</v>
      </c>
      <c r="P31" s="32">
        <f>+P22-P29</f>
        <v>25621.840145402544</v>
      </c>
      <c r="Q31" s="39"/>
    </row>
    <row r="32" spans="1:22">
      <c r="A32"/>
      <c r="B32"/>
      <c r="C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/>
    </row>
    <row r="33" spans="1:18">
      <c r="A33" t="s">
        <v>32</v>
      </c>
      <c r="B33"/>
      <c r="C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/>
    </row>
    <row r="34" spans="1:18">
      <c r="A34"/>
      <c r="B34" t="s">
        <v>33</v>
      </c>
      <c r="C34"/>
      <c r="D34" s="32">
        <v>153.46370999999999</v>
      </c>
      <c r="E34" s="32">
        <v>1.6809999999999999E-2</v>
      </c>
      <c r="F34" s="32">
        <v>63.590940000000003</v>
      </c>
      <c r="G34" s="32">
        <v>82.738509999999991</v>
      </c>
      <c r="H34" s="32">
        <v>69.150829999999999</v>
      </c>
      <c r="I34" s="32"/>
      <c r="J34" s="32">
        <v>75</v>
      </c>
      <c r="K34" s="32"/>
      <c r="L34" s="32">
        <v>85</v>
      </c>
      <c r="M34" s="32"/>
      <c r="N34" s="32">
        <v>31</v>
      </c>
      <c r="O34" s="32">
        <v>34</v>
      </c>
      <c r="P34" s="32">
        <v>21</v>
      </c>
      <c r="Q34" s="33"/>
    </row>
    <row r="35" spans="1:18">
      <c r="A35"/>
      <c r="B35" t="s">
        <v>34</v>
      </c>
      <c r="C35"/>
      <c r="D35" s="32">
        <v>2069.88627</v>
      </c>
      <c r="E35" s="32">
        <v>2165.6452200000003</v>
      </c>
      <c r="F35" s="32">
        <v>2702.1011899999999</v>
      </c>
      <c r="G35" s="32">
        <v>2658.6314700000003</v>
      </c>
      <c r="H35" s="32">
        <v>2704.8019899999999</v>
      </c>
      <c r="I35" s="32"/>
      <c r="J35" s="32">
        <v>2500</v>
      </c>
      <c r="K35" s="32"/>
      <c r="L35" s="32">
        <v>2500</v>
      </c>
      <c r="M35" s="32"/>
      <c r="N35" s="32">
        <v>2500</v>
      </c>
      <c r="O35" s="32">
        <v>2500</v>
      </c>
      <c r="P35" s="32">
        <v>2500</v>
      </c>
      <c r="R35" s="33"/>
    </row>
    <row r="36" spans="1:18">
      <c r="A36"/>
      <c r="B36" t="s">
        <v>35</v>
      </c>
      <c r="C36"/>
      <c r="D36" s="32">
        <v>172.25878</v>
      </c>
      <c r="E36" s="32">
        <v>1119.96189</v>
      </c>
      <c r="F36" s="32">
        <v>45.767440000000001</v>
      </c>
      <c r="G36" s="32">
        <v>71.223429999999993</v>
      </c>
      <c r="H36" s="32">
        <v>60.73415</v>
      </c>
      <c r="I36" s="36"/>
      <c r="J36" s="36">
        <f>H36</f>
        <v>60.73415</v>
      </c>
      <c r="K36" s="36"/>
      <c r="L36" s="36">
        <f>J36</f>
        <v>60.73415</v>
      </c>
      <c r="M36" s="36"/>
      <c r="N36" s="36">
        <v>61</v>
      </c>
      <c r="O36" s="36">
        <v>61</v>
      </c>
      <c r="P36" s="36">
        <v>61</v>
      </c>
      <c r="Q36" s="33"/>
    </row>
    <row r="37" spans="1:18">
      <c r="A37" t="s">
        <v>36</v>
      </c>
      <c r="B37"/>
      <c r="C37"/>
      <c r="D37" s="37">
        <f>SUM(D34:D36)</f>
        <v>2395.6087600000001</v>
      </c>
      <c r="E37" s="37">
        <f>SUM(E34:E36)</f>
        <v>3285.6239200000005</v>
      </c>
      <c r="F37" s="37">
        <f>SUM(F34:F36)</f>
        <v>2811.45957</v>
      </c>
      <c r="G37" s="37">
        <f>SUM(G34:G36)</f>
        <v>2812.5934100000004</v>
      </c>
      <c r="H37" s="37">
        <f>SUM(H34:H36)</f>
        <v>2834.6869699999997</v>
      </c>
      <c r="I37" s="32"/>
      <c r="J37" s="32">
        <f>SUM(J34:J36)</f>
        <v>2635.7341500000002</v>
      </c>
      <c r="K37" s="32"/>
      <c r="L37" s="32">
        <f>SUM(L34:L36)</f>
        <v>2645.7341500000002</v>
      </c>
      <c r="M37" s="32"/>
      <c r="N37" s="32">
        <f>SUM(N34:N36)</f>
        <v>2592</v>
      </c>
      <c r="O37" s="32">
        <f>SUM(O34:O36)</f>
        <v>2595</v>
      </c>
      <c r="P37" s="32">
        <f>SUM(P34:P36)</f>
        <v>2582</v>
      </c>
      <c r="Q37" s="39"/>
    </row>
    <row r="38" spans="1:18">
      <c r="A38"/>
      <c r="B38"/>
      <c r="C38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/>
    </row>
    <row r="39" spans="1:18">
      <c r="A39" t="s">
        <v>37</v>
      </c>
      <c r="B39"/>
      <c r="C3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/>
    </row>
    <row r="40" spans="1:18">
      <c r="A40" t="s">
        <v>38</v>
      </c>
      <c r="B40"/>
      <c r="C40"/>
      <c r="D40" s="40">
        <v>6631.9056800000008</v>
      </c>
      <c r="E40" s="40">
        <v>6397.6621499999983</v>
      </c>
      <c r="F40" s="40">
        <v>6276.4753200000005</v>
      </c>
      <c r="G40" s="40">
        <v>7215.4299899999996</v>
      </c>
      <c r="H40" s="40">
        <v>7234.5592099999994</v>
      </c>
      <c r="I40" s="40"/>
      <c r="J40" s="40">
        <v>7229.7700861559124</v>
      </c>
      <c r="K40" s="40"/>
      <c r="L40" s="40">
        <v>7757.7339721991548</v>
      </c>
      <c r="M40" s="40"/>
      <c r="N40" s="40">
        <v>7240</v>
      </c>
      <c r="O40" s="40">
        <v>8906</v>
      </c>
      <c r="P40" s="40">
        <v>9174</v>
      </c>
      <c r="Q40" s="33"/>
    </row>
    <row r="41" spans="1:18">
      <c r="A41" t="s">
        <v>39</v>
      </c>
      <c r="B41"/>
      <c r="C41"/>
      <c r="D41" s="40">
        <f>+D31+D37-D40</f>
        <v>15930.376340000017</v>
      </c>
      <c r="E41" s="40">
        <f>+E31+E37-E40</f>
        <v>20330.898590000012</v>
      </c>
      <c r="F41" s="40">
        <f>+F31+F37-F40</f>
        <v>19285.645599999971</v>
      </c>
      <c r="G41" s="40">
        <f>+G31+G37-G40</f>
        <v>19207.50855000006</v>
      </c>
      <c r="H41" s="40">
        <f>+H31+H37-H40</f>
        <v>26029.980039999944</v>
      </c>
      <c r="I41" s="40"/>
      <c r="J41" s="40">
        <f>+J31+J37-J40</f>
        <v>26907.221015582487</v>
      </c>
      <c r="K41" s="40"/>
      <c r="L41" s="40">
        <f>+L31+L37-L40</f>
        <v>31295.204097358979</v>
      </c>
      <c r="M41" s="40"/>
      <c r="N41" s="40">
        <f>+N31+N37-N40</f>
        <v>28269.874634664055</v>
      </c>
      <c r="O41" s="40">
        <f>+O31+O37-O40</f>
        <v>23836.584701504253</v>
      </c>
      <c r="P41" s="40">
        <f>+P31+P37-P40</f>
        <v>19029.840145402544</v>
      </c>
      <c r="Q41" s="39"/>
    </row>
    <row r="42" spans="1:18">
      <c r="A42"/>
      <c r="B42" t="s">
        <v>40</v>
      </c>
      <c r="C42"/>
      <c r="D42" s="40">
        <v>5226.6149999999998</v>
      </c>
      <c r="E42" s="40">
        <v>8020.3919999999998</v>
      </c>
      <c r="F42" s="40">
        <v>5350.1074900000003</v>
      </c>
      <c r="G42" s="40">
        <v>7419.8234199999997</v>
      </c>
      <c r="H42" s="40">
        <v>9671.5353700000014</v>
      </c>
      <c r="I42" s="40"/>
      <c r="J42" s="40">
        <v>10466.908975061588</v>
      </c>
      <c r="K42" s="40"/>
      <c r="L42" s="40">
        <v>12173.834393872643</v>
      </c>
      <c r="M42" s="40"/>
      <c r="N42" s="40">
        <v>11263</v>
      </c>
      <c r="O42" s="40">
        <v>9496</v>
      </c>
      <c r="P42" s="40">
        <v>7581</v>
      </c>
      <c r="Q42" s="39"/>
    </row>
    <row r="43" spans="1:18">
      <c r="A43"/>
      <c r="B43"/>
      <c r="C4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/>
    </row>
    <row r="44" spans="1:18" ht="15.75" thickBot="1">
      <c r="A44" t="s">
        <v>41</v>
      </c>
      <c r="B44"/>
      <c r="C44"/>
      <c r="D44" s="41">
        <f>+D41-D42</f>
        <v>10703.761340000017</v>
      </c>
      <c r="E44" s="41">
        <f>+E41-E42</f>
        <v>12310.506590000012</v>
      </c>
      <c r="F44" s="41">
        <f>+F41-F42</f>
        <v>13935.53810999997</v>
      </c>
      <c r="G44" s="41">
        <f>+G41-G42</f>
        <v>11787.68513000006</v>
      </c>
      <c r="H44" s="41">
        <f>+H41-H42</f>
        <v>16358.444669999943</v>
      </c>
      <c r="I44" s="41"/>
      <c r="J44" s="41">
        <f>+J41-J42</f>
        <v>16440.312040520897</v>
      </c>
      <c r="K44" s="41"/>
      <c r="L44" s="41">
        <f>+L41-L42</f>
        <v>19121.369703486336</v>
      </c>
      <c r="M44" s="41"/>
      <c r="N44" s="41">
        <f>+N41-N42</f>
        <v>17006.874634664055</v>
      </c>
      <c r="O44" s="41">
        <f>+O41-O42</f>
        <v>14340.584701504253</v>
      </c>
      <c r="P44" s="41">
        <f>+P41-P42</f>
        <v>11448.840145402544</v>
      </c>
      <c r="Q44" s="39"/>
    </row>
    <row r="45" spans="1:18" ht="15.75" thickTop="1">
      <c r="C45"/>
      <c r="D45" s="42"/>
      <c r="E45" s="42"/>
      <c r="F45" s="42"/>
      <c r="G45" s="42"/>
      <c r="H45" s="42"/>
      <c r="I45" s="43"/>
      <c r="J45" s="42"/>
      <c r="K45" s="42"/>
      <c r="L45" s="42"/>
      <c r="M45" s="42"/>
      <c r="N45" s="42"/>
      <c r="O45" s="42"/>
      <c r="P45" s="42"/>
      <c r="Q45" s="42"/>
    </row>
    <row r="46" spans="1:18">
      <c r="A46"/>
      <c r="B46" s="44"/>
      <c r="C46"/>
      <c r="D46" s="43"/>
      <c r="E46" s="43"/>
      <c r="F46" s="43"/>
      <c r="G46" s="43"/>
      <c r="H46" s="43"/>
      <c r="I46" s="43"/>
      <c r="J46" s="38"/>
      <c r="K46" s="38"/>
      <c r="L46" s="38"/>
      <c r="M46" s="43"/>
      <c r="N46" s="43"/>
      <c r="O46" s="43"/>
      <c r="P46" s="43"/>
      <c r="Q46" s="39"/>
    </row>
    <row r="47" spans="1:18">
      <c r="A47"/>
      <c r="B47" s="44"/>
      <c r="C47"/>
      <c r="D47" s="43"/>
      <c r="E47" s="43"/>
      <c r="F47" s="43"/>
      <c r="G47" s="43"/>
      <c r="H47" s="43"/>
      <c r="I47" s="43"/>
      <c r="J47" s="38"/>
      <c r="K47" s="38"/>
      <c r="L47" s="38"/>
      <c r="M47" s="43"/>
      <c r="N47" s="39"/>
      <c r="O47" s="39"/>
      <c r="P47" s="39"/>
      <c r="Q47" s="45"/>
    </row>
    <row r="48" spans="1:18">
      <c r="A48"/>
      <c r="B48"/>
      <c r="C48"/>
      <c r="D48" s="43"/>
      <c r="E48" s="43"/>
      <c r="F48" s="43"/>
      <c r="G48" s="43"/>
      <c r="H48" s="43"/>
      <c r="I48" s="43"/>
      <c r="J48" s="38"/>
      <c r="K48" s="38"/>
      <c r="L48" s="38"/>
      <c r="M48" s="43"/>
      <c r="N48" s="39"/>
      <c r="O48" s="39"/>
      <c r="P48" s="39"/>
      <c r="Q48" s="45"/>
      <c r="R48" s="46"/>
    </row>
    <row r="49" spans="1:18">
      <c r="A49"/>
      <c r="B49"/>
      <c r="C49"/>
      <c r="D49" s="43"/>
      <c r="E49" s="43"/>
      <c r="F49" s="43"/>
      <c r="G49" s="43"/>
      <c r="H49" s="43"/>
      <c r="I49" s="43"/>
      <c r="J49" s="38"/>
      <c r="K49" s="38"/>
      <c r="L49" s="38"/>
      <c r="M49" s="43"/>
      <c r="N49" s="39"/>
      <c r="O49" s="39"/>
      <c r="P49" s="39"/>
      <c r="Q49" s="45"/>
      <c r="R49" s="46"/>
    </row>
    <row r="50" spans="1:18">
      <c r="A50"/>
      <c r="B50"/>
      <c r="C50"/>
      <c r="D50" s="43"/>
      <c r="E50" s="43"/>
      <c r="F50" s="43"/>
      <c r="G50" s="43"/>
      <c r="H50" s="43"/>
      <c r="I50" s="43"/>
      <c r="J50" s="38"/>
      <c r="K50" s="38"/>
      <c r="L50" s="38"/>
      <c r="M50" s="43"/>
      <c r="N50" s="39"/>
      <c r="O50" s="39"/>
      <c r="P50" s="39"/>
      <c r="Q50" s="39"/>
    </row>
    <row r="51" spans="1:18">
      <c r="A51"/>
      <c r="B51"/>
      <c r="C51"/>
      <c r="D51" s="43"/>
      <c r="E51" s="43"/>
      <c r="F51" s="43"/>
      <c r="G51" s="43"/>
      <c r="H51" s="43"/>
      <c r="I51" s="43"/>
      <c r="J51" s="38"/>
      <c r="K51" s="38"/>
      <c r="L51" s="38"/>
      <c r="M51" s="43"/>
      <c r="N51" s="39"/>
      <c r="O51" s="39"/>
      <c r="P51" s="39"/>
      <c r="Q51" s="39"/>
    </row>
    <row r="52" spans="1:18">
      <c r="A52"/>
      <c r="B52"/>
      <c r="C52"/>
      <c r="D52" s="43"/>
      <c r="E52" s="43"/>
      <c r="F52" s="43"/>
      <c r="G52" s="43"/>
      <c r="H52" s="43"/>
      <c r="I52" s="43"/>
      <c r="J52" s="38"/>
      <c r="K52" s="38"/>
      <c r="L52" s="38"/>
      <c r="M52" s="43"/>
      <c r="N52" s="39"/>
      <c r="O52" s="39"/>
      <c r="P52" s="39"/>
      <c r="Q52" s="46"/>
    </row>
    <row r="53" spans="1:18">
      <c r="A53"/>
      <c r="B53"/>
      <c r="C53"/>
      <c r="D53" s="43"/>
      <c r="E53" s="43"/>
      <c r="F53" s="43"/>
      <c r="G53" s="43"/>
      <c r="H53" s="43"/>
      <c r="I53" s="43"/>
      <c r="J53" s="38"/>
      <c r="K53" s="38"/>
      <c r="L53" s="38"/>
      <c r="M53" s="43"/>
      <c r="N53" s="39"/>
      <c r="O53" s="39"/>
      <c r="P53" s="39"/>
      <c r="Q53" s="39"/>
    </row>
    <row r="54" spans="1:18">
      <c r="A54"/>
      <c r="B54"/>
      <c r="C54"/>
      <c r="D54" s="43"/>
      <c r="E54" s="43"/>
      <c r="F54" s="43"/>
      <c r="G54" s="43"/>
      <c r="H54" s="43"/>
      <c r="I54" s="43"/>
      <c r="J54" s="38"/>
      <c r="K54" s="38"/>
      <c r="L54" s="38"/>
      <c r="M54" s="43"/>
      <c r="N54" s="46"/>
      <c r="O54" s="46"/>
      <c r="P54" s="39"/>
      <c r="Q54" s="39"/>
    </row>
    <row r="55" spans="1:18">
      <c r="A55"/>
      <c r="B55"/>
      <c r="C55"/>
      <c r="D55" s="43"/>
      <c r="E55" s="43"/>
      <c r="F55" s="43"/>
      <c r="G55" s="43"/>
      <c r="H55" s="43"/>
      <c r="I55" s="43"/>
      <c r="J55" s="38"/>
      <c r="K55" s="38"/>
      <c r="L55" s="38"/>
      <c r="M55" s="43"/>
      <c r="N55" s="46"/>
      <c r="O55" s="46"/>
      <c r="P55" s="39"/>
      <c r="Q55" s="39"/>
    </row>
    <row r="56" spans="1:18">
      <c r="A56"/>
      <c r="B56"/>
      <c r="C56"/>
      <c r="D56" s="43"/>
      <c r="E56" s="43"/>
      <c r="F56" s="43"/>
      <c r="G56" s="43"/>
      <c r="H56" s="43"/>
      <c r="I56" s="43"/>
      <c r="J56" s="38"/>
      <c r="K56" s="38"/>
      <c r="L56" s="38"/>
      <c r="M56" s="43"/>
      <c r="N56" s="39"/>
      <c r="O56" s="39"/>
      <c r="P56" s="39"/>
      <c r="Q56" s="39"/>
    </row>
    <row r="57" spans="1:18">
      <c r="A57"/>
      <c r="B57"/>
      <c r="C57"/>
      <c r="D57" s="43"/>
      <c r="E57" s="43"/>
      <c r="F57" s="43"/>
      <c r="G57" s="43"/>
      <c r="H57" s="43"/>
      <c r="I57" s="43"/>
      <c r="J57" s="38"/>
      <c r="K57" s="38"/>
      <c r="L57" s="38"/>
      <c r="M57" s="43"/>
      <c r="N57" s="39"/>
      <c r="O57" s="39"/>
      <c r="P57" s="39"/>
      <c r="Q57" s="39"/>
    </row>
    <row r="58" spans="1:18">
      <c r="A58"/>
      <c r="B58"/>
      <c r="C58"/>
      <c r="D58"/>
      <c r="E58"/>
      <c r="F58"/>
      <c r="G58"/>
      <c r="H58"/>
      <c r="I58"/>
      <c r="J58" s="18"/>
      <c r="K58" s="18"/>
      <c r="L58" s="18"/>
      <c r="M58"/>
    </row>
    <row r="59" spans="1:18">
      <c r="A59"/>
      <c r="B59"/>
      <c r="C59"/>
      <c r="D59"/>
      <c r="E59"/>
      <c r="F59"/>
      <c r="G59"/>
      <c r="H59"/>
      <c r="I59"/>
      <c r="J59" s="18"/>
      <c r="K59" s="18"/>
      <c r="L59" s="18"/>
      <c r="M59"/>
    </row>
    <row r="60" spans="1:18">
      <c r="A60"/>
      <c r="B60"/>
      <c r="C60"/>
      <c r="D60"/>
      <c r="E60"/>
      <c r="F60"/>
      <c r="G60"/>
      <c r="H60"/>
      <c r="I60"/>
      <c r="J60" s="18"/>
      <c r="K60" s="18"/>
      <c r="L60" s="18"/>
      <c r="M60"/>
    </row>
    <row r="61" spans="1:18">
      <c r="A61"/>
      <c r="B61"/>
      <c r="C61"/>
      <c r="D61"/>
      <c r="E61"/>
      <c r="F61"/>
      <c r="G61"/>
      <c r="H61"/>
      <c r="I61"/>
      <c r="J61" s="18"/>
      <c r="K61" s="18"/>
      <c r="L61" s="18"/>
      <c r="M61"/>
    </row>
    <row r="62" spans="1:18">
      <c r="A62"/>
      <c r="B62"/>
      <c r="C62"/>
      <c r="D62"/>
      <c r="E62"/>
      <c r="F62"/>
      <c r="G62"/>
      <c r="H62"/>
      <c r="I62"/>
      <c r="J62" s="18"/>
      <c r="K62" s="18"/>
      <c r="L62" s="18"/>
      <c r="M62"/>
    </row>
    <row r="63" spans="1:18">
      <c r="A63"/>
      <c r="B63"/>
      <c r="C63"/>
      <c r="D63"/>
      <c r="E63"/>
      <c r="F63"/>
      <c r="G63"/>
      <c r="H63"/>
      <c r="I63"/>
      <c r="J63" s="18"/>
      <c r="K63" s="18"/>
      <c r="L63" s="18"/>
      <c r="M63"/>
    </row>
    <row r="64" spans="1:18">
      <c r="A64"/>
      <c r="B64"/>
      <c r="C64"/>
      <c r="D64"/>
      <c r="E64"/>
      <c r="F64"/>
      <c r="G64"/>
      <c r="H64"/>
      <c r="I64"/>
      <c r="J64" s="18"/>
      <c r="K64" s="18"/>
      <c r="L64" s="18"/>
      <c r="M64"/>
    </row>
    <row r="65" spans="1:13">
      <c r="A65"/>
      <c r="B65"/>
      <c r="C65"/>
      <c r="D65"/>
      <c r="E65"/>
      <c r="F65"/>
      <c r="G65"/>
      <c r="H65"/>
      <c r="I65"/>
      <c r="J65" s="18"/>
      <c r="K65" s="18"/>
      <c r="L65" s="18"/>
      <c r="M65"/>
    </row>
    <row r="66" spans="1:13">
      <c r="A66"/>
      <c r="B66"/>
      <c r="C66"/>
      <c r="D66"/>
      <c r="E66"/>
      <c r="F66"/>
      <c r="G66"/>
      <c r="H66"/>
      <c r="I66"/>
      <c r="J66" s="18"/>
      <c r="K66" s="18"/>
      <c r="L66" s="18"/>
      <c r="M66"/>
    </row>
    <row r="67" spans="1:13">
      <c r="A67"/>
      <c r="B67"/>
      <c r="C67"/>
      <c r="D67"/>
      <c r="E67"/>
      <c r="F67"/>
      <c r="G67"/>
      <c r="H67"/>
      <c r="I67"/>
      <c r="J67" s="18"/>
      <c r="K67" s="18"/>
      <c r="L67" s="18"/>
      <c r="M67"/>
    </row>
    <row r="68" spans="1:13">
      <c r="A68"/>
      <c r="B68"/>
      <c r="C68"/>
      <c r="D68"/>
      <c r="E68"/>
      <c r="F68"/>
      <c r="G68"/>
      <c r="H68"/>
      <c r="I68"/>
      <c r="J68" s="18"/>
      <c r="K68" s="18"/>
      <c r="L68" s="18"/>
      <c r="M68"/>
    </row>
    <row r="69" spans="1:13">
      <c r="A69"/>
      <c r="B69"/>
      <c r="C69"/>
      <c r="D69"/>
      <c r="E69"/>
      <c r="F69"/>
      <c r="G69"/>
      <c r="H69"/>
      <c r="I69"/>
      <c r="J69" s="18"/>
      <c r="K69" s="18"/>
      <c r="L69" s="18"/>
      <c r="M69"/>
    </row>
    <row r="70" spans="1:13">
      <c r="A70"/>
      <c r="B70"/>
      <c r="C70"/>
      <c r="D70"/>
      <c r="E70"/>
      <c r="F70"/>
      <c r="G70"/>
      <c r="H70"/>
      <c r="I70"/>
      <c r="J70" s="18"/>
      <c r="K70" s="18"/>
      <c r="L70" s="18"/>
      <c r="M70"/>
    </row>
    <row r="71" spans="1:13">
      <c r="A71"/>
      <c r="B71"/>
      <c r="C71"/>
      <c r="D71"/>
      <c r="E71"/>
      <c r="F71"/>
      <c r="G71"/>
      <c r="H71"/>
      <c r="I71"/>
      <c r="J71" s="18"/>
      <c r="K71" s="18"/>
      <c r="L71" s="18"/>
      <c r="M71"/>
    </row>
    <row r="72" spans="1:13">
      <c r="A72"/>
      <c r="B72"/>
      <c r="C72"/>
      <c r="D72"/>
      <c r="E72"/>
      <c r="F72"/>
      <c r="G72"/>
      <c r="H72"/>
      <c r="I72"/>
      <c r="J72" s="18"/>
      <c r="K72" s="18"/>
      <c r="L72" s="18"/>
      <c r="M72"/>
    </row>
    <row r="73" spans="1:13">
      <c r="A73"/>
      <c r="B73"/>
      <c r="C73"/>
      <c r="D73"/>
      <c r="E73"/>
      <c r="F73"/>
      <c r="G73"/>
      <c r="H73"/>
      <c r="I73"/>
      <c r="J73" s="18"/>
      <c r="K73" s="18"/>
      <c r="L73" s="18"/>
      <c r="M73"/>
    </row>
    <row r="74" spans="1:13">
      <c r="A74"/>
      <c r="B74"/>
      <c r="C74"/>
      <c r="D74"/>
      <c r="E74"/>
      <c r="F74"/>
      <c r="G74"/>
      <c r="H74"/>
      <c r="I74"/>
      <c r="J74" s="18"/>
      <c r="K74" s="18"/>
      <c r="L74" s="18"/>
      <c r="M74"/>
    </row>
    <row r="75" spans="1:13">
      <c r="A75"/>
      <c r="B75"/>
      <c r="C75"/>
      <c r="D75"/>
      <c r="E75"/>
      <c r="F75"/>
      <c r="G75"/>
      <c r="H75"/>
      <c r="I75"/>
      <c r="J75" s="18"/>
      <c r="K75" s="18"/>
      <c r="L75" s="18"/>
      <c r="M75"/>
    </row>
    <row r="76" spans="1:13">
      <c r="A76"/>
      <c r="B76"/>
      <c r="C76"/>
      <c r="D76"/>
      <c r="E76"/>
      <c r="F76"/>
      <c r="G76"/>
      <c r="H76"/>
      <c r="I76"/>
      <c r="J76" s="18"/>
      <c r="K76" s="18"/>
      <c r="L76" s="18"/>
      <c r="M76"/>
    </row>
    <row r="77" spans="1:13">
      <c r="A77"/>
      <c r="B77"/>
      <c r="C77"/>
      <c r="D77"/>
      <c r="E77"/>
      <c r="F77"/>
      <c r="G77"/>
      <c r="H77"/>
      <c r="I77"/>
      <c r="J77" s="18"/>
      <c r="K77" s="18"/>
      <c r="L77" s="18"/>
      <c r="M77"/>
    </row>
    <row r="78" spans="1:13">
      <c r="A78"/>
      <c r="B78"/>
      <c r="C78"/>
      <c r="D78"/>
      <c r="E78"/>
      <c r="F78"/>
      <c r="G78"/>
      <c r="H78"/>
      <c r="I78"/>
      <c r="J78" s="18"/>
      <c r="K78" s="18"/>
      <c r="L78" s="18"/>
      <c r="M78"/>
    </row>
    <row r="79" spans="1:13">
      <c r="A79"/>
      <c r="B79"/>
      <c r="C79"/>
      <c r="D79"/>
      <c r="E79"/>
      <c r="F79"/>
      <c r="G79"/>
      <c r="H79"/>
      <c r="I79"/>
      <c r="J79" s="18"/>
      <c r="K79" s="18"/>
      <c r="L79" s="18"/>
      <c r="M79"/>
    </row>
    <row r="80" spans="1:13">
      <c r="A80"/>
      <c r="B80"/>
      <c r="C80"/>
      <c r="D80"/>
      <c r="E80"/>
      <c r="F80"/>
      <c r="G80"/>
      <c r="H80"/>
      <c r="I80"/>
      <c r="J80" s="18"/>
      <c r="K80" s="18"/>
      <c r="L80" s="18"/>
      <c r="M80"/>
    </row>
    <row r="81" spans="1:13">
      <c r="A81"/>
      <c r="B81"/>
      <c r="C81"/>
      <c r="D81"/>
      <c r="E81"/>
      <c r="F81"/>
      <c r="G81"/>
      <c r="H81"/>
      <c r="I81"/>
      <c r="J81" s="18"/>
      <c r="K81" s="18"/>
      <c r="L81" s="18"/>
      <c r="M81"/>
    </row>
    <row r="82" spans="1:13">
      <c r="A82"/>
      <c r="B82"/>
      <c r="C82"/>
      <c r="D82"/>
      <c r="E82"/>
      <c r="F82"/>
      <c r="G82"/>
      <c r="H82"/>
      <c r="I82"/>
      <c r="J82" s="18"/>
      <c r="K82" s="18"/>
      <c r="L82" s="18"/>
      <c r="M82"/>
    </row>
    <row r="83" spans="1:13">
      <c r="A83"/>
      <c r="B83"/>
      <c r="C83"/>
      <c r="D83"/>
      <c r="E83"/>
      <c r="F83"/>
      <c r="G83"/>
      <c r="H83"/>
      <c r="I83"/>
      <c r="J83" s="18"/>
      <c r="K83" s="18"/>
      <c r="L83" s="18"/>
      <c r="M83"/>
    </row>
    <row r="84" spans="1:13">
      <c r="A84"/>
      <c r="B84"/>
      <c r="C84"/>
      <c r="D84"/>
      <c r="E84"/>
      <c r="F84"/>
      <c r="G84"/>
      <c r="H84"/>
      <c r="I84"/>
      <c r="J84" s="18"/>
      <c r="K84" s="18"/>
      <c r="L84" s="18"/>
      <c r="M84"/>
    </row>
    <row r="85" spans="1:13">
      <c r="A85"/>
      <c r="B85"/>
      <c r="C85"/>
      <c r="D85"/>
      <c r="E85"/>
      <c r="F85"/>
      <c r="G85"/>
      <c r="H85"/>
      <c r="I85"/>
      <c r="J85" s="18"/>
      <c r="K85" s="18"/>
      <c r="L85" s="18"/>
      <c r="M85"/>
    </row>
    <row r="86" spans="1:13">
      <c r="A86"/>
      <c r="B86"/>
      <c r="C86"/>
      <c r="D86"/>
      <c r="E86"/>
      <c r="F86"/>
      <c r="G86"/>
      <c r="H86"/>
      <c r="I86"/>
      <c r="J86" s="18"/>
      <c r="K86" s="18"/>
      <c r="L86" s="18"/>
      <c r="M86"/>
    </row>
    <row r="87" spans="1:13">
      <c r="A87"/>
      <c r="B87"/>
      <c r="C87"/>
      <c r="D87"/>
      <c r="E87"/>
      <c r="F87"/>
      <c r="G87"/>
      <c r="H87"/>
      <c r="I87"/>
      <c r="J87" s="18"/>
      <c r="K87" s="18"/>
      <c r="L87" s="18"/>
      <c r="M87"/>
    </row>
    <row r="88" spans="1:13">
      <c r="A88"/>
      <c r="B88"/>
      <c r="C88"/>
      <c r="D88"/>
      <c r="E88"/>
      <c r="F88"/>
      <c r="G88"/>
      <c r="H88"/>
      <c r="I88"/>
      <c r="J88" s="18"/>
      <c r="K88" s="18"/>
      <c r="L88" s="18"/>
      <c r="M88"/>
    </row>
    <row r="89" spans="1:13">
      <c r="A89"/>
      <c r="B89"/>
      <c r="C89"/>
      <c r="D89"/>
      <c r="E89"/>
      <c r="F89"/>
      <c r="G89"/>
      <c r="H89"/>
      <c r="I89"/>
      <c r="J89" s="18"/>
      <c r="K89" s="18"/>
      <c r="L89" s="18"/>
      <c r="M89"/>
    </row>
    <row r="90" spans="1:13">
      <c r="A90"/>
      <c r="B90"/>
      <c r="C90"/>
      <c r="D90"/>
      <c r="E90"/>
      <c r="F90"/>
      <c r="G90"/>
      <c r="H90"/>
      <c r="I90"/>
      <c r="J90" s="18"/>
      <c r="K90" s="18"/>
      <c r="L90" s="18"/>
      <c r="M90"/>
    </row>
    <row r="91" spans="1:13">
      <c r="A91"/>
      <c r="B91"/>
      <c r="C91"/>
      <c r="D91"/>
      <c r="E91"/>
      <c r="F91"/>
      <c r="G91"/>
      <c r="H91"/>
      <c r="I91"/>
      <c r="J91" s="18"/>
      <c r="K91" s="18"/>
      <c r="L91" s="18"/>
      <c r="M91"/>
    </row>
    <row r="92" spans="1:13">
      <c r="A92"/>
      <c r="B92"/>
      <c r="C92"/>
      <c r="D92"/>
      <c r="E92"/>
      <c r="F92"/>
      <c r="G92"/>
      <c r="H92"/>
      <c r="I92"/>
      <c r="J92" s="18"/>
      <c r="K92" s="18"/>
      <c r="L92" s="18"/>
      <c r="M92"/>
    </row>
    <row r="93" spans="1:13">
      <c r="A93"/>
      <c r="B93"/>
      <c r="C93"/>
      <c r="D93"/>
      <c r="E93"/>
      <c r="F93"/>
      <c r="G93"/>
      <c r="H93"/>
      <c r="I93"/>
      <c r="J93" s="18"/>
      <c r="K93" s="18"/>
      <c r="L93" s="18"/>
      <c r="M93"/>
    </row>
    <row r="94" spans="1:13">
      <c r="A94"/>
      <c r="B94"/>
      <c r="C94"/>
      <c r="D94"/>
      <c r="E94"/>
      <c r="F94"/>
      <c r="G94"/>
      <c r="H94"/>
      <c r="I94"/>
      <c r="J94" s="18"/>
      <c r="K94" s="18"/>
      <c r="L94" s="18"/>
      <c r="M94"/>
    </row>
    <row r="95" spans="1:13">
      <c r="A95"/>
      <c r="B95"/>
      <c r="C95"/>
      <c r="D95"/>
      <c r="E95"/>
      <c r="F95"/>
      <c r="G95"/>
      <c r="H95"/>
      <c r="I95"/>
      <c r="J95" s="18"/>
      <c r="K95" s="18"/>
      <c r="L95" s="18"/>
      <c r="M95"/>
    </row>
    <row r="96" spans="1:13">
      <c r="A96"/>
      <c r="B96"/>
      <c r="C96"/>
      <c r="D96"/>
      <c r="E96"/>
      <c r="F96"/>
      <c r="G96"/>
      <c r="H96"/>
      <c r="I96"/>
      <c r="J96" s="18"/>
      <c r="K96" s="18"/>
      <c r="L96" s="18"/>
      <c r="M96"/>
    </row>
    <row r="97" spans="1:13">
      <c r="A97"/>
      <c r="B97"/>
      <c r="C97"/>
      <c r="D97"/>
      <c r="E97"/>
      <c r="F97"/>
      <c r="G97"/>
      <c r="H97"/>
      <c r="I97"/>
      <c r="J97" s="18"/>
      <c r="K97" s="18"/>
      <c r="L97" s="18"/>
      <c r="M97"/>
    </row>
  </sheetData>
  <mergeCells count="6">
    <mergeCell ref="D10:H10"/>
    <mergeCell ref="A1:P1"/>
    <mergeCell ref="A2:P2"/>
    <mergeCell ref="A3:P3"/>
    <mergeCell ref="A4:P4"/>
    <mergeCell ref="A5:P5"/>
  </mergeCells>
  <printOptions horizontalCentered="1"/>
  <pageMargins left="0.5" right="0.5" top="0.66" bottom="0.5" header="0.5" footer="0.5"/>
  <pageSetup scale="70" orientation="landscape" verticalDpi="300" r:id="rId1"/>
  <headerFooter alignWithMargins="0">
    <oddHeader>&amp;R&amp;10CASE NO. 2015-00343
FR_16(8)(i)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view="pageBreakPreview" zoomScale="80" zoomScaleNormal="80" zoomScaleSheetLayoutView="80" zoomScalePageLayoutView="70" workbookViewId="0">
      <selection activeCell="D23" sqref="D23"/>
    </sheetView>
  </sheetViews>
  <sheetFormatPr defaultColWidth="7.109375" defaultRowHeight="15"/>
  <cols>
    <col min="1" max="1" width="4.44140625" style="48" customWidth="1"/>
    <col min="2" max="2" width="0" style="48" hidden="1" customWidth="1"/>
    <col min="3" max="3" width="12.33203125" style="48" customWidth="1"/>
    <col min="4" max="4" width="7.109375" style="48"/>
    <col min="5" max="5" width="4.44140625" style="48" customWidth="1"/>
    <col min="6" max="6" width="1.44140625" style="48" customWidth="1"/>
    <col min="7" max="8" width="13.44140625" style="48" customWidth="1"/>
    <col min="9" max="9" width="13.33203125" style="48" bestFit="1" customWidth="1"/>
    <col min="10" max="11" width="14.21875" style="48" customWidth="1"/>
    <col min="12" max="12" width="1.44140625" style="48" customWidth="1"/>
    <col min="13" max="13" width="13.88671875" style="49" customWidth="1"/>
    <col min="14" max="14" width="1.44140625" style="49" customWidth="1"/>
    <col min="15" max="15" width="13.109375" style="49" bestFit="1" customWidth="1"/>
    <col min="16" max="16" width="1.44140625" style="49" customWidth="1"/>
    <col min="17" max="17" width="13.44140625" style="48" customWidth="1"/>
    <col min="18" max="18" width="13.5546875" style="48" customWidth="1"/>
    <col min="19" max="19" width="13.88671875" style="48" customWidth="1"/>
    <col min="20" max="20" width="6" style="48" customWidth="1"/>
    <col min="21" max="22" width="11.44140625" style="48" bestFit="1" customWidth="1"/>
    <col min="23" max="16384" width="7.109375" style="48"/>
  </cols>
  <sheetData>
    <row r="1" spans="1:21">
      <c r="A1" s="90" t="s">
        <v>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47"/>
    </row>
    <row r="2" spans="1:21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47"/>
    </row>
    <row r="3" spans="1:21">
      <c r="A3" s="90" t="s">
        <v>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47"/>
    </row>
    <row r="4" spans="1:21">
      <c r="A4" s="90" t="s">
        <v>84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47"/>
    </row>
    <row r="5" spans="1:21">
      <c r="A5" s="90" t="s">
        <v>85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47"/>
    </row>
    <row r="6" spans="1:21">
      <c r="Q6" s="1"/>
      <c r="T6" s="50"/>
      <c r="U6" s="50"/>
    </row>
    <row r="7" spans="1:21">
      <c r="A7" s="51" t="s">
        <v>1</v>
      </c>
      <c r="Q7" s="1"/>
      <c r="R7" s="1" t="s">
        <v>43</v>
      </c>
      <c r="T7" s="50"/>
      <c r="U7" s="50"/>
    </row>
    <row r="8" spans="1:21">
      <c r="A8" s="51" t="s">
        <v>44</v>
      </c>
      <c r="Q8" s="51"/>
      <c r="R8" s="51" t="s">
        <v>4</v>
      </c>
      <c r="T8" s="50"/>
      <c r="U8" s="50"/>
    </row>
    <row r="9" spans="1:21">
      <c r="A9" s="52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54"/>
      <c r="O9" s="54"/>
      <c r="P9" s="54"/>
      <c r="Q9" s="52"/>
      <c r="R9" s="52" t="s">
        <v>45</v>
      </c>
      <c r="S9" s="50"/>
      <c r="T9" s="50"/>
      <c r="U9" s="50"/>
    </row>
    <row r="10" spans="1:21">
      <c r="M10" s="55" t="s">
        <v>46</v>
      </c>
      <c r="O10" s="55" t="s">
        <v>47</v>
      </c>
      <c r="P10" s="55"/>
      <c r="T10" s="50"/>
      <c r="U10" s="50"/>
    </row>
    <row r="11" spans="1:21">
      <c r="A11" s="51" t="s">
        <v>48</v>
      </c>
      <c r="E11" s="49"/>
      <c r="F11" s="49"/>
      <c r="G11" s="91" t="s">
        <v>6</v>
      </c>
      <c r="H11" s="91"/>
      <c r="I11" s="91"/>
      <c r="J11" s="91"/>
      <c r="K11" s="91"/>
      <c r="L11" s="49"/>
      <c r="M11" s="55" t="s">
        <v>49</v>
      </c>
      <c r="O11" s="55" t="s">
        <v>49</v>
      </c>
      <c r="P11" s="55"/>
      <c r="Q11" s="91" t="s">
        <v>50</v>
      </c>
      <c r="R11" s="91"/>
      <c r="S11" s="91"/>
      <c r="T11" s="50"/>
      <c r="U11" s="50"/>
    </row>
    <row r="12" spans="1:21">
      <c r="A12" s="52" t="s">
        <v>51</v>
      </c>
      <c r="B12" s="53"/>
      <c r="C12" s="56" t="s">
        <v>52</v>
      </c>
      <c r="D12" s="53"/>
      <c r="E12" s="54"/>
      <c r="F12" s="54"/>
      <c r="G12" s="57" t="str">
        <f>I.1!D13</f>
        <v>2010</v>
      </c>
      <c r="H12" s="57" t="str">
        <f>I.1!E13</f>
        <v>2011</v>
      </c>
      <c r="I12" s="57" t="str">
        <f>I.1!F13</f>
        <v>2012</v>
      </c>
      <c r="J12" s="57" t="str">
        <f>I.1!G13</f>
        <v>2013</v>
      </c>
      <c r="K12" s="57" t="str">
        <f>I.1!H13</f>
        <v>2014</v>
      </c>
      <c r="L12" s="58"/>
      <c r="M12" s="25">
        <f>I.1!J13</f>
        <v>42429</v>
      </c>
      <c r="N12" s="26"/>
      <c r="O12" s="25">
        <f>I.1!L13</f>
        <v>42886</v>
      </c>
      <c r="P12" s="59"/>
      <c r="Q12" s="57">
        <f>I.1!N13</f>
        <v>2017</v>
      </c>
      <c r="R12" s="57" t="str">
        <f>I.1!O13</f>
        <v>2018</v>
      </c>
      <c r="S12" s="57" t="str">
        <f>I.1!P13</f>
        <v>2019</v>
      </c>
      <c r="T12" s="50"/>
      <c r="U12" s="50"/>
    </row>
    <row r="13" spans="1:21">
      <c r="G13" s="60"/>
      <c r="H13" s="60"/>
      <c r="I13" s="60"/>
      <c r="J13" s="60"/>
      <c r="K13" s="60"/>
      <c r="M13" s="55"/>
      <c r="O13" s="55"/>
      <c r="P13" s="55"/>
      <c r="Q13" s="60"/>
      <c r="R13" s="60"/>
      <c r="S13" s="60"/>
      <c r="T13" s="50"/>
      <c r="U13" s="50"/>
    </row>
    <row r="14" spans="1:21">
      <c r="T14" s="50"/>
      <c r="U14" s="50"/>
    </row>
    <row r="15" spans="1:21">
      <c r="A15" s="60" t="s">
        <v>53</v>
      </c>
      <c r="C15" s="51" t="s">
        <v>54</v>
      </c>
      <c r="M15" s="49" t="s">
        <v>55</v>
      </c>
      <c r="T15" s="50"/>
      <c r="U15" s="50"/>
    </row>
    <row r="16" spans="1:21">
      <c r="A16" s="60" t="s">
        <v>56</v>
      </c>
      <c r="C16" s="51" t="s">
        <v>57</v>
      </c>
      <c r="G16" s="61">
        <v>93088348.690000013</v>
      </c>
      <c r="H16" s="61">
        <v>88493240.719999999</v>
      </c>
      <c r="I16" s="61">
        <v>78630274.98999998</v>
      </c>
      <c r="J16" s="61">
        <v>96055210.370000005</v>
      </c>
      <c r="K16" s="61">
        <v>115327134.43999998</v>
      </c>
      <c r="L16" s="49"/>
      <c r="M16" s="61">
        <v>91419831.03906399</v>
      </c>
      <c r="O16" s="61">
        <v>95823029.825353429</v>
      </c>
      <c r="Q16" s="61">
        <v>96045488.529456005</v>
      </c>
      <c r="R16" s="61">
        <v>97861094.092501938</v>
      </c>
      <c r="S16" s="61">
        <v>99046032.478723392</v>
      </c>
      <c r="T16" s="62"/>
      <c r="U16" s="50"/>
    </row>
    <row r="17" spans="1:23">
      <c r="A17" s="60" t="s">
        <v>58</v>
      </c>
      <c r="C17" s="51" t="s">
        <v>59</v>
      </c>
      <c r="D17" s="60"/>
      <c r="G17" s="63">
        <v>38332859.919999994</v>
      </c>
      <c r="H17" s="63">
        <v>35988736.229999997</v>
      </c>
      <c r="I17" s="63">
        <v>31478562.100000001</v>
      </c>
      <c r="J17" s="63">
        <v>39938783.520000003</v>
      </c>
      <c r="K17" s="63">
        <v>49294803.939999998</v>
      </c>
      <c r="L17" s="49"/>
      <c r="M17" s="63">
        <v>37978420.38430135</v>
      </c>
      <c r="O17" s="63">
        <v>39862445.220677249</v>
      </c>
      <c r="Q17" s="61">
        <v>40019024.728671424</v>
      </c>
      <c r="R17" s="61">
        <v>40771832.974779055</v>
      </c>
      <c r="S17" s="61">
        <v>41230020.749995179</v>
      </c>
      <c r="T17" s="62"/>
      <c r="U17" s="50"/>
    </row>
    <row r="18" spans="1:23">
      <c r="A18" s="60" t="s">
        <v>60</v>
      </c>
      <c r="C18" s="51" t="s">
        <v>61</v>
      </c>
      <c r="D18" s="60"/>
      <c r="G18" s="63">
        <v>4589557.51</v>
      </c>
      <c r="H18" s="63">
        <v>4854620.18</v>
      </c>
      <c r="I18" s="63">
        <v>4926384.9400000004</v>
      </c>
      <c r="J18" s="63">
        <v>4796885.17</v>
      </c>
      <c r="K18" s="63">
        <v>5845776.3600000003</v>
      </c>
      <c r="L18" s="49"/>
      <c r="M18" s="63">
        <v>5336528.4362137234</v>
      </c>
      <c r="O18" s="63">
        <v>4880527.2397751613</v>
      </c>
      <c r="Q18" s="61">
        <v>4918707.7756084725</v>
      </c>
      <c r="R18" s="61">
        <v>5051038.1504665781</v>
      </c>
      <c r="S18" s="61">
        <v>5134408.3128598938</v>
      </c>
      <c r="T18" s="62"/>
      <c r="U18" s="50"/>
    </row>
    <row r="19" spans="1:23">
      <c r="A19" s="60" t="s">
        <v>62</v>
      </c>
      <c r="C19" s="51" t="s">
        <v>63</v>
      </c>
      <c r="D19" s="60"/>
      <c r="G19" s="63">
        <v>8555407.7000000011</v>
      </c>
      <c r="H19" s="63">
        <v>7582166.5899999999</v>
      </c>
      <c r="I19" s="63">
        <v>6653818.7400000002</v>
      </c>
      <c r="J19" s="63">
        <v>8073794.1099999994</v>
      </c>
      <c r="K19" s="63">
        <v>9679607.4199999999</v>
      </c>
      <c r="L19" s="49"/>
      <c r="M19" s="63">
        <v>6924295.4996820828</v>
      </c>
      <c r="O19" s="63">
        <v>7189609.0439688396</v>
      </c>
      <c r="Q19" s="61">
        <v>7218476.5913453251</v>
      </c>
      <c r="R19" s="61">
        <v>7379929.5372670051</v>
      </c>
      <c r="S19" s="61">
        <v>7477314.0189663647</v>
      </c>
      <c r="T19" s="62"/>
      <c r="U19" s="34"/>
      <c r="V19" s="35"/>
    </row>
    <row r="20" spans="1:23">
      <c r="A20" s="60" t="s">
        <v>64</v>
      </c>
      <c r="C20" s="51" t="s">
        <v>65</v>
      </c>
      <c r="G20" s="64"/>
      <c r="H20" s="64"/>
      <c r="I20" s="64"/>
      <c r="J20" s="64"/>
      <c r="K20" s="64"/>
      <c r="L20" s="49"/>
      <c r="M20" s="64"/>
      <c r="N20" s="54"/>
      <c r="O20" s="65"/>
      <c r="Q20" s="65"/>
      <c r="R20" s="65"/>
      <c r="S20" s="65"/>
      <c r="T20" s="66"/>
      <c r="U20" s="34"/>
      <c r="V20" s="35"/>
    </row>
    <row r="21" spans="1:23">
      <c r="G21" s="63"/>
      <c r="H21" s="63"/>
      <c r="I21" s="63"/>
      <c r="J21" s="63"/>
      <c r="K21" s="63"/>
      <c r="L21" s="49"/>
      <c r="M21" s="63"/>
      <c r="O21" s="63"/>
      <c r="Q21" s="63"/>
      <c r="R21" s="63"/>
      <c r="S21" s="63"/>
      <c r="T21" s="66"/>
      <c r="U21" s="35"/>
      <c r="V21" s="35"/>
    </row>
    <row r="22" spans="1:23">
      <c r="A22" s="60" t="s">
        <v>66</v>
      </c>
      <c r="C22" s="51" t="s">
        <v>67</v>
      </c>
      <c r="G22" s="61">
        <f>SUM(G16:G20)</f>
        <v>144566173.81999999</v>
      </c>
      <c r="H22" s="61">
        <f>SUM(H16:H20)</f>
        <v>136918763.72</v>
      </c>
      <c r="I22" s="61">
        <f>SUM(I16:I20)</f>
        <v>121689040.76999997</v>
      </c>
      <c r="J22" s="61">
        <f>SUM(J16:J20)</f>
        <v>148864673.17000002</v>
      </c>
      <c r="K22" s="61">
        <f>SUM(K16:K20)</f>
        <v>180147322.16</v>
      </c>
      <c r="L22" s="49"/>
      <c r="M22" s="61">
        <f>SUM(M16:M20)</f>
        <v>141659075.35926113</v>
      </c>
      <c r="N22" s="67"/>
      <c r="O22" s="61">
        <f>SUM(O16:O20)</f>
        <v>147755611.32977465</v>
      </c>
      <c r="Q22" s="61">
        <f>SUM(Q16:Q20)</f>
        <v>148201697.62508124</v>
      </c>
      <c r="R22" s="61">
        <f>SUM(R16:R20)</f>
        <v>151063894.7550146</v>
      </c>
      <c r="S22" s="61">
        <f>SUM(S16:S20)</f>
        <v>152887775.56054485</v>
      </c>
      <c r="T22" s="66"/>
      <c r="U22" s="34"/>
      <c r="V22" s="34"/>
    </row>
    <row r="23" spans="1:23">
      <c r="G23" s="63"/>
      <c r="H23" s="63"/>
      <c r="I23" s="63"/>
      <c r="J23" s="63"/>
      <c r="K23" s="63"/>
      <c r="L23" s="49"/>
      <c r="M23" s="63"/>
      <c r="O23" s="63"/>
      <c r="Q23" s="63"/>
      <c r="R23" s="63"/>
      <c r="S23" s="63"/>
      <c r="T23" s="66"/>
      <c r="U23" s="35"/>
      <c r="V23" s="35"/>
      <c r="W23" s="35"/>
    </row>
    <row r="24" spans="1:23">
      <c r="A24" s="60">
        <v>8</v>
      </c>
      <c r="C24" s="51" t="s">
        <v>68</v>
      </c>
      <c r="G24" s="63"/>
      <c r="H24" s="63"/>
      <c r="I24" s="63"/>
      <c r="J24" s="63"/>
      <c r="K24" s="63"/>
      <c r="L24" s="49"/>
      <c r="M24" s="63"/>
      <c r="O24" s="63"/>
      <c r="Q24" s="63"/>
      <c r="R24" s="63"/>
      <c r="S24" s="63"/>
      <c r="T24" s="66"/>
      <c r="U24" s="34"/>
      <c r="V24" s="35"/>
    </row>
    <row r="25" spans="1:23">
      <c r="A25" s="60" t="s">
        <v>69</v>
      </c>
      <c r="C25" s="51" t="s">
        <v>57</v>
      </c>
      <c r="D25" s="60" t="s">
        <v>55</v>
      </c>
      <c r="G25" s="68">
        <v>154483</v>
      </c>
      <c r="H25" s="68">
        <v>154947</v>
      </c>
      <c r="I25" s="68">
        <v>156159</v>
      </c>
      <c r="J25" s="68">
        <v>157010</v>
      </c>
      <c r="K25" s="68">
        <v>157922</v>
      </c>
      <c r="L25" s="49"/>
      <c r="M25" s="68">
        <v>155669.75</v>
      </c>
      <c r="N25" s="69"/>
      <c r="O25" s="68">
        <v>156169.75</v>
      </c>
      <c r="Q25" s="68">
        <v>156303.08333333334</v>
      </c>
      <c r="R25" s="68">
        <v>156703.08333333334</v>
      </c>
      <c r="S25" s="68">
        <v>157103.08333333334</v>
      </c>
      <c r="T25" s="62"/>
      <c r="U25" s="50"/>
    </row>
    <row r="26" spans="1:23">
      <c r="A26" s="60" t="s">
        <v>70</v>
      </c>
      <c r="C26" s="51" t="s">
        <v>59</v>
      </c>
      <c r="D26" s="60"/>
      <c r="G26" s="68">
        <v>17580</v>
      </c>
      <c r="H26" s="68">
        <v>17591</v>
      </c>
      <c r="I26" s="68">
        <v>17710</v>
      </c>
      <c r="J26" s="68">
        <v>17473</v>
      </c>
      <c r="K26" s="68">
        <v>17699</v>
      </c>
      <c r="L26" s="49"/>
      <c r="M26" s="68">
        <v>17323.916666666668</v>
      </c>
      <c r="O26" s="68">
        <v>17323.916666666668</v>
      </c>
      <c r="Q26" s="68">
        <v>17323.916666666664</v>
      </c>
      <c r="R26" s="68">
        <v>17323.916666666664</v>
      </c>
      <c r="S26" s="68">
        <v>17323.916666666664</v>
      </c>
      <c r="T26" s="62"/>
      <c r="U26" s="50"/>
    </row>
    <row r="27" spans="1:23">
      <c r="A27" s="60">
        <v>11</v>
      </c>
      <c r="C27" s="51" t="s">
        <v>61</v>
      </c>
      <c r="D27" s="60"/>
      <c r="G27" s="68">
        <v>193</v>
      </c>
      <c r="H27" s="68">
        <v>208</v>
      </c>
      <c r="I27" s="68">
        <v>201</v>
      </c>
      <c r="J27" s="68">
        <v>198</v>
      </c>
      <c r="K27" s="68">
        <v>209</v>
      </c>
      <c r="L27" s="49"/>
      <c r="M27" s="68">
        <v>206</v>
      </c>
      <c r="O27" s="68">
        <v>206</v>
      </c>
      <c r="Q27" s="68">
        <v>206</v>
      </c>
      <c r="R27" s="68">
        <v>206</v>
      </c>
      <c r="S27" s="68">
        <v>206</v>
      </c>
      <c r="T27" s="62"/>
      <c r="U27" s="50"/>
    </row>
    <row r="28" spans="1:23">
      <c r="A28" s="60">
        <v>12</v>
      </c>
      <c r="C28" s="51" t="s">
        <v>63</v>
      </c>
      <c r="D28" s="60"/>
      <c r="G28" s="68">
        <v>1574</v>
      </c>
      <c r="H28" s="68">
        <v>1579</v>
      </c>
      <c r="I28" s="68">
        <v>1596</v>
      </c>
      <c r="J28" s="68">
        <v>1564</v>
      </c>
      <c r="K28" s="68">
        <v>1559</v>
      </c>
      <c r="L28" s="49"/>
      <c r="M28" s="68">
        <v>1553.9166666666667</v>
      </c>
      <c r="O28" s="68">
        <v>1553.9166666666667</v>
      </c>
      <c r="Q28" s="68">
        <v>1553.9166666666667</v>
      </c>
      <c r="R28" s="68">
        <v>1553.9166666666667</v>
      </c>
      <c r="S28" s="68">
        <v>1553.9166666666667</v>
      </c>
      <c r="T28" s="62"/>
      <c r="U28" s="50"/>
    </row>
    <row r="29" spans="1:23">
      <c r="A29" s="70" t="s">
        <v>55</v>
      </c>
      <c r="G29" s="63"/>
      <c r="H29" s="63"/>
      <c r="I29" s="63"/>
      <c r="J29" s="63"/>
      <c r="K29" s="63"/>
      <c r="L29" s="49"/>
      <c r="M29" s="63"/>
      <c r="O29" s="63"/>
      <c r="Q29" s="63"/>
      <c r="R29" s="63"/>
      <c r="S29" s="63"/>
      <c r="T29" s="71"/>
    </row>
    <row r="30" spans="1:23">
      <c r="A30" s="70">
        <v>13</v>
      </c>
      <c r="C30" s="51" t="s">
        <v>71</v>
      </c>
      <c r="D30" s="60"/>
      <c r="G30" s="68">
        <f>SUM(G25:G29)</f>
        <v>173830</v>
      </c>
      <c r="H30" s="68">
        <f>SUM(H25:H29)</f>
        <v>174325</v>
      </c>
      <c r="I30" s="68">
        <f>SUM(I25:I29)</f>
        <v>175666</v>
      </c>
      <c r="J30" s="68">
        <f>SUM(J25:J29)</f>
        <v>176245</v>
      </c>
      <c r="K30" s="68">
        <f>SUM(K25:K29)</f>
        <v>177389</v>
      </c>
      <c r="L30" s="49"/>
      <c r="M30" s="68">
        <f>SUM(M25:M29)</f>
        <v>174753.58333333331</v>
      </c>
      <c r="N30" s="69"/>
      <c r="O30" s="68">
        <f>SUM(O25:O29)</f>
        <v>175253.58333333331</v>
      </c>
      <c r="Q30" s="68">
        <f>SUM(Q25:Q29)</f>
        <v>175386.91666666666</v>
      </c>
      <c r="R30" s="68">
        <f>SUM(R25:R29)</f>
        <v>175786.91666666666</v>
      </c>
      <c r="S30" s="68">
        <f>SUM(S25:S29)</f>
        <v>176186.91666666666</v>
      </c>
      <c r="T30" s="71"/>
    </row>
    <row r="31" spans="1:23">
      <c r="G31" s="63"/>
      <c r="H31" s="63"/>
      <c r="I31" s="63"/>
      <c r="J31" s="63"/>
      <c r="K31" s="63"/>
      <c r="L31" s="49"/>
      <c r="M31" s="63"/>
      <c r="O31" s="63"/>
      <c r="P31" s="63"/>
      <c r="Q31" s="63"/>
      <c r="R31" s="63"/>
      <c r="S31" s="63"/>
      <c r="T31" s="71"/>
    </row>
    <row r="32" spans="1:23">
      <c r="A32" s="60">
        <v>14</v>
      </c>
      <c r="C32" s="51" t="s">
        <v>72</v>
      </c>
      <c r="G32" s="63"/>
      <c r="H32" s="63"/>
      <c r="I32" s="63"/>
      <c r="J32" s="63"/>
      <c r="K32" s="63"/>
      <c r="L32" s="49"/>
      <c r="M32" s="63"/>
      <c r="O32" s="63"/>
      <c r="P32" s="63"/>
      <c r="Q32" s="63"/>
      <c r="R32" s="63"/>
      <c r="S32" s="63"/>
      <c r="T32" s="71"/>
    </row>
    <row r="33" spans="1:20">
      <c r="A33" s="60">
        <v>15</v>
      </c>
      <c r="C33" s="51" t="s">
        <v>57</v>
      </c>
      <c r="G33" s="61">
        <f t="shared" ref="G33:K36" si="0">(G16/G25)</f>
        <v>602.5798870425873</v>
      </c>
      <c r="H33" s="61">
        <f t="shared" si="0"/>
        <v>571.11941967253313</v>
      </c>
      <c r="I33" s="61">
        <f t="shared" si="0"/>
        <v>503.52701406899365</v>
      </c>
      <c r="J33" s="61">
        <f t="shared" si="0"/>
        <v>611.77765983058407</v>
      </c>
      <c r="K33" s="61">
        <f t="shared" si="0"/>
        <v>730.27908993047186</v>
      </c>
      <c r="L33" s="67"/>
      <c r="M33" s="61">
        <f>(M16/M25)</f>
        <v>587.26779633849219</v>
      </c>
      <c r="N33" s="67"/>
      <c r="O33" s="61">
        <f>(O16/O25)</f>
        <v>613.58252686806134</v>
      </c>
      <c r="P33" s="61"/>
      <c r="Q33" s="61">
        <f t="shared" ref="Q33:S36" si="1">(Q16/Q25)</f>
        <v>614.48236644589122</v>
      </c>
      <c r="R33" s="61">
        <f t="shared" si="1"/>
        <v>624.50011838206922</v>
      </c>
      <c r="S33" s="61">
        <f t="shared" si="1"/>
        <v>630.4525053055296</v>
      </c>
      <c r="T33" s="71"/>
    </row>
    <row r="34" spans="1:20">
      <c r="A34" s="60">
        <v>16</v>
      </c>
      <c r="C34" s="51" t="s">
        <v>59</v>
      </c>
      <c r="G34" s="63">
        <f t="shared" si="0"/>
        <v>2180.4812241183158</v>
      </c>
      <c r="H34" s="63">
        <f t="shared" si="0"/>
        <v>2045.860737308851</v>
      </c>
      <c r="I34" s="63">
        <f t="shared" si="0"/>
        <v>1777.4456295878035</v>
      </c>
      <c r="J34" s="63">
        <f t="shared" si="0"/>
        <v>2285.7427757110972</v>
      </c>
      <c r="K34" s="63">
        <f t="shared" si="0"/>
        <v>2785.1745262444206</v>
      </c>
      <c r="L34" s="49"/>
      <c r="M34" s="63">
        <f>(M17/M26)</f>
        <v>2192.2536984593366</v>
      </c>
      <c r="O34" s="63">
        <f>(O17/O26)</f>
        <v>2301.0065210817752</v>
      </c>
      <c r="P34" s="63"/>
      <c r="Q34" s="63">
        <f t="shared" si="1"/>
        <v>2310.0448644891558</v>
      </c>
      <c r="R34" s="63">
        <f t="shared" si="1"/>
        <v>2353.4997171412774</v>
      </c>
      <c r="S34" s="63">
        <f t="shared" si="1"/>
        <v>2379.9479957858944</v>
      </c>
      <c r="T34" s="71"/>
    </row>
    <row r="35" spans="1:20">
      <c r="A35" s="60">
        <v>17</v>
      </c>
      <c r="C35" s="51" t="s">
        <v>61</v>
      </c>
      <c r="G35" s="63">
        <f t="shared" si="0"/>
        <v>23780.0907253886</v>
      </c>
      <c r="H35" s="63">
        <f t="shared" si="0"/>
        <v>23339.520096153843</v>
      </c>
      <c r="I35" s="63">
        <f t="shared" si="0"/>
        <v>24509.377810945276</v>
      </c>
      <c r="J35" s="63">
        <f t="shared" si="0"/>
        <v>24226.692777777778</v>
      </c>
      <c r="K35" s="63">
        <f t="shared" si="0"/>
        <v>27970.221818181821</v>
      </c>
      <c r="L35" s="49"/>
      <c r="M35" s="63">
        <f>(M18/M27)</f>
        <v>25905.477845697686</v>
      </c>
      <c r="O35" s="63">
        <f>(O18/O27)</f>
        <v>23691.879804733791</v>
      </c>
      <c r="P35" s="63"/>
      <c r="Q35" s="63">
        <f t="shared" si="1"/>
        <v>23877.222211691613</v>
      </c>
      <c r="R35" s="63">
        <f t="shared" si="1"/>
        <v>24519.602672167854</v>
      </c>
      <c r="S35" s="63">
        <f t="shared" si="1"/>
        <v>24924.312198348998</v>
      </c>
      <c r="T35" s="71"/>
    </row>
    <row r="36" spans="1:20">
      <c r="A36" s="60">
        <v>18</v>
      </c>
      <c r="C36" s="51" t="s">
        <v>63</v>
      </c>
      <c r="G36" s="63">
        <f t="shared" si="0"/>
        <v>5435.4559720457437</v>
      </c>
      <c r="H36" s="63">
        <f t="shared" si="0"/>
        <v>4801.8787777074094</v>
      </c>
      <c r="I36" s="63">
        <f t="shared" si="0"/>
        <v>4169.0593609022562</v>
      </c>
      <c r="J36" s="63">
        <f t="shared" si="0"/>
        <v>5162.2724488491049</v>
      </c>
      <c r="K36" s="63">
        <f t="shared" si="0"/>
        <v>6208.8565875561253</v>
      </c>
      <c r="L36" s="49"/>
      <c r="M36" s="63">
        <f>(M19/M28)</f>
        <v>4456.0275645511338</v>
      </c>
      <c r="O36" s="63">
        <f>(O19/O28)</f>
        <v>4626.7661568952681</v>
      </c>
      <c r="P36" s="63"/>
      <c r="Q36" s="63">
        <f t="shared" si="1"/>
        <v>4645.34343841604</v>
      </c>
      <c r="R36" s="63">
        <f t="shared" si="1"/>
        <v>4749.2440846894433</v>
      </c>
      <c r="S36" s="63">
        <f t="shared" si="1"/>
        <v>4811.9144220301587</v>
      </c>
      <c r="T36" s="71"/>
    </row>
    <row r="37" spans="1:20">
      <c r="H37" s="71"/>
      <c r="I37" s="71"/>
      <c r="J37" s="71"/>
      <c r="K37" s="71"/>
      <c r="M37" s="63"/>
    </row>
    <row r="38" spans="1:20">
      <c r="A38" s="51"/>
      <c r="C38" s="51" t="s">
        <v>73</v>
      </c>
      <c r="G38" s="71"/>
      <c r="H38" s="71"/>
      <c r="I38" s="71"/>
      <c r="J38" s="71"/>
      <c r="K38" s="71"/>
      <c r="M38" s="63"/>
      <c r="O38" s="63"/>
      <c r="P38" s="63"/>
      <c r="Q38" s="71"/>
      <c r="R38" s="71"/>
      <c r="S38" s="71"/>
      <c r="T38" s="71"/>
    </row>
    <row r="39" spans="1:20">
      <c r="C39" s="51"/>
      <c r="G39" s="71"/>
      <c r="H39" s="71"/>
      <c r="I39" s="71"/>
      <c r="J39" s="71"/>
      <c r="K39" s="71"/>
      <c r="M39" s="63"/>
      <c r="O39" s="63"/>
      <c r="P39" s="63"/>
      <c r="Q39" s="71"/>
      <c r="R39" s="71"/>
      <c r="S39" s="71"/>
      <c r="T39" s="71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8"/>
      <c r="N40" s="18"/>
      <c r="O40" s="18"/>
      <c r="P40" s="18"/>
      <c r="Q40"/>
      <c r="R40" s="71"/>
      <c r="S40" s="71"/>
      <c r="T40" s="71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8"/>
      <c r="N41" s="18"/>
      <c r="O41" s="18"/>
      <c r="P41" s="18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8"/>
      <c r="N42" s="18"/>
      <c r="O42" s="18"/>
      <c r="P42" s="18"/>
      <c r="Q42"/>
      <c r="R42" s="71"/>
      <c r="S42" s="71"/>
      <c r="T42" s="71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8"/>
      <c r="N43" s="18"/>
      <c r="O43" s="18"/>
      <c r="P43" s="18"/>
      <c r="Q43"/>
      <c r="R43" s="71"/>
      <c r="S43" s="71"/>
      <c r="T43" s="71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8"/>
      <c r="N44" s="18"/>
      <c r="O44" s="18"/>
      <c r="P44" s="18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8"/>
      <c r="N45" s="18"/>
      <c r="O45" s="18"/>
      <c r="P45" s="18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8"/>
      <c r="N46" s="18"/>
      <c r="O46" s="18"/>
      <c r="P46" s="18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8"/>
      <c r="N47" s="18"/>
      <c r="O47" s="18"/>
      <c r="P47" s="18"/>
      <c r="Q47"/>
    </row>
    <row r="48" spans="1:20">
      <c r="A48"/>
      <c r="B48"/>
      <c r="C48"/>
      <c r="D48"/>
      <c r="E48"/>
      <c r="F48"/>
      <c r="G48"/>
      <c r="H48"/>
      <c r="I48"/>
      <c r="J48"/>
      <c r="K48"/>
      <c r="L48"/>
      <c r="M48" s="18"/>
      <c r="N48" s="18"/>
      <c r="O48" s="18"/>
      <c r="P48" s="18"/>
      <c r="Q48"/>
    </row>
    <row r="49" spans="1:17">
      <c r="A49"/>
      <c r="B49"/>
      <c r="C49"/>
      <c r="D49"/>
      <c r="E49"/>
      <c r="F49"/>
      <c r="G49"/>
      <c r="H49"/>
      <c r="I49"/>
      <c r="J49"/>
      <c r="K49"/>
      <c r="L49"/>
      <c r="M49" s="18"/>
      <c r="N49" s="18"/>
      <c r="O49" s="18"/>
      <c r="P49" s="18"/>
      <c r="Q49"/>
    </row>
    <row r="50" spans="1:17">
      <c r="A50"/>
      <c r="B50"/>
      <c r="C50"/>
      <c r="D50"/>
      <c r="E50"/>
      <c r="F50"/>
      <c r="G50"/>
      <c r="H50"/>
      <c r="I50"/>
      <c r="J50"/>
      <c r="K50"/>
      <c r="L50"/>
      <c r="M50" s="18"/>
      <c r="N50" s="18"/>
      <c r="O50" s="18"/>
      <c r="P50" s="18"/>
      <c r="Q50"/>
    </row>
    <row r="51" spans="1:17">
      <c r="A51"/>
      <c r="B51"/>
      <c r="C51"/>
      <c r="D51"/>
      <c r="E51"/>
      <c r="F51"/>
      <c r="G51"/>
      <c r="H51"/>
      <c r="I51"/>
      <c r="J51"/>
      <c r="K51"/>
      <c r="L51"/>
      <c r="M51" s="18"/>
      <c r="N51" s="18"/>
      <c r="O51" s="18"/>
      <c r="P51" s="18"/>
      <c r="Q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 s="18"/>
      <c r="N52" s="18"/>
      <c r="O52" s="18"/>
      <c r="P52" s="18"/>
      <c r="Q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 s="18"/>
      <c r="N53" s="18"/>
      <c r="O53" s="18"/>
      <c r="P53" s="18"/>
      <c r="Q53"/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 s="18"/>
      <c r="N54" s="18"/>
      <c r="O54" s="18"/>
      <c r="P54" s="18"/>
      <c r="Q54"/>
    </row>
    <row r="55" spans="1:17">
      <c r="A55"/>
      <c r="B55"/>
      <c r="C55"/>
      <c r="D55"/>
      <c r="E55"/>
      <c r="F55"/>
      <c r="G55"/>
      <c r="H55"/>
      <c r="I55"/>
      <c r="J55"/>
      <c r="K55"/>
      <c r="L55"/>
      <c r="M55" s="18"/>
      <c r="N55" s="18"/>
      <c r="O55" s="18"/>
      <c r="P55" s="18"/>
      <c r="Q55"/>
    </row>
    <row r="56" spans="1:17">
      <c r="A56"/>
      <c r="B56"/>
      <c r="C56"/>
      <c r="D56"/>
      <c r="E56"/>
      <c r="F56"/>
      <c r="G56"/>
      <c r="H56"/>
      <c r="I56"/>
      <c r="J56"/>
      <c r="K56"/>
      <c r="L56"/>
      <c r="M56" s="18"/>
      <c r="N56" s="18"/>
      <c r="O56" s="18"/>
      <c r="P56" s="18"/>
      <c r="Q56"/>
    </row>
    <row r="57" spans="1:17">
      <c r="A57"/>
      <c r="B57"/>
      <c r="C57"/>
      <c r="D57"/>
      <c r="E57"/>
      <c r="F57"/>
      <c r="G57"/>
      <c r="H57"/>
      <c r="I57"/>
      <c r="J57"/>
      <c r="K57"/>
      <c r="L57"/>
      <c r="M57" s="18"/>
      <c r="N57" s="18"/>
      <c r="O57" s="18"/>
      <c r="P57" s="18"/>
      <c r="Q57"/>
    </row>
    <row r="58" spans="1:17">
      <c r="A58"/>
      <c r="B58"/>
      <c r="C58"/>
      <c r="D58"/>
      <c r="E58"/>
      <c r="F58"/>
      <c r="G58"/>
      <c r="H58"/>
      <c r="I58"/>
      <c r="J58"/>
      <c r="K58"/>
      <c r="L58"/>
      <c r="M58" s="18"/>
      <c r="N58" s="18"/>
      <c r="O58" s="18"/>
      <c r="P58" s="18"/>
      <c r="Q58"/>
    </row>
    <row r="59" spans="1:17">
      <c r="A59"/>
      <c r="B59"/>
      <c r="C59"/>
      <c r="D59"/>
      <c r="E59"/>
      <c r="F59"/>
      <c r="G59"/>
      <c r="H59"/>
      <c r="I59"/>
      <c r="J59"/>
      <c r="K59"/>
      <c r="L59"/>
      <c r="M59" s="18"/>
      <c r="N59" s="18"/>
      <c r="O59" s="18"/>
      <c r="P59" s="18"/>
      <c r="Q59"/>
    </row>
    <row r="60" spans="1:17">
      <c r="A60"/>
      <c r="B60"/>
      <c r="C60"/>
      <c r="D60"/>
      <c r="E60"/>
      <c r="F60"/>
      <c r="G60"/>
      <c r="H60"/>
      <c r="I60"/>
      <c r="J60"/>
      <c r="K60"/>
      <c r="L60"/>
      <c r="M60" s="18"/>
      <c r="N60" s="18"/>
      <c r="O60" s="18"/>
      <c r="P60" s="18"/>
      <c r="Q60"/>
    </row>
    <row r="61" spans="1:17">
      <c r="A61"/>
      <c r="B61"/>
      <c r="C61"/>
      <c r="D61"/>
      <c r="E61"/>
      <c r="F61"/>
      <c r="G61"/>
      <c r="H61"/>
      <c r="I61"/>
      <c r="J61"/>
      <c r="K61"/>
      <c r="L61"/>
      <c r="M61" s="18"/>
      <c r="N61" s="18"/>
      <c r="O61" s="18"/>
      <c r="P61" s="18"/>
      <c r="Q61"/>
    </row>
    <row r="62" spans="1:17">
      <c r="A62"/>
      <c r="B62"/>
      <c r="C62"/>
      <c r="D62"/>
      <c r="E62"/>
      <c r="F62"/>
      <c r="G62"/>
      <c r="H62"/>
      <c r="I62"/>
      <c r="J62"/>
      <c r="K62"/>
      <c r="L62"/>
      <c r="M62" s="18"/>
      <c r="N62" s="18"/>
      <c r="O62" s="18"/>
      <c r="P62" s="18"/>
      <c r="Q62"/>
    </row>
    <row r="63" spans="1:17">
      <c r="A63"/>
      <c r="B63"/>
      <c r="C63"/>
      <c r="D63"/>
      <c r="E63"/>
      <c r="F63"/>
      <c r="G63"/>
      <c r="H63"/>
      <c r="I63"/>
      <c r="J63"/>
      <c r="K63"/>
      <c r="L63"/>
      <c r="M63" s="18"/>
      <c r="N63" s="18"/>
      <c r="O63" s="18"/>
      <c r="P63" s="18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L64"/>
      <c r="M64" s="18"/>
      <c r="N64" s="18"/>
      <c r="O64" s="18"/>
      <c r="P64" s="18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L65"/>
      <c r="M65" s="18"/>
      <c r="N65" s="18"/>
      <c r="O65" s="18"/>
      <c r="P65" s="18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L66"/>
      <c r="M66" s="18"/>
      <c r="N66" s="18"/>
      <c r="O66" s="18"/>
      <c r="P66" s="18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L67"/>
      <c r="M67" s="18"/>
      <c r="N67" s="18"/>
      <c r="O67" s="18"/>
      <c r="P67" s="18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L68"/>
      <c r="M68" s="18"/>
      <c r="N68" s="18"/>
      <c r="O68" s="18"/>
      <c r="P68" s="18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L69"/>
      <c r="M69" s="18"/>
      <c r="N69" s="18"/>
      <c r="O69" s="18"/>
      <c r="P69" s="18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L70"/>
      <c r="M70" s="18"/>
      <c r="N70" s="18"/>
      <c r="O70" s="18"/>
      <c r="P70" s="18"/>
      <c r="Q70"/>
    </row>
    <row r="71" spans="1:17">
      <c r="I71" s="71"/>
      <c r="J71" s="71"/>
      <c r="K71" s="71"/>
    </row>
    <row r="72" spans="1:17">
      <c r="I72" s="71"/>
      <c r="J72" s="71"/>
      <c r="K72" s="71"/>
    </row>
    <row r="73" spans="1:17">
      <c r="I73" s="71"/>
      <c r="J73" s="71"/>
      <c r="K73" s="71"/>
    </row>
    <row r="74" spans="1:17">
      <c r="I74" s="71"/>
      <c r="J74" s="71"/>
      <c r="K74" s="71"/>
    </row>
  </sheetData>
  <mergeCells count="7">
    <mergeCell ref="G11:K11"/>
    <mergeCell ref="Q11:S11"/>
    <mergeCell ref="A1:R1"/>
    <mergeCell ref="A2:R2"/>
    <mergeCell ref="A3:R3"/>
    <mergeCell ref="A4:R4"/>
    <mergeCell ref="A5:R5"/>
  </mergeCells>
  <pageMargins left="0.5" right="0.5" top="0.75" bottom="0.5" header="0.5" footer="0.5"/>
  <pageSetup scale="60" orientation="landscape" verticalDpi="300" r:id="rId1"/>
  <headerFooter alignWithMargins="0">
    <oddHeader>&amp;R&amp;10CASE NO. 2015-00343
FR_16(8)(i)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zoomScale="80" zoomScaleNormal="90" zoomScaleSheetLayoutView="80" workbookViewId="0">
      <selection activeCell="I13" sqref="I13"/>
    </sheetView>
  </sheetViews>
  <sheetFormatPr defaultColWidth="7.109375" defaultRowHeight="15"/>
  <cols>
    <col min="1" max="1" width="4" style="48" customWidth="1"/>
    <col min="2" max="2" width="0" style="48" hidden="1" customWidth="1"/>
    <col min="3" max="3" width="16.44140625" style="48" customWidth="1"/>
    <col min="4" max="4" width="5" style="48" customWidth="1"/>
    <col min="5" max="5" width="3.21875" style="48" customWidth="1"/>
    <col min="6" max="6" width="1.44140625" style="48" customWidth="1"/>
    <col min="7" max="8" width="11.44140625" style="48" customWidth="1"/>
    <col min="9" max="9" width="12.88671875" style="48" customWidth="1"/>
    <col min="10" max="11" width="11.44140625" style="48" customWidth="1"/>
    <col min="12" max="12" width="1.44140625" style="48" customWidth="1"/>
    <col min="13" max="13" width="12.109375" style="49" customWidth="1"/>
    <col min="14" max="14" width="1.44140625" style="49" customWidth="1"/>
    <col min="15" max="15" width="12.88671875" style="49" customWidth="1"/>
    <col min="16" max="16" width="1.5546875" style="49" customWidth="1"/>
    <col min="17" max="17" width="12.33203125" style="48" customWidth="1"/>
    <col min="18" max="19" width="12.88671875" style="48" customWidth="1"/>
    <col min="20" max="20" width="9.33203125" style="48" customWidth="1"/>
    <col min="21" max="16384" width="7.109375" style="48"/>
  </cols>
  <sheetData>
    <row r="1" spans="1:21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21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72"/>
    </row>
    <row r="3" spans="1:21">
      <c r="A3" s="92" t="s">
        <v>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72"/>
    </row>
    <row r="4" spans="1:21">
      <c r="A4" s="92" t="s">
        <v>84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72"/>
    </row>
    <row r="5" spans="1:21">
      <c r="A5" s="92" t="s">
        <v>85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72"/>
    </row>
    <row r="7" spans="1:21">
      <c r="A7" s="51" t="s">
        <v>1</v>
      </c>
      <c r="R7" s="1" t="s">
        <v>75</v>
      </c>
    </row>
    <row r="8" spans="1:21">
      <c r="A8" s="51" t="s">
        <v>44</v>
      </c>
      <c r="R8" s="51" t="s">
        <v>4</v>
      </c>
    </row>
    <row r="9" spans="1:21">
      <c r="A9" s="52" t="s">
        <v>76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2" t="str">
        <f>I.2!R9</f>
        <v>Witness: Schneider, Smith</v>
      </c>
      <c r="S9" s="50"/>
    </row>
    <row r="10" spans="1:21">
      <c r="M10" s="55" t="s">
        <v>46</v>
      </c>
      <c r="O10" s="55" t="s">
        <v>47</v>
      </c>
      <c r="P10" s="55"/>
    </row>
    <row r="11" spans="1:21">
      <c r="A11" s="51" t="s">
        <v>48</v>
      </c>
      <c r="E11" s="49"/>
      <c r="F11" s="49"/>
      <c r="G11" s="73"/>
      <c r="H11" s="74"/>
      <c r="I11" s="74" t="s">
        <v>6</v>
      </c>
      <c r="J11" s="75"/>
      <c r="K11" s="75"/>
      <c r="L11" s="76"/>
      <c r="M11" s="77" t="s">
        <v>49</v>
      </c>
      <c r="N11" s="76"/>
      <c r="O11" s="77" t="s">
        <v>49</v>
      </c>
      <c r="P11" s="77"/>
      <c r="Q11" s="93" t="s">
        <v>50</v>
      </c>
      <c r="R11" s="93"/>
      <c r="S11" s="93"/>
    </row>
    <row r="12" spans="1:21">
      <c r="A12" s="52" t="s">
        <v>77</v>
      </c>
      <c r="B12" s="53"/>
      <c r="C12" s="56" t="s">
        <v>52</v>
      </c>
      <c r="D12" s="53"/>
      <c r="E12" s="54"/>
      <c r="F12" s="54"/>
      <c r="G12" s="57" t="str">
        <f>I.1!D13</f>
        <v>2010</v>
      </c>
      <c r="H12" s="57" t="str">
        <f>I.1!E13</f>
        <v>2011</v>
      </c>
      <c r="I12" s="57" t="str">
        <f>I.1!F13</f>
        <v>2012</v>
      </c>
      <c r="J12" s="57" t="str">
        <f>I.1!G13</f>
        <v>2013</v>
      </c>
      <c r="K12" s="57" t="str">
        <f>I.1!H13</f>
        <v>2014</v>
      </c>
      <c r="L12" s="78"/>
      <c r="M12" s="79">
        <f>I.1!J13</f>
        <v>42429</v>
      </c>
      <c r="N12" s="80"/>
      <c r="O12" s="79">
        <f>I.1!L13</f>
        <v>42886</v>
      </c>
      <c r="P12" s="81"/>
      <c r="Q12" s="57">
        <f>I.2!Q12</f>
        <v>2017</v>
      </c>
      <c r="R12" s="57" t="str">
        <f>I.2!R12</f>
        <v>2018</v>
      </c>
      <c r="S12" s="57" t="str">
        <f>I.2!S12</f>
        <v>2019</v>
      </c>
    </row>
    <row r="13" spans="1:21">
      <c r="G13" s="77" t="s">
        <v>78</v>
      </c>
      <c r="H13" s="77" t="s">
        <v>78</v>
      </c>
      <c r="I13" s="77" t="s">
        <v>78</v>
      </c>
      <c r="J13" s="77" t="s">
        <v>78</v>
      </c>
      <c r="K13" s="77"/>
      <c r="L13" s="76"/>
      <c r="M13" s="77" t="s">
        <v>78</v>
      </c>
      <c r="N13" s="76"/>
      <c r="O13" s="77" t="s">
        <v>78</v>
      </c>
      <c r="P13" s="77"/>
      <c r="Q13" s="77" t="s">
        <v>78</v>
      </c>
      <c r="R13" s="77" t="s">
        <v>78</v>
      </c>
      <c r="S13" s="77"/>
    </row>
    <row r="14" spans="1:21"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21">
      <c r="A15" s="60">
        <v>1</v>
      </c>
      <c r="C15" s="51" t="s">
        <v>79</v>
      </c>
      <c r="G15" s="76"/>
      <c r="H15" s="76"/>
      <c r="I15" s="76"/>
      <c r="J15" s="76"/>
      <c r="K15" s="76"/>
      <c r="L15" s="76"/>
      <c r="M15" s="76" t="s">
        <v>55</v>
      </c>
      <c r="N15" s="76"/>
      <c r="O15" s="76"/>
      <c r="P15" s="76"/>
      <c r="Q15" s="76"/>
      <c r="R15" s="76"/>
      <c r="S15" s="76"/>
      <c r="T15" s="71"/>
      <c r="U15" s="82"/>
    </row>
    <row r="16" spans="1:21">
      <c r="A16" s="60">
        <v>2</v>
      </c>
      <c r="C16" s="51" t="s">
        <v>57</v>
      </c>
      <c r="G16" s="83">
        <v>10707476.32</v>
      </c>
      <c r="H16" s="83">
        <v>10405428.16</v>
      </c>
      <c r="I16" s="83">
        <v>8369577.9699999997</v>
      </c>
      <c r="J16" s="83">
        <v>10662876.41</v>
      </c>
      <c r="K16" s="83">
        <v>11757006.99</v>
      </c>
      <c r="L16" s="76"/>
      <c r="M16" s="83">
        <v>10302984.841957554</v>
      </c>
      <c r="N16" s="76"/>
      <c r="O16" s="83">
        <v>10336506.97122786</v>
      </c>
      <c r="P16" s="76"/>
      <c r="Q16" s="83">
        <v>10338382.30805376</v>
      </c>
      <c r="R16" s="83">
        <v>10364848.90313147</v>
      </c>
      <c r="S16" s="83">
        <v>10391315.009909181</v>
      </c>
      <c r="T16" s="62"/>
    </row>
    <row r="17" spans="1:21">
      <c r="A17" s="60">
        <v>3</v>
      </c>
      <c r="C17" s="51" t="s">
        <v>59</v>
      </c>
      <c r="D17" s="60"/>
      <c r="G17" s="83">
        <v>4946029.68</v>
      </c>
      <c r="H17" s="83">
        <v>4737930.03</v>
      </c>
      <c r="I17" s="83">
        <v>3946439.65</v>
      </c>
      <c r="J17" s="83">
        <v>5112547.93</v>
      </c>
      <c r="K17" s="83">
        <v>5657641.1699999999</v>
      </c>
      <c r="L17" s="76"/>
      <c r="M17" s="83">
        <v>5105607.2176999999</v>
      </c>
      <c r="N17" s="76"/>
      <c r="O17" s="83">
        <v>5105607.2177000009</v>
      </c>
      <c r="P17" s="76"/>
      <c r="Q17" s="83">
        <v>5105607.2177000009</v>
      </c>
      <c r="R17" s="83">
        <v>5105607.2177000009</v>
      </c>
      <c r="S17" s="83">
        <v>5105607.2177000009</v>
      </c>
      <c r="T17" s="62"/>
    </row>
    <row r="18" spans="1:21">
      <c r="A18" s="60">
        <v>4</v>
      </c>
      <c r="C18" s="51" t="s">
        <v>61</v>
      </c>
      <c r="D18" s="60"/>
      <c r="G18" s="83">
        <v>724157.07000000007</v>
      </c>
      <c r="H18" s="83">
        <v>821135.42999999993</v>
      </c>
      <c r="I18" s="83">
        <v>995094.70000000019</v>
      </c>
      <c r="J18" s="83">
        <v>807005.98999999987</v>
      </c>
      <c r="K18" s="83">
        <v>780038.61999999976</v>
      </c>
      <c r="L18" s="76"/>
      <c r="M18" s="83">
        <v>921685.30780000007</v>
      </c>
      <c r="N18" s="76"/>
      <c r="O18" s="83">
        <v>921685.30780000007</v>
      </c>
      <c r="P18" s="76"/>
      <c r="Q18" s="83">
        <v>921685.30780000007</v>
      </c>
      <c r="R18" s="83">
        <v>921685.30780000007</v>
      </c>
      <c r="S18" s="83">
        <v>921685.30780000007</v>
      </c>
      <c r="T18" s="62"/>
      <c r="U18" s="82"/>
    </row>
    <row r="19" spans="1:21">
      <c r="A19" s="60">
        <v>5</v>
      </c>
      <c r="C19" s="51" t="s">
        <v>63</v>
      </c>
      <c r="D19" s="60"/>
      <c r="G19" s="83">
        <v>1198524.27</v>
      </c>
      <c r="H19" s="83">
        <v>1125935.9900000002</v>
      </c>
      <c r="I19" s="83">
        <v>967626.79</v>
      </c>
      <c r="J19" s="83">
        <v>1185264.3900000001</v>
      </c>
      <c r="K19" s="83">
        <v>1241309.8799999999</v>
      </c>
      <c r="L19" s="76"/>
      <c r="M19" s="83">
        <v>1084704.2238</v>
      </c>
      <c r="N19" s="76"/>
      <c r="O19" s="83">
        <v>1084704.2238</v>
      </c>
      <c r="P19" s="76"/>
      <c r="Q19" s="83">
        <v>1084704.2238</v>
      </c>
      <c r="R19" s="83">
        <v>1084704.2238</v>
      </c>
      <c r="S19" s="83">
        <v>1084704.2238</v>
      </c>
      <c r="T19" s="62"/>
      <c r="U19" s="82"/>
    </row>
    <row r="20" spans="1:21">
      <c r="A20" s="60">
        <v>6</v>
      </c>
      <c r="C20" s="51" t="s">
        <v>65</v>
      </c>
      <c r="G20" s="84"/>
      <c r="H20" s="84"/>
      <c r="I20" s="84"/>
      <c r="J20" s="84"/>
      <c r="K20" s="84"/>
      <c r="L20" s="85"/>
      <c r="M20" s="86"/>
      <c r="N20" s="76"/>
      <c r="O20" s="86"/>
      <c r="P20" s="76"/>
      <c r="Q20" s="73"/>
      <c r="R20" s="84"/>
      <c r="S20" s="84"/>
      <c r="T20" s="71"/>
    </row>
    <row r="21" spans="1:21">
      <c r="A21" s="60">
        <v>7</v>
      </c>
      <c r="G21" s="87"/>
      <c r="H21" s="87"/>
      <c r="I21" s="87"/>
      <c r="J21" s="87"/>
      <c r="K21" s="87"/>
      <c r="L21" s="76"/>
      <c r="M21" s="87"/>
      <c r="N21" s="76"/>
      <c r="O21" s="87"/>
      <c r="P21" s="76"/>
      <c r="Q21" s="87"/>
      <c r="R21" s="87"/>
      <c r="S21" s="87"/>
      <c r="T21" s="71"/>
    </row>
    <row r="22" spans="1:21">
      <c r="A22" s="60">
        <v>8</v>
      </c>
      <c r="C22" s="51" t="s">
        <v>67</v>
      </c>
      <c r="G22" s="83">
        <f>SUM(G16:G20)</f>
        <v>17576187.34</v>
      </c>
      <c r="H22" s="83">
        <f>SUM(H16:H20)</f>
        <v>17090429.609999999</v>
      </c>
      <c r="I22" s="83">
        <f>SUM(I16:I20)</f>
        <v>14278739.109999999</v>
      </c>
      <c r="J22" s="83">
        <f>SUM(J16:J20)</f>
        <v>17767694.719999999</v>
      </c>
      <c r="K22" s="83">
        <f>SUM(K16:K20)</f>
        <v>19435996.66</v>
      </c>
      <c r="L22" s="76"/>
      <c r="M22" s="83">
        <f>SUM(M16:M20)</f>
        <v>17414981.591257557</v>
      </c>
      <c r="N22" s="76"/>
      <c r="O22" s="83">
        <f>SUM(O16:O20)</f>
        <v>17448503.720527861</v>
      </c>
      <c r="P22" s="76"/>
      <c r="Q22" s="83">
        <f>SUM(Q16:Q20)</f>
        <v>17450379.057353761</v>
      </c>
      <c r="R22" s="83">
        <f>SUM(R16:R20)</f>
        <v>17476845.652431473</v>
      </c>
      <c r="S22" s="83">
        <f>SUM(S16:S20)</f>
        <v>17503311.759209182</v>
      </c>
      <c r="T22" s="71"/>
    </row>
    <row r="23" spans="1:21">
      <c r="A23" s="60">
        <v>9</v>
      </c>
      <c r="G23" s="83"/>
      <c r="H23" s="83"/>
      <c r="I23" s="83"/>
      <c r="J23" s="83"/>
      <c r="K23" s="83"/>
      <c r="L23" s="76"/>
      <c r="M23" s="83"/>
      <c r="N23" s="76"/>
      <c r="O23" s="83"/>
      <c r="P23" s="76"/>
      <c r="Q23" s="83"/>
      <c r="R23" s="83"/>
      <c r="S23" s="83"/>
      <c r="T23" s="71"/>
    </row>
    <row r="24" spans="1:21">
      <c r="A24" s="60">
        <v>10</v>
      </c>
      <c r="C24" s="51" t="s">
        <v>68</v>
      </c>
      <c r="G24" s="83"/>
      <c r="H24" s="83"/>
      <c r="I24" s="83"/>
      <c r="J24" s="83"/>
      <c r="K24" s="83"/>
      <c r="L24" s="76"/>
      <c r="M24" s="83"/>
      <c r="N24" s="76"/>
      <c r="O24" s="83"/>
      <c r="P24" s="76"/>
      <c r="Q24" s="83"/>
      <c r="R24" s="83"/>
      <c r="S24" s="83"/>
      <c r="T24" s="71"/>
    </row>
    <row r="25" spans="1:21">
      <c r="A25" s="60">
        <v>11</v>
      </c>
      <c r="C25" s="51" t="s">
        <v>57</v>
      </c>
      <c r="D25" s="60" t="s">
        <v>55</v>
      </c>
      <c r="G25" s="83">
        <f>I.2!G25</f>
        <v>154483</v>
      </c>
      <c r="H25" s="83">
        <f>I.2!H25</f>
        <v>154947</v>
      </c>
      <c r="I25" s="83">
        <f>I.2!I25</f>
        <v>156159</v>
      </c>
      <c r="J25" s="83">
        <f>I.2!J25</f>
        <v>157010</v>
      </c>
      <c r="K25" s="83">
        <f>I.2!K25</f>
        <v>157922</v>
      </c>
      <c r="L25" s="76"/>
      <c r="M25" s="83">
        <f>I.2!M25</f>
        <v>155669.75</v>
      </c>
      <c r="N25" s="76"/>
      <c r="O25" s="83">
        <f>I.2!O25</f>
        <v>156169.75</v>
      </c>
      <c r="P25" s="76"/>
      <c r="Q25" s="83">
        <f>I.2!Q25</f>
        <v>156303.08333333334</v>
      </c>
      <c r="R25" s="83">
        <f>I.2!R25</f>
        <v>156703.08333333334</v>
      </c>
      <c r="S25" s="83">
        <f>I.2!S25</f>
        <v>157103.08333333334</v>
      </c>
      <c r="T25" s="71"/>
    </row>
    <row r="26" spans="1:21">
      <c r="A26" s="60">
        <v>12</v>
      </c>
      <c r="C26" s="51" t="s">
        <v>59</v>
      </c>
      <c r="D26" s="60"/>
      <c r="G26" s="83">
        <f>I.2!G26</f>
        <v>17580</v>
      </c>
      <c r="H26" s="83">
        <f>I.2!H26</f>
        <v>17591</v>
      </c>
      <c r="I26" s="83">
        <f>I.2!I26</f>
        <v>17710</v>
      </c>
      <c r="J26" s="83">
        <f>I.2!J26</f>
        <v>17473</v>
      </c>
      <c r="K26" s="83">
        <f>I.2!K26</f>
        <v>17699</v>
      </c>
      <c r="L26" s="76"/>
      <c r="M26" s="83">
        <f>I.2!M26</f>
        <v>17323.916666666668</v>
      </c>
      <c r="N26" s="76"/>
      <c r="O26" s="83">
        <f>I.2!O26</f>
        <v>17323.916666666668</v>
      </c>
      <c r="P26" s="76"/>
      <c r="Q26" s="83">
        <f>I.2!Q26</f>
        <v>17323.916666666664</v>
      </c>
      <c r="R26" s="83">
        <f>I.2!R26</f>
        <v>17323.916666666664</v>
      </c>
      <c r="S26" s="83">
        <f>I.2!S26</f>
        <v>17323.916666666664</v>
      </c>
      <c r="T26" s="71"/>
    </row>
    <row r="27" spans="1:21">
      <c r="A27" s="60">
        <v>13</v>
      </c>
      <c r="C27" s="51" t="s">
        <v>61</v>
      </c>
      <c r="D27" s="60"/>
      <c r="G27" s="83">
        <f>I.2!G27</f>
        <v>193</v>
      </c>
      <c r="H27" s="83">
        <f>I.2!H27</f>
        <v>208</v>
      </c>
      <c r="I27" s="83">
        <f>I.2!I27</f>
        <v>201</v>
      </c>
      <c r="J27" s="83">
        <f>I.2!J27</f>
        <v>198</v>
      </c>
      <c r="K27" s="83">
        <f>I.2!K27</f>
        <v>209</v>
      </c>
      <c r="L27" s="76"/>
      <c r="M27" s="83">
        <f>I.2!M27</f>
        <v>206</v>
      </c>
      <c r="N27" s="76"/>
      <c r="O27" s="83">
        <f>I.2!O27</f>
        <v>206</v>
      </c>
      <c r="P27" s="76"/>
      <c r="Q27" s="83">
        <f>I.2!Q27</f>
        <v>206</v>
      </c>
      <c r="R27" s="83">
        <f>I.2!R27</f>
        <v>206</v>
      </c>
      <c r="S27" s="83">
        <f>I.2!S27</f>
        <v>206</v>
      </c>
      <c r="T27" s="71"/>
    </row>
    <row r="28" spans="1:21">
      <c r="A28" s="60">
        <v>14</v>
      </c>
      <c r="C28" s="51" t="s">
        <v>63</v>
      </c>
      <c r="D28" s="60"/>
      <c r="G28" s="86">
        <f>I.2!G28</f>
        <v>1574</v>
      </c>
      <c r="H28" s="86">
        <f>I.2!H28</f>
        <v>1579</v>
      </c>
      <c r="I28" s="86">
        <f>I.2!I28</f>
        <v>1596</v>
      </c>
      <c r="J28" s="86">
        <f>I.2!J28</f>
        <v>1564</v>
      </c>
      <c r="K28" s="86">
        <f>I.2!K28</f>
        <v>1559</v>
      </c>
      <c r="L28" s="76"/>
      <c r="M28" s="86">
        <f>I.2!M28</f>
        <v>1553.9166666666667</v>
      </c>
      <c r="N28" s="76"/>
      <c r="O28" s="86">
        <f>I.2!O28</f>
        <v>1553.9166666666667</v>
      </c>
      <c r="P28" s="76"/>
      <c r="Q28" s="84">
        <f>I.2!Q28</f>
        <v>1553.9166666666667</v>
      </c>
      <c r="R28" s="84">
        <f>I.2!R28</f>
        <v>1553.9166666666667</v>
      </c>
      <c r="S28" s="84">
        <f>I.2!S28</f>
        <v>1553.9166666666667</v>
      </c>
      <c r="T28" s="71"/>
    </row>
    <row r="29" spans="1:21">
      <c r="A29" s="60">
        <v>15</v>
      </c>
      <c r="G29" s="87"/>
      <c r="H29" s="87"/>
      <c r="I29" s="87"/>
      <c r="J29" s="87"/>
      <c r="K29" s="87"/>
      <c r="L29" s="76"/>
      <c r="M29" s="87"/>
      <c r="N29" s="76"/>
      <c r="O29" s="87"/>
      <c r="P29" s="76"/>
      <c r="Q29" s="87"/>
      <c r="R29" s="87"/>
      <c r="S29" s="87"/>
      <c r="T29" s="71"/>
    </row>
    <row r="30" spans="1:21">
      <c r="A30" s="60">
        <v>16</v>
      </c>
      <c r="C30" s="51" t="s">
        <v>71</v>
      </c>
      <c r="D30" s="60"/>
      <c r="G30" s="83">
        <f>SUM(G25:G29)</f>
        <v>173830</v>
      </c>
      <c r="H30" s="83">
        <f>SUM(H25:H29)</f>
        <v>174325</v>
      </c>
      <c r="I30" s="83">
        <f>SUM(I25:I29)</f>
        <v>175666</v>
      </c>
      <c r="J30" s="83">
        <f>SUM(J25:J29)</f>
        <v>176245</v>
      </c>
      <c r="K30" s="83">
        <f>SUM(K25:K29)</f>
        <v>177389</v>
      </c>
      <c r="L30" s="76"/>
      <c r="M30" s="83">
        <f>SUM(M25:M29)</f>
        <v>174753.58333333331</v>
      </c>
      <c r="N30" s="76"/>
      <c r="O30" s="83">
        <f>SUM(O25:O29)</f>
        <v>175253.58333333331</v>
      </c>
      <c r="P30" s="76"/>
      <c r="Q30" s="83">
        <f>SUM(Q25:Q29)</f>
        <v>175386.91666666666</v>
      </c>
      <c r="R30" s="83">
        <f>SUM(R25:R29)</f>
        <v>175786.91666666666</v>
      </c>
      <c r="S30" s="83">
        <f>SUM(S25:S29)</f>
        <v>176186.91666666666</v>
      </c>
      <c r="T30" s="71"/>
    </row>
    <row r="31" spans="1:21">
      <c r="A31" s="60">
        <v>17</v>
      </c>
      <c r="G31" s="83"/>
      <c r="H31" s="83"/>
      <c r="I31" s="83"/>
      <c r="J31" s="83"/>
      <c r="K31" s="83"/>
      <c r="L31" s="76"/>
      <c r="M31" s="83"/>
      <c r="N31" s="76"/>
      <c r="O31" s="83"/>
      <c r="P31" s="76"/>
      <c r="Q31" s="83"/>
      <c r="R31" s="83"/>
      <c r="S31" s="83"/>
      <c r="T31" s="71"/>
    </row>
    <row r="32" spans="1:21">
      <c r="A32" s="60">
        <v>18</v>
      </c>
      <c r="C32" s="51" t="s">
        <v>80</v>
      </c>
      <c r="G32" s="83"/>
      <c r="H32" s="83"/>
      <c r="I32" s="83"/>
      <c r="J32" s="83"/>
      <c r="K32" s="83"/>
      <c r="L32" s="76"/>
      <c r="M32" s="83"/>
      <c r="N32" s="76"/>
      <c r="O32" s="83"/>
      <c r="P32" s="76"/>
      <c r="Q32" s="83"/>
      <c r="R32" s="83"/>
      <c r="S32" s="83"/>
      <c r="T32" s="71"/>
    </row>
    <row r="33" spans="1:20">
      <c r="A33" s="60">
        <v>19</v>
      </c>
      <c r="C33" s="51" t="s">
        <v>57</v>
      </c>
      <c r="G33" s="83">
        <f t="shared" ref="G33:K36" si="0">(G16/G25)</f>
        <v>69.311680379070836</v>
      </c>
      <c r="H33" s="83">
        <f t="shared" si="0"/>
        <v>67.15475717503405</v>
      </c>
      <c r="I33" s="83">
        <f t="shared" si="0"/>
        <v>53.596513617530846</v>
      </c>
      <c r="J33" s="83">
        <f t="shared" si="0"/>
        <v>67.912084644290175</v>
      </c>
      <c r="K33" s="83">
        <f t="shared" si="0"/>
        <v>74.448189549271163</v>
      </c>
      <c r="L33" s="76"/>
      <c r="M33" s="83">
        <f>(M16/M25)</f>
        <v>66.18488718558072</v>
      </c>
      <c r="N33" s="76"/>
      <c r="O33" s="83">
        <f>(O16/O25)</f>
        <v>66.187638587036602</v>
      </c>
      <c r="P33" s="76"/>
      <c r="Q33" s="83">
        <f t="shared" ref="Q33:S36" si="1">(Q16/Q25)</f>
        <v>66.143175729976065</v>
      </c>
      <c r="R33" s="83">
        <f t="shared" si="1"/>
        <v>66.143235236052917</v>
      </c>
      <c r="S33" s="83">
        <f t="shared" si="1"/>
        <v>66.143291330962725</v>
      </c>
      <c r="T33" s="71"/>
    </row>
    <row r="34" spans="1:20">
      <c r="A34" s="60">
        <v>20</v>
      </c>
      <c r="C34" s="51" t="s">
        <v>59</v>
      </c>
      <c r="G34" s="83">
        <f t="shared" si="0"/>
        <v>281.34412286689417</v>
      </c>
      <c r="H34" s="83">
        <f t="shared" si="0"/>
        <v>269.33829969870959</v>
      </c>
      <c r="I34" s="83">
        <f t="shared" si="0"/>
        <v>222.83679559570862</v>
      </c>
      <c r="J34" s="83">
        <f t="shared" si="0"/>
        <v>292.59703141990497</v>
      </c>
      <c r="K34" s="83">
        <f t="shared" si="0"/>
        <v>319.65880388722525</v>
      </c>
      <c r="L34" s="76"/>
      <c r="M34" s="83">
        <f>(M17/M26)</f>
        <v>294.71437180968502</v>
      </c>
      <c r="N34" s="76"/>
      <c r="O34" s="83">
        <f>(O17/O26)</f>
        <v>294.71437180968508</v>
      </c>
      <c r="P34" s="76"/>
      <c r="Q34" s="83">
        <f t="shared" si="1"/>
        <v>294.71437180968513</v>
      </c>
      <c r="R34" s="83">
        <f t="shared" si="1"/>
        <v>294.71437180968513</v>
      </c>
      <c r="S34" s="83">
        <f t="shared" si="1"/>
        <v>294.71437180968513</v>
      </c>
      <c r="T34" s="71"/>
    </row>
    <row r="35" spans="1:20">
      <c r="A35" s="60">
        <v>21</v>
      </c>
      <c r="C35" s="51" t="s">
        <v>61</v>
      </c>
      <c r="G35" s="83">
        <f t="shared" si="0"/>
        <v>3752.1091709844563</v>
      </c>
      <c r="H35" s="83">
        <f t="shared" si="0"/>
        <v>3947.7664903846153</v>
      </c>
      <c r="I35" s="83">
        <f t="shared" si="0"/>
        <v>4950.7199004975137</v>
      </c>
      <c r="J35" s="83">
        <f t="shared" si="0"/>
        <v>4075.7878282828278</v>
      </c>
      <c r="K35" s="83">
        <f t="shared" si="0"/>
        <v>3732.2422009569368</v>
      </c>
      <c r="L35" s="76"/>
      <c r="M35" s="83">
        <f>(M18/M27)</f>
        <v>4474.2005233009713</v>
      </c>
      <c r="N35" s="76"/>
      <c r="O35" s="83">
        <f>(O18/O27)</f>
        <v>4474.2005233009713</v>
      </c>
      <c r="P35" s="76"/>
      <c r="Q35" s="83">
        <f t="shared" si="1"/>
        <v>4474.2005233009713</v>
      </c>
      <c r="R35" s="83">
        <f t="shared" si="1"/>
        <v>4474.2005233009713</v>
      </c>
      <c r="S35" s="83">
        <f t="shared" si="1"/>
        <v>4474.2005233009713</v>
      </c>
      <c r="T35" s="71"/>
    </row>
    <row r="36" spans="1:20">
      <c r="A36" s="60">
        <v>22</v>
      </c>
      <c r="C36" s="51" t="s">
        <v>63</v>
      </c>
      <c r="G36" s="83">
        <f t="shared" si="0"/>
        <v>761.45125158831001</v>
      </c>
      <c r="H36" s="83">
        <f t="shared" si="0"/>
        <v>713.06902469917679</v>
      </c>
      <c r="I36" s="83">
        <f t="shared" si="0"/>
        <v>606.28244987468679</v>
      </c>
      <c r="J36" s="83">
        <f t="shared" si="0"/>
        <v>757.84168158567786</v>
      </c>
      <c r="K36" s="83">
        <f t="shared" si="0"/>
        <v>796.22186016677347</v>
      </c>
      <c r="L36" s="76"/>
      <c r="M36" s="83">
        <f>(M19/M28)</f>
        <v>698.04529873974366</v>
      </c>
      <c r="N36" s="76"/>
      <c r="O36" s="83">
        <f>(O19/O28)</f>
        <v>698.04529873974366</v>
      </c>
      <c r="P36" s="76"/>
      <c r="Q36" s="83">
        <f t="shared" si="1"/>
        <v>698.04529873974366</v>
      </c>
      <c r="R36" s="83">
        <f t="shared" si="1"/>
        <v>698.04529873974366</v>
      </c>
      <c r="S36" s="83">
        <f t="shared" si="1"/>
        <v>698.04529873974366</v>
      </c>
      <c r="T36" s="71"/>
    </row>
    <row r="37" spans="1:20">
      <c r="H37" s="71"/>
      <c r="I37" s="71"/>
      <c r="J37" s="71"/>
      <c r="K37" s="71"/>
      <c r="M37" s="63"/>
      <c r="T37" s="71"/>
    </row>
    <row r="38" spans="1:20">
      <c r="A38" s="51"/>
      <c r="C38" s="51"/>
      <c r="G38" s="71"/>
      <c r="H38" s="71"/>
      <c r="I38" s="71"/>
      <c r="J38" s="71"/>
      <c r="K38" s="71"/>
      <c r="M38" s="63"/>
      <c r="O38" s="63"/>
      <c r="Q38" s="71"/>
      <c r="R38" s="71"/>
      <c r="S38" s="71"/>
      <c r="T38" s="71"/>
    </row>
    <row r="39" spans="1:20">
      <c r="A39"/>
      <c r="B39"/>
      <c r="C39"/>
      <c r="D39"/>
      <c r="E39"/>
      <c r="F39"/>
      <c r="G39"/>
      <c r="H39"/>
      <c r="I39"/>
      <c r="J39"/>
      <c r="K39"/>
      <c r="L39"/>
      <c r="M39" s="18"/>
      <c r="N39" s="18"/>
      <c r="O39" s="18"/>
      <c r="P39" s="18"/>
      <c r="Q39"/>
      <c r="R39" s="71"/>
      <c r="S39" s="71"/>
      <c r="T39" s="71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8"/>
      <c r="N40" s="18"/>
      <c r="O40" s="18"/>
      <c r="P40" s="18"/>
      <c r="Q40"/>
      <c r="R40" s="71"/>
      <c r="S40" s="71"/>
      <c r="T40" s="71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8"/>
      <c r="N41" s="18"/>
      <c r="O41" s="18"/>
      <c r="P41" s="18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8"/>
      <c r="N42" s="18"/>
      <c r="O42" s="18"/>
      <c r="P42" s="18"/>
      <c r="Q42"/>
      <c r="R42" s="71"/>
      <c r="S42" s="71"/>
      <c r="T42" s="71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8"/>
      <c r="N43" s="18"/>
      <c r="O43" s="18"/>
      <c r="P43" s="18"/>
      <c r="Q43"/>
      <c r="R43" s="71"/>
      <c r="S43" s="71"/>
      <c r="T43" s="71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8"/>
      <c r="N44" s="18"/>
      <c r="O44" s="18"/>
      <c r="P44" s="18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8"/>
      <c r="N45" s="18"/>
      <c r="O45" s="18"/>
      <c r="P45" s="18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8"/>
      <c r="N46" s="18"/>
      <c r="O46" s="18"/>
      <c r="P46" s="18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8"/>
      <c r="N47" s="18"/>
      <c r="O47" s="18"/>
      <c r="P47" s="18"/>
      <c r="Q47"/>
    </row>
    <row r="48" spans="1:20">
      <c r="I48" s="71"/>
      <c r="J48" s="71"/>
      <c r="K48" s="71"/>
    </row>
    <row r="49" spans="9:11">
      <c r="I49" s="71"/>
      <c r="J49" s="71"/>
      <c r="K49" s="71"/>
    </row>
    <row r="50" spans="9:11">
      <c r="I50" s="71"/>
      <c r="J50" s="71"/>
      <c r="K50" s="71"/>
    </row>
    <row r="51" spans="9:11">
      <c r="I51" s="71"/>
      <c r="J51" s="71"/>
      <c r="K51" s="71"/>
    </row>
    <row r="52" spans="9:11">
      <c r="I52" s="71"/>
      <c r="J52" s="71"/>
      <c r="K52" s="71"/>
    </row>
    <row r="53" spans="9:11">
      <c r="I53" s="71"/>
      <c r="J53" s="71"/>
      <c r="K53" s="71"/>
    </row>
    <row r="54" spans="9:11">
      <c r="I54" s="71"/>
      <c r="J54" s="71"/>
      <c r="K54" s="71"/>
    </row>
    <row r="55" spans="9:11">
      <c r="I55" s="71"/>
      <c r="J55" s="71"/>
      <c r="K55" s="71"/>
    </row>
    <row r="56" spans="9:11">
      <c r="I56" s="71"/>
      <c r="J56" s="71"/>
      <c r="K56" s="71"/>
    </row>
    <row r="57" spans="9:11">
      <c r="I57" s="71"/>
      <c r="J57" s="71"/>
      <c r="K57" s="71"/>
    </row>
    <row r="58" spans="9:11">
      <c r="I58" s="71"/>
      <c r="J58" s="71"/>
      <c r="K58" s="71"/>
    </row>
    <row r="59" spans="9:11">
      <c r="I59" s="71"/>
      <c r="J59" s="71"/>
      <c r="K59" s="71"/>
    </row>
    <row r="60" spans="9:11">
      <c r="I60" s="71"/>
      <c r="J60" s="71"/>
      <c r="K60" s="71"/>
    </row>
    <row r="61" spans="9:11">
      <c r="I61" s="71"/>
      <c r="J61" s="71"/>
      <c r="K61" s="71"/>
    </row>
    <row r="62" spans="9:11">
      <c r="I62" s="71"/>
      <c r="J62" s="71"/>
      <c r="K62" s="71"/>
    </row>
    <row r="63" spans="9:11">
      <c r="I63" s="71"/>
      <c r="J63" s="71"/>
      <c r="K63" s="71"/>
    </row>
    <row r="64" spans="9:11">
      <c r="I64" s="71"/>
      <c r="J64" s="71"/>
      <c r="K64" s="71"/>
    </row>
    <row r="65" spans="9:11">
      <c r="I65" s="71"/>
      <c r="J65" s="71"/>
      <c r="K65" s="71"/>
    </row>
    <row r="66" spans="9:11">
      <c r="I66" s="71"/>
      <c r="J66" s="71"/>
      <c r="K66" s="71"/>
    </row>
    <row r="67" spans="9:11">
      <c r="I67" s="71"/>
      <c r="J67" s="71"/>
      <c r="K67" s="71"/>
    </row>
    <row r="68" spans="9:11">
      <c r="I68" s="71"/>
      <c r="J68" s="71"/>
      <c r="K68" s="71"/>
    </row>
    <row r="69" spans="9:11">
      <c r="I69" s="71"/>
      <c r="J69" s="71"/>
      <c r="K69" s="71"/>
    </row>
    <row r="70" spans="9:11">
      <c r="I70" s="71"/>
      <c r="J70" s="71"/>
      <c r="K70" s="71"/>
    </row>
    <row r="71" spans="9:11">
      <c r="I71" s="71"/>
      <c r="J71" s="71"/>
      <c r="K71" s="71"/>
    </row>
    <row r="72" spans="9:11">
      <c r="I72" s="71"/>
      <c r="J72" s="71"/>
      <c r="K72" s="71"/>
    </row>
    <row r="73" spans="9:11">
      <c r="I73" s="71"/>
      <c r="J73" s="71"/>
      <c r="K73" s="71"/>
    </row>
    <row r="74" spans="9:11">
      <c r="I74" s="71"/>
      <c r="J74" s="71"/>
      <c r="K74" s="71"/>
    </row>
  </sheetData>
  <mergeCells count="6">
    <mergeCell ref="Q11:S11"/>
    <mergeCell ref="A1:R1"/>
    <mergeCell ref="A2:R2"/>
    <mergeCell ref="A3:R3"/>
    <mergeCell ref="A4:R4"/>
    <mergeCell ref="A5:R5"/>
  </mergeCells>
  <pageMargins left="0.5" right="0.5" top="0.75" bottom="0.5" header="0.5" footer="0.5"/>
  <pageSetup scale="64" orientation="landscape" verticalDpi="300" r:id="rId1"/>
  <headerFooter alignWithMargins="0">
    <oddHeader>&amp;R&amp;10CASE NO. 2015-00343
FR_16(8)(i)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I.1</vt:lpstr>
      <vt:lpstr>I.2</vt:lpstr>
      <vt:lpstr>I.3</vt:lpstr>
      <vt:lpstr>I.1!Print_Area</vt:lpstr>
      <vt:lpstr>I.2!Print_Area</vt:lpstr>
      <vt:lpstr>I.3!Print_Area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2015-11-19T22:52:29Z</cp:lastPrinted>
  <dcterms:created xsi:type="dcterms:W3CDTF">2015-11-19T21:50:06Z</dcterms:created>
  <dcterms:modified xsi:type="dcterms:W3CDTF">2015-11-19T22:52:40Z</dcterms:modified>
</cp:coreProperties>
</file>