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6720" activeTab="1"/>
  </bookViews>
  <sheets>
    <sheet name="WNA Summary" sheetId="1" r:id="rId1"/>
    <sheet name="WNA" sheetId="2" r:id="rId2"/>
  </sheets>
  <definedNames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Regression_Out" localSheetId="1" hidden="1">#REF!</definedName>
    <definedName name="_Regression_Out" hidden="1">#REF!</definedName>
    <definedName name="_Regression_Y" localSheetId="1" hidden="1">#REF!</definedName>
    <definedName name="_Regression_Y" hidden="1">#REF!</definedName>
    <definedName name="_xlnm.Print_Area" localSheetId="1">WNA!$A$13:$N$95</definedName>
    <definedName name="_xlnm.Print_Area" localSheetId="0">'WNA Summary'!$A$1:$S$32</definedName>
    <definedName name="_xlnm.Print_Titles" localSheetId="1">WNA!$A:$B,WNA!$3:$16</definedName>
  </definedNames>
  <calcPr calcId="145621"/>
</workbook>
</file>

<file path=xl/calcChain.xml><?xml version="1.0" encoding="utf-8"?>
<calcChain xmlns="http://schemas.openxmlformats.org/spreadsheetml/2006/main">
  <c r="N95" i="2" l="1"/>
  <c r="M95" i="2"/>
  <c r="L95" i="2"/>
  <c r="K95" i="2"/>
  <c r="J95" i="2"/>
  <c r="I95" i="2"/>
  <c r="H95" i="2"/>
  <c r="G95" i="2"/>
  <c r="F95" i="2"/>
  <c r="E95" i="2"/>
  <c r="D95" i="2"/>
  <c r="C95" i="2"/>
  <c r="C82" i="2"/>
  <c r="N68" i="2"/>
  <c r="M68" i="2"/>
  <c r="L68" i="2"/>
  <c r="K68" i="2"/>
  <c r="J68" i="2"/>
  <c r="I68" i="2"/>
  <c r="H68" i="2"/>
  <c r="G68" i="2"/>
  <c r="F68" i="2"/>
  <c r="E68" i="2"/>
  <c r="D68" i="2"/>
  <c r="C68" i="2"/>
  <c r="C55" i="2"/>
  <c r="C50" i="2"/>
  <c r="C51" i="2" s="1"/>
  <c r="C52" i="2" s="1"/>
  <c r="C28" i="2"/>
  <c r="F10" i="2"/>
  <c r="G10" i="2" s="1"/>
  <c r="H10" i="2" s="1"/>
  <c r="I10" i="2" s="1"/>
  <c r="J10" i="2" s="1"/>
  <c r="K10" i="2" s="1"/>
  <c r="L10" i="2" s="1"/>
  <c r="M10" i="2" s="1"/>
  <c r="N10" i="2" s="1"/>
  <c r="E10" i="2"/>
  <c r="D10" i="2"/>
  <c r="D28" i="2" l="1"/>
  <c r="C23" i="2"/>
  <c r="C24" i="2" s="1"/>
  <c r="C25" i="2" s="1"/>
  <c r="D55" i="2"/>
  <c r="D82" i="2"/>
  <c r="C77" i="2"/>
  <c r="C78" i="2" s="1"/>
  <c r="C79" i="2" s="1"/>
  <c r="E82" i="2" l="1"/>
  <c r="D77" i="2"/>
  <c r="D78" i="2" s="1"/>
  <c r="D79" i="2" s="1"/>
  <c r="D50" i="2"/>
  <c r="D51" i="2" s="1"/>
  <c r="D52" i="2" s="1"/>
  <c r="E55" i="2"/>
  <c r="E28" i="2"/>
  <c r="D23" i="2"/>
  <c r="D24" i="2" s="1"/>
  <c r="D25" i="2" s="1"/>
  <c r="E77" i="2" l="1"/>
  <c r="E78" i="2" s="1"/>
  <c r="E79" i="2" s="1"/>
  <c r="F82" i="2"/>
  <c r="E23" i="2"/>
  <c r="E24" i="2" s="1"/>
  <c r="E25" i="2" s="1"/>
  <c r="F28" i="2"/>
  <c r="F55" i="2"/>
  <c r="E50" i="2"/>
  <c r="E51" i="2" s="1"/>
  <c r="E52" i="2" s="1"/>
  <c r="G55" i="2" l="1"/>
  <c r="F50" i="2"/>
  <c r="F51" i="2" s="1"/>
  <c r="F52" i="2" s="1"/>
  <c r="G28" i="2"/>
  <c r="F23" i="2"/>
  <c r="F24" i="2" s="1"/>
  <c r="F25" i="2" s="1"/>
  <c r="G82" i="2"/>
  <c r="F77" i="2"/>
  <c r="F78" i="2" s="1"/>
  <c r="F79" i="2" s="1"/>
  <c r="H55" i="2" l="1"/>
  <c r="G50" i="2"/>
  <c r="G51" i="2" s="1"/>
  <c r="G52" i="2" s="1"/>
  <c r="G77" i="2"/>
  <c r="G78" i="2" s="1"/>
  <c r="G79" i="2" s="1"/>
  <c r="H82" i="2"/>
  <c r="H28" i="2"/>
  <c r="G23" i="2"/>
  <c r="G24" i="2" s="1"/>
  <c r="G25" i="2" s="1"/>
  <c r="I28" i="2" l="1"/>
  <c r="H23" i="2"/>
  <c r="H24" i="2" s="1"/>
  <c r="H25" i="2" s="1"/>
  <c r="I82" i="2"/>
  <c r="H77" i="2"/>
  <c r="H78" i="2" s="1"/>
  <c r="H79" i="2" s="1"/>
  <c r="H50" i="2"/>
  <c r="H51" i="2" s="1"/>
  <c r="H52" i="2" s="1"/>
  <c r="I55" i="2"/>
  <c r="I50" i="2" l="1"/>
  <c r="I51" i="2" s="1"/>
  <c r="I52" i="2" s="1"/>
  <c r="J55" i="2"/>
  <c r="I23" i="2"/>
  <c r="I24" i="2" s="1"/>
  <c r="I25" i="2" s="1"/>
  <c r="J28" i="2"/>
  <c r="J82" i="2"/>
  <c r="I77" i="2"/>
  <c r="I78" i="2" s="1"/>
  <c r="I79" i="2" s="1"/>
  <c r="J77" i="2" l="1"/>
  <c r="J78" i="2" s="1"/>
  <c r="J79" i="2" s="1"/>
  <c r="K82" i="2"/>
  <c r="K28" i="2"/>
  <c r="J23" i="2"/>
  <c r="J24" i="2" s="1"/>
  <c r="J25" i="2" s="1"/>
  <c r="J50" i="2"/>
  <c r="J51" i="2" s="1"/>
  <c r="J52" i="2" s="1"/>
  <c r="K55" i="2"/>
  <c r="K23" i="2" l="1"/>
  <c r="K24" i="2" s="1"/>
  <c r="K25" i="2" s="1"/>
  <c r="L28" i="2"/>
  <c r="L55" i="2"/>
  <c r="K50" i="2"/>
  <c r="K51" i="2" s="1"/>
  <c r="K52" i="2" s="1"/>
  <c r="K77" i="2"/>
  <c r="K78" i="2" s="1"/>
  <c r="K79" i="2" s="1"/>
  <c r="L82" i="2"/>
  <c r="L50" i="2" l="1"/>
  <c r="L51" i="2" s="1"/>
  <c r="L52" i="2" s="1"/>
  <c r="M55" i="2"/>
  <c r="M28" i="2"/>
  <c r="L23" i="2"/>
  <c r="L24" i="2" s="1"/>
  <c r="L25" i="2" s="1"/>
  <c r="M82" i="2"/>
  <c r="L77" i="2"/>
  <c r="L78" i="2" s="1"/>
  <c r="L79" i="2" s="1"/>
  <c r="M77" i="2" l="1"/>
  <c r="M78" i="2" s="1"/>
  <c r="M79" i="2" s="1"/>
  <c r="N82" i="2"/>
  <c r="M23" i="2"/>
  <c r="M24" i="2" s="1"/>
  <c r="M25" i="2" s="1"/>
  <c r="N28" i="2"/>
  <c r="N55" i="2"/>
  <c r="M50" i="2"/>
  <c r="M51" i="2" s="1"/>
  <c r="M52" i="2" s="1"/>
  <c r="N23" i="2" l="1"/>
  <c r="N24" i="2" s="1"/>
  <c r="N25" i="2" s="1"/>
  <c r="C26" i="2" s="1"/>
  <c r="N50" i="2"/>
  <c r="N51" i="2" s="1"/>
  <c r="N52" i="2" s="1"/>
  <c r="C53" i="2" s="1"/>
  <c r="N77" i="2"/>
  <c r="N78" i="2" s="1"/>
  <c r="N79" i="2" s="1"/>
  <c r="C80" i="2" s="1"/>
  <c r="C87" i="2" l="1"/>
  <c r="C81" i="2"/>
  <c r="C83" i="2" s="1"/>
  <c r="C85" i="2" s="1"/>
  <c r="D80" i="2"/>
  <c r="C60" i="2"/>
  <c r="D53" i="2"/>
  <c r="C54" i="2"/>
  <c r="C56" i="2" s="1"/>
  <c r="C58" i="2" s="1"/>
  <c r="C27" i="2"/>
  <c r="C29" i="2" s="1"/>
  <c r="C31" i="2" s="1"/>
  <c r="C33" i="2"/>
  <c r="D26" i="2"/>
  <c r="E26" i="2" l="1"/>
  <c r="D27" i="2"/>
  <c r="D29" i="2" s="1"/>
  <c r="D31" i="2" s="1"/>
  <c r="D36" i="2" s="1"/>
  <c r="D38" i="2" s="1"/>
  <c r="D41" i="2" s="1"/>
  <c r="D33" i="2"/>
  <c r="E80" i="2"/>
  <c r="D87" i="2"/>
  <c r="D81" i="2"/>
  <c r="D83" i="2" s="1"/>
  <c r="D85" i="2" s="1"/>
  <c r="D90" i="2" s="1"/>
  <c r="C90" i="2"/>
  <c r="C36" i="2"/>
  <c r="C38" i="2" s="1"/>
  <c r="C41" i="2" s="1"/>
  <c r="C63" i="2"/>
  <c r="D60" i="2"/>
  <c r="D54" i="2"/>
  <c r="D56" i="2" s="1"/>
  <c r="D58" i="2" s="1"/>
  <c r="D63" i="2" s="1"/>
  <c r="E53" i="2"/>
  <c r="F53" i="2" l="1"/>
  <c r="E60" i="2"/>
  <c r="E54" i="2"/>
  <c r="E56" i="2" s="1"/>
  <c r="E58" i="2" s="1"/>
  <c r="E63" i="2" s="1"/>
  <c r="E87" i="2"/>
  <c r="E81" i="2"/>
  <c r="E83" i="2" s="1"/>
  <c r="E85" i="2" s="1"/>
  <c r="E90" i="2" s="1"/>
  <c r="F80" i="2"/>
  <c r="E33" i="2"/>
  <c r="E27" i="2"/>
  <c r="E29" i="2" s="1"/>
  <c r="E31" i="2" s="1"/>
  <c r="F26" i="2"/>
  <c r="F33" i="2" l="1"/>
  <c r="G26" i="2"/>
  <c r="F27" i="2"/>
  <c r="F29" i="2" s="1"/>
  <c r="F31" i="2" s="1"/>
  <c r="F36" i="2" s="1"/>
  <c r="F38" i="2" s="1"/>
  <c r="F41" i="2" s="1"/>
  <c r="E36" i="2"/>
  <c r="E38" i="2" s="1"/>
  <c r="E41" i="2" s="1"/>
  <c r="F60" i="2"/>
  <c r="F54" i="2"/>
  <c r="F56" i="2" s="1"/>
  <c r="F58" i="2" s="1"/>
  <c r="F63" i="2" s="1"/>
  <c r="G53" i="2"/>
  <c r="F87" i="2"/>
  <c r="G80" i="2"/>
  <c r="F81" i="2"/>
  <c r="F83" i="2" s="1"/>
  <c r="F85" i="2" s="1"/>
  <c r="F90" i="2" s="1"/>
  <c r="G81" i="2" l="1"/>
  <c r="G83" i="2" s="1"/>
  <c r="G85" i="2" s="1"/>
  <c r="G90" i="2" s="1"/>
  <c r="H80" i="2"/>
  <c r="G87" i="2"/>
  <c r="H53" i="2"/>
  <c r="G54" i="2"/>
  <c r="G56" i="2" s="1"/>
  <c r="G58" i="2" s="1"/>
  <c r="G63" i="2" s="1"/>
  <c r="G60" i="2"/>
  <c r="G33" i="2"/>
  <c r="H26" i="2"/>
  <c r="G27" i="2"/>
  <c r="G29" i="2" s="1"/>
  <c r="G31" i="2" s="1"/>
  <c r="G36" i="2" s="1"/>
  <c r="G38" i="2" s="1"/>
  <c r="G41" i="2" s="1"/>
  <c r="I26" i="2" l="1"/>
  <c r="H27" i="2"/>
  <c r="H29" i="2" s="1"/>
  <c r="H31" i="2" s="1"/>
  <c r="H36" i="2" s="1"/>
  <c r="H38" i="2" s="1"/>
  <c r="H41" i="2" s="1"/>
  <c r="H33" i="2"/>
  <c r="I80" i="2"/>
  <c r="H81" i="2"/>
  <c r="H83" i="2" s="1"/>
  <c r="H85" i="2" s="1"/>
  <c r="H90" i="2" s="1"/>
  <c r="H87" i="2"/>
  <c r="H60" i="2"/>
  <c r="H54" i="2"/>
  <c r="H56" i="2" s="1"/>
  <c r="H58" i="2" s="1"/>
  <c r="H63" i="2" s="1"/>
  <c r="I53" i="2"/>
  <c r="I60" i="2" l="1"/>
  <c r="J53" i="2"/>
  <c r="I54" i="2"/>
  <c r="I56" i="2" s="1"/>
  <c r="I58" i="2" s="1"/>
  <c r="I63" i="2" s="1"/>
  <c r="I81" i="2"/>
  <c r="I83" i="2" s="1"/>
  <c r="I85" i="2" s="1"/>
  <c r="I90" i="2" s="1"/>
  <c r="I87" i="2"/>
  <c r="J80" i="2"/>
  <c r="I33" i="2"/>
  <c r="I27" i="2"/>
  <c r="I29" i="2" s="1"/>
  <c r="I31" i="2" s="1"/>
  <c r="I36" i="2" s="1"/>
  <c r="I38" i="2" s="1"/>
  <c r="I41" i="2" s="1"/>
  <c r="J26" i="2"/>
  <c r="J27" i="2" l="1"/>
  <c r="J29" i="2" s="1"/>
  <c r="J31" i="2" s="1"/>
  <c r="J36" i="2" s="1"/>
  <c r="J38" i="2" s="1"/>
  <c r="J41" i="2" s="1"/>
  <c r="J33" i="2"/>
  <c r="K26" i="2"/>
  <c r="K53" i="2"/>
  <c r="J60" i="2"/>
  <c r="J54" i="2"/>
  <c r="J56" i="2" s="1"/>
  <c r="J58" i="2" s="1"/>
  <c r="J63" i="2" s="1"/>
  <c r="J87" i="2"/>
  <c r="J81" i="2"/>
  <c r="J83" i="2" s="1"/>
  <c r="J85" i="2" s="1"/>
  <c r="J90" i="2" s="1"/>
  <c r="K80" i="2"/>
  <c r="L53" i="2" l="1"/>
  <c r="K60" i="2"/>
  <c r="K54" i="2"/>
  <c r="K56" i="2" s="1"/>
  <c r="K58" i="2" s="1"/>
  <c r="K63" i="2" s="1"/>
  <c r="K33" i="2"/>
  <c r="L26" i="2"/>
  <c r="K27" i="2"/>
  <c r="K29" i="2" s="1"/>
  <c r="K31" i="2" s="1"/>
  <c r="K36" i="2" s="1"/>
  <c r="K38" i="2" s="1"/>
  <c r="K41" i="2" s="1"/>
  <c r="K87" i="2"/>
  <c r="L80" i="2"/>
  <c r="K81" i="2"/>
  <c r="K83" i="2" s="1"/>
  <c r="K85" i="2" s="1"/>
  <c r="K90" i="2" s="1"/>
  <c r="M26" i="2" l="1"/>
  <c r="L33" i="2"/>
  <c r="L27" i="2"/>
  <c r="L29" i="2" s="1"/>
  <c r="L31" i="2" s="1"/>
  <c r="L36" i="2" s="1"/>
  <c r="L38" i="2" s="1"/>
  <c r="L41" i="2" s="1"/>
  <c r="L60" i="2"/>
  <c r="L54" i="2"/>
  <c r="L56" i="2" s="1"/>
  <c r="L58" i="2" s="1"/>
  <c r="L63" i="2" s="1"/>
  <c r="M53" i="2"/>
  <c r="M80" i="2"/>
  <c r="L87" i="2"/>
  <c r="L81" i="2"/>
  <c r="L83" i="2" s="1"/>
  <c r="L85" i="2" s="1"/>
  <c r="L90" i="2" s="1"/>
  <c r="M81" i="2" l="1"/>
  <c r="M83" i="2" s="1"/>
  <c r="M85" i="2" s="1"/>
  <c r="M90" i="2" s="1"/>
  <c r="N80" i="2"/>
  <c r="M87" i="2"/>
  <c r="M33" i="2"/>
  <c r="M27" i="2"/>
  <c r="M29" i="2" s="1"/>
  <c r="M31" i="2" s="1"/>
  <c r="M36" i="2" s="1"/>
  <c r="M38" i="2" s="1"/>
  <c r="M41" i="2" s="1"/>
  <c r="N26" i="2"/>
  <c r="M60" i="2"/>
  <c r="M54" i="2"/>
  <c r="M56" i="2" s="1"/>
  <c r="M58" i="2" s="1"/>
  <c r="M63" i="2" s="1"/>
  <c r="N53" i="2"/>
  <c r="N60" i="2" l="1"/>
  <c r="N54" i="2"/>
  <c r="N56" i="2" s="1"/>
  <c r="N58" i="2" s="1"/>
  <c r="N27" i="2"/>
  <c r="N29" i="2" s="1"/>
  <c r="N31" i="2" s="1"/>
  <c r="N33" i="2"/>
  <c r="H61" i="2"/>
  <c r="J61" i="2"/>
  <c r="I61" i="2"/>
  <c r="M34" i="2"/>
  <c r="E34" i="2"/>
  <c r="K34" i="2"/>
  <c r="N87" i="2"/>
  <c r="N81" i="2"/>
  <c r="N83" i="2" s="1"/>
  <c r="N85" i="2" s="1"/>
  <c r="L34" i="2"/>
  <c r="N90" i="2" l="1"/>
  <c r="J88" i="2"/>
  <c r="H88" i="2"/>
  <c r="N88" i="2"/>
  <c r="C88" i="2"/>
  <c r="D88" i="2"/>
  <c r="E88" i="2"/>
  <c r="G88" i="2"/>
  <c r="F88" i="2"/>
  <c r="L88" i="2"/>
  <c r="I88" i="2"/>
  <c r="M88" i="2"/>
  <c r="N34" i="2"/>
  <c r="C34" i="2"/>
  <c r="D34" i="2"/>
  <c r="F34" i="2"/>
  <c r="J34" i="2"/>
  <c r="I34" i="2"/>
  <c r="H34" i="2"/>
  <c r="N63" i="2"/>
  <c r="L61" i="2"/>
  <c r="K88" i="2"/>
  <c r="G34" i="2"/>
  <c r="M61" i="2"/>
  <c r="N36" i="2"/>
  <c r="N38" i="2" s="1"/>
  <c r="N41" i="2" s="1"/>
  <c r="N61" i="2"/>
  <c r="D61" i="2"/>
  <c r="C61" i="2"/>
  <c r="E61" i="2"/>
  <c r="G61" i="2"/>
  <c r="F61" i="2"/>
  <c r="K61" i="2"/>
  <c r="R205" i="1" l="1"/>
  <c r="R207" i="1" s="1"/>
  <c r="T204" i="1"/>
  <c r="R201" i="1"/>
  <c r="T201" i="1" s="1"/>
  <c r="T207" i="1" s="1"/>
  <c r="L31" i="1"/>
  <c r="H31" i="1"/>
  <c r="D31" i="1"/>
  <c r="Q30" i="1"/>
  <c r="P30" i="1"/>
  <c r="R30" i="1" s="1"/>
  <c r="Q29" i="1"/>
  <c r="P29" i="1"/>
  <c r="R29" i="1" s="1"/>
  <c r="Q28" i="1"/>
  <c r="N31" i="1"/>
  <c r="M31" i="1"/>
  <c r="K31" i="1"/>
  <c r="J31" i="1"/>
  <c r="I31" i="1"/>
  <c r="G31" i="1"/>
  <c r="F31" i="1"/>
  <c r="E31" i="1"/>
  <c r="C31" i="1"/>
  <c r="Q27" i="1"/>
  <c r="R27" i="1" s="1"/>
  <c r="O27" i="1"/>
  <c r="O31" i="1" s="1"/>
  <c r="K24" i="1"/>
  <c r="G24" i="1"/>
  <c r="C24" i="1"/>
  <c r="P23" i="1"/>
  <c r="R23" i="1" s="1"/>
  <c r="P22" i="1"/>
  <c r="R22" i="1" s="1"/>
  <c r="N24" i="1"/>
  <c r="M24" i="1"/>
  <c r="L24" i="1"/>
  <c r="J24" i="1"/>
  <c r="I24" i="1"/>
  <c r="H24" i="1"/>
  <c r="F24" i="1"/>
  <c r="E24" i="1"/>
  <c r="D24" i="1"/>
  <c r="P21" i="1"/>
  <c r="O20" i="1"/>
  <c r="R20" i="1" s="1"/>
  <c r="O17" i="1"/>
  <c r="R16" i="1"/>
  <c r="P15" i="1"/>
  <c r="R15" i="1" s="1"/>
  <c r="N17" i="1"/>
  <c r="M17" i="1"/>
  <c r="L17" i="1"/>
  <c r="K17" i="1"/>
  <c r="J17" i="1"/>
  <c r="I17" i="1"/>
  <c r="H17" i="1"/>
  <c r="G17" i="1"/>
  <c r="F17" i="1"/>
  <c r="E17" i="1"/>
  <c r="D17" i="1"/>
  <c r="C17" i="1"/>
  <c r="R13" i="1"/>
  <c r="O13" i="1"/>
  <c r="P24" i="1" l="1"/>
  <c r="R21" i="1"/>
  <c r="R24" i="1" s="1"/>
  <c r="O24" i="1"/>
  <c r="P14" i="1"/>
  <c r="P28" i="1"/>
  <c r="R14" i="1" l="1"/>
  <c r="R17" i="1" s="1"/>
  <c r="P17" i="1"/>
  <c r="P31" i="1"/>
  <c r="R28" i="1"/>
  <c r="R31" i="1" s="1"/>
</calcChain>
</file>

<file path=xl/comments1.xml><?xml version="1.0" encoding="utf-8"?>
<comments xmlns="http://schemas.openxmlformats.org/spreadsheetml/2006/main">
  <authors>
    <author>ldcotten</author>
  </authors>
  <commentList>
    <comment ref="R130" authorId="0">
      <text>
        <r>
          <rPr>
            <b/>
            <sz val="8"/>
            <color indexed="81"/>
            <rFont val="Tahoma"/>
            <family val="2"/>
          </rPr>
          <t>ldcotten:</t>
        </r>
        <r>
          <rPr>
            <sz val="8"/>
            <color indexed="81"/>
            <rFont val="Tahoma"/>
            <family val="2"/>
          </rPr>
          <t xml:space="preserve">
1269 cust @ $105
12 cust @$210
1 cust @$220
36 cust @$245</t>
        </r>
      </text>
    </comment>
    <comment ref="B135" authorId="0">
      <text>
        <r>
          <rPr>
            <b/>
            <sz val="8"/>
            <color indexed="81"/>
            <rFont val="Tahoma"/>
            <family val="2"/>
          </rPr>
          <t>ldcotten:</t>
        </r>
        <r>
          <rPr>
            <sz val="8"/>
            <color indexed="81"/>
            <rFont val="Tahoma"/>
            <family val="2"/>
          </rPr>
          <t xml:space="preserve">
Includes HLF Firm
</t>
        </r>
      </text>
    </comment>
    <comment ref="B146" authorId="0">
      <text>
        <r>
          <rPr>
            <b/>
            <sz val="8"/>
            <color indexed="81"/>
            <rFont val="Tahoma"/>
            <family val="2"/>
          </rPr>
          <t>ldcotten:</t>
        </r>
        <r>
          <rPr>
            <sz val="8"/>
            <color indexed="81"/>
            <rFont val="Tahoma"/>
            <family val="2"/>
          </rPr>
          <t xml:space="preserve">
Includes HLF Interr
</t>
        </r>
      </text>
    </comment>
    <comment ref="R162" authorId="0">
      <text>
        <r>
          <rPr>
            <b/>
            <sz val="8"/>
            <color indexed="81"/>
            <rFont val="Tahoma"/>
            <family val="2"/>
          </rPr>
          <t>ldcotten:</t>
        </r>
        <r>
          <rPr>
            <sz val="8"/>
            <color indexed="81"/>
            <rFont val="Tahoma"/>
            <family val="2"/>
          </rPr>
          <t xml:space="preserve">
108 cust @$105
24 cust @$245</t>
        </r>
      </text>
    </comment>
  </commentList>
</comments>
</file>

<file path=xl/sharedStrings.xml><?xml version="1.0" encoding="utf-8"?>
<sst xmlns="http://schemas.openxmlformats.org/spreadsheetml/2006/main" count="212" uniqueCount="113">
  <si>
    <t>ATMOS ENERGY CORPORATION - KENTUCKY</t>
  </si>
  <si>
    <t>WEATHER ADJUSTMENT - BASE NOAA 2005-2015</t>
  </si>
  <si>
    <t>Line</t>
  </si>
  <si>
    <t>Number Of</t>
  </si>
  <si>
    <t>Total</t>
  </si>
  <si>
    <t>No.</t>
  </si>
  <si>
    <t>Class of Customers</t>
  </si>
  <si>
    <t>Bills</t>
  </si>
  <si>
    <t>Mcf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</si>
  <si>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</si>
  <si>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</si>
  <si>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</si>
  <si>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</si>
  <si>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</si>
  <si>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</si>
  <si>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</si>
  <si>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</si>
  <si>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</si>
  <si>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</si>
  <si>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</si>
  <si>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</si>
  <si>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</si>
  <si>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</si>
  <si>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</si>
  <si>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</si>
  <si>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</si>
  <si>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</si>
  <si>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</si>
  <si>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</si>
  <si>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</si>
  <si>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</si>
  <si>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</si>
  <si>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</si>
  <si>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FIRM COMMERCIAL (Rate G-1)</t>
  </si>
  <si>
    <t>FIRM PUBLIC AUTHORITY (Rate G-1)</t>
  </si>
  <si>
    <t xml:space="preserve">INTERRUPTIBLE CUSTOMERS </t>
  </si>
  <si>
    <t>Trans Admin Fee</t>
  </si>
  <si>
    <t>EFM Fee</t>
  </si>
  <si>
    <t>Various</t>
  </si>
  <si>
    <t>Parking Fee</t>
  </si>
  <si>
    <t>Firm Sales: 1-300</t>
  </si>
  <si>
    <t>Firm Sales: 301-15000</t>
  </si>
  <si>
    <t>Firm Sales: Over 1500</t>
  </si>
  <si>
    <t>Firm Transport: 1-300</t>
  </si>
  <si>
    <t>Firm Transport: 301-15000</t>
  </si>
  <si>
    <t>Firm Transport: Over 1500</t>
  </si>
  <si>
    <t>Firm LVS: 1-300</t>
  </si>
  <si>
    <t>Firm LVS: 301-15000</t>
  </si>
  <si>
    <t>Firm LVS: Over 1500</t>
  </si>
  <si>
    <t>T-4 Firm Carriage: 1-300</t>
  </si>
  <si>
    <t>T-4 Firm Carriage: 301-15000</t>
  </si>
  <si>
    <t>T-4 Firm Carriage: Over 1500</t>
  </si>
  <si>
    <t>Interrupt Sales:  1-15000</t>
  </si>
  <si>
    <t>Interrupt Sales:  Over 15000</t>
  </si>
  <si>
    <t>Interrupt Transport:  1-15000</t>
  </si>
  <si>
    <t>Interrupt Transport:  Over 15000</t>
  </si>
  <si>
    <t>Interrupt LVS:  1-15000</t>
  </si>
  <si>
    <t>Interrupt LVS:  Over 15000</t>
  </si>
  <si>
    <t>T-3 Interr Carriage:  1-15000</t>
  </si>
  <si>
    <t>T-3 Interr Carriage:  Over 15000</t>
  </si>
  <si>
    <t>T-4 Overrun: 1-300</t>
  </si>
  <si>
    <t>Why No Overrun??</t>
  </si>
  <si>
    <t>T-4 Overrun: 301-15000</t>
  </si>
  <si>
    <t>T-4 Over Run: Over 1500</t>
  </si>
  <si>
    <t>Special Contracts</t>
  </si>
  <si>
    <t>CLASS TOTAL</t>
  </si>
  <si>
    <t xml:space="preserve">LARGE INTERRUPTIBLE CUSTOMERS </t>
  </si>
  <si>
    <t>&lt;&lt; EFM Fees in Other Revenue?</t>
  </si>
  <si>
    <t>T-4: 1-300</t>
  </si>
  <si>
    <t>T-4: 301-15000</t>
  </si>
  <si>
    <t>T-4: Over 1500</t>
  </si>
  <si>
    <t>T-4 OVerrun: 1-300</t>
  </si>
  <si>
    <t>TOTAL REVENUES</t>
  </si>
  <si>
    <t>Add WNA</t>
  </si>
  <si>
    <t>&lt;&lt; This includes EFM Fees which may actually be shown in Other Revenue</t>
  </si>
  <si>
    <t xml:space="preserve"> Mcf from Financial Stats &gt;&gt;</t>
  </si>
  <si>
    <t>Billed Sales Margin</t>
  </si>
  <si>
    <t>&lt;&lt; This includes $650,933 for Banner Adj and Oracle Additions</t>
  </si>
  <si>
    <t>Unbilled Sales Margin</t>
  </si>
  <si>
    <t>Total Sales Margin</t>
  </si>
  <si>
    <t>Transportation</t>
  </si>
  <si>
    <t xml:space="preserve"> Total Sales/Tr Margin</t>
  </si>
  <si>
    <t>Other Revenue</t>
  </si>
  <si>
    <t xml:space="preserve"> Total Gross Profit</t>
  </si>
  <si>
    <t>Difference</t>
  </si>
  <si>
    <t>Reference Period - Twelve Months Ending 08/31/2015</t>
  </si>
  <si>
    <t>EXHIBIT GLS-4</t>
  </si>
  <si>
    <t>Atmos Energy - Kentucky</t>
  </si>
  <si>
    <t>Normalization Of Volumes For Weather</t>
  </si>
  <si>
    <t>(Weather Basis: 10-years ending 2015)</t>
  </si>
  <si>
    <t>Month</t>
  </si>
  <si>
    <t>Lagged Actual HDDs</t>
  </si>
  <si>
    <t>Lagged Normal HDDs</t>
  </si>
  <si>
    <t>Calendar Normal HDDs</t>
  </si>
  <si>
    <t>Annual Customer Growth</t>
  </si>
  <si>
    <t>Annual Base Load Decline</t>
  </si>
  <si>
    <t>Annual Total Load Decline</t>
  </si>
  <si>
    <t>Actual Constand Load</t>
  </si>
  <si>
    <t>Actual Heat Load</t>
  </si>
  <si>
    <t>Heat Load / Customer</t>
  </si>
  <si>
    <t>Actual X Coefficient</t>
  </si>
  <si>
    <t>Product</t>
  </si>
  <si>
    <t>Base Load</t>
  </si>
  <si>
    <t>Normal Usage / Customer</t>
  </si>
  <si>
    <t>No. of Customers</t>
  </si>
  <si>
    <t>Normalized Volumes</t>
  </si>
  <si>
    <t>Actual Volumes</t>
  </si>
  <si>
    <t>Normalized Volume Including Unbilled</t>
  </si>
  <si>
    <t>Normalized Calendar Volumes</t>
  </si>
  <si>
    <t>Weather Adjustment</t>
  </si>
  <si>
    <t>Tier 1</t>
  </si>
  <si>
    <t>Tier 2</t>
  </si>
  <si>
    <t>Tier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</si>
</sst>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[$-409]mmm\-yy;@"/>
    <numFmt numFmtId="166" formatCode="_(* #,##0_);_(* \(#,##0\);_(* &quot;-&quot;??_);_(@_)"/>
    <numFmt numFmtId="167" formatCode="#,##0.0000_);\(#,##0.0000\)"/>
    <numFmt numFmtId="168" formatCode="_(* #,##0.0000_);_(* \(#,##0.0000\);_(* &quot;-&quot;??_);_(@_)"/>
    <numFmt numFmtId="169" formatCode="&quot;$&quot;#,##0.0000_);\(&quot;$&quot;#,##0.0000\)"/>
    <numFmt numFmtId="170" formatCode="0.0000"/>
    <numFmt numFmtId="171" formatCode=";;;"/>
    <numFmt numFmtId="172" formatCode="_(* #,##0.000_);_(* \(#,##0.000\);_(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i/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ms Rmn"/>
    </font>
    <font>
      <b/>
      <sz val="12"/>
      <name val="Arial Narrow"/>
      <family val="2"/>
    </font>
    <font>
      <sz val="12"/>
      <name val="Arial Narrow"/>
      <family val="2"/>
    </font>
    <font>
      <b/>
      <u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37" fontId="10" fillId="0" borderId="0"/>
  </cellStyleXfs>
  <cellXfs count="124">
    <xf numFmtId="0" fontId="0" fillId="0" borderId="0" xfId="0"/>
    <xf numFmtId="0" fontId="3" fillId="0" borderId="0" xfId="2" applyFont="1" applyFill="1"/>
    <xf numFmtId="37" fontId="3" fillId="0" borderId="0" xfId="2" applyNumberFormat="1" applyFont="1" applyFill="1"/>
    <xf numFmtId="0" fontId="3" fillId="0" borderId="0" xfId="2" applyFont="1"/>
    <xf numFmtId="164" fontId="3" fillId="0" borderId="0" xfId="2" applyNumberFormat="1" applyFont="1" applyFill="1" applyAlignment="1" applyProtection="1">
      <alignment horizontal="right"/>
    </xf>
    <xf numFmtId="0" fontId="3" fillId="0" borderId="0" xfId="2" applyFont="1" applyFill="1" applyBorder="1"/>
    <xf numFmtId="0" fontId="3" fillId="0" borderId="0" xfId="2" applyFont="1" applyBorder="1"/>
    <xf numFmtId="5" fontId="3" fillId="0" borderId="0" xfId="2" applyNumberFormat="1" applyFont="1" applyFill="1" applyAlignment="1">
      <alignment horizontal="right"/>
    </xf>
    <xf numFmtId="5" fontId="3" fillId="0" borderId="0" xfId="2" applyNumberFormat="1" applyFont="1" applyFill="1"/>
    <xf numFmtId="5" fontId="3" fillId="0" borderId="0" xfId="2" applyNumberFormat="1" applyFont="1" applyFill="1" applyBorder="1"/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centerContinuous"/>
    </xf>
    <xf numFmtId="0" fontId="3" fillId="0" borderId="0" xfId="2" applyFont="1" applyFill="1" applyAlignment="1">
      <alignment horizontal="center"/>
    </xf>
    <xf numFmtId="37" fontId="3" fillId="0" borderId="0" xfId="2" applyNumberFormat="1" applyFont="1" applyFill="1" applyAlignment="1">
      <alignment horizontal="right"/>
    </xf>
    <xf numFmtId="5" fontId="3" fillId="0" borderId="0" xfId="2" applyNumberFormat="1" applyFont="1" applyFill="1" applyAlignment="1" applyProtection="1">
      <alignment horizontal="centerContinuous"/>
    </xf>
    <xf numFmtId="5" fontId="3" fillId="0" borderId="0" xfId="2" applyNumberFormat="1" applyFont="1" applyFill="1" applyBorder="1" applyProtection="1"/>
    <xf numFmtId="43" fontId="3" fillId="0" borderId="0" xfId="1" applyFont="1" applyFill="1" applyAlignment="1" applyProtection="1">
      <alignment horizontal="centerContinuous"/>
    </xf>
    <xf numFmtId="0" fontId="3" fillId="0" borderId="0" xfId="0" applyFont="1"/>
    <xf numFmtId="37" fontId="3" fillId="0" borderId="0" xfId="2" applyNumberFormat="1" applyFont="1" applyFill="1" applyBorder="1" applyProtection="1"/>
    <xf numFmtId="0" fontId="3" fillId="0" borderId="0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/>
    <xf numFmtId="165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37" fontId="5" fillId="0" borderId="0" xfId="2" applyNumberFormat="1" applyFont="1" applyFill="1" applyBorder="1" applyAlignment="1" applyProtection="1">
      <alignment horizontal="center"/>
    </xf>
    <xf numFmtId="0" fontId="3" fillId="0" borderId="0" xfId="2" quotePrefix="1" applyFont="1" applyFill="1" applyAlignment="1">
      <alignment horizontal="center"/>
    </xf>
    <xf numFmtId="49" fontId="3" fillId="0" borderId="0" xfId="2" quotePrefix="1" applyNumberFormat="1" applyFont="1" applyFill="1" applyAlignment="1">
      <alignment horizontal="center"/>
    </xf>
    <xf numFmtId="49" fontId="3" fillId="0" borderId="0" xfId="2" applyNumberFormat="1" applyFont="1" applyFill="1" applyAlignment="1">
      <alignment horizontal="center"/>
    </xf>
    <xf numFmtId="0" fontId="6" fillId="0" borderId="0" xfId="2" applyFont="1" applyFill="1" applyBorder="1"/>
    <xf numFmtId="37" fontId="6" fillId="0" borderId="0" xfId="2" applyNumberFormat="1" applyFont="1" applyFill="1" applyBorder="1"/>
    <xf numFmtId="37" fontId="3" fillId="0" borderId="0" xfId="2" applyNumberFormat="1" applyFont="1" applyFill="1" applyBorder="1" applyAlignment="1">
      <alignment horizontal="center"/>
    </xf>
    <xf numFmtId="37" fontId="3" fillId="0" borderId="0" xfId="2" applyNumberFormat="1" applyFont="1" applyFill="1" applyProtection="1"/>
    <xf numFmtId="7" fontId="3" fillId="0" borderId="0" xfId="2" applyNumberFormat="1" applyFont="1" applyFill="1" applyProtection="1"/>
    <xf numFmtId="5" fontId="3" fillId="0" borderId="0" xfId="2" applyNumberFormat="1" applyFont="1" applyFill="1" applyProtection="1"/>
    <xf numFmtId="166" fontId="3" fillId="0" borderId="0" xfId="1" applyNumberFormat="1" applyFont="1" applyBorder="1"/>
    <xf numFmtId="167" fontId="3" fillId="0" borderId="0" xfId="2" applyNumberFormat="1" applyFont="1" applyFill="1" applyProtection="1"/>
    <xf numFmtId="166" fontId="3" fillId="0" borderId="0" xfId="2" applyNumberFormat="1" applyFont="1" applyBorder="1"/>
    <xf numFmtId="0" fontId="3" fillId="0" borderId="2" xfId="2" applyFont="1" applyFill="1" applyBorder="1"/>
    <xf numFmtId="37" fontId="3" fillId="0" borderId="2" xfId="2" applyNumberFormat="1" applyFont="1" applyFill="1" applyBorder="1"/>
    <xf numFmtId="5" fontId="3" fillId="0" borderId="2" xfId="2" applyNumberFormat="1" applyFont="1" applyFill="1" applyBorder="1"/>
    <xf numFmtId="37" fontId="3" fillId="0" borderId="0" xfId="2" applyNumberFormat="1" applyFont="1" applyFill="1" applyBorder="1"/>
    <xf numFmtId="5" fontId="3" fillId="0" borderId="0" xfId="2" applyNumberFormat="1" applyFont="1" applyBorder="1"/>
    <xf numFmtId="0" fontId="3" fillId="0" borderId="0" xfId="2" quotePrefix="1" applyFont="1" applyBorder="1"/>
    <xf numFmtId="0" fontId="3" fillId="0" borderId="0" xfId="2" applyFont="1" applyAlignment="1">
      <alignment horizontal="center"/>
    </xf>
    <xf numFmtId="43" fontId="3" fillId="0" borderId="0" xfId="2" applyNumberFormat="1" applyFont="1" applyFill="1" applyProtection="1"/>
    <xf numFmtId="166" fontId="3" fillId="0" borderId="0" xfId="1" applyNumberFormat="1" applyFont="1" applyFill="1" applyBorder="1"/>
    <xf numFmtId="37" fontId="3" fillId="0" borderId="0" xfId="2" applyNumberFormat="1" applyFont="1" applyBorder="1"/>
    <xf numFmtId="167" fontId="3" fillId="0" borderId="0" xfId="2" applyNumberFormat="1" applyFont="1" applyFill="1" applyBorder="1" applyProtection="1"/>
    <xf numFmtId="37" fontId="3" fillId="2" borderId="0" xfId="2" applyNumberFormat="1" applyFont="1" applyFill="1" applyProtection="1"/>
    <xf numFmtId="7" fontId="3" fillId="2" borderId="0" xfId="2" applyNumberFormat="1" applyFont="1" applyFill="1" applyProtection="1"/>
    <xf numFmtId="5" fontId="3" fillId="2" borderId="0" xfId="2" applyNumberFormat="1" applyFont="1" applyFill="1" applyProtection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37" fontId="3" fillId="2" borderId="0" xfId="2" applyNumberFormat="1" applyFont="1" applyFill="1"/>
    <xf numFmtId="166" fontId="7" fillId="2" borderId="0" xfId="1" applyNumberFormat="1" applyFont="1" applyFill="1"/>
    <xf numFmtId="168" fontId="3" fillId="2" borderId="0" xfId="1" applyNumberFormat="1" applyFont="1" applyFill="1" applyProtection="1"/>
    <xf numFmtId="37" fontId="3" fillId="0" borderId="0" xfId="1" applyNumberFormat="1" applyFont="1" applyFill="1" applyBorder="1"/>
    <xf numFmtId="167" fontId="3" fillId="2" borderId="0" xfId="2" applyNumberFormat="1" applyFont="1" applyFill="1" applyProtection="1"/>
    <xf numFmtId="37" fontId="3" fillId="2" borderId="0" xfId="1" applyNumberFormat="1" applyFont="1" applyFill="1" applyBorder="1"/>
    <xf numFmtId="37" fontId="3" fillId="2" borderId="0" xfId="2" applyNumberFormat="1" applyFont="1" applyFill="1" applyBorder="1"/>
    <xf numFmtId="39" fontId="3" fillId="0" borderId="0" xfId="2" applyNumberFormat="1" applyFont="1" applyFill="1" applyBorder="1"/>
    <xf numFmtId="166" fontId="3" fillId="2" borderId="0" xfId="2" applyNumberFormat="1" applyFont="1" applyFill="1"/>
    <xf numFmtId="167" fontId="3" fillId="2" borderId="0" xfId="2" applyNumberFormat="1" applyFont="1" applyFill="1"/>
    <xf numFmtId="166" fontId="3" fillId="2" borderId="0" xfId="1" applyNumberFormat="1" applyFont="1" applyFill="1"/>
    <xf numFmtId="39" fontId="3" fillId="0" borderId="0" xfId="2" applyNumberFormat="1" applyFont="1" applyFill="1" applyBorder="1" applyProtection="1"/>
    <xf numFmtId="167" fontId="3" fillId="2" borderId="0" xfId="2" applyNumberFormat="1" applyFont="1" applyFill="1" applyBorder="1" applyProtection="1"/>
    <xf numFmtId="166" fontId="3" fillId="0" borderId="0" xfId="2" applyNumberFormat="1" applyFont="1"/>
    <xf numFmtId="0" fontId="3" fillId="0" borderId="0" xfId="2" quotePrefix="1" applyFont="1" applyFill="1"/>
    <xf numFmtId="167" fontId="3" fillId="2" borderId="0" xfId="2" applyNumberFormat="1" applyFont="1" applyFill="1" applyAlignment="1" applyProtection="1">
      <alignment horizontal="center"/>
    </xf>
    <xf numFmtId="37" fontId="3" fillId="2" borderId="2" xfId="2" applyNumberFormat="1" applyFont="1" applyFill="1" applyBorder="1"/>
    <xf numFmtId="5" fontId="3" fillId="2" borderId="2" xfId="2" applyNumberFormat="1" applyFont="1" applyFill="1" applyBorder="1"/>
    <xf numFmtId="39" fontId="3" fillId="2" borderId="0" xfId="2" applyNumberFormat="1" applyFont="1" applyFill="1" applyProtection="1"/>
    <xf numFmtId="0" fontId="3" fillId="2" borderId="0" xfId="2" quotePrefix="1" applyFont="1" applyFill="1" applyBorder="1"/>
    <xf numFmtId="169" fontId="3" fillId="0" borderId="0" xfId="2" applyNumberFormat="1" applyFont="1" applyFill="1" applyBorder="1" applyProtection="1"/>
    <xf numFmtId="37" fontId="3" fillId="0" borderId="0" xfId="2" applyNumberFormat="1" applyFont="1"/>
    <xf numFmtId="0" fontId="3" fillId="0" borderId="0" xfId="0" applyFont="1" applyFill="1" applyBorder="1"/>
    <xf numFmtId="37" fontId="3" fillId="2" borderId="0" xfId="2" quotePrefix="1" applyNumberFormat="1" applyFont="1" applyFill="1" applyAlignment="1" applyProtection="1">
      <alignment horizontal="right"/>
    </xf>
    <xf numFmtId="39" fontId="3" fillId="0" borderId="0" xfId="2" applyNumberFormat="1" applyFont="1" applyFill="1" applyProtection="1"/>
    <xf numFmtId="167" fontId="3" fillId="2" borderId="0" xfId="2" quotePrefix="1" applyNumberFormat="1" applyFont="1" applyFill="1" applyBorder="1" applyProtection="1"/>
    <xf numFmtId="37" fontId="3" fillId="2" borderId="0" xfId="2" applyNumberFormat="1" applyFont="1" applyFill="1" applyBorder="1" applyProtection="1"/>
    <xf numFmtId="170" fontId="3" fillId="0" borderId="0" xfId="2" applyNumberFormat="1" applyFont="1" applyFill="1" applyBorder="1"/>
    <xf numFmtId="166" fontId="3" fillId="2" borderId="0" xfId="1" applyNumberFormat="1" applyFont="1" applyFill="1" applyBorder="1" applyProtection="1"/>
    <xf numFmtId="170" fontId="3" fillId="0" borderId="0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center"/>
    </xf>
    <xf numFmtId="166" fontId="3" fillId="0" borderId="0" xfId="1" applyNumberFormat="1" applyFont="1" applyFill="1" applyBorder="1" applyProtection="1"/>
    <xf numFmtId="0" fontId="3" fillId="0" borderId="0" xfId="2" applyFont="1" applyFill="1" applyBorder="1" applyAlignment="1">
      <alignment horizontal="left"/>
    </xf>
    <xf numFmtId="7" fontId="3" fillId="0" borderId="0" xfId="2" applyNumberFormat="1" applyFont="1" applyFill="1" applyBorder="1" applyProtection="1"/>
    <xf numFmtId="168" fontId="3" fillId="0" borderId="0" xfId="1" applyNumberFormat="1" applyFont="1" applyFill="1" applyBorder="1" applyProtection="1"/>
    <xf numFmtId="171" fontId="3" fillId="0" borderId="0" xfId="2" applyNumberFormat="1" applyFont="1" applyFill="1" applyBorder="1" applyProtection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37" fontId="11" fillId="0" borderId="0" xfId="6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/>
    <xf numFmtId="0" fontId="0" fillId="0" borderId="0" xfId="0" applyFill="1"/>
    <xf numFmtId="166" fontId="12" fillId="0" borderId="0" xfId="0" applyNumberFormat="1" applyFont="1" applyFill="1"/>
    <xf numFmtId="0" fontId="3" fillId="0" borderId="3" xfId="0" applyFont="1" applyFill="1" applyBorder="1" applyAlignment="1">
      <alignment horizontal="center"/>
    </xf>
    <xf numFmtId="17" fontId="3" fillId="0" borderId="3" xfId="6" applyNumberFormat="1" applyFont="1" applyFill="1" applyBorder="1" applyAlignment="1" applyProtection="1">
      <alignment horizontal="center"/>
    </xf>
    <xf numFmtId="17" fontId="3" fillId="0" borderId="3" xfId="0" applyNumberFormat="1" applyFont="1" applyFill="1" applyBorder="1" applyAlignment="1">
      <alignment horizontal="center"/>
    </xf>
    <xf numFmtId="17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7" fontId="3" fillId="0" borderId="0" xfId="6" applyNumberFormat="1" applyFont="1" applyFill="1" applyAlignment="1" applyProtection="1">
      <alignment horizontal="center"/>
    </xf>
    <xf numFmtId="17" fontId="3" fillId="0" borderId="0" xfId="0" applyNumberFormat="1" applyFont="1" applyFill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0" xfId="6" applyNumberFormat="1" applyFont="1" applyFill="1" applyProtection="1"/>
    <xf numFmtId="17" fontId="3" fillId="0" borderId="0" xfId="0" applyNumberFormat="1" applyFont="1" applyFill="1"/>
    <xf numFmtId="37" fontId="3" fillId="0" borderId="0" xfId="0" applyNumberFormat="1" applyFont="1" applyFill="1"/>
    <xf numFmtId="166" fontId="3" fillId="0" borderId="0" xfId="1" applyNumberFormat="1" applyFont="1" applyFill="1"/>
    <xf numFmtId="172" fontId="3" fillId="0" borderId="0" xfId="1" applyNumberFormat="1" applyFont="1" applyFill="1" applyBorder="1"/>
    <xf numFmtId="168" fontId="3" fillId="0" borderId="0" xfId="0" applyNumberFormat="1" applyFont="1" applyFill="1" applyBorder="1"/>
    <xf numFmtId="170" fontId="3" fillId="0" borderId="4" xfId="0" applyNumberFormat="1" applyFont="1" applyFill="1" applyBorder="1"/>
    <xf numFmtId="170" fontId="3" fillId="0" borderId="0" xfId="0" applyNumberFormat="1" applyFont="1" applyFill="1" applyBorder="1"/>
    <xf numFmtId="3" fontId="3" fillId="0" borderId="5" xfId="0" applyNumberFormat="1" applyFont="1" applyFill="1" applyBorder="1"/>
    <xf numFmtId="3" fontId="3" fillId="0" borderId="2" xfId="0" applyNumberFormat="1" applyFont="1" applyFill="1" applyBorder="1"/>
    <xf numFmtId="3" fontId="3" fillId="0" borderId="6" xfId="0" applyNumberFormat="1" applyFont="1" applyFill="1" applyBorder="1"/>
    <xf numFmtId="166" fontId="3" fillId="0" borderId="5" xfId="1" applyNumberFormat="1" applyFont="1" applyFill="1" applyBorder="1"/>
    <xf numFmtId="166" fontId="3" fillId="0" borderId="2" xfId="1" applyNumberFormat="1" applyFont="1" applyFill="1" applyBorder="1"/>
    <xf numFmtId="166" fontId="3" fillId="0" borderId="6" xfId="1" applyNumberFormat="1" applyFont="1" applyFill="1" applyBorder="1"/>
    <xf numFmtId="3" fontId="3" fillId="0" borderId="0" xfId="0" applyNumberFormat="1" applyFont="1" applyFill="1" applyBorder="1"/>
    <xf numFmtId="166" fontId="3" fillId="0" borderId="2" xfId="0" applyNumberFormat="1" applyFont="1" applyFill="1" applyBorder="1"/>
    <xf numFmtId="166" fontId="3" fillId="0" borderId="0" xfId="0" applyNumberFormat="1" applyFont="1" applyFill="1" applyBorder="1"/>
    <xf numFmtId="166" fontId="3" fillId="0" borderId="7" xfId="0" applyNumberFormat="1" applyFont="1" applyFill="1" applyBorder="1"/>
    <xf numFmtId="172" fontId="3" fillId="0" borderId="0" xfId="1" applyNumberFormat="1" applyFont="1" applyFill="1"/>
    <xf numFmtId="0" fontId="13" fillId="0" borderId="0" xfId="2" applyFont="1" applyFill="1" applyBorder="1"/>
  </cellXfs>
  <cellStyles count="7">
    <cellStyle name="Comma" xfId="1" builtinId="3"/>
    <cellStyle name="Comma 2" xfId="3"/>
    <cellStyle name="Currency 2" xfId="4"/>
    <cellStyle name="Normal" xfId="0" builtinId="0"/>
    <cellStyle name="Normal 2" xfId="5"/>
    <cellStyle name="Normal_Kentucky - CCS98 as filed" xfId="2"/>
    <cellStyle name="Normal_WTH_998 garysmith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1:AW4253"/>
  <sheetViews>
    <sheetView showGridLines="0" view="pageBreakPreview" zoomScale="115" zoomScaleNormal="100" zoomScaleSheetLayoutView="115" workbookViewId="0">
      <selection activeCell="R4" sqref="R4"/>
    </sheetView>
  </sheetViews>
  <sheetFormatPr defaultColWidth="12.5703125" defaultRowHeight="12.75" x14ac:dyDescent="0.2"/>
  <cols>
    <col min="1" max="1" width="5.5703125" style="3" bestFit="1" customWidth="1"/>
    <col min="2" max="2" width="29.5703125" style="3" customWidth="1"/>
    <col min="3" max="4" width="8.5703125" style="3" customWidth="1"/>
    <col min="5" max="5" width="9.85546875" style="3" bestFit="1" customWidth="1"/>
    <col min="6" max="6" width="8.5703125" style="3" customWidth="1"/>
    <col min="7" max="7" width="9.42578125" style="3" bestFit="1" customWidth="1"/>
    <col min="8" max="8" width="10.5703125" style="3" customWidth="1"/>
    <col min="9" max="10" width="8.5703125" style="3" customWidth="1"/>
    <col min="11" max="11" width="10.140625" style="3" bestFit="1" customWidth="1"/>
    <col min="12" max="14" width="8.5703125" style="3" customWidth="1"/>
    <col min="15" max="15" width="9.85546875" style="3" bestFit="1" customWidth="1"/>
    <col min="16" max="16" width="10.5703125" style="3" customWidth="1"/>
    <col min="17" max="17" width="10.5703125" style="3" bestFit="1" customWidth="1"/>
    <col min="18" max="18" width="11.5703125" style="3" customWidth="1"/>
    <col min="19" max="19" width="3" style="3" customWidth="1"/>
    <col min="20" max="20" width="15.5703125" style="6" customWidth="1"/>
    <col min="21" max="21" width="15.140625" style="6" customWidth="1"/>
    <col min="22" max="22" width="16.42578125" style="6" customWidth="1"/>
    <col min="23" max="23" width="13.85546875" style="6" customWidth="1"/>
    <col min="24" max="24" width="16.5703125" style="6" customWidth="1"/>
    <col min="25" max="25" width="11.5703125" style="6" bestFit="1" customWidth="1"/>
    <col min="26" max="26" width="17.5703125" style="6" customWidth="1"/>
    <col min="27" max="49" width="12.5703125" style="6"/>
    <col min="50" max="16384" width="12.5703125" style="3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  <c r="S1" s="4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1"/>
      <c r="R2" s="7"/>
      <c r="S2" s="4"/>
      <c r="T2" s="5"/>
      <c r="U2" s="5"/>
      <c r="V2" s="5"/>
      <c r="W2" s="5"/>
      <c r="X2" s="5"/>
      <c r="Y2" s="5"/>
      <c r="Z2" s="5"/>
    </row>
    <row r="3" spans="1:2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1"/>
      <c r="R3" s="8" t="s">
        <v>86</v>
      </c>
      <c r="S3" s="1"/>
      <c r="T3" s="5"/>
      <c r="U3" s="9"/>
      <c r="V3" s="5"/>
      <c r="W3" s="5"/>
      <c r="X3" s="5"/>
      <c r="Y3" s="5"/>
      <c r="Z3" s="5"/>
    </row>
    <row r="4" spans="1:26" x14ac:dyDescent="0.2">
      <c r="A4" s="10"/>
      <c r="B4" s="11"/>
      <c r="C4" s="11"/>
      <c r="D4" s="11"/>
      <c r="E4" s="11"/>
      <c r="F4" s="11"/>
      <c r="G4" s="11"/>
      <c r="H4" s="11"/>
      <c r="I4" s="12" t="s">
        <v>0</v>
      </c>
      <c r="J4" s="11"/>
      <c r="K4" s="11"/>
      <c r="L4" s="11"/>
      <c r="M4" s="11"/>
      <c r="N4" s="11"/>
      <c r="O4" s="13"/>
      <c r="P4" s="13"/>
      <c r="Q4" s="14"/>
      <c r="R4" s="7"/>
      <c r="S4" s="1"/>
      <c r="T4" s="5"/>
      <c r="U4" s="5"/>
      <c r="V4" s="5"/>
      <c r="W4" s="5"/>
      <c r="X4" s="5"/>
      <c r="Y4" s="5"/>
    </row>
    <row r="5" spans="1:26" x14ac:dyDescent="0.2">
      <c r="A5" s="10"/>
      <c r="B5" s="11"/>
      <c r="C5" s="11"/>
      <c r="D5" s="11"/>
      <c r="E5" s="11"/>
      <c r="F5" s="11"/>
      <c r="G5" s="11"/>
      <c r="H5" s="11"/>
      <c r="I5" s="12" t="s">
        <v>1</v>
      </c>
      <c r="J5" s="11"/>
      <c r="K5" s="11"/>
      <c r="L5" s="11"/>
      <c r="M5" s="11"/>
      <c r="N5" s="11"/>
      <c r="O5" s="11"/>
      <c r="P5" s="11"/>
      <c r="Q5" s="14"/>
      <c r="R5" s="11"/>
      <c r="S5" s="1"/>
      <c r="T5" s="5"/>
      <c r="U5" s="5"/>
      <c r="V5" s="5"/>
      <c r="W5" s="5"/>
      <c r="X5" s="15"/>
      <c r="Y5" s="5"/>
      <c r="Z5" s="5"/>
    </row>
    <row r="6" spans="1:26" x14ac:dyDescent="0.2">
      <c r="A6" s="10"/>
      <c r="B6" s="11"/>
      <c r="C6" s="11"/>
      <c r="D6" s="11"/>
      <c r="E6" s="11"/>
      <c r="F6" s="11"/>
      <c r="G6" s="11"/>
      <c r="H6" s="11"/>
      <c r="I6" s="12" t="s">
        <v>85</v>
      </c>
      <c r="J6" s="11"/>
      <c r="K6" s="11"/>
      <c r="L6" s="11"/>
      <c r="M6" s="11"/>
      <c r="N6" s="11"/>
      <c r="O6" s="11"/>
      <c r="P6" s="11"/>
      <c r="Q6" s="16"/>
      <c r="R6" s="11"/>
      <c r="S6" s="1"/>
      <c r="T6" s="17"/>
      <c r="U6" s="5"/>
      <c r="V6" s="5"/>
      <c r="W6" s="5"/>
      <c r="X6" s="18"/>
      <c r="Y6" s="5"/>
      <c r="Z6" s="18"/>
    </row>
    <row r="7" spans="1:2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7"/>
      <c r="U7" s="5"/>
      <c r="V7" s="5"/>
      <c r="W7" s="5"/>
      <c r="X7" s="5"/>
      <c r="Y7" s="5"/>
      <c r="Z7" s="5"/>
    </row>
    <row r="8" spans="1:26" x14ac:dyDescent="0.2">
      <c r="A8" s="10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2" t="s">
        <v>3</v>
      </c>
      <c r="P8" s="1"/>
      <c r="Q8" s="1"/>
      <c r="R8" s="12" t="s">
        <v>4</v>
      </c>
      <c r="S8" s="19"/>
      <c r="T8" s="17"/>
      <c r="V8" s="19"/>
      <c r="W8" s="19"/>
      <c r="X8" s="19"/>
      <c r="Y8" s="19"/>
      <c r="Z8" s="19"/>
    </row>
    <row r="9" spans="1:26" x14ac:dyDescent="0.2">
      <c r="A9" s="20" t="s">
        <v>5</v>
      </c>
      <c r="B9" s="21" t="s">
        <v>6</v>
      </c>
      <c r="C9" s="22">
        <v>41912</v>
      </c>
      <c r="D9" s="22">
        <v>41943</v>
      </c>
      <c r="E9" s="22">
        <v>41973</v>
      </c>
      <c r="F9" s="22">
        <v>42004</v>
      </c>
      <c r="G9" s="22">
        <v>42035</v>
      </c>
      <c r="H9" s="22">
        <v>42063</v>
      </c>
      <c r="I9" s="22">
        <v>42094</v>
      </c>
      <c r="J9" s="22">
        <v>42124</v>
      </c>
      <c r="K9" s="22">
        <v>42155</v>
      </c>
      <c r="L9" s="22">
        <v>42185</v>
      </c>
      <c r="M9" s="22">
        <v>42216</v>
      </c>
      <c r="N9" s="22">
        <v>42247</v>
      </c>
      <c r="O9" s="23" t="s">
        <v>7</v>
      </c>
      <c r="P9" s="23" t="s">
        <v>8</v>
      </c>
      <c r="Q9" s="23" t="s">
        <v>9</v>
      </c>
      <c r="R9" s="23" t="s">
        <v>10</v>
      </c>
      <c r="S9" s="5"/>
      <c r="T9" s="17"/>
      <c r="V9" s="5"/>
      <c r="W9" s="24"/>
      <c r="Y9" s="5"/>
      <c r="Z9" s="5"/>
    </row>
    <row r="10" spans="1:26" x14ac:dyDescent="0.2">
      <c r="A10" s="1"/>
      <c r="B10" s="1"/>
      <c r="C10" s="25" t="s">
        <v>11</v>
      </c>
      <c r="D10" s="25" t="s">
        <v>12</v>
      </c>
      <c r="E10" s="12" t="s">
        <v>13</v>
      </c>
      <c r="F10" s="26" t="s">
        <v>14</v>
      </c>
      <c r="G10" s="27" t="s">
        <v>15</v>
      </c>
      <c r="H10" s="27" t="s">
        <v>16</v>
      </c>
      <c r="I10" s="27" t="s">
        <v>17</v>
      </c>
      <c r="J10" s="27" t="s">
        <v>18</v>
      </c>
      <c r="K10" s="27" t="s">
        <v>19</v>
      </c>
      <c r="L10" s="27" t="s">
        <v>20</v>
      </c>
      <c r="M10" s="27" t="s">
        <v>21</v>
      </c>
      <c r="N10" s="27" t="s">
        <v>22</v>
      </c>
      <c r="O10" s="27" t="s">
        <v>23</v>
      </c>
      <c r="P10" s="27" t="s">
        <v>24</v>
      </c>
      <c r="Q10" s="27" t="s">
        <v>25</v>
      </c>
      <c r="R10" s="25" t="s">
        <v>26</v>
      </c>
      <c r="S10" s="19"/>
      <c r="T10" s="17"/>
      <c r="V10" s="5"/>
      <c r="W10" s="19"/>
      <c r="X10" s="5"/>
      <c r="Y10" s="5"/>
      <c r="Z10" s="19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9"/>
      <c r="T11" s="17"/>
      <c r="V11" s="19"/>
      <c r="W11" s="19"/>
      <c r="X11" s="19"/>
      <c r="Y11" s="19"/>
      <c r="Z11" s="19"/>
    </row>
    <row r="12" spans="1:26" x14ac:dyDescent="0.2">
      <c r="A12" s="12">
        <v>1</v>
      </c>
      <c r="B12" s="28" t="s">
        <v>27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30"/>
      <c r="Q12" s="19"/>
      <c r="R12" s="19"/>
      <c r="X12" s="19"/>
      <c r="Y12" s="19"/>
      <c r="Z12" s="19"/>
    </row>
    <row r="13" spans="1:26" x14ac:dyDescent="0.2">
      <c r="A13" s="12">
        <v>2</v>
      </c>
      <c r="B13" s="1" t="s">
        <v>28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1">
        <f>SUM(C13:N13)</f>
        <v>0</v>
      </c>
      <c r="P13" s="31"/>
      <c r="Q13" s="32">
        <v>18.649999999999999</v>
      </c>
      <c r="R13" s="33">
        <f>O13*Q13</f>
        <v>0</v>
      </c>
      <c r="V13" s="34"/>
      <c r="W13" s="33"/>
    </row>
    <row r="14" spans="1:26" x14ac:dyDescent="0.2">
      <c r="A14" s="12">
        <v>3</v>
      </c>
      <c r="B14" s="1" t="s">
        <v>29</v>
      </c>
      <c r="C14" s="2">
        <v>-2812</v>
      </c>
      <c r="D14" s="2">
        <v>98516</v>
      </c>
      <c r="E14" s="2">
        <v>57252</v>
      </c>
      <c r="F14" s="2">
        <v>-19582</v>
      </c>
      <c r="G14" s="2">
        <v>-318476</v>
      </c>
      <c r="H14" s="2">
        <v>33832</v>
      </c>
      <c r="I14" s="2">
        <v>-788181</v>
      </c>
      <c r="J14" s="2">
        <v>61440</v>
      </c>
      <c r="K14" s="2">
        <v>85860</v>
      </c>
      <c r="L14" s="2">
        <v>19904</v>
      </c>
      <c r="M14" s="2">
        <v>9735</v>
      </c>
      <c r="N14" s="2">
        <v>-9735</v>
      </c>
      <c r="O14" s="31"/>
      <c r="P14" s="31">
        <f>SUM(C14:N14)</f>
        <v>-772247</v>
      </c>
      <c r="Q14" s="35">
        <v>1.3180000000000001</v>
      </c>
      <c r="R14" s="31">
        <f>P14*Q14</f>
        <v>-1017821.5460000001</v>
      </c>
      <c r="T14" s="34"/>
      <c r="U14" s="36"/>
      <c r="V14" s="34"/>
      <c r="W14" s="33"/>
    </row>
    <row r="15" spans="1:26" x14ac:dyDescent="0.2">
      <c r="A15" s="12">
        <v>4</v>
      </c>
      <c r="B15" s="1" t="s">
        <v>30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1">
        <f>SUM(C15:N15)</f>
        <v>0</v>
      </c>
      <c r="Q15" s="35">
        <v>0.87999999999999989</v>
      </c>
      <c r="R15" s="31">
        <f>P15*Q15</f>
        <v>0</v>
      </c>
      <c r="T15" s="34"/>
      <c r="W15" s="33"/>
    </row>
    <row r="16" spans="1:26" x14ac:dyDescent="0.2">
      <c r="A16" s="12">
        <v>5</v>
      </c>
      <c r="B16" s="1" t="s">
        <v>31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">
        <v>0</v>
      </c>
      <c r="Q16" s="35">
        <v>0.62</v>
      </c>
      <c r="R16" s="31">
        <f>P16*Q16</f>
        <v>0</v>
      </c>
      <c r="T16" s="34"/>
    </row>
    <row r="17" spans="1:23" x14ac:dyDescent="0.2">
      <c r="A17" s="12">
        <v>6</v>
      </c>
      <c r="B17" s="37" t="s">
        <v>32</v>
      </c>
      <c r="C17" s="38">
        <f t="shared" ref="C17:N17" si="0">C14+C15+C16</f>
        <v>-2812</v>
      </c>
      <c r="D17" s="38">
        <f t="shared" si="0"/>
        <v>98516</v>
      </c>
      <c r="E17" s="38">
        <f t="shared" si="0"/>
        <v>57252</v>
      </c>
      <c r="F17" s="38">
        <f t="shared" si="0"/>
        <v>-19582</v>
      </c>
      <c r="G17" s="38">
        <f t="shared" si="0"/>
        <v>-318476</v>
      </c>
      <c r="H17" s="38">
        <f t="shared" si="0"/>
        <v>33832</v>
      </c>
      <c r="I17" s="38">
        <f t="shared" si="0"/>
        <v>-788181</v>
      </c>
      <c r="J17" s="38">
        <f t="shared" si="0"/>
        <v>61440</v>
      </c>
      <c r="K17" s="38">
        <f t="shared" si="0"/>
        <v>85860</v>
      </c>
      <c r="L17" s="38">
        <f t="shared" si="0"/>
        <v>19904</v>
      </c>
      <c r="M17" s="38">
        <f t="shared" si="0"/>
        <v>9735</v>
      </c>
      <c r="N17" s="38">
        <f t="shared" si="0"/>
        <v>-9735</v>
      </c>
      <c r="O17" s="38">
        <f>O13</f>
        <v>0</v>
      </c>
      <c r="P17" s="38">
        <f>SUM(P14:P16)</f>
        <v>-772247</v>
      </c>
      <c r="Q17" s="37"/>
      <c r="R17" s="39">
        <f>SUM(R13:R16)</f>
        <v>-1017821.5460000001</v>
      </c>
      <c r="S17" s="1"/>
      <c r="T17" s="40"/>
      <c r="W17" s="41"/>
    </row>
    <row r="18" spans="1:23" x14ac:dyDescent="0.2">
      <c r="A18" s="12">
        <v>7</v>
      </c>
      <c r="B18" s="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5"/>
      <c r="R18" s="9"/>
      <c r="S18" s="1"/>
      <c r="T18" s="5"/>
      <c r="U18" s="42"/>
    </row>
    <row r="19" spans="1:23" x14ac:dyDescent="0.2">
      <c r="A19" s="12">
        <v>8</v>
      </c>
      <c r="B19" s="28" t="s">
        <v>33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"/>
      <c r="P19" s="2"/>
      <c r="Q19" s="1"/>
      <c r="R19" s="1"/>
      <c r="S19" s="1"/>
      <c r="T19" s="5"/>
    </row>
    <row r="20" spans="1:23" x14ac:dyDescent="0.2">
      <c r="A20" s="43">
        <v>9</v>
      </c>
      <c r="B20" s="1" t="s">
        <v>28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1">
        <f>SUM(C20:N20)</f>
        <v>0</v>
      </c>
      <c r="P20" s="30"/>
      <c r="Q20" s="44">
        <v>48.44</v>
      </c>
      <c r="R20" s="33">
        <f>O20*Q20</f>
        <v>0</v>
      </c>
      <c r="S20" s="1"/>
      <c r="T20" s="5"/>
    </row>
    <row r="21" spans="1:23" x14ac:dyDescent="0.2">
      <c r="A21" s="43">
        <v>10</v>
      </c>
      <c r="B21" s="1" t="s">
        <v>29</v>
      </c>
      <c r="C21" s="2">
        <v>-24544.433232023242</v>
      </c>
      <c r="D21" s="2">
        <v>-15645.172164606056</v>
      </c>
      <c r="E21" s="2">
        <v>50883.95686372702</v>
      </c>
      <c r="F21" s="2">
        <v>17319.147068771119</v>
      </c>
      <c r="G21" s="2">
        <v>-117431.72432594241</v>
      </c>
      <c r="H21" s="2">
        <v>-9244.6199099714886</v>
      </c>
      <c r="I21" s="2">
        <v>-248594.86975601435</v>
      </c>
      <c r="J21" s="2">
        <v>39066.035758336155</v>
      </c>
      <c r="K21" s="2">
        <v>45045.506130925372</v>
      </c>
      <c r="L21" s="2">
        <v>19702.039043047705</v>
      </c>
      <c r="M21" s="2">
        <v>10460.982903016473</v>
      </c>
      <c r="N21" s="2">
        <v>-9931.0830138883175</v>
      </c>
      <c r="O21" s="31"/>
      <c r="P21" s="31">
        <f>SUM(C21:N21)</f>
        <v>-242914.23463462206</v>
      </c>
      <c r="Q21" s="35">
        <v>1.3180000000000001</v>
      </c>
      <c r="R21" s="31">
        <f>P21*Q21</f>
        <v>-320160.96124843188</v>
      </c>
      <c r="S21" s="1"/>
      <c r="T21" s="45"/>
    </row>
    <row r="22" spans="1:23" x14ac:dyDescent="0.2">
      <c r="A22" s="12">
        <v>11</v>
      </c>
      <c r="B22" s="1" t="s">
        <v>30</v>
      </c>
      <c r="C22" s="2">
        <v>-6409.566767976753</v>
      </c>
      <c r="D22" s="2">
        <v>-6840.827835393944</v>
      </c>
      <c r="E22" s="2">
        <v>5743.0431362729832</v>
      </c>
      <c r="F22" s="2">
        <v>2158.8529312288779</v>
      </c>
      <c r="G22" s="2">
        <v>-17538.275674057582</v>
      </c>
      <c r="H22" s="2">
        <v>-1313.380090028513</v>
      </c>
      <c r="I22" s="2">
        <v>-36768.130243985681</v>
      </c>
      <c r="J22" s="2">
        <v>4967.9642416638426</v>
      </c>
      <c r="K22" s="2">
        <v>6442.4938690746285</v>
      </c>
      <c r="L22" s="2">
        <v>1801.9609569522954</v>
      </c>
      <c r="M22" s="2">
        <v>932.0170969835267</v>
      </c>
      <c r="N22" s="2">
        <v>-1461.9169861116832</v>
      </c>
      <c r="O22" s="31"/>
      <c r="P22" s="31">
        <f>SUM(C22:N22)</f>
        <v>-48285.765365378</v>
      </c>
      <c r="Q22" s="35">
        <v>0.87999999999999989</v>
      </c>
      <c r="R22" s="31">
        <f>P22*Q22</f>
        <v>-42491.473521532636</v>
      </c>
      <c r="S22" s="1"/>
      <c r="T22" s="45"/>
      <c r="V22" s="36"/>
    </row>
    <row r="23" spans="1:23" x14ac:dyDescent="0.2">
      <c r="A23" s="12">
        <v>12</v>
      </c>
      <c r="B23" s="1" t="s">
        <v>31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1"/>
      <c r="P23" s="31">
        <f>SUM(C23:N23)</f>
        <v>0</v>
      </c>
      <c r="Q23" s="35">
        <v>0.62</v>
      </c>
      <c r="R23" s="31">
        <f>P23*Q23</f>
        <v>0</v>
      </c>
      <c r="S23" s="1"/>
      <c r="T23" s="45"/>
      <c r="V23" s="36"/>
    </row>
    <row r="24" spans="1:23" x14ac:dyDescent="0.2">
      <c r="A24" s="12">
        <v>13</v>
      </c>
      <c r="B24" s="37" t="s">
        <v>32</v>
      </c>
      <c r="C24" s="38">
        <f>SUM(C21:C23)</f>
        <v>-30953.999999999996</v>
      </c>
      <c r="D24" s="38">
        <f t="shared" ref="D24:N24" si="1">SUM(D21:D23)</f>
        <v>-22486</v>
      </c>
      <c r="E24" s="38">
        <f t="shared" si="1"/>
        <v>56627</v>
      </c>
      <c r="F24" s="38">
        <f t="shared" si="1"/>
        <v>19477.999999999996</v>
      </c>
      <c r="G24" s="38">
        <f t="shared" si="1"/>
        <v>-134970</v>
      </c>
      <c r="H24" s="38">
        <f t="shared" si="1"/>
        <v>-10558.000000000002</v>
      </c>
      <c r="I24" s="38">
        <f t="shared" si="1"/>
        <v>-285363</v>
      </c>
      <c r="J24" s="38">
        <f t="shared" si="1"/>
        <v>44034</v>
      </c>
      <c r="K24" s="38">
        <f t="shared" si="1"/>
        <v>51488</v>
      </c>
      <c r="L24" s="38">
        <f t="shared" si="1"/>
        <v>21504</v>
      </c>
      <c r="M24" s="38">
        <f t="shared" si="1"/>
        <v>11393</v>
      </c>
      <c r="N24" s="38">
        <f t="shared" si="1"/>
        <v>-11393</v>
      </c>
      <c r="O24" s="38">
        <f>O20</f>
        <v>0</v>
      </c>
      <c r="P24" s="38">
        <f>SUM(P21:P23)</f>
        <v>-291200.00000000006</v>
      </c>
      <c r="Q24" s="37"/>
      <c r="R24" s="39">
        <f>SUM(R20:R23)</f>
        <v>-362652.43476996454</v>
      </c>
      <c r="S24" s="1"/>
      <c r="T24" s="40"/>
    </row>
    <row r="25" spans="1:23" x14ac:dyDescent="0.2">
      <c r="A25" s="12">
        <v>14</v>
      </c>
    </row>
    <row r="26" spans="1:23" x14ac:dyDescent="0.2">
      <c r="A26" s="12">
        <v>15</v>
      </c>
      <c r="B26" s="28" t="s">
        <v>34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"/>
      <c r="P26" s="2"/>
      <c r="Q26" s="35"/>
      <c r="R26" s="8"/>
      <c r="S26" s="1"/>
      <c r="T26" s="5"/>
      <c r="U26" s="42"/>
    </row>
    <row r="27" spans="1:23" x14ac:dyDescent="0.2">
      <c r="A27" s="12">
        <v>16</v>
      </c>
      <c r="B27" s="1" t="s">
        <v>28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1">
        <f>SUM(C27:N27)</f>
        <v>0</v>
      </c>
      <c r="P27" s="30"/>
      <c r="Q27" s="44">
        <f>Q50</f>
        <v>0</v>
      </c>
      <c r="R27" s="33">
        <f>O27*Q27</f>
        <v>0</v>
      </c>
      <c r="S27" s="1"/>
      <c r="T27" s="5"/>
    </row>
    <row r="28" spans="1:23" x14ac:dyDescent="0.2">
      <c r="A28" s="12">
        <v>17</v>
      </c>
      <c r="B28" s="1" t="s">
        <v>29</v>
      </c>
      <c r="C28" s="2">
        <v>-5002.8831604220622</v>
      </c>
      <c r="D28" s="2">
        <v>400.33323539208391</v>
      </c>
      <c r="E28" s="2">
        <v>9663.1575353365643</v>
      </c>
      <c r="F28" s="2">
        <v>3680.4336610741811</v>
      </c>
      <c r="G28" s="2">
        <v>-17985.400528694838</v>
      </c>
      <c r="H28" s="2">
        <v>58.223693769966935</v>
      </c>
      <c r="I28" s="2">
        <v>-46153.592767289832</v>
      </c>
      <c r="J28" s="2">
        <v>4876.7441754716965</v>
      </c>
      <c r="K28" s="2">
        <v>-104.22317208320885</v>
      </c>
      <c r="L28" s="2">
        <v>1177.7463451495271</v>
      </c>
      <c r="M28" s="2">
        <v>1724.2942356478839</v>
      </c>
      <c r="N28" s="2">
        <v>-1620.2643105286422</v>
      </c>
      <c r="O28" s="31"/>
      <c r="P28" s="31">
        <f>SUM(C28:N28)</f>
        <v>-49285.431057176676</v>
      </c>
      <c r="Q28" s="35">
        <f>Q51</f>
        <v>0</v>
      </c>
      <c r="R28" s="31">
        <f>P28*Q28</f>
        <v>0</v>
      </c>
      <c r="S28" s="1"/>
      <c r="T28" s="5"/>
    </row>
    <row r="29" spans="1:23" x14ac:dyDescent="0.2">
      <c r="A29" s="12">
        <v>18</v>
      </c>
      <c r="B29" s="1" t="s">
        <v>30</v>
      </c>
      <c r="C29" s="2">
        <v>-1098.1168395779382</v>
      </c>
      <c r="D29" s="2">
        <v>106.66676460791604</v>
      </c>
      <c r="E29" s="2">
        <v>1677.8424646634355</v>
      </c>
      <c r="F29" s="2">
        <v>908.5663389258184</v>
      </c>
      <c r="G29" s="2">
        <v>-6524.5994713051632</v>
      </c>
      <c r="H29" s="2">
        <v>20.776306230033057</v>
      </c>
      <c r="I29" s="2">
        <v>-16535.407232710175</v>
      </c>
      <c r="J29" s="2">
        <v>889.25582452830304</v>
      </c>
      <c r="K29" s="2">
        <v>-27.776827916791138</v>
      </c>
      <c r="L29" s="2">
        <v>239.25365485047269</v>
      </c>
      <c r="M29" s="2">
        <v>346.70576435211615</v>
      </c>
      <c r="N29" s="2">
        <v>-450.73568947135766</v>
      </c>
      <c r="O29" s="31"/>
      <c r="P29" s="31">
        <f>SUM(C29:N29)</f>
        <v>-20447.568942823335</v>
      </c>
      <c r="Q29" s="35">
        <f>Q52</f>
        <v>0</v>
      </c>
      <c r="R29" s="31">
        <f>P29*Q29</f>
        <v>0</v>
      </c>
      <c r="T29" s="5"/>
    </row>
    <row r="30" spans="1:23" x14ac:dyDescent="0.2">
      <c r="A30" s="12">
        <v>19</v>
      </c>
      <c r="B30" s="1" t="s">
        <v>31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1"/>
      <c r="P30" s="31">
        <f>SUM(C30:N30)</f>
        <v>0</v>
      </c>
      <c r="Q30" s="35">
        <f>Q53</f>
        <v>0</v>
      </c>
      <c r="R30" s="31">
        <f>P30*Q30</f>
        <v>0</v>
      </c>
      <c r="T30" s="46"/>
    </row>
    <row r="31" spans="1:23" x14ac:dyDescent="0.2">
      <c r="A31" s="12">
        <v>20</v>
      </c>
      <c r="B31" s="37" t="s">
        <v>32</v>
      </c>
      <c r="C31" s="38">
        <f>SUM(C28:C30)</f>
        <v>-6101</v>
      </c>
      <c r="D31" s="38">
        <f t="shared" ref="D31:N31" si="2">SUM(D28:D30)</f>
        <v>506.99999999999994</v>
      </c>
      <c r="E31" s="38">
        <f t="shared" si="2"/>
        <v>11341</v>
      </c>
      <c r="F31" s="38">
        <f t="shared" si="2"/>
        <v>4589</v>
      </c>
      <c r="G31" s="38">
        <f t="shared" si="2"/>
        <v>-24510</v>
      </c>
      <c r="H31" s="38">
        <f t="shared" si="2"/>
        <v>79</v>
      </c>
      <c r="I31" s="38">
        <f t="shared" si="2"/>
        <v>-62689.000000000007</v>
      </c>
      <c r="J31" s="38">
        <f t="shared" si="2"/>
        <v>5766</v>
      </c>
      <c r="K31" s="38">
        <f t="shared" si="2"/>
        <v>-132</v>
      </c>
      <c r="L31" s="38">
        <f t="shared" si="2"/>
        <v>1416.9999999999998</v>
      </c>
      <c r="M31" s="38">
        <f t="shared" si="2"/>
        <v>2071</v>
      </c>
      <c r="N31" s="38">
        <f t="shared" si="2"/>
        <v>-2071</v>
      </c>
      <c r="O31" s="38">
        <f>O27</f>
        <v>0</v>
      </c>
      <c r="P31" s="38">
        <f>SUM(P28:P30)</f>
        <v>-69733.000000000015</v>
      </c>
      <c r="Q31" s="37"/>
      <c r="R31" s="39">
        <f>SUM(R27:R30)</f>
        <v>0</v>
      </c>
      <c r="S31" s="1"/>
      <c r="T31" s="46"/>
      <c r="V31" s="36"/>
    </row>
    <row r="32" spans="1:23" x14ac:dyDescent="0.2">
      <c r="A32" s="12"/>
      <c r="S32" s="1"/>
      <c r="T32" s="46"/>
      <c r="V32" s="36"/>
    </row>
    <row r="33" spans="1:22" x14ac:dyDescent="0.2">
      <c r="A33" s="12"/>
      <c r="I33" s="5"/>
      <c r="S33" s="1"/>
      <c r="T33" s="46"/>
      <c r="V33" s="36"/>
    </row>
    <row r="34" spans="1:22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"/>
      <c r="T34" s="46"/>
      <c r="U34" s="5"/>
      <c r="V34" s="36"/>
    </row>
    <row r="35" spans="1:22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"/>
      <c r="T35" s="46"/>
      <c r="U35" s="5"/>
      <c r="V35" s="36"/>
    </row>
    <row r="36" spans="1:22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5"/>
      <c r="T36" s="40"/>
      <c r="U36" s="5"/>
      <c r="V36" s="36"/>
    </row>
    <row r="37" spans="1:22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T37" s="46"/>
    </row>
    <row r="38" spans="1:22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T38" s="46"/>
    </row>
    <row r="39" spans="1:22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22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22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2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22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22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2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22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22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22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2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2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2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2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"/>
      <c r="T52" s="5"/>
    </row>
    <row r="53" spans="1:26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2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26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2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26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26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Y58" s="47"/>
      <c r="Z58" s="18"/>
    </row>
    <row r="59" spans="1:2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Y59" s="47"/>
      <c r="Z59" s="18"/>
    </row>
    <row r="60" spans="1:26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Y60" s="47"/>
      <c r="Z60" s="18"/>
    </row>
    <row r="61" spans="1:2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Y61" s="47"/>
      <c r="Z61" s="18"/>
    </row>
    <row r="62" spans="1:26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Y62" s="47"/>
      <c r="Z62" s="18"/>
    </row>
    <row r="63" spans="1:2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Y63" s="47"/>
      <c r="Z63" s="18"/>
    </row>
    <row r="64" spans="1:2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Y64" s="47"/>
      <c r="Z64" s="18"/>
    </row>
    <row r="65" spans="1:26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Y65" s="47"/>
      <c r="Z65" s="18"/>
    </row>
    <row r="66" spans="1:26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Y66" s="47"/>
      <c r="Z66" s="18"/>
    </row>
    <row r="67" spans="1:2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Y67" s="47"/>
      <c r="Z67" s="18"/>
    </row>
    <row r="68" spans="1:26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Y68" s="47"/>
      <c r="Z68" s="18"/>
    </row>
    <row r="69" spans="1:2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Y69" s="47"/>
      <c r="Z69" s="18"/>
    </row>
    <row r="70" spans="1:26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2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2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26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26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26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26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2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26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26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T79" s="41"/>
      <c r="U79" s="41"/>
    </row>
    <row r="80" spans="1:2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x14ac:dyDescent="0.2">
      <c r="A105" s="12"/>
    </row>
    <row r="106" spans="1:18" x14ac:dyDescent="0.2">
      <c r="A106" s="12"/>
    </row>
    <row r="107" spans="1:18" x14ac:dyDescent="0.2">
      <c r="A107" s="12"/>
    </row>
    <row r="108" spans="1:18" x14ac:dyDescent="0.2">
      <c r="A108" s="12"/>
    </row>
    <row r="109" spans="1:18" x14ac:dyDescent="0.2">
      <c r="A109" s="12"/>
    </row>
    <row r="110" spans="1:18" x14ac:dyDescent="0.2">
      <c r="A110" s="12"/>
    </row>
    <row r="111" spans="1:18" x14ac:dyDescent="0.2">
      <c r="A111" s="12"/>
    </row>
    <row r="112" spans="1:18" x14ac:dyDescent="0.2">
      <c r="A112" s="19"/>
    </row>
    <row r="113" spans="1:26" x14ac:dyDescent="0.2">
      <c r="A113" s="19"/>
    </row>
    <row r="114" spans="1:26" x14ac:dyDescent="0.2">
      <c r="A114" s="19"/>
    </row>
    <row r="115" spans="1:26" x14ac:dyDescent="0.2">
      <c r="A115" s="19"/>
    </row>
    <row r="116" spans="1:26" x14ac:dyDescent="0.2">
      <c r="A116" s="19"/>
    </row>
    <row r="117" spans="1:26" x14ac:dyDescent="0.2">
      <c r="A117" s="19"/>
    </row>
    <row r="118" spans="1:26" x14ac:dyDescent="0.2">
      <c r="A118" s="19"/>
    </row>
    <row r="119" spans="1:26" x14ac:dyDescent="0.2">
      <c r="A119" s="19"/>
    </row>
    <row r="120" spans="1:26" x14ac:dyDescent="0.2">
      <c r="A120" s="19"/>
    </row>
    <row r="121" spans="1:26" x14ac:dyDescent="0.2">
      <c r="A121" s="19"/>
    </row>
    <row r="122" spans="1:26" x14ac:dyDescent="0.2">
      <c r="A122" s="5"/>
    </row>
    <row r="123" spans="1:26" x14ac:dyDescent="0.2">
      <c r="A123" s="5"/>
    </row>
    <row r="124" spans="1:26" x14ac:dyDescent="0.2">
      <c r="A124" s="5"/>
    </row>
    <row r="125" spans="1:26" x14ac:dyDescent="0.2">
      <c r="A125" s="5"/>
    </row>
    <row r="126" spans="1:26" x14ac:dyDescent="0.2">
      <c r="A126" s="5"/>
    </row>
    <row r="127" spans="1:26" x14ac:dyDescent="0.2">
      <c r="A127" s="5"/>
      <c r="B127" s="28" t="s">
        <v>35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1"/>
      <c r="P127" s="1"/>
      <c r="Q127" s="1"/>
      <c r="R127" s="1"/>
      <c r="S127" s="1"/>
      <c r="T127" s="5"/>
      <c r="Y127" s="47"/>
      <c r="Z127" s="18"/>
    </row>
    <row r="128" spans="1:26" x14ac:dyDescent="0.2">
      <c r="A128" s="5"/>
      <c r="B128" s="1" t="s">
        <v>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8">
        <v>1919</v>
      </c>
      <c r="P128" s="1"/>
      <c r="Q128" s="49">
        <v>220</v>
      </c>
      <c r="R128" s="50">
        <v>422180</v>
      </c>
      <c r="S128" s="1"/>
      <c r="T128" s="40"/>
      <c r="Y128" s="47"/>
      <c r="Z128" s="18"/>
    </row>
    <row r="129" spans="1:26" x14ac:dyDescent="0.2">
      <c r="A129" s="5"/>
      <c r="B129" s="3" t="s">
        <v>36</v>
      </c>
      <c r="O129" s="48">
        <v>1859</v>
      </c>
      <c r="P129" s="1"/>
      <c r="Q129" s="49">
        <v>50</v>
      </c>
      <c r="R129" s="48">
        <v>92950</v>
      </c>
      <c r="S129" s="1"/>
      <c r="T129" s="40"/>
      <c r="Y129" s="47"/>
      <c r="Z129" s="18"/>
    </row>
    <row r="130" spans="1:26" x14ac:dyDescent="0.2">
      <c r="A130" s="5"/>
      <c r="B130" s="3" t="s">
        <v>37</v>
      </c>
      <c r="O130" s="51">
        <v>1318</v>
      </c>
      <c r="Q130" s="52" t="s">
        <v>38</v>
      </c>
      <c r="R130" s="53">
        <v>144805</v>
      </c>
      <c r="S130" s="1"/>
      <c r="T130" s="40"/>
      <c r="Y130" s="47"/>
      <c r="Z130" s="18"/>
    </row>
    <row r="131" spans="1:26" x14ac:dyDescent="0.2">
      <c r="A131" s="6"/>
      <c r="B131" s="3" t="s">
        <v>39</v>
      </c>
      <c r="O131" s="31"/>
      <c r="P131" s="54">
        <v>269197.94</v>
      </c>
      <c r="Q131" s="55">
        <v>0.1</v>
      </c>
      <c r="R131" s="48">
        <v>26919.794000000002</v>
      </c>
      <c r="S131" s="1"/>
      <c r="T131" s="56"/>
      <c r="U131" s="36"/>
      <c r="Y131" s="47"/>
      <c r="Z131" s="18"/>
    </row>
    <row r="132" spans="1:26" x14ac:dyDescent="0.2">
      <c r="A132" s="6"/>
      <c r="B132" s="1" t="s">
        <v>40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P132" s="48">
        <v>5468</v>
      </c>
      <c r="Q132" s="57">
        <v>1.19</v>
      </c>
      <c r="R132" s="48">
        <v>6507</v>
      </c>
      <c r="S132" s="1"/>
      <c r="T132" s="58">
        <v>2973</v>
      </c>
      <c r="U132" s="47"/>
      <c r="V132" s="5"/>
      <c r="W132" s="5"/>
      <c r="X132" s="18"/>
      <c r="Y132" s="47"/>
      <c r="Z132" s="18"/>
    </row>
    <row r="133" spans="1:26" x14ac:dyDescent="0.2">
      <c r="A133" s="6"/>
      <c r="B133" s="1" t="s">
        <v>41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P133" s="48">
        <v>4118</v>
      </c>
      <c r="Q133" s="57">
        <v>0.65900000000000003</v>
      </c>
      <c r="R133" s="48">
        <v>2714</v>
      </c>
      <c r="S133" s="1"/>
      <c r="T133" s="58">
        <v>3963</v>
      </c>
      <c r="U133" s="47"/>
      <c r="V133" s="5"/>
      <c r="W133" s="5"/>
      <c r="X133" s="18"/>
      <c r="Y133" s="47"/>
      <c r="Z133" s="18"/>
    </row>
    <row r="134" spans="1:26" x14ac:dyDescent="0.2">
      <c r="A134" s="6"/>
      <c r="B134" s="1" t="s">
        <v>42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P134" s="48">
        <v>0</v>
      </c>
      <c r="Q134" s="57">
        <v>0.43</v>
      </c>
      <c r="R134" s="48">
        <v>0</v>
      </c>
      <c r="S134" s="1"/>
      <c r="T134" s="58">
        <v>0</v>
      </c>
      <c r="U134" s="47"/>
      <c r="V134" s="5"/>
      <c r="W134" s="5"/>
      <c r="X134" s="18"/>
      <c r="Y134" s="47"/>
      <c r="Z134" s="18"/>
    </row>
    <row r="135" spans="1:26" x14ac:dyDescent="0.2">
      <c r="A135" s="6"/>
      <c r="B135" s="1" t="s">
        <v>43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1"/>
      <c r="P135" s="48">
        <v>9204</v>
      </c>
      <c r="Q135" s="57">
        <v>1.19</v>
      </c>
      <c r="R135" s="48">
        <v>10953</v>
      </c>
      <c r="S135" s="1"/>
      <c r="T135" s="59">
        <v>7961</v>
      </c>
      <c r="U135" s="18"/>
      <c r="V135" s="40"/>
      <c r="W135" s="5"/>
      <c r="X135" s="18"/>
      <c r="Y135" s="47"/>
      <c r="Z135" s="18"/>
    </row>
    <row r="136" spans="1:26" x14ac:dyDescent="0.2">
      <c r="A136" s="6"/>
      <c r="B136" s="1" t="s">
        <v>44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1"/>
      <c r="P136" s="48">
        <v>75254</v>
      </c>
      <c r="Q136" s="57">
        <v>0.65900000000000003</v>
      </c>
      <c r="R136" s="48">
        <v>49592</v>
      </c>
      <c r="S136" s="1"/>
      <c r="T136" s="59">
        <v>43904</v>
      </c>
      <c r="U136" s="18"/>
      <c r="V136" s="40"/>
      <c r="W136" s="5"/>
      <c r="X136" s="18"/>
      <c r="Y136" s="47"/>
      <c r="Z136" s="18"/>
    </row>
    <row r="137" spans="1:26" x14ac:dyDescent="0.2">
      <c r="A137" s="6"/>
      <c r="B137" s="1" t="s">
        <v>45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1"/>
      <c r="P137" s="48">
        <v>0</v>
      </c>
      <c r="Q137" s="57">
        <v>0.43</v>
      </c>
      <c r="R137" s="48">
        <v>0</v>
      </c>
      <c r="S137" s="1"/>
      <c r="T137" s="59">
        <v>31193</v>
      </c>
      <c r="U137" s="47"/>
      <c r="V137" s="60"/>
      <c r="W137" s="5"/>
      <c r="X137" s="18"/>
      <c r="Y137" s="47"/>
      <c r="Z137" s="18"/>
    </row>
    <row r="138" spans="1:26" x14ac:dyDescent="0.2">
      <c r="A138" s="6"/>
      <c r="B138" s="1" t="s">
        <v>46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1"/>
      <c r="P138" s="48">
        <v>0</v>
      </c>
      <c r="Q138" s="57">
        <v>1.19</v>
      </c>
      <c r="R138" s="48">
        <v>0</v>
      </c>
      <c r="S138" s="1"/>
      <c r="T138" s="59">
        <v>0</v>
      </c>
      <c r="U138" s="47"/>
      <c r="V138" s="5"/>
      <c r="W138" s="5"/>
      <c r="X138" s="18"/>
      <c r="Y138" s="47"/>
      <c r="Z138" s="18"/>
    </row>
    <row r="139" spans="1:26" x14ac:dyDescent="0.2">
      <c r="A139" s="6"/>
      <c r="B139" s="1" t="s">
        <v>47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1"/>
      <c r="P139" s="48">
        <v>0</v>
      </c>
      <c r="Q139" s="57">
        <v>0.65900000000000003</v>
      </c>
      <c r="R139" s="48">
        <v>0</v>
      </c>
      <c r="S139" s="1"/>
      <c r="T139" s="59">
        <v>0</v>
      </c>
      <c r="U139" s="47"/>
      <c r="V139" s="5"/>
      <c r="W139" s="5"/>
      <c r="X139" s="18"/>
      <c r="Y139" s="47"/>
      <c r="Z139" s="18"/>
    </row>
    <row r="140" spans="1:26" x14ac:dyDescent="0.2">
      <c r="A140" s="6"/>
      <c r="B140" s="1" t="s">
        <v>48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31"/>
      <c r="P140" s="48">
        <v>0</v>
      </c>
      <c r="Q140" s="57">
        <v>0.43</v>
      </c>
      <c r="R140" s="48">
        <v>0</v>
      </c>
      <c r="S140" s="1"/>
      <c r="T140" s="59">
        <v>0</v>
      </c>
      <c r="U140" s="47"/>
      <c r="V140" s="5"/>
      <c r="W140" s="5"/>
      <c r="X140" s="18"/>
      <c r="Y140" s="47"/>
      <c r="Z140" s="18"/>
    </row>
    <row r="141" spans="1:26" x14ac:dyDescent="0.2">
      <c r="A141" s="6"/>
      <c r="B141" s="1" t="s">
        <v>49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P141" s="48">
        <v>329514</v>
      </c>
      <c r="Q141" s="57">
        <v>1.19</v>
      </c>
      <c r="R141" s="48">
        <v>392122</v>
      </c>
      <c r="S141" s="1"/>
      <c r="T141" s="58">
        <v>136328</v>
      </c>
      <c r="U141" s="47"/>
      <c r="V141" s="5"/>
      <c r="W141" s="5"/>
      <c r="X141" s="18"/>
      <c r="Y141" s="47"/>
      <c r="Z141" s="18"/>
    </row>
    <row r="142" spans="1:26" x14ac:dyDescent="0.2">
      <c r="A142" s="6"/>
      <c r="B142" s="1" t="s">
        <v>50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P142" s="48">
        <v>3275044</v>
      </c>
      <c r="Q142" s="57">
        <v>0.65900000000000003</v>
      </c>
      <c r="R142" s="48">
        <v>2158254</v>
      </c>
      <c r="S142" s="1"/>
      <c r="T142" s="58">
        <v>1673184</v>
      </c>
      <c r="U142" s="47"/>
      <c r="V142" s="5"/>
      <c r="W142" s="5"/>
      <c r="X142" s="18"/>
      <c r="Y142" s="47"/>
      <c r="Z142" s="18"/>
    </row>
    <row r="143" spans="1:26" x14ac:dyDescent="0.2">
      <c r="A143" s="6"/>
      <c r="B143" s="1" t="s">
        <v>51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P143" s="48">
        <v>39406</v>
      </c>
      <c r="Q143" s="57">
        <v>0.43</v>
      </c>
      <c r="R143" s="48">
        <v>16945</v>
      </c>
      <c r="S143" s="1"/>
      <c r="T143" s="58">
        <v>39406</v>
      </c>
      <c r="Y143" s="47"/>
      <c r="Z143" s="18"/>
    </row>
    <row r="144" spans="1:26" x14ac:dyDescent="0.2">
      <c r="A144" s="6"/>
      <c r="B144" s="1" t="s">
        <v>52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P144" s="48">
        <v>217118</v>
      </c>
      <c r="Q144" s="57">
        <v>0.53</v>
      </c>
      <c r="R144" s="48">
        <v>115073</v>
      </c>
      <c r="S144" s="1"/>
      <c r="T144" s="58">
        <v>102664</v>
      </c>
      <c r="Y144" s="47"/>
      <c r="Z144" s="18"/>
    </row>
    <row r="145" spans="1:26" x14ac:dyDescent="0.2">
      <c r="A145" s="6"/>
      <c r="B145" s="3" t="s">
        <v>53</v>
      </c>
      <c r="P145" s="61">
        <v>60362</v>
      </c>
      <c r="Q145" s="62">
        <v>0.35909999999999997</v>
      </c>
      <c r="R145" s="48">
        <v>21676</v>
      </c>
      <c r="S145" s="1"/>
      <c r="T145" s="58">
        <v>40054</v>
      </c>
      <c r="Y145" s="47"/>
      <c r="Z145" s="18"/>
    </row>
    <row r="146" spans="1:26" x14ac:dyDescent="0.2">
      <c r="A146" s="6"/>
      <c r="B146" s="1" t="s">
        <v>54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P146" s="63">
        <v>163165</v>
      </c>
      <c r="Q146" s="57">
        <v>0.53</v>
      </c>
      <c r="R146" s="48">
        <v>86477</v>
      </c>
      <c r="S146" s="1"/>
      <c r="T146" s="59">
        <v>214048</v>
      </c>
      <c r="U146" s="18"/>
      <c r="V146" s="5"/>
      <c r="W146" s="60"/>
      <c r="X146" s="18"/>
      <c r="Y146" s="47"/>
      <c r="Z146" s="18"/>
    </row>
    <row r="147" spans="1:26" x14ac:dyDescent="0.2">
      <c r="A147" s="6"/>
      <c r="B147" s="3" t="s">
        <v>55</v>
      </c>
      <c r="P147" s="63">
        <v>0</v>
      </c>
      <c r="Q147" s="62">
        <v>0.35909999999999997</v>
      </c>
      <c r="R147" s="48">
        <v>0</v>
      </c>
      <c r="S147" s="1"/>
      <c r="T147" s="59">
        <v>79</v>
      </c>
      <c r="U147" s="64"/>
      <c r="V147" s="5"/>
      <c r="W147" s="60"/>
      <c r="X147" s="18"/>
      <c r="Y147" s="47"/>
      <c r="Z147" s="18"/>
    </row>
    <row r="148" spans="1:26" x14ac:dyDescent="0.2">
      <c r="A148" s="6"/>
      <c r="B148" s="1" t="s">
        <v>56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31"/>
      <c r="P148" s="48">
        <v>68647</v>
      </c>
      <c r="Q148" s="57">
        <v>0.53</v>
      </c>
      <c r="R148" s="48">
        <v>36383</v>
      </c>
      <c r="S148" s="1"/>
      <c r="T148" s="59">
        <v>39857</v>
      </c>
      <c r="U148" s="47"/>
      <c r="V148" s="5"/>
      <c r="W148" s="5"/>
      <c r="X148" s="18"/>
      <c r="Y148" s="47"/>
      <c r="Z148" s="18"/>
    </row>
    <row r="149" spans="1:26" x14ac:dyDescent="0.2">
      <c r="A149" s="6"/>
      <c r="B149" s="1" t="s">
        <v>57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1"/>
      <c r="P149" s="48">
        <v>0</v>
      </c>
      <c r="Q149" s="62">
        <v>0.35909999999999997</v>
      </c>
      <c r="R149" s="48">
        <v>0</v>
      </c>
      <c r="S149" s="1"/>
      <c r="T149" s="59">
        <v>0</v>
      </c>
      <c r="U149" s="47"/>
      <c r="V149" s="5"/>
      <c r="W149" s="5"/>
      <c r="X149" s="18"/>
      <c r="Y149" s="47"/>
      <c r="Z149" s="18"/>
    </row>
    <row r="150" spans="1:26" x14ac:dyDescent="0.2">
      <c r="A150" s="6"/>
      <c r="B150" s="1" t="s">
        <v>58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P150" s="48">
        <v>2895489</v>
      </c>
      <c r="Q150" s="57">
        <v>0.53</v>
      </c>
      <c r="R150" s="48">
        <v>1534609</v>
      </c>
      <c r="S150" s="1"/>
      <c r="T150" s="59">
        <v>1139246</v>
      </c>
      <c r="U150" s="47"/>
      <c r="V150" s="5"/>
      <c r="W150" s="5"/>
      <c r="X150" s="18"/>
      <c r="Y150" s="47"/>
      <c r="Z150" s="18"/>
    </row>
    <row r="151" spans="1:26" x14ac:dyDescent="0.2">
      <c r="A151" s="6"/>
      <c r="B151" s="1" t="s">
        <v>59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P151" s="48">
        <v>50541</v>
      </c>
      <c r="Q151" s="62">
        <v>0.35909999999999997</v>
      </c>
      <c r="R151" s="48">
        <v>18149</v>
      </c>
      <c r="S151" s="1"/>
      <c r="T151" s="59">
        <v>29348</v>
      </c>
      <c r="U151" s="18"/>
      <c r="V151" s="5"/>
      <c r="W151" s="5"/>
      <c r="X151" s="18"/>
      <c r="Y151" s="47"/>
      <c r="Z151" s="18"/>
    </row>
    <row r="152" spans="1:26" x14ac:dyDescent="0.2">
      <c r="A152" s="6"/>
      <c r="B152" s="1" t="s">
        <v>60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Q152" s="57">
        <v>1.19</v>
      </c>
      <c r="R152" s="48">
        <v>0</v>
      </c>
      <c r="S152" s="1"/>
      <c r="T152" s="40"/>
      <c r="U152" s="65" t="s">
        <v>61</v>
      </c>
      <c r="V152" s="5"/>
      <c r="W152" s="5"/>
      <c r="X152" s="18"/>
      <c r="Y152" s="47"/>
      <c r="Z152" s="18"/>
    </row>
    <row r="153" spans="1:26" x14ac:dyDescent="0.2">
      <c r="A153" s="6"/>
      <c r="B153" s="1" t="s">
        <v>62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66"/>
      <c r="Q153" s="57">
        <v>0.65900000000000003</v>
      </c>
      <c r="R153" s="48">
        <v>0</v>
      </c>
      <c r="S153" s="67"/>
      <c r="T153" s="40"/>
      <c r="U153" s="47"/>
      <c r="V153" s="5"/>
      <c r="W153" s="5"/>
      <c r="X153" s="18"/>
      <c r="Y153" s="47"/>
      <c r="Z153" s="18"/>
    </row>
    <row r="154" spans="1:26" x14ac:dyDescent="0.2">
      <c r="A154" s="6"/>
      <c r="B154" s="1" t="s">
        <v>63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P154" s="66"/>
      <c r="Q154" s="57">
        <v>0.43</v>
      </c>
      <c r="R154" s="48">
        <v>0</v>
      </c>
      <c r="S154" s="1"/>
      <c r="T154" s="56"/>
      <c r="U154" s="47"/>
      <c r="V154" s="5"/>
      <c r="W154" s="5"/>
      <c r="X154" s="18"/>
      <c r="Y154" s="47"/>
      <c r="Z154" s="18"/>
    </row>
    <row r="155" spans="1:26" x14ac:dyDescent="0.2">
      <c r="A155" s="6"/>
      <c r="B155" s="1" t="s">
        <v>64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8">
        <v>74</v>
      </c>
      <c r="P155" s="63">
        <v>645623</v>
      </c>
      <c r="Q155" s="68" t="s">
        <v>38</v>
      </c>
      <c r="R155" s="48">
        <v>227733.52549999999</v>
      </c>
      <c r="S155" s="1"/>
      <c r="T155" s="59">
        <v>312351</v>
      </c>
      <c r="U155" s="47"/>
      <c r="V155" s="5"/>
      <c r="W155" s="5"/>
      <c r="X155" s="18"/>
      <c r="Y155" s="47"/>
      <c r="Z155" s="18"/>
    </row>
    <row r="156" spans="1:26" x14ac:dyDescent="0.2">
      <c r="A156" s="6"/>
      <c r="B156" s="37" t="s">
        <v>65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69">
        <v>1993</v>
      </c>
      <c r="P156" s="69">
        <v>7838953</v>
      </c>
      <c r="Q156" s="37"/>
      <c r="R156" s="70">
        <v>5364042.3194999993</v>
      </c>
      <c r="S156" s="1"/>
      <c r="T156" s="69">
        <v>3816559</v>
      </c>
      <c r="U156" s="64"/>
      <c r="V156" s="5"/>
      <c r="W156" s="5"/>
      <c r="X156" s="18"/>
      <c r="Y156" s="47"/>
      <c r="Z156" s="18"/>
    </row>
    <row r="157" spans="1:26" x14ac:dyDescent="0.2">
      <c r="A157" s="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1"/>
      <c r="P157" s="31"/>
      <c r="Q157" s="35"/>
      <c r="R157" s="31"/>
      <c r="S157" s="1"/>
      <c r="T157" s="45"/>
      <c r="U157" s="47"/>
      <c r="V157" s="5"/>
      <c r="W157" s="5"/>
      <c r="X157" s="18"/>
      <c r="Y157" s="47"/>
      <c r="Z157" s="18"/>
    </row>
    <row r="158" spans="1:26" x14ac:dyDescent="0.2">
      <c r="A158" s="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1"/>
      <c r="P158" s="31"/>
      <c r="Q158" s="35"/>
      <c r="R158" s="31"/>
      <c r="S158" s="1"/>
      <c r="T158" s="31"/>
      <c r="U158" s="47"/>
      <c r="V158" s="5"/>
      <c r="W158" s="5"/>
      <c r="X158" s="18"/>
      <c r="Y158" s="47"/>
      <c r="Z158" s="18"/>
    </row>
    <row r="159" spans="1:26" x14ac:dyDescent="0.2">
      <c r="A159" s="6"/>
      <c r="B159" s="28" t="s">
        <v>66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31"/>
      <c r="P159" s="31"/>
      <c r="Q159" s="35"/>
      <c r="R159" s="31"/>
      <c r="S159" s="1"/>
      <c r="T159" s="5"/>
      <c r="U159" s="47"/>
      <c r="V159" s="5"/>
      <c r="W159" s="5"/>
      <c r="X159" s="18"/>
      <c r="Y159" s="47"/>
      <c r="Z159" s="18"/>
    </row>
    <row r="160" spans="1:26" x14ac:dyDescent="0.2">
      <c r="A160" s="6"/>
      <c r="B160" s="1" t="s">
        <v>7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8">
        <v>179</v>
      </c>
      <c r="P160" s="31"/>
      <c r="Q160" s="49">
        <v>220</v>
      </c>
      <c r="R160" s="48">
        <v>39380</v>
      </c>
      <c r="S160" s="67"/>
      <c r="T160" s="5"/>
      <c r="U160" s="64"/>
      <c r="V160" s="5"/>
      <c r="W160" s="5"/>
      <c r="X160" s="18"/>
      <c r="Y160" s="47"/>
      <c r="Z160" s="18"/>
    </row>
    <row r="161" spans="1:26" x14ac:dyDescent="0.2">
      <c r="A161" s="6"/>
      <c r="B161" s="3" t="s">
        <v>36</v>
      </c>
      <c r="O161" s="48">
        <v>179</v>
      </c>
      <c r="P161" s="31"/>
      <c r="Q161" s="71">
        <v>50</v>
      </c>
      <c r="R161" s="51">
        <v>8950</v>
      </c>
      <c r="S161" s="67"/>
      <c r="T161" s="40"/>
      <c r="U161" s="64"/>
      <c r="V161" s="5"/>
      <c r="W161" s="5"/>
      <c r="X161" s="18"/>
      <c r="Y161" s="47"/>
      <c r="Z161" s="18"/>
    </row>
    <row r="162" spans="1:26" x14ac:dyDescent="0.2">
      <c r="A162" s="6"/>
      <c r="B162" s="3" t="s">
        <v>37</v>
      </c>
      <c r="O162" s="48">
        <v>132</v>
      </c>
      <c r="P162" s="31"/>
      <c r="Q162" s="68" t="s">
        <v>38</v>
      </c>
      <c r="R162" s="53">
        <v>17220</v>
      </c>
      <c r="S162" s="67"/>
      <c r="T162" s="40"/>
      <c r="U162" s="72" t="s">
        <v>67</v>
      </c>
      <c r="V162" s="5"/>
      <c r="W162" s="5"/>
      <c r="X162" s="18"/>
      <c r="Y162" s="47"/>
      <c r="Z162" s="18"/>
    </row>
    <row r="163" spans="1:26" x14ac:dyDescent="0.2">
      <c r="A163" s="6"/>
      <c r="B163" s="3" t="s">
        <v>39</v>
      </c>
      <c r="O163" s="31"/>
      <c r="P163" s="48">
        <v>189910</v>
      </c>
      <c r="Q163" s="57">
        <v>0.1</v>
      </c>
      <c r="R163" s="48">
        <v>18991</v>
      </c>
      <c r="S163" s="67"/>
      <c r="T163" s="40"/>
      <c r="U163" s="47"/>
      <c r="V163" s="5"/>
      <c r="W163" s="5"/>
      <c r="X163" s="18"/>
      <c r="Y163" s="47"/>
      <c r="Z163" s="18"/>
    </row>
    <row r="164" spans="1:26" x14ac:dyDescent="0.2">
      <c r="A164" s="6"/>
      <c r="B164" s="1" t="s">
        <v>40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31"/>
      <c r="P164" s="48">
        <v>0</v>
      </c>
      <c r="Q164" s="57">
        <v>1.19</v>
      </c>
      <c r="R164" s="48">
        <v>0</v>
      </c>
      <c r="S164" s="1"/>
      <c r="T164" s="40"/>
      <c r="U164" s="47"/>
      <c r="V164" s="5"/>
      <c r="W164" s="5"/>
      <c r="X164" s="18"/>
      <c r="Y164" s="47"/>
      <c r="Z164" s="18"/>
    </row>
    <row r="165" spans="1:26" x14ac:dyDescent="0.2">
      <c r="A165" s="6"/>
      <c r="B165" s="1" t="s">
        <v>41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1"/>
      <c r="P165" s="48">
        <v>0</v>
      </c>
      <c r="Q165" s="57">
        <v>0.65900000000000003</v>
      </c>
      <c r="R165" s="48">
        <v>0</v>
      </c>
      <c r="S165" s="1"/>
      <c r="T165" s="40"/>
      <c r="U165" s="47"/>
      <c r="V165" s="5"/>
      <c r="W165" s="5"/>
      <c r="X165" s="18"/>
      <c r="Y165" s="47"/>
      <c r="Z165" s="18"/>
    </row>
    <row r="166" spans="1:26" x14ac:dyDescent="0.2">
      <c r="A166" s="6"/>
      <c r="B166" s="1" t="s">
        <v>42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1"/>
      <c r="P166" s="48">
        <v>0</v>
      </c>
      <c r="Q166" s="57">
        <v>0.43</v>
      </c>
      <c r="R166" s="48">
        <v>0</v>
      </c>
      <c r="S166" s="1"/>
      <c r="T166" s="40"/>
      <c r="U166" s="47"/>
      <c r="V166" s="5"/>
      <c r="W166" s="5"/>
      <c r="X166" s="18"/>
      <c r="Y166" s="47"/>
      <c r="Z166" s="18"/>
    </row>
    <row r="167" spans="1:26" x14ac:dyDescent="0.2">
      <c r="A167" s="6"/>
      <c r="B167" s="1" t="s">
        <v>43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1"/>
      <c r="P167" s="48">
        <v>0</v>
      </c>
      <c r="Q167" s="57">
        <v>1.19</v>
      </c>
      <c r="R167" s="48">
        <v>0</v>
      </c>
      <c r="S167" s="1"/>
      <c r="T167" s="40"/>
      <c r="U167" s="47"/>
      <c r="V167" s="5"/>
      <c r="W167" s="5"/>
      <c r="X167" s="18"/>
      <c r="Y167" s="47"/>
      <c r="Z167" s="18"/>
    </row>
    <row r="168" spans="1:26" x14ac:dyDescent="0.2">
      <c r="A168" s="6"/>
      <c r="B168" s="1" t="s">
        <v>44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31"/>
      <c r="P168" s="48">
        <v>0</v>
      </c>
      <c r="Q168" s="57">
        <v>0.65900000000000003</v>
      </c>
      <c r="R168" s="48">
        <v>0</v>
      </c>
      <c r="S168" s="1"/>
      <c r="T168" s="40"/>
      <c r="U168" s="47"/>
      <c r="V168" s="5"/>
      <c r="W168" s="5"/>
      <c r="X168" s="18"/>
      <c r="Y168" s="47"/>
      <c r="Z168" s="18"/>
    </row>
    <row r="169" spans="1:26" x14ac:dyDescent="0.2">
      <c r="A169" s="6"/>
      <c r="B169" s="1" t="s">
        <v>45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31"/>
      <c r="P169" s="48">
        <v>0</v>
      </c>
      <c r="Q169" s="57">
        <v>0.43</v>
      </c>
      <c r="R169" s="48">
        <v>0</v>
      </c>
      <c r="S169" s="1"/>
      <c r="T169" s="40"/>
      <c r="U169" s="47"/>
      <c r="V169" s="5"/>
      <c r="W169" s="5"/>
      <c r="X169" s="18"/>
      <c r="Y169" s="47"/>
      <c r="Z169" s="18"/>
    </row>
    <row r="170" spans="1:26" x14ac:dyDescent="0.2">
      <c r="A170" s="6"/>
      <c r="B170" s="1" t="s">
        <v>46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31"/>
      <c r="P170" s="48">
        <v>0</v>
      </c>
      <c r="Q170" s="57">
        <v>1.19</v>
      </c>
      <c r="R170" s="48">
        <v>0</v>
      </c>
      <c r="S170" s="1"/>
      <c r="T170" s="40"/>
      <c r="U170" s="47"/>
      <c r="V170" s="5"/>
      <c r="W170" s="5"/>
      <c r="X170" s="18"/>
      <c r="Y170" s="47"/>
      <c r="Z170" s="18"/>
    </row>
    <row r="171" spans="1:26" x14ac:dyDescent="0.2">
      <c r="A171" s="6"/>
      <c r="B171" s="1" t="s">
        <v>47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1"/>
      <c r="P171" s="48">
        <v>0</v>
      </c>
      <c r="Q171" s="57">
        <v>0.65900000000000003</v>
      </c>
      <c r="R171" s="48">
        <v>0</v>
      </c>
      <c r="S171" s="1"/>
      <c r="T171" s="40"/>
      <c r="U171" s="47"/>
      <c r="V171" s="5"/>
      <c r="W171" s="5"/>
      <c r="X171" s="18"/>
      <c r="Y171" s="47"/>
      <c r="Z171" s="18"/>
    </row>
    <row r="172" spans="1:26" x14ac:dyDescent="0.2">
      <c r="A172" s="6"/>
      <c r="B172" s="1" t="s">
        <v>48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1"/>
      <c r="P172" s="48">
        <v>0</v>
      </c>
      <c r="Q172" s="57">
        <v>0.43</v>
      </c>
      <c r="R172" s="48">
        <v>0</v>
      </c>
      <c r="S172" s="1"/>
      <c r="T172" s="40"/>
      <c r="U172" s="47"/>
      <c r="V172" s="5"/>
      <c r="W172" s="5"/>
      <c r="X172" s="18"/>
      <c r="Y172" s="47"/>
      <c r="Z172" s="18"/>
    </row>
    <row r="173" spans="1:26" x14ac:dyDescent="0.2">
      <c r="A173" s="6"/>
      <c r="B173" s="1" t="s">
        <v>68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1"/>
      <c r="P173" s="48">
        <v>28500</v>
      </c>
      <c r="Q173" s="57">
        <v>1.19</v>
      </c>
      <c r="R173" s="48">
        <v>33915</v>
      </c>
      <c r="S173" s="1"/>
      <c r="T173" s="59">
        <v>11700</v>
      </c>
      <c r="U173" s="47"/>
      <c r="V173" s="5"/>
      <c r="W173" s="5"/>
      <c r="X173" s="18"/>
      <c r="Y173" s="47"/>
      <c r="Z173" s="18"/>
    </row>
    <row r="174" spans="1:26" x14ac:dyDescent="0.2">
      <c r="A174" s="6"/>
      <c r="B174" s="1" t="s">
        <v>69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1"/>
      <c r="P174" s="48">
        <v>1097209</v>
      </c>
      <c r="Q174" s="57">
        <v>0.65900000000000003</v>
      </c>
      <c r="R174" s="48">
        <v>723061</v>
      </c>
      <c r="S174" s="1"/>
      <c r="T174" s="59">
        <v>450480</v>
      </c>
      <c r="U174" s="47"/>
      <c r="V174" s="5"/>
      <c r="W174" s="5"/>
      <c r="X174" s="18"/>
      <c r="Y174" s="47"/>
      <c r="Z174" s="18"/>
    </row>
    <row r="175" spans="1:26" x14ac:dyDescent="0.2">
      <c r="A175" s="6"/>
      <c r="B175" s="1" t="s">
        <v>70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1"/>
      <c r="P175" s="48">
        <v>531460</v>
      </c>
      <c r="Q175" s="57">
        <v>0.43</v>
      </c>
      <c r="R175" s="48">
        <v>228528</v>
      </c>
      <c r="S175" s="1"/>
      <c r="T175" s="59">
        <v>311263</v>
      </c>
      <c r="U175" s="47"/>
      <c r="V175" s="5"/>
      <c r="W175" s="5"/>
      <c r="X175" s="18"/>
      <c r="Y175" s="47"/>
      <c r="Z175" s="18"/>
    </row>
    <row r="176" spans="1:26" x14ac:dyDescent="0.2">
      <c r="A176" s="6"/>
      <c r="B176" s="1" t="s">
        <v>52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31"/>
      <c r="P176" s="48">
        <v>60000</v>
      </c>
      <c r="Q176" s="57">
        <v>0.53</v>
      </c>
      <c r="R176" s="48">
        <v>31800</v>
      </c>
      <c r="S176" s="1"/>
      <c r="T176" s="59">
        <v>30000</v>
      </c>
      <c r="U176" s="47"/>
      <c r="V176" s="5"/>
      <c r="W176" s="5"/>
      <c r="X176" s="18"/>
      <c r="Y176" s="47"/>
      <c r="Z176" s="18"/>
    </row>
    <row r="177" spans="1:26" x14ac:dyDescent="0.2">
      <c r="A177" s="6"/>
      <c r="B177" s="3" t="s">
        <v>53</v>
      </c>
      <c r="O177" s="31"/>
      <c r="P177" s="48">
        <v>36669</v>
      </c>
      <c r="Q177" s="62">
        <v>0.35909999999999997</v>
      </c>
      <c r="R177" s="48">
        <v>13168</v>
      </c>
      <c r="S177" s="1"/>
      <c r="T177" s="59">
        <v>18619</v>
      </c>
      <c r="U177" s="47"/>
      <c r="V177" s="5"/>
      <c r="W177" s="5"/>
      <c r="X177" s="18"/>
      <c r="Y177" s="47"/>
      <c r="Z177" s="18"/>
    </row>
    <row r="178" spans="1:26" x14ac:dyDescent="0.2">
      <c r="A178" s="6"/>
      <c r="B178" s="1" t="s">
        <v>54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1"/>
      <c r="P178" s="48">
        <v>120000</v>
      </c>
      <c r="Q178" s="57">
        <v>0.53</v>
      </c>
      <c r="R178" s="48">
        <v>63600</v>
      </c>
      <c r="S178" s="1"/>
      <c r="T178" s="59">
        <v>45000</v>
      </c>
      <c r="U178" s="18"/>
      <c r="V178" s="40"/>
      <c r="W178" s="5"/>
      <c r="X178" s="18"/>
      <c r="Y178" s="47"/>
      <c r="Z178" s="18"/>
    </row>
    <row r="179" spans="1:26" x14ac:dyDescent="0.2">
      <c r="A179" s="6"/>
      <c r="B179" s="3" t="s">
        <v>55</v>
      </c>
      <c r="O179" s="31"/>
      <c r="P179" s="48">
        <v>62361</v>
      </c>
      <c r="Q179" s="62">
        <v>0.35909999999999997</v>
      </c>
      <c r="R179" s="48">
        <v>22394</v>
      </c>
      <c r="S179" s="1"/>
      <c r="T179" s="59">
        <v>26270</v>
      </c>
      <c r="U179" s="18"/>
      <c r="V179" s="40"/>
      <c r="W179" s="5"/>
      <c r="X179" s="18"/>
      <c r="Y179" s="47"/>
      <c r="Z179" s="18"/>
    </row>
    <row r="180" spans="1:26" x14ac:dyDescent="0.2">
      <c r="A180" s="6"/>
      <c r="B180" s="1" t="s">
        <v>56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31"/>
      <c r="P180" s="48">
        <v>0</v>
      </c>
      <c r="Q180" s="57">
        <v>0.53</v>
      </c>
      <c r="R180" s="48">
        <v>0</v>
      </c>
      <c r="S180" s="1"/>
      <c r="T180" s="40"/>
      <c r="U180" s="47"/>
      <c r="V180" s="5"/>
      <c r="W180" s="5"/>
      <c r="X180" s="18"/>
      <c r="Y180" s="47"/>
      <c r="Z180" s="18"/>
    </row>
    <row r="181" spans="1:26" x14ac:dyDescent="0.2">
      <c r="A181" s="6"/>
      <c r="B181" s="1" t="s">
        <v>57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1"/>
      <c r="P181" s="48">
        <v>0</v>
      </c>
      <c r="Q181" s="62">
        <v>0.35909999999999997</v>
      </c>
      <c r="R181" s="48">
        <v>0</v>
      </c>
      <c r="S181" s="1"/>
      <c r="T181" s="40"/>
      <c r="U181" s="47"/>
      <c r="V181" s="5"/>
      <c r="W181" s="5"/>
      <c r="X181" s="18"/>
      <c r="Y181" s="47"/>
      <c r="Z181" s="18"/>
    </row>
    <row r="182" spans="1:26" x14ac:dyDescent="0.2">
      <c r="A182" s="6"/>
      <c r="B182" s="1" t="s">
        <v>58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31"/>
      <c r="P182" s="48">
        <v>1374300</v>
      </c>
      <c r="Q182" s="57">
        <v>0.53</v>
      </c>
      <c r="R182" s="48">
        <v>728379</v>
      </c>
      <c r="S182" s="1"/>
      <c r="T182" s="59">
        <v>572820</v>
      </c>
      <c r="U182" s="47"/>
      <c r="V182" s="5"/>
      <c r="W182" s="5"/>
      <c r="X182" s="18"/>
      <c r="Y182" s="47"/>
      <c r="Z182" s="18"/>
    </row>
    <row r="183" spans="1:26" x14ac:dyDescent="0.2">
      <c r="A183" s="6"/>
      <c r="B183" s="1" t="s">
        <v>59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31"/>
      <c r="P183" s="48">
        <v>1695149</v>
      </c>
      <c r="Q183" s="62">
        <v>0.35909999999999997</v>
      </c>
      <c r="R183" s="48">
        <v>608728</v>
      </c>
      <c r="S183" s="1"/>
      <c r="T183" s="59">
        <v>744285</v>
      </c>
      <c r="U183" s="47"/>
      <c r="V183" s="5"/>
      <c r="W183" s="5"/>
      <c r="X183" s="18"/>
      <c r="Y183" s="47"/>
      <c r="Z183" s="18"/>
    </row>
    <row r="184" spans="1:26" x14ac:dyDescent="0.2">
      <c r="A184" s="6"/>
      <c r="B184" s="1" t="s">
        <v>71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31"/>
      <c r="P184" s="31"/>
      <c r="Q184" s="57">
        <v>1.19</v>
      </c>
      <c r="R184" s="48">
        <v>0</v>
      </c>
      <c r="S184" s="1"/>
      <c r="T184" s="40"/>
      <c r="U184" s="65" t="s">
        <v>61</v>
      </c>
      <c r="V184" s="5"/>
      <c r="W184" s="5"/>
      <c r="X184" s="18"/>
      <c r="Y184" s="47"/>
      <c r="Z184" s="18"/>
    </row>
    <row r="185" spans="1:26" x14ac:dyDescent="0.2">
      <c r="A185" s="6"/>
      <c r="B185" s="1" t="s">
        <v>62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1"/>
      <c r="P185" s="31"/>
      <c r="Q185" s="57">
        <v>0.65900000000000003</v>
      </c>
      <c r="R185" s="48">
        <v>0</v>
      </c>
      <c r="S185" s="1"/>
      <c r="T185" s="40"/>
      <c r="U185" s="47"/>
      <c r="V185" s="5"/>
      <c r="W185" s="5"/>
      <c r="X185" s="18"/>
      <c r="Y185" s="47"/>
      <c r="Z185" s="18"/>
    </row>
    <row r="186" spans="1:26" x14ac:dyDescent="0.2">
      <c r="A186" s="6"/>
      <c r="B186" s="1" t="s">
        <v>63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31"/>
      <c r="P186" s="31"/>
      <c r="Q186" s="57">
        <v>0.43</v>
      </c>
      <c r="R186" s="48">
        <v>0</v>
      </c>
      <c r="S186" s="1"/>
      <c r="T186" s="40"/>
      <c r="U186" s="47"/>
      <c r="V186" s="5"/>
      <c r="W186" s="5"/>
      <c r="X186" s="18"/>
      <c r="Y186" s="47"/>
      <c r="Z186" s="18"/>
    </row>
    <row r="187" spans="1:26" x14ac:dyDescent="0.2">
      <c r="A187" s="6"/>
      <c r="B187" s="1" t="s">
        <v>64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8">
        <v>168</v>
      </c>
      <c r="P187" s="48">
        <v>13716108.309999999</v>
      </c>
      <c r="Q187" s="68" t="s">
        <v>38</v>
      </c>
      <c r="R187" s="48">
        <v>1501282.3</v>
      </c>
      <c r="S187" s="1"/>
      <c r="T187" s="59">
        <v>5930403.4299999997</v>
      </c>
      <c r="U187" s="47"/>
      <c r="V187" s="5"/>
      <c r="W187" s="5"/>
      <c r="X187" s="18"/>
      <c r="Y187" s="47"/>
      <c r="Z187" s="18"/>
    </row>
    <row r="188" spans="1:26" x14ac:dyDescent="0.2">
      <c r="A188" s="6"/>
      <c r="B188" s="37" t="s">
        <v>65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69">
        <v>347</v>
      </c>
      <c r="P188" s="69">
        <v>18721756.309999999</v>
      </c>
      <c r="Q188" s="37"/>
      <c r="R188" s="70">
        <v>4039396.3</v>
      </c>
      <c r="S188" s="1"/>
      <c r="T188" s="69">
        <v>8140840.4299999997</v>
      </c>
      <c r="U188" s="47"/>
      <c r="V188" s="5"/>
      <c r="W188" s="5"/>
      <c r="X188" s="18"/>
      <c r="Y188" s="47"/>
      <c r="Z188" s="18"/>
    </row>
    <row r="189" spans="1:26" x14ac:dyDescent="0.2">
      <c r="A189" s="6"/>
      <c r="O189" s="31"/>
      <c r="P189" s="31"/>
      <c r="Q189" s="32"/>
      <c r="R189" s="31"/>
      <c r="S189" s="1"/>
      <c r="T189" s="5"/>
      <c r="U189" s="47"/>
      <c r="V189" s="5"/>
      <c r="W189" s="5"/>
      <c r="X189" s="18"/>
      <c r="Y189" s="73"/>
      <c r="Z189" s="15"/>
    </row>
    <row r="190" spans="1:26" x14ac:dyDescent="0.2">
      <c r="A190" s="6"/>
      <c r="P190" s="74"/>
      <c r="U190" s="47"/>
      <c r="V190" s="5"/>
      <c r="W190" s="5"/>
      <c r="X190" s="18"/>
      <c r="Y190" s="47"/>
      <c r="Z190" s="18"/>
    </row>
    <row r="191" spans="1:26" x14ac:dyDescent="0.2">
      <c r="A191" s="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1"/>
      <c r="P191" s="31"/>
      <c r="Q191" s="35"/>
      <c r="R191" s="31"/>
      <c r="S191" s="1"/>
      <c r="T191" s="5"/>
      <c r="U191" s="47"/>
      <c r="V191" s="5"/>
      <c r="W191" s="5"/>
      <c r="X191" s="18"/>
      <c r="Y191" s="5"/>
      <c r="Z191" s="5"/>
    </row>
    <row r="192" spans="1:26" x14ac:dyDescent="0.2">
      <c r="A192" s="6"/>
      <c r="B192" s="75" t="s">
        <v>72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48">
        <v>2066283.88</v>
      </c>
      <c r="P192" s="48">
        <v>42545333.399399996</v>
      </c>
      <c r="Q192" s="35"/>
      <c r="R192" s="50">
        <v>45915027.5067432</v>
      </c>
      <c r="S192" s="1"/>
      <c r="T192" s="48">
        <v>23755897.3671</v>
      </c>
      <c r="U192" s="47"/>
      <c r="V192" s="5"/>
      <c r="W192" s="5"/>
      <c r="X192" s="18"/>
      <c r="Y192" s="5"/>
      <c r="Z192" s="19"/>
    </row>
    <row r="193" spans="1:27" x14ac:dyDescent="0.2">
      <c r="A193" s="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1"/>
      <c r="P193" s="31"/>
      <c r="Q193" s="57" t="s">
        <v>73</v>
      </c>
      <c r="R193" s="31"/>
      <c r="S193" s="1"/>
      <c r="T193" s="5"/>
      <c r="U193" s="47"/>
      <c r="V193" s="5"/>
      <c r="W193" s="5"/>
      <c r="X193" s="18"/>
      <c r="Y193" s="19"/>
      <c r="Z193" s="19"/>
    </row>
    <row r="194" spans="1:27" x14ac:dyDescent="0.2">
      <c r="A194" s="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31"/>
      <c r="P194" s="35"/>
      <c r="R194" s="31"/>
      <c r="S194" s="1"/>
      <c r="T194" s="72" t="s">
        <v>74</v>
      </c>
      <c r="U194" s="47"/>
      <c r="V194" s="5"/>
      <c r="W194" s="5"/>
      <c r="X194" s="18"/>
    </row>
    <row r="195" spans="1:27" x14ac:dyDescent="0.2">
      <c r="A195" s="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31"/>
      <c r="P195" s="31"/>
      <c r="Q195" s="35"/>
      <c r="R195" s="31"/>
      <c r="S195" s="1"/>
      <c r="T195" s="5"/>
      <c r="U195" s="47"/>
      <c r="V195" s="5"/>
      <c r="W195" s="5"/>
      <c r="X195" s="18"/>
    </row>
    <row r="196" spans="1:27" x14ac:dyDescent="0.2">
      <c r="A196" s="6"/>
      <c r="O196" s="76" t="s">
        <v>75</v>
      </c>
      <c r="P196" s="48">
        <v>42542842</v>
      </c>
      <c r="Q196" s="77"/>
      <c r="R196" s="31"/>
      <c r="S196" s="1"/>
      <c r="T196" s="5"/>
      <c r="U196" s="47"/>
      <c r="V196" s="5"/>
      <c r="W196" s="5"/>
      <c r="X196" s="18"/>
    </row>
    <row r="197" spans="1:27" x14ac:dyDescent="0.2">
      <c r="A197" s="6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31"/>
      <c r="R197" s="31"/>
      <c r="S197" s="1"/>
      <c r="T197" s="5"/>
      <c r="U197" s="47"/>
      <c r="V197" s="5"/>
      <c r="W197" s="5"/>
      <c r="X197" s="18"/>
    </row>
    <row r="198" spans="1:27" x14ac:dyDescent="0.2">
      <c r="A198" s="6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31"/>
      <c r="P198" s="18"/>
      <c r="Q198" s="5"/>
      <c r="R198" s="18"/>
      <c r="S198" s="1"/>
      <c r="T198" s="5"/>
      <c r="U198" s="47"/>
      <c r="V198" s="5"/>
      <c r="W198" s="5"/>
      <c r="X198" s="18"/>
    </row>
    <row r="199" spans="1:27" x14ac:dyDescent="0.2">
      <c r="A199" s="6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18"/>
      <c r="P199" s="31"/>
      <c r="Q199" s="35"/>
      <c r="R199" s="31"/>
      <c r="S199" s="5"/>
      <c r="T199" s="18"/>
      <c r="U199" s="47"/>
      <c r="V199" s="5"/>
      <c r="W199" s="5"/>
      <c r="X199" s="18"/>
    </row>
    <row r="200" spans="1:27" x14ac:dyDescent="0.2">
      <c r="A200" s="6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18"/>
      <c r="S200" s="5"/>
      <c r="T200" s="18"/>
      <c r="U200" s="47"/>
      <c r="V200" s="5"/>
      <c r="W200" s="5"/>
      <c r="X200" s="18"/>
    </row>
    <row r="201" spans="1:27" x14ac:dyDescent="0.2">
      <c r="A201" s="6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18"/>
      <c r="P201" s="51" t="s">
        <v>76</v>
      </c>
      <c r="R201" s="74">
        <f>R203-R202</f>
        <v>39339388</v>
      </c>
      <c r="S201" s="5"/>
      <c r="T201" s="18">
        <f>R201</f>
        <v>39339388</v>
      </c>
      <c r="U201" s="78" t="s">
        <v>77</v>
      </c>
      <c r="V201" s="5"/>
      <c r="W201" s="5"/>
      <c r="X201" s="18"/>
    </row>
    <row r="202" spans="1:27" x14ac:dyDescent="0.2">
      <c r="A202" s="6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18"/>
      <c r="P202" s="79" t="s">
        <v>78</v>
      </c>
      <c r="Q202" s="80"/>
      <c r="R202" s="79">
        <v>-371548</v>
      </c>
      <c r="S202" s="5"/>
      <c r="T202" s="5"/>
      <c r="U202" s="47"/>
      <c r="V202" s="5"/>
      <c r="W202" s="5"/>
      <c r="X202" s="18"/>
    </row>
    <row r="203" spans="1:27" x14ac:dyDescent="0.2">
      <c r="A203" s="6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40"/>
      <c r="P203" s="81" t="s">
        <v>79</v>
      </c>
      <c r="Q203" s="82"/>
      <c r="R203" s="81">
        <v>38967840</v>
      </c>
      <c r="S203" s="5"/>
      <c r="T203" s="5"/>
      <c r="U203" s="47"/>
      <c r="V203" s="5"/>
      <c r="W203" s="5"/>
      <c r="X203" s="18"/>
      <c r="AA203" s="46"/>
    </row>
    <row r="204" spans="1:27" x14ac:dyDescent="0.2">
      <c r="A204" s="6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40"/>
      <c r="P204" s="59" t="s">
        <v>80</v>
      </c>
      <c r="Q204" s="5"/>
      <c r="R204" s="81">
        <v>8532717</v>
      </c>
      <c r="S204" s="5"/>
      <c r="T204" s="83">
        <f>R204</f>
        <v>8532717</v>
      </c>
      <c r="U204" s="47"/>
      <c r="V204" s="5"/>
      <c r="W204" s="5"/>
      <c r="X204" s="18"/>
      <c r="AA204" s="46"/>
    </row>
    <row r="205" spans="1:27" x14ac:dyDescent="0.2">
      <c r="A205" s="6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79" t="s">
        <v>81</v>
      </c>
      <c r="Q205" s="5"/>
      <c r="R205" s="84">
        <f>R203+R204</f>
        <v>47500557</v>
      </c>
      <c r="S205" s="5"/>
      <c r="U205" s="47"/>
      <c r="V205" s="5"/>
      <c r="W205" s="5"/>
      <c r="X205" s="18"/>
      <c r="AA205" s="46"/>
    </row>
    <row r="206" spans="1:27" x14ac:dyDescent="0.2">
      <c r="A206" s="6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18"/>
      <c r="P206" s="79" t="s">
        <v>82</v>
      </c>
      <c r="Q206" s="5"/>
      <c r="R206" s="81">
        <v>2857829</v>
      </c>
      <c r="S206" s="5"/>
      <c r="U206" s="47"/>
      <c r="V206" s="5"/>
      <c r="W206" s="5"/>
      <c r="X206" s="18"/>
    </row>
    <row r="207" spans="1:27" x14ac:dyDescent="0.2">
      <c r="A207" s="6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18"/>
      <c r="P207" s="79" t="s">
        <v>83</v>
      </c>
      <c r="Q207" s="5"/>
      <c r="R207" s="84">
        <f>R205+R206</f>
        <v>50358386</v>
      </c>
      <c r="S207" s="5"/>
      <c r="T207" s="46">
        <f>T201+T204</f>
        <v>47872105</v>
      </c>
      <c r="U207" s="47"/>
      <c r="V207" s="5"/>
      <c r="W207" s="5"/>
      <c r="X207" s="18"/>
    </row>
    <row r="208" spans="1:27" x14ac:dyDescent="0.2">
      <c r="A208" s="6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18"/>
      <c r="P208" s="18"/>
      <c r="Q208" s="86"/>
      <c r="R208" s="15"/>
      <c r="S208" s="5"/>
      <c r="U208" s="47"/>
      <c r="V208" s="5"/>
      <c r="W208" s="5"/>
      <c r="X208" s="18"/>
    </row>
    <row r="209" spans="1:24" x14ac:dyDescent="0.2">
      <c r="A209" s="6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18"/>
      <c r="P209" s="79" t="s">
        <v>84</v>
      </c>
      <c r="Q209" s="86"/>
      <c r="R209" s="15"/>
      <c r="S209" s="5"/>
      <c r="T209" s="46"/>
      <c r="U209" s="47"/>
      <c r="V209" s="5"/>
      <c r="W209" s="5"/>
      <c r="X209" s="18"/>
    </row>
    <row r="210" spans="1:24" x14ac:dyDescent="0.2">
      <c r="A210" s="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18"/>
      <c r="P210" s="18"/>
      <c r="Q210" s="87"/>
      <c r="R210" s="18"/>
      <c r="S210" s="5"/>
      <c r="U210" s="47"/>
      <c r="V210" s="5"/>
      <c r="W210" s="5"/>
      <c r="X210" s="18"/>
    </row>
    <row r="211" spans="1:24" x14ac:dyDescent="0.2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18"/>
      <c r="Q211" s="5"/>
      <c r="R211" s="18"/>
      <c r="S211" s="5"/>
      <c r="U211" s="47"/>
      <c r="V211" s="5"/>
      <c r="W211" s="5"/>
      <c r="X211" s="18"/>
    </row>
    <row r="212" spans="1:24" x14ac:dyDescent="0.2">
      <c r="A212" s="6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18"/>
      <c r="Q212" s="5"/>
      <c r="R212" s="18"/>
      <c r="S212" s="5"/>
      <c r="U212" s="47"/>
      <c r="V212" s="5"/>
      <c r="W212" s="5"/>
      <c r="X212" s="18"/>
    </row>
    <row r="213" spans="1:24" x14ac:dyDescent="0.2">
      <c r="A213" s="6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18"/>
      <c r="Q213" s="5"/>
      <c r="R213" s="18"/>
      <c r="S213" s="88"/>
      <c r="U213" s="47"/>
      <c r="V213" s="5"/>
      <c r="W213" s="5"/>
      <c r="X213" s="18"/>
    </row>
    <row r="214" spans="1:24" x14ac:dyDescent="0.2">
      <c r="A214" s="6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8"/>
      <c r="Q214" s="5"/>
      <c r="R214" s="18"/>
      <c r="S214" s="88"/>
      <c r="U214" s="47"/>
      <c r="V214" s="5"/>
      <c r="W214" s="5"/>
      <c r="X214" s="18"/>
    </row>
    <row r="215" spans="1:24" x14ac:dyDescent="0.2">
      <c r="A215" s="6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18"/>
      <c r="Q215" s="5"/>
      <c r="R215" s="18"/>
      <c r="S215" s="88"/>
      <c r="U215" s="47"/>
      <c r="V215" s="5"/>
      <c r="W215" s="5"/>
      <c r="X215" s="18"/>
    </row>
    <row r="216" spans="1:24" x14ac:dyDescent="0.2">
      <c r="A216" s="6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18"/>
      <c r="Q216" s="5"/>
      <c r="R216" s="18"/>
      <c r="S216" s="18"/>
      <c r="U216" s="47"/>
      <c r="V216" s="5"/>
      <c r="W216" s="5"/>
      <c r="X216" s="18"/>
    </row>
    <row r="217" spans="1:24" x14ac:dyDescent="0.2">
      <c r="A217" s="6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18"/>
      <c r="Q217" s="5"/>
      <c r="R217" s="18"/>
      <c r="S217" s="5"/>
      <c r="U217" s="47"/>
      <c r="V217" s="5"/>
      <c r="W217" s="5"/>
      <c r="X217" s="18"/>
    </row>
    <row r="218" spans="1:24" x14ac:dyDescent="0.2">
      <c r="A218" s="6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18"/>
      <c r="Q218" s="5"/>
      <c r="R218" s="18"/>
      <c r="S218" s="5"/>
      <c r="U218" s="47"/>
      <c r="V218" s="5"/>
      <c r="W218" s="5"/>
      <c r="X218" s="18"/>
    </row>
    <row r="219" spans="1:24" x14ac:dyDescent="0.2">
      <c r="A219" s="6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18"/>
      <c r="Q219" s="5"/>
      <c r="R219" s="18"/>
      <c r="S219" s="5"/>
      <c r="U219" s="47"/>
      <c r="V219" s="5"/>
      <c r="W219" s="5"/>
      <c r="X219" s="18"/>
    </row>
    <row r="220" spans="1:24" x14ac:dyDescent="0.2">
      <c r="A220" s="6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18"/>
      <c r="Q220" s="5"/>
      <c r="R220" s="18"/>
      <c r="S220" s="5"/>
      <c r="U220" s="47"/>
      <c r="V220" s="5"/>
      <c r="W220" s="5"/>
      <c r="X220" s="18"/>
    </row>
    <row r="221" spans="1:24" x14ac:dyDescent="0.2">
      <c r="A221" s="6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40"/>
      <c r="P221" s="40"/>
      <c r="Q221" s="5"/>
      <c r="R221" s="9"/>
      <c r="S221" s="5"/>
      <c r="U221" s="47"/>
      <c r="V221" s="5"/>
      <c r="W221" s="5"/>
      <c r="X221" s="18"/>
    </row>
    <row r="222" spans="1:24" x14ac:dyDescent="0.2">
      <c r="A222" s="6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24" x14ac:dyDescent="0.2">
      <c r="A223" s="6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24" x14ac:dyDescent="0.2">
      <c r="A224" s="6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x14ac:dyDescent="0.2">
      <c r="A225" s="6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x14ac:dyDescent="0.2">
      <c r="A226" s="6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x14ac:dyDescent="0.2">
      <c r="A227" s="6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x14ac:dyDescent="0.2">
      <c r="A228" s="6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x14ac:dyDescent="0.2">
      <c r="A229" s="6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x14ac:dyDescent="0.2">
      <c r="A230" s="6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x14ac:dyDescent="0.2">
      <c r="A231" s="6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x14ac:dyDescent="0.2">
      <c r="A232" s="6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x14ac:dyDescent="0.2">
      <c r="A233" s="6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x14ac:dyDescent="0.2">
      <c r="A234" s="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x14ac:dyDescent="0.2">
      <c r="A235" s="6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x14ac:dyDescent="0.2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x14ac:dyDescent="0.2">
      <c r="A237" s="6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x14ac:dyDescent="0.2">
      <c r="A238" s="6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x14ac:dyDescent="0.2">
      <c r="A239" s="6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x14ac:dyDescent="0.2">
      <c r="A240" s="6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x14ac:dyDescent="0.2">
      <c r="A241" s="6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x14ac:dyDescent="0.2">
      <c r="A242" s="6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x14ac:dyDescent="0.2">
      <c r="A243" s="6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x14ac:dyDescent="0.2">
      <c r="A244" s="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x14ac:dyDescent="0.2">
      <c r="A245" s="6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x14ac:dyDescent="0.2">
      <c r="A246" s="6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x14ac:dyDescent="0.2">
      <c r="A247" s="6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x14ac:dyDescent="0.2">
      <c r="A248" s="6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x14ac:dyDescent="0.2">
      <c r="A249" s="6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x14ac:dyDescent="0.2">
      <c r="A250" s="6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x14ac:dyDescent="0.2">
      <c r="A251" s="6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x14ac:dyDescent="0.2">
      <c r="A252" s="6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x14ac:dyDescent="0.2">
      <c r="A253" s="6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x14ac:dyDescent="0.2">
      <c r="A254" s="6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x14ac:dyDescent="0.2">
      <c r="A255" s="6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x14ac:dyDescent="0.2">
      <c r="A256" s="6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x14ac:dyDescent="0.2">
      <c r="A257" s="6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x14ac:dyDescent="0.2">
      <c r="A258" s="6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x14ac:dyDescent="0.2">
      <c r="A259" s="6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x14ac:dyDescent="0.2">
      <c r="A260" s="6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x14ac:dyDescent="0.2">
      <c r="A261" s="6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x14ac:dyDescent="0.2">
      <c r="A262" s="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x14ac:dyDescent="0.2">
      <c r="A263" s="6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x14ac:dyDescent="0.2">
      <c r="A264" s="6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x14ac:dyDescent="0.2">
      <c r="A265" s="6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x14ac:dyDescent="0.2">
      <c r="A266" s="6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x14ac:dyDescent="0.2">
      <c r="A267" s="6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x14ac:dyDescent="0.2">
      <c r="A268" s="6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x14ac:dyDescent="0.2">
      <c r="A269" s="6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x14ac:dyDescent="0.2">
      <c r="A270" s="6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x14ac:dyDescent="0.2">
      <c r="A271" s="6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x14ac:dyDescent="0.2">
      <c r="A272" s="6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x14ac:dyDescent="0.2">
      <c r="A273" s="6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x14ac:dyDescent="0.2">
      <c r="A274" s="6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x14ac:dyDescent="0.2">
      <c r="A275" s="6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x14ac:dyDescent="0.2">
      <c r="A276" s="6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x14ac:dyDescent="0.2">
      <c r="A277" s="6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x14ac:dyDescent="0.2">
      <c r="A278" s="6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x14ac:dyDescent="0.2">
      <c r="A279" s="6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x14ac:dyDescent="0.2">
      <c r="A280" s="6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x14ac:dyDescent="0.2">
      <c r="A281" s="6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x14ac:dyDescent="0.2">
      <c r="A282" s="6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x14ac:dyDescent="0.2">
      <c r="A283" s="6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x14ac:dyDescent="0.2">
      <c r="A284" s="6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x14ac:dyDescent="0.2">
      <c r="A285" s="6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x14ac:dyDescent="0.2">
      <c r="A286" s="6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x14ac:dyDescent="0.2">
      <c r="A287" s="6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x14ac:dyDescent="0.2">
      <c r="A288" s="6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x14ac:dyDescent="0.2">
      <c r="A289" s="6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x14ac:dyDescent="0.2">
      <c r="A290" s="6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x14ac:dyDescent="0.2">
      <c r="A291" s="6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x14ac:dyDescent="0.2">
      <c r="A292" s="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x14ac:dyDescent="0.2">
      <c r="A293" s="6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x14ac:dyDescent="0.2">
      <c r="A294" s="6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x14ac:dyDescent="0.2">
      <c r="A295" s="6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x14ac:dyDescent="0.2">
      <c r="A296" s="6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x14ac:dyDescent="0.2">
      <c r="A297" s="6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x14ac:dyDescent="0.2">
      <c r="A298" s="6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x14ac:dyDescent="0.2">
      <c r="A299" s="6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x14ac:dyDescent="0.2">
      <c r="A300" s="6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x14ac:dyDescent="0.2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x14ac:dyDescent="0.2">
      <c r="A302" s="6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x14ac:dyDescent="0.2">
      <c r="A303" s="6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x14ac:dyDescent="0.2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x14ac:dyDescent="0.2">
      <c r="A305" s="6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x14ac:dyDescent="0.2">
      <c r="A306" s="6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x14ac:dyDescent="0.2">
      <c r="A307" s="6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x14ac:dyDescent="0.2">
      <c r="A308" s="6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x14ac:dyDescent="0.2">
      <c r="A309" s="6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x14ac:dyDescent="0.2">
      <c r="A310" s="6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x14ac:dyDescent="0.2">
      <c r="A311" s="6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x14ac:dyDescent="0.2">
      <c r="A312" s="6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x14ac:dyDescent="0.2">
      <c r="A313" s="6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x14ac:dyDescent="0.2">
      <c r="A314" s="6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x14ac:dyDescent="0.2">
      <c r="A315" s="6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x14ac:dyDescent="0.2">
      <c r="A316" s="6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x14ac:dyDescent="0.2">
      <c r="A317" s="6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x14ac:dyDescent="0.2">
      <c r="A318" s="6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x14ac:dyDescent="0.2">
      <c r="A319" s="6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x14ac:dyDescent="0.2">
      <c r="A320" s="6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x14ac:dyDescent="0.2">
      <c r="A321" s="6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x14ac:dyDescent="0.2">
      <c r="A322" s="6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x14ac:dyDescent="0.2">
      <c r="A323" s="6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x14ac:dyDescent="0.2">
      <c r="A324" s="6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x14ac:dyDescent="0.2">
      <c r="A325" s="6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x14ac:dyDescent="0.2">
      <c r="A326" s="6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x14ac:dyDescent="0.2">
      <c r="A327" s="6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x14ac:dyDescent="0.2">
      <c r="A328" s="6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x14ac:dyDescent="0.2">
      <c r="A329" s="6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x14ac:dyDescent="0.2">
      <c r="A330" s="6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x14ac:dyDescent="0.2">
      <c r="A331" s="6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x14ac:dyDescent="0.2">
      <c r="A332" s="6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x14ac:dyDescent="0.2">
      <c r="A333" s="6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x14ac:dyDescent="0.2">
      <c r="A334" s="6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x14ac:dyDescent="0.2">
      <c r="A335" s="6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x14ac:dyDescent="0.2">
      <c r="A336" s="6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x14ac:dyDescent="0.2">
      <c r="A337" s="6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x14ac:dyDescent="0.2">
      <c r="A338" s="6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x14ac:dyDescent="0.2">
      <c r="A339" s="6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x14ac:dyDescent="0.2">
      <c r="A340" s="6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x14ac:dyDescent="0.2">
      <c r="A341" s="6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x14ac:dyDescent="0.2">
      <c r="A342" s="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x14ac:dyDescent="0.2">
      <c r="A343" s="6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x14ac:dyDescent="0.2">
      <c r="A344" s="6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x14ac:dyDescent="0.2">
      <c r="A345" s="6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x14ac:dyDescent="0.2">
      <c r="A346" s="6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x14ac:dyDescent="0.2">
      <c r="A347" s="6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x14ac:dyDescent="0.2">
      <c r="A348" s="6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x14ac:dyDescent="0.2">
      <c r="A349" s="6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x14ac:dyDescent="0.2">
      <c r="A350" s="6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x14ac:dyDescent="0.2">
      <c r="A351" s="6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x14ac:dyDescent="0.2">
      <c r="A352" s="6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x14ac:dyDescent="0.2">
      <c r="A353" s="6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x14ac:dyDescent="0.2">
      <c r="A354" s="6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x14ac:dyDescent="0.2">
      <c r="A355" s="6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x14ac:dyDescent="0.2">
      <c r="A356" s="6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x14ac:dyDescent="0.2">
      <c r="A357" s="6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x14ac:dyDescent="0.2">
      <c r="A358" s="6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x14ac:dyDescent="0.2">
      <c r="A359" s="6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x14ac:dyDescent="0.2">
      <c r="A360" s="6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x14ac:dyDescent="0.2">
      <c r="A361" s="6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x14ac:dyDescent="0.2">
      <c r="A362" s="6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x14ac:dyDescent="0.2">
      <c r="A363" s="6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x14ac:dyDescent="0.2">
      <c r="A364" s="6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x14ac:dyDescent="0.2">
      <c r="A365" s="6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x14ac:dyDescent="0.2">
      <c r="A366" s="6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x14ac:dyDescent="0.2">
      <c r="A367" s="6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x14ac:dyDescent="0.2">
      <c r="A368" s="6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x14ac:dyDescent="0.2">
      <c r="A369" s="6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x14ac:dyDescent="0.2">
      <c r="A370" s="6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x14ac:dyDescent="0.2">
      <c r="A371" s="6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x14ac:dyDescent="0.2">
      <c r="A372" s="6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x14ac:dyDescent="0.2">
      <c r="A373" s="6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x14ac:dyDescent="0.2">
      <c r="A374" s="6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x14ac:dyDescent="0.2">
      <c r="A375" s="6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x14ac:dyDescent="0.2">
      <c r="A376" s="6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x14ac:dyDescent="0.2">
      <c r="A377" s="6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x14ac:dyDescent="0.2">
      <c r="A378" s="6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1:19" x14ac:dyDescent="0.2">
      <c r="A379" s="6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1:19" x14ac:dyDescent="0.2">
      <c r="A380" s="6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x14ac:dyDescent="0.2">
      <c r="A381" s="6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x14ac:dyDescent="0.2">
      <c r="A382" s="6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x14ac:dyDescent="0.2">
      <c r="A383" s="6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x14ac:dyDescent="0.2">
      <c r="A384" s="6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x14ac:dyDescent="0.2">
      <c r="A385" s="6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x14ac:dyDescent="0.2">
      <c r="A386" s="6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x14ac:dyDescent="0.2">
      <c r="A387" s="6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x14ac:dyDescent="0.2">
      <c r="A388" s="6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x14ac:dyDescent="0.2">
      <c r="A389" s="6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x14ac:dyDescent="0.2">
      <c r="A390" s="6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x14ac:dyDescent="0.2">
      <c r="A391" s="6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x14ac:dyDescent="0.2">
      <c r="A392" s="6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x14ac:dyDescent="0.2">
      <c r="A393" s="6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1:19" x14ac:dyDescent="0.2">
      <c r="A394" s="6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1:19" x14ac:dyDescent="0.2">
      <c r="A395" s="6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1:19" x14ac:dyDescent="0.2">
      <c r="A396" s="6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1:19" x14ac:dyDescent="0.2">
      <c r="A397" s="6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x14ac:dyDescent="0.2">
      <c r="A398" s="6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x14ac:dyDescent="0.2">
      <c r="A399" s="6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1:19" x14ac:dyDescent="0.2">
      <c r="A400" s="6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1:19" x14ac:dyDescent="0.2">
      <c r="A401" s="6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1:19" x14ac:dyDescent="0.2">
      <c r="A402" s="6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x14ac:dyDescent="0.2">
      <c r="A403" s="6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x14ac:dyDescent="0.2">
      <c r="A404" s="6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1:19" x14ac:dyDescent="0.2">
      <c r="A405" s="6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1:19" x14ac:dyDescent="0.2">
      <c r="A406" s="6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x14ac:dyDescent="0.2">
      <c r="A407" s="6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x14ac:dyDescent="0.2">
      <c r="A408" s="6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x14ac:dyDescent="0.2">
      <c r="A409" s="6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x14ac:dyDescent="0.2">
      <c r="A410" s="6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x14ac:dyDescent="0.2">
      <c r="A411" s="6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 x14ac:dyDescent="0.2">
      <c r="A412" s="6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19" x14ac:dyDescent="0.2">
      <c r="A413" s="6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1:19" x14ac:dyDescent="0.2">
      <c r="A414" s="6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1:19" x14ac:dyDescent="0.2">
      <c r="A415" s="6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1:19" x14ac:dyDescent="0.2">
      <c r="A416" s="6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1:19" x14ac:dyDescent="0.2">
      <c r="A417" s="6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x14ac:dyDescent="0.2">
      <c r="A418" s="6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x14ac:dyDescent="0.2">
      <c r="A419" s="6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x14ac:dyDescent="0.2">
      <c r="A420" s="6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1:19" x14ac:dyDescent="0.2">
      <c r="A421" s="6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x14ac:dyDescent="0.2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x14ac:dyDescent="0.2">
      <c r="A423" s="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x14ac:dyDescent="0.2">
      <c r="A424" s="6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x14ac:dyDescent="0.2">
      <c r="A425" s="6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x14ac:dyDescent="0.2">
      <c r="A426" s="6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x14ac:dyDescent="0.2">
      <c r="A427" s="6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x14ac:dyDescent="0.2">
      <c r="A428" s="6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x14ac:dyDescent="0.2">
      <c r="A429" s="6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x14ac:dyDescent="0.2">
      <c r="A430" s="6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x14ac:dyDescent="0.2">
      <c r="A431" s="6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x14ac:dyDescent="0.2">
      <c r="A432" s="6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x14ac:dyDescent="0.2">
      <c r="A433" s="6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x14ac:dyDescent="0.2">
      <c r="A434" s="6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x14ac:dyDescent="0.2">
      <c r="A435" s="6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x14ac:dyDescent="0.2">
      <c r="A436" s="6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x14ac:dyDescent="0.2">
      <c r="A437" s="6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1:19" x14ac:dyDescent="0.2">
      <c r="A438" s="6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1:19" x14ac:dyDescent="0.2">
      <c r="A439" s="6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x14ac:dyDescent="0.2">
      <c r="A440" s="6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x14ac:dyDescent="0.2">
      <c r="A441" s="6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x14ac:dyDescent="0.2">
      <c r="A442" s="6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x14ac:dyDescent="0.2">
      <c r="A443" s="6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x14ac:dyDescent="0.2">
      <c r="A444" s="6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x14ac:dyDescent="0.2">
      <c r="A445" s="6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x14ac:dyDescent="0.2">
      <c r="A446" s="6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x14ac:dyDescent="0.2">
      <c r="A447" s="6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x14ac:dyDescent="0.2">
      <c r="A448" s="6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x14ac:dyDescent="0.2">
      <c r="A449" s="6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x14ac:dyDescent="0.2">
      <c r="A450" s="6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x14ac:dyDescent="0.2">
      <c r="A451" s="6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x14ac:dyDescent="0.2">
      <c r="A452" s="6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x14ac:dyDescent="0.2">
      <c r="A453" s="6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x14ac:dyDescent="0.2">
      <c r="A454" s="6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x14ac:dyDescent="0.2">
      <c r="A455" s="6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x14ac:dyDescent="0.2">
      <c r="A456" s="6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x14ac:dyDescent="0.2">
      <c r="A457" s="6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x14ac:dyDescent="0.2">
      <c r="A458" s="6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x14ac:dyDescent="0.2">
      <c r="A459" s="6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x14ac:dyDescent="0.2">
      <c r="A460" s="6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x14ac:dyDescent="0.2">
      <c r="A461" s="6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x14ac:dyDescent="0.2">
      <c r="A462" s="6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x14ac:dyDescent="0.2">
      <c r="A463" s="6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x14ac:dyDescent="0.2">
      <c r="A464" s="6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x14ac:dyDescent="0.2">
      <c r="A465" s="6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x14ac:dyDescent="0.2">
      <c r="A466" s="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x14ac:dyDescent="0.2">
      <c r="A467" s="6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x14ac:dyDescent="0.2">
      <c r="A468" s="6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x14ac:dyDescent="0.2">
      <c r="A469" s="6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x14ac:dyDescent="0.2">
      <c r="A470" s="6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x14ac:dyDescent="0.2">
      <c r="A471" s="6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x14ac:dyDescent="0.2">
      <c r="A472" s="6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x14ac:dyDescent="0.2">
      <c r="A473" s="6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x14ac:dyDescent="0.2">
      <c r="A474" s="6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x14ac:dyDescent="0.2">
      <c r="A475" s="6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x14ac:dyDescent="0.2">
      <c r="A476" s="6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x14ac:dyDescent="0.2">
      <c r="A477" s="6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1:19" x14ac:dyDescent="0.2">
      <c r="A478" s="6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1:19" x14ac:dyDescent="0.2">
      <c r="A479" s="6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1:19" x14ac:dyDescent="0.2">
      <c r="A480" s="6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19" x14ac:dyDescent="0.2">
      <c r="A481" s="6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1:19" x14ac:dyDescent="0.2">
      <c r="A482" s="6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19" x14ac:dyDescent="0.2">
      <c r="A483" s="6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1:19" x14ac:dyDescent="0.2">
      <c r="A484" s="6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1:19" x14ac:dyDescent="0.2">
      <c r="A485" s="6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1:19" x14ac:dyDescent="0.2">
      <c r="A486" s="6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1:19" x14ac:dyDescent="0.2">
      <c r="A487" s="6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1:19" x14ac:dyDescent="0.2">
      <c r="A488" s="6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1:19" x14ac:dyDescent="0.2">
      <c r="A489" s="6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1:19" x14ac:dyDescent="0.2">
      <c r="A490" s="6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1:19" x14ac:dyDescent="0.2">
      <c r="A491" s="6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1:19" x14ac:dyDescent="0.2">
      <c r="A492" s="6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1:19" x14ac:dyDescent="0.2">
      <c r="A493" s="6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1:19" x14ac:dyDescent="0.2">
      <c r="A494" s="6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1:19" x14ac:dyDescent="0.2">
      <c r="A495" s="6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1:19" x14ac:dyDescent="0.2">
      <c r="A496" s="6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1:19" x14ac:dyDescent="0.2">
      <c r="A497" s="6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1:19" x14ac:dyDescent="0.2">
      <c r="A498" s="6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1:19" x14ac:dyDescent="0.2">
      <c r="A499" s="6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1:19" x14ac:dyDescent="0.2">
      <c r="A500" s="6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1:19" x14ac:dyDescent="0.2">
      <c r="A501" s="6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1:19" x14ac:dyDescent="0.2">
      <c r="A502" s="6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1:19" x14ac:dyDescent="0.2">
      <c r="A503" s="6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1:19" x14ac:dyDescent="0.2">
      <c r="A504" s="6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1:19" x14ac:dyDescent="0.2">
      <c r="A505" s="6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1:19" x14ac:dyDescent="0.2">
      <c r="A506" s="6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1:19" x14ac:dyDescent="0.2">
      <c r="A507" s="6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1:19" x14ac:dyDescent="0.2">
      <c r="A508" s="6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1:19" x14ac:dyDescent="0.2">
      <c r="A509" s="6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1:19" x14ac:dyDescent="0.2">
      <c r="A510" s="6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1:19" x14ac:dyDescent="0.2">
      <c r="A511" s="6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1:19" x14ac:dyDescent="0.2">
      <c r="A512" s="6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1:19" x14ac:dyDescent="0.2">
      <c r="A513" s="6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1:19" x14ac:dyDescent="0.2">
      <c r="A514" s="6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1:19" x14ac:dyDescent="0.2">
      <c r="A515" s="6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1:19" x14ac:dyDescent="0.2">
      <c r="A516" s="6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1:19" x14ac:dyDescent="0.2">
      <c r="A517" s="6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1:19" x14ac:dyDescent="0.2">
      <c r="A518" s="6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1:19" x14ac:dyDescent="0.2">
      <c r="A519" s="6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1:19" x14ac:dyDescent="0.2">
      <c r="A520" s="6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1:19" x14ac:dyDescent="0.2">
      <c r="A521" s="6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1:19" x14ac:dyDescent="0.2">
      <c r="A522" s="6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spans="1:19" x14ac:dyDescent="0.2">
      <c r="A523" s="6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spans="1:19" x14ac:dyDescent="0.2">
      <c r="A524" s="6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 spans="1:19" x14ac:dyDescent="0.2">
      <c r="A525" s="6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 spans="1:19" x14ac:dyDescent="0.2">
      <c r="A526" s="6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 spans="1:19" x14ac:dyDescent="0.2">
      <c r="A527" s="6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spans="1:19" x14ac:dyDescent="0.2">
      <c r="A528" s="6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spans="1:19" x14ac:dyDescent="0.2">
      <c r="A529" s="6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 spans="1:19" x14ac:dyDescent="0.2">
      <c r="A530" s="6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 spans="1:19" x14ac:dyDescent="0.2">
      <c r="A531" s="6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 spans="1:19" x14ac:dyDescent="0.2">
      <c r="A532" s="6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spans="1:19" x14ac:dyDescent="0.2">
      <c r="A533" s="6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 spans="1:19" x14ac:dyDescent="0.2">
      <c r="A534" s="6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 spans="1:19" x14ac:dyDescent="0.2">
      <c r="A535" s="6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 spans="1:19" x14ac:dyDescent="0.2">
      <c r="A536" s="6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spans="1:19" x14ac:dyDescent="0.2">
      <c r="A537" s="6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spans="1:19" x14ac:dyDescent="0.2">
      <c r="A538" s="6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spans="1:19" x14ac:dyDescent="0.2">
      <c r="A539" s="6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 spans="1:19" x14ac:dyDescent="0.2">
      <c r="A540" s="6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 spans="1:19" x14ac:dyDescent="0.2">
      <c r="A541" s="6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 spans="1:19" x14ac:dyDescent="0.2">
      <c r="A542" s="6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spans="1:19" x14ac:dyDescent="0.2">
      <c r="A543" s="6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spans="1:19" x14ac:dyDescent="0.2">
      <c r="A544" s="6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 spans="1:19" x14ac:dyDescent="0.2">
      <c r="A545" s="6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spans="1:19" x14ac:dyDescent="0.2">
      <c r="A546" s="6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 spans="1:19" x14ac:dyDescent="0.2">
      <c r="A547" s="6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1:19" x14ac:dyDescent="0.2">
      <c r="A548" s="6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 spans="1:19" x14ac:dyDescent="0.2">
      <c r="A549" s="6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</row>
    <row r="550" spans="1:19" x14ac:dyDescent="0.2">
      <c r="A550" s="6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</row>
    <row r="551" spans="1:19" x14ac:dyDescent="0.2">
      <c r="A551" s="6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</row>
    <row r="552" spans="1:19" x14ac:dyDescent="0.2">
      <c r="A552" s="6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</row>
    <row r="553" spans="1:19" x14ac:dyDescent="0.2">
      <c r="A553" s="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</row>
    <row r="554" spans="1:19" x14ac:dyDescent="0.2">
      <c r="A554" s="6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</row>
    <row r="555" spans="1:19" x14ac:dyDescent="0.2">
      <c r="A555" s="6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</row>
    <row r="556" spans="1:19" x14ac:dyDescent="0.2">
      <c r="A556" s="6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 spans="1:19" x14ac:dyDescent="0.2">
      <c r="A557" s="6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 spans="1:19" x14ac:dyDescent="0.2">
      <c r="A558" s="6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 spans="1:19" x14ac:dyDescent="0.2">
      <c r="A559" s="6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</row>
    <row r="560" spans="1:19" x14ac:dyDescent="0.2">
      <c r="A560" s="6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 spans="1:19" x14ac:dyDescent="0.2">
      <c r="A561" s="6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 spans="1:19" x14ac:dyDescent="0.2">
      <c r="A562" s="6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 spans="1:19" x14ac:dyDescent="0.2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 spans="1:19" x14ac:dyDescent="0.2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 spans="1:19" x14ac:dyDescent="0.2">
      <c r="A565" s="6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 spans="1:19" x14ac:dyDescent="0.2">
      <c r="A566" s="6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 spans="1:19" x14ac:dyDescent="0.2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 spans="1:19" x14ac:dyDescent="0.2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 spans="1:19" x14ac:dyDescent="0.2">
      <c r="A569" s="6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 spans="1:19" x14ac:dyDescent="0.2">
      <c r="A570" s="6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 spans="1:19" x14ac:dyDescent="0.2">
      <c r="A571" s="6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 spans="1:19" x14ac:dyDescent="0.2">
      <c r="A572" s="6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 spans="1:19" x14ac:dyDescent="0.2">
      <c r="A573" s="6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spans="1:19" x14ac:dyDescent="0.2">
      <c r="A574" s="6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spans="1:19" x14ac:dyDescent="0.2">
      <c r="A575" s="6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</row>
    <row r="576" spans="1:19" x14ac:dyDescent="0.2">
      <c r="A576" s="6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</row>
    <row r="577" spans="1:19" x14ac:dyDescent="0.2">
      <c r="A577" s="6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 spans="1:19" x14ac:dyDescent="0.2">
      <c r="A578" s="6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 spans="1:19" x14ac:dyDescent="0.2">
      <c r="A579" s="6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 spans="1:19" x14ac:dyDescent="0.2">
      <c r="A580" s="6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 spans="1:19" x14ac:dyDescent="0.2">
      <c r="A581" s="6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</row>
    <row r="582" spans="1:19" x14ac:dyDescent="0.2">
      <c r="A582" s="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</row>
    <row r="583" spans="1:19" x14ac:dyDescent="0.2">
      <c r="A583" s="6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 spans="1:19" x14ac:dyDescent="0.2">
      <c r="A584" s="6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 spans="1:19" x14ac:dyDescent="0.2">
      <c r="A585" s="6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 spans="1:19" x14ac:dyDescent="0.2">
      <c r="A586" s="6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</row>
    <row r="587" spans="1:19" x14ac:dyDescent="0.2">
      <c r="A587" s="6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 spans="1:19" x14ac:dyDescent="0.2">
      <c r="A588" s="6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 spans="1:19" x14ac:dyDescent="0.2">
      <c r="A589" s="6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spans="1:19" x14ac:dyDescent="0.2">
      <c r="A590" s="6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spans="1:19" x14ac:dyDescent="0.2">
      <c r="A591" s="6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 spans="1:19" x14ac:dyDescent="0.2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 spans="1:19" x14ac:dyDescent="0.2">
      <c r="A593" s="6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 spans="1:19" x14ac:dyDescent="0.2">
      <c r="A594" s="6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 spans="1:19" x14ac:dyDescent="0.2">
      <c r="A595" s="6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 spans="1:19" x14ac:dyDescent="0.2">
      <c r="A596" s="6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 spans="1:19" x14ac:dyDescent="0.2">
      <c r="A597" s="6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 spans="1:19" x14ac:dyDescent="0.2">
      <c r="A598" s="6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 spans="1:19" x14ac:dyDescent="0.2">
      <c r="A599" s="6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</row>
    <row r="600" spans="1:19" x14ac:dyDescent="0.2">
      <c r="A600" s="6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</row>
    <row r="601" spans="1:19" x14ac:dyDescent="0.2">
      <c r="A601" s="6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 spans="1:19" x14ac:dyDescent="0.2">
      <c r="A602" s="6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</row>
    <row r="603" spans="1:19" x14ac:dyDescent="0.2">
      <c r="A603" s="6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</row>
    <row r="604" spans="1:19" x14ac:dyDescent="0.2">
      <c r="A604" s="6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 spans="1:19" x14ac:dyDescent="0.2">
      <c r="A605" s="6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</row>
    <row r="606" spans="1:19" x14ac:dyDescent="0.2">
      <c r="A606" s="6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</row>
    <row r="607" spans="1:19" x14ac:dyDescent="0.2">
      <c r="A607" s="6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</row>
    <row r="608" spans="1:19" x14ac:dyDescent="0.2">
      <c r="A608" s="6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</row>
    <row r="609" spans="1:19" x14ac:dyDescent="0.2">
      <c r="A609" s="6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</row>
    <row r="610" spans="1:19" x14ac:dyDescent="0.2">
      <c r="A610" s="6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</row>
    <row r="611" spans="1:19" x14ac:dyDescent="0.2">
      <c r="A611" s="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</row>
    <row r="612" spans="1:19" x14ac:dyDescent="0.2">
      <c r="A612" s="6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</row>
    <row r="613" spans="1:19" x14ac:dyDescent="0.2">
      <c r="A613" s="6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</row>
    <row r="614" spans="1:19" x14ac:dyDescent="0.2">
      <c r="A614" s="6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</row>
    <row r="615" spans="1:19" x14ac:dyDescent="0.2">
      <c r="A615" s="6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</row>
    <row r="616" spans="1:19" x14ac:dyDescent="0.2">
      <c r="A616" s="6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</row>
    <row r="617" spans="1:19" x14ac:dyDescent="0.2">
      <c r="A617" s="6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</row>
    <row r="618" spans="1:19" x14ac:dyDescent="0.2">
      <c r="A618" s="6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</row>
    <row r="619" spans="1:19" x14ac:dyDescent="0.2">
      <c r="A619" s="6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</row>
    <row r="620" spans="1:19" x14ac:dyDescent="0.2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</row>
    <row r="621" spans="1:19" x14ac:dyDescent="0.2">
      <c r="A621" s="6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</row>
    <row r="622" spans="1:19" x14ac:dyDescent="0.2">
      <c r="A622" s="6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</row>
    <row r="623" spans="1:19" x14ac:dyDescent="0.2">
      <c r="A623" s="6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</row>
    <row r="624" spans="1:19" x14ac:dyDescent="0.2">
      <c r="A624" s="6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</row>
    <row r="625" spans="1:19" x14ac:dyDescent="0.2">
      <c r="A625" s="6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</row>
    <row r="626" spans="1:19" x14ac:dyDescent="0.2">
      <c r="A626" s="6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</row>
    <row r="627" spans="1:19" x14ac:dyDescent="0.2">
      <c r="A627" s="6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</row>
    <row r="628" spans="1:19" x14ac:dyDescent="0.2">
      <c r="A628" s="6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spans="1:19" x14ac:dyDescent="0.2">
      <c r="A629" s="6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spans="1:19" x14ac:dyDescent="0.2">
      <c r="A630" s="6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spans="1:19" x14ac:dyDescent="0.2">
      <c r="A631" s="6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 spans="1:19" x14ac:dyDescent="0.2">
      <c r="A632" s="6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</row>
    <row r="633" spans="1:19" x14ac:dyDescent="0.2">
      <c r="A633" s="6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</row>
    <row r="634" spans="1:19" x14ac:dyDescent="0.2">
      <c r="A634" s="6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 spans="1:19" x14ac:dyDescent="0.2">
      <c r="A635" s="6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</row>
    <row r="636" spans="1:19" x14ac:dyDescent="0.2">
      <c r="A636" s="6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</row>
    <row r="637" spans="1:19" x14ac:dyDescent="0.2">
      <c r="A637" s="6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</row>
    <row r="638" spans="1:19" x14ac:dyDescent="0.2">
      <c r="A638" s="6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</row>
    <row r="639" spans="1:19" x14ac:dyDescent="0.2">
      <c r="A639" s="6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</row>
    <row r="640" spans="1:19" x14ac:dyDescent="0.2">
      <c r="A640" s="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</row>
    <row r="641" spans="1:19" x14ac:dyDescent="0.2">
      <c r="A641" s="6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</row>
    <row r="642" spans="1:19" x14ac:dyDescent="0.2">
      <c r="A642" s="6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</row>
    <row r="643" spans="1:19" x14ac:dyDescent="0.2">
      <c r="A643" s="6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</row>
    <row r="644" spans="1:19" x14ac:dyDescent="0.2">
      <c r="A644" s="6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</row>
    <row r="645" spans="1:19" x14ac:dyDescent="0.2">
      <c r="A645" s="6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</row>
    <row r="646" spans="1:19" x14ac:dyDescent="0.2">
      <c r="A646" s="6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</row>
    <row r="647" spans="1:19" x14ac:dyDescent="0.2">
      <c r="A647" s="6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</row>
    <row r="648" spans="1:19" x14ac:dyDescent="0.2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</row>
    <row r="649" spans="1:19" x14ac:dyDescent="0.2">
      <c r="A649" s="6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</row>
    <row r="650" spans="1:19" x14ac:dyDescent="0.2">
      <c r="A650" s="6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</row>
    <row r="651" spans="1:19" x14ac:dyDescent="0.2">
      <c r="A651" s="6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</row>
    <row r="652" spans="1:19" x14ac:dyDescent="0.2">
      <c r="A652" s="6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 spans="1:19" x14ac:dyDescent="0.2">
      <c r="A653" s="6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  <row r="654" spans="1:19" x14ac:dyDescent="0.2">
      <c r="A654" s="6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</row>
    <row r="655" spans="1:19" x14ac:dyDescent="0.2">
      <c r="A655" s="6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</row>
    <row r="656" spans="1:19" x14ac:dyDescent="0.2">
      <c r="A656" s="6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</row>
    <row r="657" spans="1:19" x14ac:dyDescent="0.2">
      <c r="A657" s="6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</row>
    <row r="658" spans="1:19" x14ac:dyDescent="0.2">
      <c r="A658" s="6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 spans="1:19" x14ac:dyDescent="0.2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 spans="1:19" x14ac:dyDescent="0.2">
      <c r="A660" s="6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 spans="1:19" x14ac:dyDescent="0.2">
      <c r="A661" s="6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1:19" x14ac:dyDescent="0.2">
      <c r="A662" s="6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spans="1:19" x14ac:dyDescent="0.2">
      <c r="A663" s="6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1:19" x14ac:dyDescent="0.2">
      <c r="A664" s="6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1:19" x14ac:dyDescent="0.2">
      <c r="A665" s="6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</row>
    <row r="666" spans="1:19" x14ac:dyDescent="0.2">
      <c r="A666" s="6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</row>
    <row r="667" spans="1:19" x14ac:dyDescent="0.2">
      <c r="A667" s="6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</row>
    <row r="668" spans="1:19" x14ac:dyDescent="0.2">
      <c r="A668" s="6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</row>
    <row r="669" spans="1:19" x14ac:dyDescent="0.2">
      <c r="A669" s="6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</row>
    <row r="670" spans="1:19" x14ac:dyDescent="0.2">
      <c r="A670" s="6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</row>
    <row r="671" spans="1:19" x14ac:dyDescent="0.2">
      <c r="A671" s="6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</row>
    <row r="672" spans="1:19" x14ac:dyDescent="0.2">
      <c r="A672" s="6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</row>
    <row r="673" spans="1:19" x14ac:dyDescent="0.2">
      <c r="A673" s="6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</row>
    <row r="674" spans="1:19" x14ac:dyDescent="0.2">
      <c r="A674" s="6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</row>
    <row r="675" spans="1:19" x14ac:dyDescent="0.2">
      <c r="A675" s="6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</row>
    <row r="676" spans="1:19" x14ac:dyDescent="0.2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</row>
    <row r="677" spans="1:19" x14ac:dyDescent="0.2">
      <c r="A677" s="6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</row>
    <row r="678" spans="1:19" x14ac:dyDescent="0.2">
      <c r="A678" s="6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</row>
    <row r="679" spans="1:19" x14ac:dyDescent="0.2">
      <c r="A679" s="6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</row>
    <row r="680" spans="1:19" x14ac:dyDescent="0.2">
      <c r="A680" s="6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</row>
    <row r="681" spans="1:19" x14ac:dyDescent="0.2">
      <c r="A681" s="6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</row>
    <row r="682" spans="1:19" x14ac:dyDescent="0.2">
      <c r="A682" s="6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</row>
    <row r="683" spans="1:19" x14ac:dyDescent="0.2">
      <c r="A683" s="6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</row>
    <row r="684" spans="1:19" x14ac:dyDescent="0.2">
      <c r="A684" s="6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</row>
    <row r="685" spans="1:19" x14ac:dyDescent="0.2">
      <c r="A685" s="6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</row>
    <row r="686" spans="1:19" x14ac:dyDescent="0.2">
      <c r="A686" s="6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</row>
    <row r="687" spans="1:19" x14ac:dyDescent="0.2">
      <c r="A687" s="6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</row>
    <row r="688" spans="1:19" x14ac:dyDescent="0.2">
      <c r="A688" s="6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</row>
    <row r="689" spans="1:19" x14ac:dyDescent="0.2">
      <c r="A689" s="6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</row>
    <row r="690" spans="1:19" x14ac:dyDescent="0.2">
      <c r="A690" s="6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</row>
    <row r="691" spans="1:19" x14ac:dyDescent="0.2">
      <c r="A691" s="6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 spans="1:19" x14ac:dyDescent="0.2">
      <c r="A692" s="6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 spans="1:19" x14ac:dyDescent="0.2">
      <c r="A693" s="6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 spans="1:19" x14ac:dyDescent="0.2">
      <c r="A694" s="6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1:19" x14ac:dyDescent="0.2">
      <c r="A695" s="6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</row>
    <row r="696" spans="1:19" x14ac:dyDescent="0.2">
      <c r="A696" s="6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</row>
    <row r="697" spans="1:19" x14ac:dyDescent="0.2">
      <c r="A697" s="6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</row>
    <row r="698" spans="1:19" x14ac:dyDescent="0.2">
      <c r="A698" s="6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</row>
    <row r="699" spans="1:19" x14ac:dyDescent="0.2">
      <c r="A699" s="6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</row>
    <row r="700" spans="1:19" x14ac:dyDescent="0.2">
      <c r="A700" s="6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</row>
    <row r="701" spans="1:19" x14ac:dyDescent="0.2">
      <c r="A701" s="6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</row>
    <row r="702" spans="1:19" x14ac:dyDescent="0.2">
      <c r="A702" s="6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 spans="1:19" x14ac:dyDescent="0.2">
      <c r="A703" s="6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 spans="1:19" x14ac:dyDescent="0.2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</row>
    <row r="705" spans="1:19" x14ac:dyDescent="0.2">
      <c r="A705" s="6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</row>
    <row r="706" spans="1:19" x14ac:dyDescent="0.2">
      <c r="A706" s="6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</row>
    <row r="707" spans="1:19" x14ac:dyDescent="0.2">
      <c r="A707" s="6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</row>
    <row r="708" spans="1:19" x14ac:dyDescent="0.2">
      <c r="A708" s="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</row>
    <row r="709" spans="1:19" x14ac:dyDescent="0.2">
      <c r="A709" s="6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</row>
    <row r="710" spans="1:19" x14ac:dyDescent="0.2">
      <c r="A710" s="6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</row>
    <row r="711" spans="1:19" x14ac:dyDescent="0.2">
      <c r="A711" s="6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</row>
    <row r="712" spans="1:19" x14ac:dyDescent="0.2">
      <c r="A712" s="6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</row>
    <row r="713" spans="1:19" x14ac:dyDescent="0.2">
      <c r="A713" s="6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</row>
    <row r="714" spans="1:19" x14ac:dyDescent="0.2">
      <c r="A714" s="6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</row>
    <row r="715" spans="1:19" x14ac:dyDescent="0.2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</row>
    <row r="716" spans="1:19" x14ac:dyDescent="0.2">
      <c r="A716" s="6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</row>
    <row r="717" spans="1:19" x14ac:dyDescent="0.2">
      <c r="A717" s="6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</row>
    <row r="718" spans="1:19" x14ac:dyDescent="0.2">
      <c r="A718" s="6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</row>
    <row r="719" spans="1:19" x14ac:dyDescent="0.2">
      <c r="A719" s="6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</row>
    <row r="720" spans="1:19" x14ac:dyDescent="0.2">
      <c r="A720" s="6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</row>
    <row r="721" spans="1:19" x14ac:dyDescent="0.2">
      <c r="A721" s="6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</row>
    <row r="722" spans="1:19" x14ac:dyDescent="0.2">
      <c r="A722" s="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</row>
    <row r="723" spans="1:19" x14ac:dyDescent="0.2">
      <c r="A723" s="6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</row>
    <row r="724" spans="1:19" x14ac:dyDescent="0.2">
      <c r="A724" s="6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</row>
    <row r="725" spans="1:19" x14ac:dyDescent="0.2">
      <c r="A725" s="6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</row>
    <row r="726" spans="1:19" x14ac:dyDescent="0.2">
      <c r="A726" s="6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</row>
    <row r="727" spans="1:19" x14ac:dyDescent="0.2">
      <c r="A727" s="6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</row>
    <row r="728" spans="1:19" x14ac:dyDescent="0.2">
      <c r="A728" s="6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</row>
    <row r="729" spans="1:19" x14ac:dyDescent="0.2">
      <c r="A729" s="6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</row>
    <row r="730" spans="1:19" x14ac:dyDescent="0.2">
      <c r="A730" s="6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</row>
    <row r="731" spans="1:19" x14ac:dyDescent="0.2">
      <c r="A731" s="6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</row>
    <row r="732" spans="1:19" x14ac:dyDescent="0.2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</row>
    <row r="733" spans="1:19" x14ac:dyDescent="0.2">
      <c r="A733" s="6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</row>
    <row r="734" spans="1:19" x14ac:dyDescent="0.2">
      <c r="A734" s="6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</row>
    <row r="735" spans="1:19" x14ac:dyDescent="0.2">
      <c r="A735" s="6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</row>
    <row r="736" spans="1:19" x14ac:dyDescent="0.2">
      <c r="A736" s="6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</row>
    <row r="737" spans="1:19" x14ac:dyDescent="0.2">
      <c r="A737" s="6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</row>
    <row r="738" spans="1:19" x14ac:dyDescent="0.2">
      <c r="A738" s="6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</row>
    <row r="739" spans="1:19" x14ac:dyDescent="0.2">
      <c r="A739" s="6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</row>
    <row r="740" spans="1:19" x14ac:dyDescent="0.2">
      <c r="A740" s="6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</row>
    <row r="741" spans="1:19" x14ac:dyDescent="0.2">
      <c r="A741" s="6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</row>
    <row r="742" spans="1:19" x14ac:dyDescent="0.2">
      <c r="A742" s="6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</row>
    <row r="743" spans="1:19" x14ac:dyDescent="0.2">
      <c r="A743" s="6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</row>
    <row r="744" spans="1:19" x14ac:dyDescent="0.2">
      <c r="A744" s="6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</row>
    <row r="745" spans="1:19" x14ac:dyDescent="0.2">
      <c r="A745" s="6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</row>
    <row r="746" spans="1:19" x14ac:dyDescent="0.2">
      <c r="A746" s="6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</row>
    <row r="747" spans="1:19" x14ac:dyDescent="0.2">
      <c r="A747" s="6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</row>
    <row r="748" spans="1:19" x14ac:dyDescent="0.2">
      <c r="A748" s="6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</row>
    <row r="749" spans="1:19" x14ac:dyDescent="0.2">
      <c r="A749" s="6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</row>
    <row r="750" spans="1:19" x14ac:dyDescent="0.2">
      <c r="A750" s="6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</row>
    <row r="751" spans="1:19" x14ac:dyDescent="0.2">
      <c r="A751" s="6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</row>
    <row r="752" spans="1:19" x14ac:dyDescent="0.2">
      <c r="A752" s="6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</row>
    <row r="753" spans="1:19" x14ac:dyDescent="0.2">
      <c r="A753" s="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</row>
    <row r="754" spans="1:19" x14ac:dyDescent="0.2">
      <c r="A754" s="6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</row>
    <row r="755" spans="1:19" x14ac:dyDescent="0.2">
      <c r="A755" s="6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</row>
    <row r="756" spans="1:19" x14ac:dyDescent="0.2">
      <c r="A756" s="6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</row>
    <row r="757" spans="1:19" x14ac:dyDescent="0.2">
      <c r="A757" s="6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</row>
    <row r="758" spans="1:19" x14ac:dyDescent="0.2">
      <c r="A758" s="6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</row>
    <row r="759" spans="1:19" x14ac:dyDescent="0.2">
      <c r="A759" s="6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</row>
    <row r="760" spans="1:19" x14ac:dyDescent="0.2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</row>
    <row r="761" spans="1:19" x14ac:dyDescent="0.2">
      <c r="A761" s="6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</row>
    <row r="762" spans="1:19" x14ac:dyDescent="0.2">
      <c r="A762" s="6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</row>
    <row r="763" spans="1:19" x14ac:dyDescent="0.2">
      <c r="A763" s="6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</row>
    <row r="764" spans="1:19" x14ac:dyDescent="0.2">
      <c r="A764" s="6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</row>
    <row r="765" spans="1:19" x14ac:dyDescent="0.2">
      <c r="A765" s="6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</row>
    <row r="766" spans="1:19" x14ac:dyDescent="0.2">
      <c r="A766" s="6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</row>
    <row r="767" spans="1:19" x14ac:dyDescent="0.2">
      <c r="A767" s="6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</row>
    <row r="768" spans="1:19" x14ac:dyDescent="0.2">
      <c r="A768" s="6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</row>
    <row r="769" spans="1:19" x14ac:dyDescent="0.2">
      <c r="A769" s="6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</row>
    <row r="770" spans="1:19" x14ac:dyDescent="0.2">
      <c r="A770" s="6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</row>
    <row r="771" spans="1:19" x14ac:dyDescent="0.2">
      <c r="A771" s="6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</row>
    <row r="772" spans="1:19" x14ac:dyDescent="0.2">
      <c r="A772" s="6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</row>
    <row r="773" spans="1:19" x14ac:dyDescent="0.2">
      <c r="A773" s="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</row>
    <row r="774" spans="1:19" x14ac:dyDescent="0.2">
      <c r="A774" s="6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</row>
    <row r="775" spans="1:19" x14ac:dyDescent="0.2">
      <c r="A775" s="6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</row>
    <row r="776" spans="1:19" x14ac:dyDescent="0.2">
      <c r="A776" s="6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</row>
    <row r="777" spans="1:19" x14ac:dyDescent="0.2">
      <c r="A777" s="6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</row>
    <row r="778" spans="1:19" x14ac:dyDescent="0.2">
      <c r="A778" s="6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spans="1:19" x14ac:dyDescent="0.2">
      <c r="A779" s="6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spans="1:19" x14ac:dyDescent="0.2">
      <c r="A780" s="6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spans="1:19" x14ac:dyDescent="0.2">
      <c r="A781" s="6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spans="1:19" x14ac:dyDescent="0.2">
      <c r="A782" s="6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spans="1:19" x14ac:dyDescent="0.2">
      <c r="A783" s="6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spans="1:19" x14ac:dyDescent="0.2">
      <c r="A784" s="6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</row>
    <row r="785" spans="1:19" x14ac:dyDescent="0.2">
      <c r="A785" s="6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</row>
    <row r="786" spans="1:19" x14ac:dyDescent="0.2">
      <c r="A786" s="6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</row>
    <row r="787" spans="1:19" x14ac:dyDescent="0.2">
      <c r="A787" s="6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</row>
    <row r="788" spans="1:19" x14ac:dyDescent="0.2">
      <c r="A788" s="6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</row>
    <row r="789" spans="1:19" x14ac:dyDescent="0.2">
      <c r="A789" s="6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</row>
    <row r="790" spans="1:19" x14ac:dyDescent="0.2">
      <c r="A790" s="6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</row>
    <row r="791" spans="1:19" x14ac:dyDescent="0.2">
      <c r="A791" s="6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</row>
    <row r="792" spans="1:19" x14ac:dyDescent="0.2">
      <c r="A792" s="6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</row>
    <row r="793" spans="1:19" x14ac:dyDescent="0.2">
      <c r="A793" s="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</row>
    <row r="794" spans="1:19" x14ac:dyDescent="0.2">
      <c r="A794" s="6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</row>
    <row r="795" spans="1:19" x14ac:dyDescent="0.2">
      <c r="A795" s="6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</row>
    <row r="796" spans="1:19" x14ac:dyDescent="0.2">
      <c r="A796" s="6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</row>
    <row r="797" spans="1:19" x14ac:dyDescent="0.2">
      <c r="A797" s="6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</row>
    <row r="798" spans="1:19" x14ac:dyDescent="0.2">
      <c r="A798" s="6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</row>
    <row r="799" spans="1:19" x14ac:dyDescent="0.2">
      <c r="A799" s="6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</row>
    <row r="800" spans="1:19" x14ac:dyDescent="0.2">
      <c r="A800" s="6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</row>
    <row r="801" spans="1:19" x14ac:dyDescent="0.2">
      <c r="A801" s="6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</row>
    <row r="802" spans="1:19" x14ac:dyDescent="0.2">
      <c r="A802" s="6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</row>
    <row r="803" spans="1:19" x14ac:dyDescent="0.2">
      <c r="A803" s="6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</row>
    <row r="804" spans="1:19" x14ac:dyDescent="0.2">
      <c r="A804" s="6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</row>
    <row r="805" spans="1:19" x14ac:dyDescent="0.2">
      <c r="A805" s="6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</row>
    <row r="806" spans="1:19" x14ac:dyDescent="0.2">
      <c r="A806" s="6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</row>
    <row r="807" spans="1:19" x14ac:dyDescent="0.2">
      <c r="A807" s="6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</row>
    <row r="808" spans="1:19" x14ac:dyDescent="0.2">
      <c r="A808" s="6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 spans="1:19" x14ac:dyDescent="0.2">
      <c r="A809" s="6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 spans="1:19" x14ac:dyDescent="0.2">
      <c r="A810" s="6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 spans="1:19" x14ac:dyDescent="0.2">
      <c r="A811" s="6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 spans="1:19" x14ac:dyDescent="0.2">
      <c r="A812" s="6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1:19" x14ac:dyDescent="0.2">
      <c r="A813" s="6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1:19" x14ac:dyDescent="0.2">
      <c r="A814" s="6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 spans="1:19" x14ac:dyDescent="0.2">
      <c r="A815" s="6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</row>
    <row r="816" spans="1:19" x14ac:dyDescent="0.2">
      <c r="A816" s="6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</row>
    <row r="817" spans="1:19" x14ac:dyDescent="0.2">
      <c r="A817" s="6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</row>
    <row r="818" spans="1:19" x14ac:dyDescent="0.2">
      <c r="A818" s="6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</row>
    <row r="819" spans="1:19" x14ac:dyDescent="0.2">
      <c r="A819" s="6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</row>
    <row r="820" spans="1:19" x14ac:dyDescent="0.2">
      <c r="A820" s="6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</row>
    <row r="821" spans="1:19" x14ac:dyDescent="0.2">
      <c r="A821" s="6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</row>
    <row r="822" spans="1:19" x14ac:dyDescent="0.2">
      <c r="A822" s="6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</row>
    <row r="823" spans="1:19" x14ac:dyDescent="0.2">
      <c r="A823" s="6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</row>
    <row r="824" spans="1:19" x14ac:dyDescent="0.2">
      <c r="A824" s="6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</row>
    <row r="825" spans="1:19" x14ac:dyDescent="0.2">
      <c r="A825" s="6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</row>
    <row r="826" spans="1:19" x14ac:dyDescent="0.2">
      <c r="A826" s="6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</row>
    <row r="827" spans="1:19" x14ac:dyDescent="0.2">
      <c r="A827" s="6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</row>
    <row r="828" spans="1:19" x14ac:dyDescent="0.2">
      <c r="A828" s="6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 spans="1:19" x14ac:dyDescent="0.2">
      <c r="A829" s="6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</row>
    <row r="830" spans="1:19" x14ac:dyDescent="0.2">
      <c r="A830" s="6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</row>
    <row r="831" spans="1:19" x14ac:dyDescent="0.2">
      <c r="A831" s="6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</row>
    <row r="832" spans="1:19" x14ac:dyDescent="0.2">
      <c r="A832" s="6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</row>
    <row r="833" spans="1:19" x14ac:dyDescent="0.2">
      <c r="A833" s="6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</row>
    <row r="834" spans="1:19" x14ac:dyDescent="0.2">
      <c r="A834" s="6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</row>
    <row r="835" spans="1:19" x14ac:dyDescent="0.2">
      <c r="A835" s="6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</row>
    <row r="836" spans="1:19" x14ac:dyDescent="0.2">
      <c r="A836" s="6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</row>
    <row r="837" spans="1:19" x14ac:dyDescent="0.2">
      <c r="A837" s="6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</row>
    <row r="838" spans="1:19" x14ac:dyDescent="0.2">
      <c r="A838" s="6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 spans="1:19" x14ac:dyDescent="0.2">
      <c r="A839" s="6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</row>
    <row r="840" spans="1:19" x14ac:dyDescent="0.2">
      <c r="A840" s="6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</row>
    <row r="841" spans="1:19" x14ac:dyDescent="0.2">
      <c r="A841" s="6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 spans="1:19" x14ac:dyDescent="0.2">
      <c r="A842" s="6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 spans="1:19" x14ac:dyDescent="0.2">
      <c r="A843" s="6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 spans="1:19" x14ac:dyDescent="0.2">
      <c r="A844" s="6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</row>
    <row r="845" spans="1:19" x14ac:dyDescent="0.2">
      <c r="A845" s="6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</row>
    <row r="846" spans="1:19" x14ac:dyDescent="0.2">
      <c r="A846" s="6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</row>
    <row r="847" spans="1:19" x14ac:dyDescent="0.2">
      <c r="A847" s="6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</row>
    <row r="848" spans="1:19" x14ac:dyDescent="0.2">
      <c r="A848" s="6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</row>
    <row r="849" spans="1:19" x14ac:dyDescent="0.2">
      <c r="A849" s="6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</row>
    <row r="850" spans="1:19" x14ac:dyDescent="0.2">
      <c r="A850" s="6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</row>
    <row r="851" spans="1:19" x14ac:dyDescent="0.2">
      <c r="A851" s="6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</row>
    <row r="852" spans="1:19" x14ac:dyDescent="0.2">
      <c r="A852" s="6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</row>
    <row r="853" spans="1:19" x14ac:dyDescent="0.2">
      <c r="A853" s="6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</row>
    <row r="854" spans="1:19" x14ac:dyDescent="0.2">
      <c r="A854" s="6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</row>
    <row r="855" spans="1:19" x14ac:dyDescent="0.2">
      <c r="A855" s="6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</row>
    <row r="856" spans="1:19" x14ac:dyDescent="0.2">
      <c r="A856" s="6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</row>
    <row r="857" spans="1:19" x14ac:dyDescent="0.2">
      <c r="A857" s="6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</row>
    <row r="858" spans="1:19" x14ac:dyDescent="0.2">
      <c r="A858" s="6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</row>
    <row r="859" spans="1:19" x14ac:dyDescent="0.2">
      <c r="A859" s="6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</row>
    <row r="860" spans="1:19" x14ac:dyDescent="0.2">
      <c r="A860" s="6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</row>
    <row r="861" spans="1:19" x14ac:dyDescent="0.2">
      <c r="A861" s="6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</row>
    <row r="862" spans="1:19" x14ac:dyDescent="0.2">
      <c r="A862" s="6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</row>
    <row r="863" spans="1:19" x14ac:dyDescent="0.2">
      <c r="A863" s="6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</row>
    <row r="864" spans="1:19" x14ac:dyDescent="0.2">
      <c r="A864" s="6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</row>
    <row r="865" spans="1:19" x14ac:dyDescent="0.2">
      <c r="A865" s="6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</row>
    <row r="866" spans="1:19" x14ac:dyDescent="0.2">
      <c r="A866" s="6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</row>
    <row r="867" spans="1:19" x14ac:dyDescent="0.2">
      <c r="A867" s="6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</row>
    <row r="868" spans="1:19" x14ac:dyDescent="0.2">
      <c r="A868" s="6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</row>
    <row r="869" spans="1:19" x14ac:dyDescent="0.2">
      <c r="A869" s="6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</row>
    <row r="870" spans="1:19" x14ac:dyDescent="0.2">
      <c r="A870" s="6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</row>
    <row r="871" spans="1:19" x14ac:dyDescent="0.2">
      <c r="A871" s="6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</row>
    <row r="872" spans="1:19" x14ac:dyDescent="0.2">
      <c r="A872" s="6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</row>
    <row r="873" spans="1:19" x14ac:dyDescent="0.2">
      <c r="A873" s="6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</row>
    <row r="874" spans="1:19" x14ac:dyDescent="0.2">
      <c r="A874" s="6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</row>
    <row r="875" spans="1:19" x14ac:dyDescent="0.2">
      <c r="A875" s="6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</row>
    <row r="876" spans="1:19" x14ac:dyDescent="0.2">
      <c r="A876" s="6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</row>
    <row r="877" spans="1:19" x14ac:dyDescent="0.2">
      <c r="A877" s="6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</row>
    <row r="878" spans="1:19" x14ac:dyDescent="0.2">
      <c r="A878" s="6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</row>
    <row r="879" spans="1:19" x14ac:dyDescent="0.2">
      <c r="A879" s="6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</row>
    <row r="880" spans="1:19" x14ac:dyDescent="0.2">
      <c r="A880" s="6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</row>
    <row r="881" spans="1:19" x14ac:dyDescent="0.2">
      <c r="A881" s="6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</row>
    <row r="882" spans="1:19" x14ac:dyDescent="0.2">
      <c r="A882" s="6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</row>
    <row r="883" spans="1:19" x14ac:dyDescent="0.2">
      <c r="A883" s="6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</row>
    <row r="884" spans="1:19" x14ac:dyDescent="0.2">
      <c r="A884" s="6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</row>
    <row r="885" spans="1:19" x14ac:dyDescent="0.2">
      <c r="A885" s="6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</row>
    <row r="886" spans="1:19" x14ac:dyDescent="0.2">
      <c r="A886" s="6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</row>
    <row r="887" spans="1:19" x14ac:dyDescent="0.2">
      <c r="A887" s="6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</row>
    <row r="888" spans="1:19" x14ac:dyDescent="0.2">
      <c r="A888" s="6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</row>
    <row r="889" spans="1:19" x14ac:dyDescent="0.2">
      <c r="A889" s="6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</row>
    <row r="890" spans="1:19" x14ac:dyDescent="0.2">
      <c r="A890" s="6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</row>
    <row r="891" spans="1:19" x14ac:dyDescent="0.2">
      <c r="A891" s="6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</row>
    <row r="892" spans="1:19" x14ac:dyDescent="0.2">
      <c r="A892" s="6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</row>
    <row r="893" spans="1:19" x14ac:dyDescent="0.2">
      <c r="A893" s="6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</row>
    <row r="894" spans="1:19" x14ac:dyDescent="0.2">
      <c r="A894" s="6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</row>
    <row r="895" spans="1:19" x14ac:dyDescent="0.2">
      <c r="A895" s="6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</row>
    <row r="896" spans="1:19" x14ac:dyDescent="0.2">
      <c r="A896" s="6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</row>
    <row r="897" spans="1:19" x14ac:dyDescent="0.2">
      <c r="A897" s="6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</row>
    <row r="898" spans="1:19" x14ac:dyDescent="0.2">
      <c r="A898" s="6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</row>
    <row r="899" spans="1:19" x14ac:dyDescent="0.2">
      <c r="A899" s="6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</row>
    <row r="900" spans="1:19" x14ac:dyDescent="0.2">
      <c r="A900" s="6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</row>
    <row r="901" spans="1:19" x14ac:dyDescent="0.2">
      <c r="A901" s="6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</row>
    <row r="902" spans="1:19" x14ac:dyDescent="0.2">
      <c r="A902" s="6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</row>
    <row r="903" spans="1:19" x14ac:dyDescent="0.2">
      <c r="A903" s="6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</row>
    <row r="904" spans="1:19" x14ac:dyDescent="0.2">
      <c r="A904" s="6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</row>
    <row r="905" spans="1:19" x14ac:dyDescent="0.2">
      <c r="A905" s="6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</row>
    <row r="906" spans="1:19" x14ac:dyDescent="0.2">
      <c r="A906" s="6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</row>
    <row r="907" spans="1:19" x14ac:dyDescent="0.2">
      <c r="A907" s="6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</row>
    <row r="908" spans="1:19" x14ac:dyDescent="0.2">
      <c r="A908" s="6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</row>
    <row r="909" spans="1:19" x14ac:dyDescent="0.2">
      <c r="A909" s="6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</row>
    <row r="910" spans="1:19" x14ac:dyDescent="0.2">
      <c r="A910" s="6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</row>
    <row r="911" spans="1:19" x14ac:dyDescent="0.2">
      <c r="A911" s="6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</row>
    <row r="912" spans="1:19" x14ac:dyDescent="0.2">
      <c r="A912" s="6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</row>
    <row r="913" spans="1:19" x14ac:dyDescent="0.2">
      <c r="A913" s="6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</row>
    <row r="914" spans="1:19" x14ac:dyDescent="0.2">
      <c r="A914" s="6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</row>
    <row r="915" spans="1:19" x14ac:dyDescent="0.2">
      <c r="A915" s="6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</row>
    <row r="916" spans="1:19" x14ac:dyDescent="0.2">
      <c r="A916" s="6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</row>
    <row r="917" spans="1:19" x14ac:dyDescent="0.2">
      <c r="A917" s="6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</row>
    <row r="918" spans="1:19" x14ac:dyDescent="0.2">
      <c r="A918" s="6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</row>
    <row r="919" spans="1:19" x14ac:dyDescent="0.2">
      <c r="A919" s="6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6"/>
    </row>
    <row r="920" spans="1:19" x14ac:dyDescent="0.2">
      <c r="A920" s="6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6"/>
    </row>
    <row r="921" spans="1:19" x14ac:dyDescent="0.2">
      <c r="A921" s="6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6"/>
    </row>
    <row r="922" spans="1:19" x14ac:dyDescent="0.2">
      <c r="A922" s="6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6"/>
    </row>
    <row r="923" spans="1:19" x14ac:dyDescent="0.2">
      <c r="A923" s="6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6"/>
    </row>
    <row r="924" spans="1:19" x14ac:dyDescent="0.2">
      <c r="A924" s="6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6"/>
    </row>
    <row r="925" spans="1:19" x14ac:dyDescent="0.2">
      <c r="A925" s="6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6"/>
    </row>
    <row r="926" spans="1:19" x14ac:dyDescent="0.2">
      <c r="A926" s="6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6"/>
    </row>
    <row r="927" spans="1:19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1:19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1:19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1:19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1:19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1:19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1:19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1:19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1:19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1:19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1:19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1:19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1:19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1:19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1:19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1:19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1:19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1:19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1:19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1:19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1:19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1:19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1:19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1:19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1:19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1:19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1:19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1:19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1:19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1:19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1:19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1:19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1:19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1:19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1:19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1:19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1:19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1:19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1:19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1:19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1:19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1:19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1:19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1:19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1:19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1:19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1:19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1:19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1:19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1:19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1:19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1:19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  <row r="1002" spans="1:19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</row>
    <row r="1003" spans="1:19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</row>
    <row r="1004" spans="1:19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</row>
    <row r="1005" spans="1:19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</row>
    <row r="1006" spans="1:19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</row>
    <row r="1007" spans="1:19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</row>
    <row r="1008" spans="1:19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</row>
    <row r="1009" spans="1:19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</row>
    <row r="1010" spans="1:19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</row>
    <row r="1011" spans="1:19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</row>
    <row r="1012" spans="1:19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</row>
    <row r="1013" spans="1:19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</row>
    <row r="1014" spans="1:19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</row>
    <row r="1015" spans="1:19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</row>
    <row r="1016" spans="1:19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</row>
    <row r="1017" spans="1:19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</row>
    <row r="1018" spans="1:19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</row>
    <row r="1019" spans="1:19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</row>
    <row r="1020" spans="1:19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</row>
    <row r="1021" spans="1:19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</row>
    <row r="1022" spans="1:19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</row>
    <row r="1023" spans="1:19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</row>
    <row r="1024" spans="1:19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</row>
    <row r="1025" spans="1:19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</row>
    <row r="1026" spans="1:19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</row>
    <row r="1027" spans="1:19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</row>
    <row r="1028" spans="1:19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</row>
    <row r="1029" spans="1:19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</row>
    <row r="1030" spans="1:19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</row>
    <row r="1031" spans="1:19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</row>
    <row r="1032" spans="1:19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</row>
    <row r="1033" spans="1:19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</row>
    <row r="1034" spans="1:19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</row>
    <row r="1035" spans="1:19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</row>
    <row r="1036" spans="1:19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</row>
    <row r="1037" spans="1:19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</row>
    <row r="1038" spans="1:19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</row>
    <row r="1039" spans="1:19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</row>
    <row r="1040" spans="1:19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</row>
    <row r="1041" spans="1:19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</row>
    <row r="1042" spans="1:19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</row>
    <row r="1043" spans="1:19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</row>
    <row r="1044" spans="1:19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</row>
    <row r="1045" spans="1:19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</row>
    <row r="1046" spans="1:19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</row>
    <row r="1047" spans="1:19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</row>
    <row r="1048" spans="1:19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</row>
    <row r="1049" spans="1:19" x14ac:dyDescent="0.2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</row>
    <row r="1050" spans="1:19" x14ac:dyDescent="0.2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</row>
    <row r="1051" spans="1:19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</row>
    <row r="1052" spans="1:19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</row>
    <row r="1053" spans="1:19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</row>
    <row r="1054" spans="1:19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</row>
    <row r="1055" spans="1:19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</row>
    <row r="1056" spans="1:19" x14ac:dyDescent="0.2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</row>
    <row r="1057" spans="1:19" x14ac:dyDescent="0.2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</row>
    <row r="1058" spans="1:19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</row>
    <row r="1059" spans="1:19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</row>
    <row r="1060" spans="1:19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</row>
    <row r="1061" spans="1:19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</row>
    <row r="1062" spans="1:19" x14ac:dyDescent="0.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</row>
    <row r="1063" spans="1:19" x14ac:dyDescent="0.2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</row>
    <row r="1064" spans="1:19" x14ac:dyDescent="0.2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</row>
    <row r="1065" spans="1:19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</row>
    <row r="1066" spans="1:19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</row>
    <row r="1067" spans="1:19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</row>
    <row r="1068" spans="1:19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</row>
    <row r="1069" spans="1:19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</row>
    <row r="1070" spans="1:19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</row>
    <row r="1071" spans="1:19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</row>
    <row r="1072" spans="1:19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</row>
    <row r="1073" spans="1:19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</row>
    <row r="1074" spans="1:19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</row>
    <row r="1075" spans="1:19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</row>
    <row r="1076" spans="1:19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</row>
    <row r="1077" spans="1:19" x14ac:dyDescent="0.2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</row>
    <row r="1078" spans="1:19" x14ac:dyDescent="0.2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</row>
    <row r="1079" spans="1:19" x14ac:dyDescent="0.2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</row>
    <row r="1080" spans="1:19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</row>
    <row r="1081" spans="1:19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</row>
    <row r="1082" spans="1:19" x14ac:dyDescent="0.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</row>
    <row r="1083" spans="1:19" x14ac:dyDescent="0.2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</row>
    <row r="1084" spans="1:19" x14ac:dyDescent="0.2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</row>
    <row r="1085" spans="1:19" x14ac:dyDescent="0.2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</row>
    <row r="1086" spans="1:19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</row>
    <row r="1087" spans="1:19" x14ac:dyDescent="0.2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</row>
    <row r="1088" spans="1:19" x14ac:dyDescent="0.2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</row>
    <row r="1089" spans="1:19" x14ac:dyDescent="0.2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</row>
    <row r="1090" spans="1:19" x14ac:dyDescent="0.2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</row>
    <row r="1091" spans="1:19" x14ac:dyDescent="0.2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</row>
    <row r="1092" spans="1:19" x14ac:dyDescent="0.2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</row>
    <row r="1093" spans="1:19" x14ac:dyDescent="0.2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</row>
    <row r="1094" spans="1:19" x14ac:dyDescent="0.2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</row>
    <row r="1095" spans="1:19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</row>
    <row r="1096" spans="1:19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</row>
    <row r="1097" spans="1:19" x14ac:dyDescent="0.2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</row>
    <row r="1098" spans="1:19" x14ac:dyDescent="0.2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</row>
    <row r="1099" spans="1:19" x14ac:dyDescent="0.2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</row>
    <row r="1100" spans="1:19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</row>
    <row r="1101" spans="1:19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</row>
    <row r="1102" spans="1:19" x14ac:dyDescent="0.2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</row>
    <row r="1103" spans="1:19" x14ac:dyDescent="0.2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</row>
    <row r="1104" spans="1:19" x14ac:dyDescent="0.2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</row>
    <row r="1105" spans="1:19" x14ac:dyDescent="0.2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</row>
    <row r="1106" spans="1:19" x14ac:dyDescent="0.2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</row>
    <row r="1107" spans="1:19" x14ac:dyDescent="0.2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</row>
    <row r="1108" spans="1:19" x14ac:dyDescent="0.2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</row>
    <row r="1109" spans="1:19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</row>
    <row r="1110" spans="1:19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</row>
    <row r="1111" spans="1:19" x14ac:dyDescent="0.2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</row>
    <row r="1112" spans="1:19" x14ac:dyDescent="0.2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</row>
    <row r="1113" spans="1:19" x14ac:dyDescent="0.2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</row>
    <row r="1114" spans="1:19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</row>
    <row r="1115" spans="1:19" x14ac:dyDescent="0.2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</row>
    <row r="1116" spans="1:19" x14ac:dyDescent="0.2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</row>
    <row r="1117" spans="1:19" x14ac:dyDescent="0.2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</row>
    <row r="1118" spans="1:19" x14ac:dyDescent="0.2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</row>
    <row r="1119" spans="1:19" x14ac:dyDescent="0.2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</row>
    <row r="1120" spans="1:19" x14ac:dyDescent="0.2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</row>
    <row r="1121" spans="1:19" x14ac:dyDescent="0.2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</row>
    <row r="1122" spans="1:19" x14ac:dyDescent="0.2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</row>
    <row r="1123" spans="1:19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</row>
    <row r="1124" spans="1:19" x14ac:dyDescent="0.2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</row>
    <row r="1125" spans="1:19" x14ac:dyDescent="0.2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</row>
    <row r="1126" spans="1:19" x14ac:dyDescent="0.2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</row>
    <row r="1127" spans="1:19" x14ac:dyDescent="0.2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</row>
    <row r="1128" spans="1:19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</row>
    <row r="1129" spans="1:19" x14ac:dyDescent="0.2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</row>
    <row r="1130" spans="1:19" x14ac:dyDescent="0.2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</row>
    <row r="1131" spans="1:19" x14ac:dyDescent="0.2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</row>
    <row r="1132" spans="1:19" x14ac:dyDescent="0.2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</row>
    <row r="1133" spans="1:19" x14ac:dyDescent="0.2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</row>
    <row r="1134" spans="1:19" x14ac:dyDescent="0.2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</row>
    <row r="1135" spans="1:19" x14ac:dyDescent="0.2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</row>
    <row r="1136" spans="1:19" x14ac:dyDescent="0.2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</row>
    <row r="1137" spans="1:19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</row>
    <row r="1138" spans="1:19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</row>
    <row r="1139" spans="1:19" x14ac:dyDescent="0.2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</row>
    <row r="1140" spans="1:19" x14ac:dyDescent="0.2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</row>
    <row r="1141" spans="1:19" x14ac:dyDescent="0.2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</row>
    <row r="1142" spans="1:19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</row>
    <row r="1143" spans="1:19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</row>
    <row r="1144" spans="1:19" x14ac:dyDescent="0.2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</row>
    <row r="1145" spans="1:19" x14ac:dyDescent="0.2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</row>
    <row r="1146" spans="1:19" x14ac:dyDescent="0.2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</row>
    <row r="1147" spans="1:19" x14ac:dyDescent="0.2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</row>
    <row r="1148" spans="1:19" x14ac:dyDescent="0.2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</row>
    <row r="1149" spans="1:19" x14ac:dyDescent="0.2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</row>
    <row r="1150" spans="1:19" x14ac:dyDescent="0.2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</row>
    <row r="1151" spans="1:19" x14ac:dyDescent="0.2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</row>
    <row r="1152" spans="1:19" x14ac:dyDescent="0.2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</row>
    <row r="1153" spans="1:19" x14ac:dyDescent="0.2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</row>
    <row r="1154" spans="1:19" x14ac:dyDescent="0.2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</row>
    <row r="1155" spans="1:19" x14ac:dyDescent="0.2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</row>
    <row r="1156" spans="1:19" x14ac:dyDescent="0.2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</row>
    <row r="1157" spans="1:19" x14ac:dyDescent="0.2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</row>
    <row r="1158" spans="1:19" x14ac:dyDescent="0.2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</row>
    <row r="1159" spans="1:19" x14ac:dyDescent="0.2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</row>
    <row r="1160" spans="1:19" x14ac:dyDescent="0.2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</row>
    <row r="1161" spans="1:19" x14ac:dyDescent="0.2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</row>
    <row r="1162" spans="1:19" x14ac:dyDescent="0.2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</row>
    <row r="1163" spans="1:19" x14ac:dyDescent="0.2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</row>
    <row r="1164" spans="1:19" x14ac:dyDescent="0.2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</row>
    <row r="1165" spans="1:19" x14ac:dyDescent="0.2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</row>
    <row r="1166" spans="1:19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</row>
    <row r="1167" spans="1:19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</row>
    <row r="1168" spans="1:19" x14ac:dyDescent="0.2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</row>
    <row r="1169" spans="1:19" x14ac:dyDescent="0.2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</row>
    <row r="1170" spans="1:19" x14ac:dyDescent="0.2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</row>
    <row r="1171" spans="1:19" x14ac:dyDescent="0.2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</row>
    <row r="1172" spans="1:19" x14ac:dyDescent="0.2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</row>
    <row r="1173" spans="1:19" x14ac:dyDescent="0.2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</row>
    <row r="1174" spans="1:19" x14ac:dyDescent="0.2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</row>
    <row r="1175" spans="1:19" x14ac:dyDescent="0.2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</row>
    <row r="1176" spans="1:19" x14ac:dyDescent="0.2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</row>
    <row r="1177" spans="1:19" x14ac:dyDescent="0.2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</row>
    <row r="1178" spans="1:19" x14ac:dyDescent="0.2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</row>
    <row r="1179" spans="1:19" x14ac:dyDescent="0.2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</row>
    <row r="1180" spans="1:19" x14ac:dyDescent="0.2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</row>
    <row r="1181" spans="1:19" x14ac:dyDescent="0.2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</row>
    <row r="1182" spans="1:19" x14ac:dyDescent="0.2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</row>
    <row r="1183" spans="1:19" x14ac:dyDescent="0.2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</row>
    <row r="1184" spans="1:19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</row>
    <row r="1185" spans="1:19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</row>
    <row r="1186" spans="1:19" x14ac:dyDescent="0.2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</row>
    <row r="1187" spans="1:19" x14ac:dyDescent="0.2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</row>
    <row r="1188" spans="1:19" x14ac:dyDescent="0.2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</row>
    <row r="1189" spans="1:19" x14ac:dyDescent="0.2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</row>
    <row r="1190" spans="1:19" x14ac:dyDescent="0.2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</row>
    <row r="1191" spans="1:19" x14ac:dyDescent="0.2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</row>
    <row r="1192" spans="1:19" x14ac:dyDescent="0.2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</row>
    <row r="1193" spans="1:19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</row>
    <row r="1194" spans="1:19" x14ac:dyDescent="0.2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</row>
    <row r="1195" spans="1:19" x14ac:dyDescent="0.2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</row>
    <row r="1196" spans="1:19" x14ac:dyDescent="0.2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</row>
    <row r="1197" spans="1:19" x14ac:dyDescent="0.2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</row>
    <row r="1198" spans="1:19" x14ac:dyDescent="0.2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</row>
    <row r="1199" spans="1:19" x14ac:dyDescent="0.2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</row>
    <row r="1200" spans="1:19" x14ac:dyDescent="0.2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</row>
    <row r="1201" spans="1:19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</row>
    <row r="1202" spans="1:19" x14ac:dyDescent="0.2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</row>
    <row r="1203" spans="1:19" x14ac:dyDescent="0.2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</row>
    <row r="1204" spans="1:19" x14ac:dyDescent="0.2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</row>
    <row r="1205" spans="1:19" x14ac:dyDescent="0.2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</row>
    <row r="1206" spans="1:19" x14ac:dyDescent="0.2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</row>
    <row r="1207" spans="1:19" x14ac:dyDescent="0.2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</row>
    <row r="1208" spans="1:19" x14ac:dyDescent="0.2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</row>
    <row r="1209" spans="1:19" x14ac:dyDescent="0.2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</row>
    <row r="1210" spans="1:19" x14ac:dyDescent="0.2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</row>
    <row r="1211" spans="1:19" x14ac:dyDescent="0.2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</row>
    <row r="1212" spans="1:19" x14ac:dyDescent="0.2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</row>
    <row r="1213" spans="1:19" x14ac:dyDescent="0.2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</row>
    <row r="1214" spans="1:19" x14ac:dyDescent="0.2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</row>
    <row r="1215" spans="1:19" x14ac:dyDescent="0.2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</row>
    <row r="1216" spans="1:19" x14ac:dyDescent="0.2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</row>
    <row r="1217" spans="1:19" x14ac:dyDescent="0.2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</row>
    <row r="1218" spans="1:19" x14ac:dyDescent="0.2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</row>
    <row r="1219" spans="1:19" x14ac:dyDescent="0.2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</row>
    <row r="1220" spans="1:19" x14ac:dyDescent="0.2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</row>
    <row r="1221" spans="1:19" x14ac:dyDescent="0.2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</row>
    <row r="1222" spans="1:19" x14ac:dyDescent="0.2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</row>
    <row r="1223" spans="1:19" x14ac:dyDescent="0.2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</row>
    <row r="1224" spans="1:19" x14ac:dyDescent="0.2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</row>
    <row r="1225" spans="1:19" x14ac:dyDescent="0.2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</row>
    <row r="1226" spans="1:19" x14ac:dyDescent="0.2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</row>
    <row r="1227" spans="1:19" x14ac:dyDescent="0.2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</row>
    <row r="1228" spans="1:19" x14ac:dyDescent="0.2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</row>
    <row r="1229" spans="1:19" x14ac:dyDescent="0.2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</row>
    <row r="1230" spans="1:19" x14ac:dyDescent="0.2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</row>
    <row r="1231" spans="1:19" x14ac:dyDescent="0.2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</row>
    <row r="1232" spans="1:19" x14ac:dyDescent="0.2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</row>
    <row r="1233" spans="1:19" x14ac:dyDescent="0.2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</row>
    <row r="1234" spans="1:19" x14ac:dyDescent="0.2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</row>
    <row r="1235" spans="1:19" x14ac:dyDescent="0.2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</row>
    <row r="1236" spans="1:19" x14ac:dyDescent="0.2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</row>
    <row r="1237" spans="1:19" x14ac:dyDescent="0.2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</row>
    <row r="1238" spans="1:19" x14ac:dyDescent="0.2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</row>
    <row r="1239" spans="1:19" x14ac:dyDescent="0.2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</row>
    <row r="1240" spans="1:19" x14ac:dyDescent="0.2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</row>
    <row r="1241" spans="1:19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</row>
    <row r="1242" spans="1:19" x14ac:dyDescent="0.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</row>
    <row r="1243" spans="1:19" x14ac:dyDescent="0.2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</row>
    <row r="1244" spans="1:19" x14ac:dyDescent="0.2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</row>
    <row r="1245" spans="1:19" x14ac:dyDescent="0.2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</row>
    <row r="1246" spans="1:19" x14ac:dyDescent="0.2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</row>
    <row r="1247" spans="1:19" x14ac:dyDescent="0.2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</row>
    <row r="1248" spans="1:19" x14ac:dyDescent="0.2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</row>
    <row r="1249" spans="1:19" x14ac:dyDescent="0.2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</row>
    <row r="1250" spans="1:19" x14ac:dyDescent="0.2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</row>
    <row r="1251" spans="1:19" x14ac:dyDescent="0.2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</row>
    <row r="1252" spans="1:19" x14ac:dyDescent="0.2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</row>
    <row r="1253" spans="1:19" x14ac:dyDescent="0.2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</row>
    <row r="1254" spans="1:19" x14ac:dyDescent="0.2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</row>
    <row r="1255" spans="1:19" x14ac:dyDescent="0.2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</row>
    <row r="1256" spans="1:19" x14ac:dyDescent="0.2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</row>
    <row r="1257" spans="1:19" x14ac:dyDescent="0.2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</row>
    <row r="1258" spans="1:19" x14ac:dyDescent="0.2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</row>
    <row r="1259" spans="1:19" x14ac:dyDescent="0.2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</row>
    <row r="1260" spans="1:19" x14ac:dyDescent="0.2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</row>
    <row r="1261" spans="1:19" x14ac:dyDescent="0.2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</row>
    <row r="1262" spans="1:19" x14ac:dyDescent="0.2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</row>
    <row r="1263" spans="1:19" x14ac:dyDescent="0.2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</row>
    <row r="1264" spans="1:19" x14ac:dyDescent="0.2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</row>
    <row r="1265" spans="1:19" x14ac:dyDescent="0.2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</row>
    <row r="1266" spans="1:19" x14ac:dyDescent="0.2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</row>
    <row r="1267" spans="1:19" x14ac:dyDescent="0.2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</row>
    <row r="1268" spans="1:19" x14ac:dyDescent="0.2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</row>
    <row r="1269" spans="1:19" x14ac:dyDescent="0.2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</row>
    <row r="1270" spans="1:19" x14ac:dyDescent="0.2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</row>
    <row r="1271" spans="1:19" x14ac:dyDescent="0.2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</row>
    <row r="1272" spans="1:19" x14ac:dyDescent="0.2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</row>
    <row r="1273" spans="1:19" x14ac:dyDescent="0.2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</row>
    <row r="1274" spans="1:19" x14ac:dyDescent="0.2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</row>
    <row r="1275" spans="1:19" x14ac:dyDescent="0.2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</row>
    <row r="1276" spans="1:19" x14ac:dyDescent="0.2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</row>
    <row r="1277" spans="1:19" x14ac:dyDescent="0.2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</row>
    <row r="1278" spans="1:19" x14ac:dyDescent="0.2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</row>
    <row r="1279" spans="1:19" x14ac:dyDescent="0.2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</row>
    <row r="1280" spans="1:19" x14ac:dyDescent="0.2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</row>
    <row r="1281" spans="1:19" x14ac:dyDescent="0.2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</row>
    <row r="1282" spans="1:19" x14ac:dyDescent="0.2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</row>
    <row r="1283" spans="1:19" x14ac:dyDescent="0.2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</row>
    <row r="1284" spans="1:19" x14ac:dyDescent="0.2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</row>
    <row r="1285" spans="1:19" x14ac:dyDescent="0.2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</row>
    <row r="1286" spans="1:19" x14ac:dyDescent="0.2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</row>
    <row r="1287" spans="1:19" x14ac:dyDescent="0.2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</row>
    <row r="1288" spans="1:19" x14ac:dyDescent="0.2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</row>
    <row r="1289" spans="1:19" x14ac:dyDescent="0.2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</row>
    <row r="1290" spans="1:19" x14ac:dyDescent="0.2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</row>
    <row r="1291" spans="1:19" x14ac:dyDescent="0.2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</row>
    <row r="1292" spans="1:19" x14ac:dyDescent="0.2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</row>
    <row r="1293" spans="1:19" x14ac:dyDescent="0.2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</row>
    <row r="1294" spans="1:19" x14ac:dyDescent="0.2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</row>
    <row r="1295" spans="1:19" x14ac:dyDescent="0.2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</row>
    <row r="1296" spans="1:19" x14ac:dyDescent="0.2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</row>
    <row r="1297" spans="1:19" x14ac:dyDescent="0.2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</row>
    <row r="1298" spans="1:19" x14ac:dyDescent="0.2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</row>
    <row r="1299" spans="1:19" x14ac:dyDescent="0.2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</row>
    <row r="1300" spans="1:19" x14ac:dyDescent="0.2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</row>
    <row r="1301" spans="1:19" x14ac:dyDescent="0.2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</row>
    <row r="1302" spans="1:19" x14ac:dyDescent="0.2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</row>
    <row r="1303" spans="1:19" x14ac:dyDescent="0.2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</row>
    <row r="1304" spans="1:19" x14ac:dyDescent="0.2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</row>
    <row r="1305" spans="1:19" x14ac:dyDescent="0.2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</row>
    <row r="1306" spans="1:19" x14ac:dyDescent="0.2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</row>
    <row r="1307" spans="1:19" x14ac:dyDescent="0.2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</row>
    <row r="1308" spans="1:19" x14ac:dyDescent="0.2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</row>
    <row r="1309" spans="1:19" x14ac:dyDescent="0.2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</row>
    <row r="1310" spans="1:19" x14ac:dyDescent="0.2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</row>
    <row r="1311" spans="1:19" x14ac:dyDescent="0.2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</row>
    <row r="1312" spans="1:19" x14ac:dyDescent="0.2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</row>
    <row r="1313" spans="1:19" x14ac:dyDescent="0.2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</row>
    <row r="1314" spans="1:19" x14ac:dyDescent="0.2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</row>
    <row r="1315" spans="1:19" x14ac:dyDescent="0.2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</row>
    <row r="1316" spans="1:19" x14ac:dyDescent="0.2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</row>
    <row r="1317" spans="1:19" x14ac:dyDescent="0.2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</row>
    <row r="1318" spans="1:19" x14ac:dyDescent="0.2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</row>
    <row r="1319" spans="1:19" x14ac:dyDescent="0.2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</row>
    <row r="1320" spans="1:19" x14ac:dyDescent="0.2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</row>
    <row r="1321" spans="1:19" x14ac:dyDescent="0.2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</row>
    <row r="1322" spans="1:19" x14ac:dyDescent="0.2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</row>
    <row r="1323" spans="1:19" x14ac:dyDescent="0.2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</row>
    <row r="1324" spans="1:19" x14ac:dyDescent="0.2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</row>
    <row r="1325" spans="1:19" x14ac:dyDescent="0.2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</row>
    <row r="1326" spans="1:19" x14ac:dyDescent="0.2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</row>
    <row r="1327" spans="1:19" x14ac:dyDescent="0.2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</row>
    <row r="1328" spans="1:19" x14ac:dyDescent="0.2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</row>
    <row r="1329" spans="1:19" x14ac:dyDescent="0.2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</row>
    <row r="1330" spans="1:19" x14ac:dyDescent="0.2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</row>
    <row r="1331" spans="1:19" x14ac:dyDescent="0.2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</row>
    <row r="1332" spans="1:19" x14ac:dyDescent="0.2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</row>
    <row r="1333" spans="1:19" x14ac:dyDescent="0.2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</row>
    <row r="1334" spans="1:19" x14ac:dyDescent="0.2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</row>
    <row r="1335" spans="1:19" x14ac:dyDescent="0.2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</row>
    <row r="1336" spans="1:19" x14ac:dyDescent="0.2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</row>
    <row r="1337" spans="1:19" x14ac:dyDescent="0.2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</row>
    <row r="1338" spans="1:19" x14ac:dyDescent="0.2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</row>
    <row r="1339" spans="1:19" x14ac:dyDescent="0.2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</row>
    <row r="1340" spans="1:19" x14ac:dyDescent="0.2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</row>
    <row r="1341" spans="1:19" x14ac:dyDescent="0.2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</row>
    <row r="1342" spans="1:19" x14ac:dyDescent="0.2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</row>
    <row r="1343" spans="1:19" x14ac:dyDescent="0.2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</row>
    <row r="1344" spans="1:19" x14ac:dyDescent="0.2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</row>
    <row r="1345" spans="1:19" x14ac:dyDescent="0.2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</row>
    <row r="1346" spans="1:19" x14ac:dyDescent="0.2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</row>
    <row r="1347" spans="1:19" x14ac:dyDescent="0.2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</row>
    <row r="1348" spans="1:19" x14ac:dyDescent="0.2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</row>
    <row r="1349" spans="1:19" x14ac:dyDescent="0.2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</row>
    <row r="1350" spans="1:19" x14ac:dyDescent="0.2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</row>
    <row r="1351" spans="1:19" x14ac:dyDescent="0.2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</row>
    <row r="1352" spans="1:19" x14ac:dyDescent="0.2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</row>
    <row r="1353" spans="1:19" x14ac:dyDescent="0.2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</row>
    <row r="1354" spans="1:19" x14ac:dyDescent="0.2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</row>
    <row r="1355" spans="1:19" x14ac:dyDescent="0.2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</row>
    <row r="1356" spans="1:19" x14ac:dyDescent="0.2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</row>
    <row r="1357" spans="1:19" x14ac:dyDescent="0.2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</row>
    <row r="1358" spans="1:19" x14ac:dyDescent="0.2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</row>
    <row r="1359" spans="1:19" x14ac:dyDescent="0.2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</row>
    <row r="1360" spans="1:19" x14ac:dyDescent="0.2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</row>
    <row r="1361" spans="1:19" x14ac:dyDescent="0.2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</row>
    <row r="1362" spans="1:19" x14ac:dyDescent="0.2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</row>
    <row r="1363" spans="1:19" x14ac:dyDescent="0.2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</row>
    <row r="1364" spans="1:19" x14ac:dyDescent="0.2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</row>
    <row r="1365" spans="1:19" x14ac:dyDescent="0.2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</row>
    <row r="1366" spans="1:19" x14ac:dyDescent="0.2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</row>
    <row r="1367" spans="1:19" x14ac:dyDescent="0.2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</row>
    <row r="1368" spans="1:19" x14ac:dyDescent="0.2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</row>
    <row r="1369" spans="1:19" x14ac:dyDescent="0.2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</row>
    <row r="1370" spans="1:19" x14ac:dyDescent="0.2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</row>
    <row r="1371" spans="1:19" x14ac:dyDescent="0.2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</row>
    <row r="1372" spans="1:19" x14ac:dyDescent="0.2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</row>
    <row r="1373" spans="1:19" x14ac:dyDescent="0.2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</row>
    <row r="1374" spans="1:19" x14ac:dyDescent="0.2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</row>
    <row r="1375" spans="1:19" x14ac:dyDescent="0.2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</row>
    <row r="1376" spans="1:19" x14ac:dyDescent="0.2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</row>
    <row r="1377" spans="1:19" x14ac:dyDescent="0.2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</row>
    <row r="1378" spans="1:19" x14ac:dyDescent="0.2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</row>
    <row r="1379" spans="1:19" x14ac:dyDescent="0.2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</row>
    <row r="1380" spans="1:19" x14ac:dyDescent="0.2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</row>
    <row r="1381" spans="1:19" x14ac:dyDescent="0.2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</row>
    <row r="1382" spans="1:19" x14ac:dyDescent="0.2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</row>
    <row r="1383" spans="1:19" x14ac:dyDescent="0.2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</row>
    <row r="1384" spans="1:19" x14ac:dyDescent="0.2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</row>
    <row r="1385" spans="1:19" x14ac:dyDescent="0.2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</row>
    <row r="1386" spans="1:19" x14ac:dyDescent="0.2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</row>
    <row r="1387" spans="1:19" x14ac:dyDescent="0.2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</row>
    <row r="1388" spans="1:19" x14ac:dyDescent="0.2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</row>
    <row r="1389" spans="1:19" x14ac:dyDescent="0.2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</row>
    <row r="1390" spans="1:19" x14ac:dyDescent="0.2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</row>
    <row r="1391" spans="1:19" x14ac:dyDescent="0.2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</row>
    <row r="1392" spans="1:19" x14ac:dyDescent="0.2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</row>
    <row r="1393" spans="1:19" x14ac:dyDescent="0.2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</row>
    <row r="1394" spans="1:19" x14ac:dyDescent="0.2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</row>
    <row r="1395" spans="1:19" x14ac:dyDescent="0.2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</row>
    <row r="1396" spans="1:19" x14ac:dyDescent="0.2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</row>
    <row r="1397" spans="1:19" x14ac:dyDescent="0.2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</row>
    <row r="1398" spans="1:19" x14ac:dyDescent="0.2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</row>
    <row r="1399" spans="1:19" x14ac:dyDescent="0.2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</row>
    <row r="1400" spans="1:19" x14ac:dyDescent="0.2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</row>
    <row r="1401" spans="1:19" x14ac:dyDescent="0.2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</row>
    <row r="1402" spans="1:19" x14ac:dyDescent="0.2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</row>
    <row r="1403" spans="1:19" x14ac:dyDescent="0.2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</row>
    <row r="1404" spans="1:19" x14ac:dyDescent="0.2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</row>
    <row r="1405" spans="1:19" x14ac:dyDescent="0.2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</row>
    <row r="1406" spans="1:19" x14ac:dyDescent="0.2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</row>
    <row r="1407" spans="1:19" x14ac:dyDescent="0.2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</row>
    <row r="1408" spans="1:19" x14ac:dyDescent="0.2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</row>
    <row r="1409" spans="1:19" x14ac:dyDescent="0.2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</row>
    <row r="1410" spans="1:19" x14ac:dyDescent="0.2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</row>
    <row r="1411" spans="1:19" x14ac:dyDescent="0.2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</row>
    <row r="1412" spans="1:19" x14ac:dyDescent="0.2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</row>
    <row r="1413" spans="1:19" x14ac:dyDescent="0.2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</row>
    <row r="1414" spans="1:19" x14ac:dyDescent="0.2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</row>
    <row r="1415" spans="1:19" x14ac:dyDescent="0.2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</row>
    <row r="1416" spans="1:19" x14ac:dyDescent="0.2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</row>
    <row r="1417" spans="1:19" x14ac:dyDescent="0.2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</row>
    <row r="1418" spans="1:19" x14ac:dyDescent="0.2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</row>
    <row r="1419" spans="1:19" x14ac:dyDescent="0.2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</row>
    <row r="1420" spans="1:19" x14ac:dyDescent="0.2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</row>
    <row r="1421" spans="1:19" x14ac:dyDescent="0.2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</row>
    <row r="1422" spans="1:19" x14ac:dyDescent="0.2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</row>
    <row r="1423" spans="1:19" x14ac:dyDescent="0.2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</row>
    <row r="1424" spans="1:19" x14ac:dyDescent="0.2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</row>
    <row r="1425" spans="1:19" x14ac:dyDescent="0.2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</row>
    <row r="1426" spans="1:19" x14ac:dyDescent="0.2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</row>
    <row r="1427" spans="1:19" x14ac:dyDescent="0.2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</row>
    <row r="1428" spans="1:19" x14ac:dyDescent="0.2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</row>
    <row r="1429" spans="1:19" x14ac:dyDescent="0.2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</row>
    <row r="1430" spans="1:19" x14ac:dyDescent="0.2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</row>
    <row r="1431" spans="1:19" x14ac:dyDescent="0.2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</row>
    <row r="1432" spans="1:19" x14ac:dyDescent="0.2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</row>
    <row r="1433" spans="1:19" x14ac:dyDescent="0.2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</row>
    <row r="1434" spans="1:19" x14ac:dyDescent="0.2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</row>
    <row r="1435" spans="1:19" x14ac:dyDescent="0.2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</row>
    <row r="1436" spans="1:19" x14ac:dyDescent="0.2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</row>
    <row r="1437" spans="1:19" x14ac:dyDescent="0.2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</row>
    <row r="1438" spans="1:19" x14ac:dyDescent="0.2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</row>
    <row r="1439" spans="1:19" x14ac:dyDescent="0.2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</row>
    <row r="1440" spans="1:19" x14ac:dyDescent="0.2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</row>
    <row r="1441" spans="1:19" x14ac:dyDescent="0.2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</row>
    <row r="1442" spans="1:19" x14ac:dyDescent="0.2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</row>
    <row r="1443" spans="1:19" x14ac:dyDescent="0.2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</row>
    <row r="1444" spans="1:19" x14ac:dyDescent="0.2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</row>
    <row r="1445" spans="1:19" x14ac:dyDescent="0.2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</row>
    <row r="1446" spans="1:19" x14ac:dyDescent="0.2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</row>
    <row r="1447" spans="1:19" x14ac:dyDescent="0.2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</row>
    <row r="1448" spans="1:19" x14ac:dyDescent="0.2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</row>
    <row r="1449" spans="1:19" x14ac:dyDescent="0.2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</row>
    <row r="1450" spans="1:19" x14ac:dyDescent="0.2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</row>
    <row r="1451" spans="1:19" x14ac:dyDescent="0.2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</row>
    <row r="1452" spans="1:19" x14ac:dyDescent="0.2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</row>
    <row r="1453" spans="1:19" x14ac:dyDescent="0.2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</row>
    <row r="1454" spans="1:19" x14ac:dyDescent="0.2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</row>
    <row r="1455" spans="1:19" x14ac:dyDescent="0.2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</row>
    <row r="1456" spans="1:19" x14ac:dyDescent="0.2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</row>
    <row r="1457" spans="1:19" x14ac:dyDescent="0.2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</row>
    <row r="1458" spans="1:19" x14ac:dyDescent="0.2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</row>
    <row r="1459" spans="1:19" x14ac:dyDescent="0.2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</row>
    <row r="1460" spans="1:19" x14ac:dyDescent="0.2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</row>
    <row r="1461" spans="1:19" x14ac:dyDescent="0.2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</row>
    <row r="1462" spans="1:19" x14ac:dyDescent="0.2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</row>
    <row r="1463" spans="1:19" x14ac:dyDescent="0.2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</row>
    <row r="1464" spans="1:19" x14ac:dyDescent="0.2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</row>
    <row r="1465" spans="1:19" x14ac:dyDescent="0.2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</row>
    <row r="1466" spans="1:19" x14ac:dyDescent="0.2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</row>
    <row r="1467" spans="1:19" x14ac:dyDescent="0.2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</row>
    <row r="1468" spans="1:19" x14ac:dyDescent="0.2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</row>
    <row r="1469" spans="1:19" x14ac:dyDescent="0.2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</row>
    <row r="1470" spans="1:19" x14ac:dyDescent="0.2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</row>
    <row r="1471" spans="1:19" x14ac:dyDescent="0.2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</row>
    <row r="1472" spans="1:19" x14ac:dyDescent="0.2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</row>
    <row r="1473" spans="1:19" x14ac:dyDescent="0.2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</row>
    <row r="1474" spans="1:19" x14ac:dyDescent="0.2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</row>
    <row r="1475" spans="1:19" x14ac:dyDescent="0.2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</row>
    <row r="1476" spans="1:19" x14ac:dyDescent="0.2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</row>
    <row r="1477" spans="1:19" x14ac:dyDescent="0.2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</row>
    <row r="1478" spans="1:19" x14ac:dyDescent="0.2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</row>
    <row r="1479" spans="1:19" x14ac:dyDescent="0.2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</row>
    <row r="1480" spans="1:19" x14ac:dyDescent="0.2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</row>
    <row r="1481" spans="1:19" x14ac:dyDescent="0.2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</row>
    <row r="1482" spans="1:19" x14ac:dyDescent="0.2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</row>
    <row r="1483" spans="1:19" x14ac:dyDescent="0.2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</row>
    <row r="1484" spans="1:19" x14ac:dyDescent="0.2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</row>
    <row r="1485" spans="1:19" x14ac:dyDescent="0.2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</row>
    <row r="1486" spans="1:19" x14ac:dyDescent="0.2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</row>
    <row r="1487" spans="1:19" x14ac:dyDescent="0.2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</row>
    <row r="1488" spans="1:19" x14ac:dyDescent="0.2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</row>
    <row r="1489" spans="1:19" x14ac:dyDescent="0.2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</row>
    <row r="1490" spans="1:19" x14ac:dyDescent="0.2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</row>
    <row r="1491" spans="1:19" x14ac:dyDescent="0.2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</row>
    <row r="1492" spans="1:19" x14ac:dyDescent="0.2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</row>
    <row r="1493" spans="1:19" x14ac:dyDescent="0.2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</row>
    <row r="1494" spans="1:19" x14ac:dyDescent="0.2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</row>
    <row r="1495" spans="1:19" x14ac:dyDescent="0.2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</row>
    <row r="1496" spans="1:19" x14ac:dyDescent="0.2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</row>
    <row r="1497" spans="1:19" x14ac:dyDescent="0.2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</row>
    <row r="1498" spans="1:19" x14ac:dyDescent="0.2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</row>
    <row r="1499" spans="1:19" x14ac:dyDescent="0.2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</row>
    <row r="1500" spans="1:19" x14ac:dyDescent="0.2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</row>
    <row r="1501" spans="1:19" x14ac:dyDescent="0.2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</row>
    <row r="1502" spans="1:19" x14ac:dyDescent="0.2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</row>
    <row r="1503" spans="1:19" x14ac:dyDescent="0.2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</row>
    <row r="1504" spans="1:19" x14ac:dyDescent="0.2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</row>
    <row r="1505" spans="1:19" x14ac:dyDescent="0.2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</row>
    <row r="1506" spans="1:19" x14ac:dyDescent="0.2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</row>
    <row r="1507" spans="1:19" x14ac:dyDescent="0.2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</row>
    <row r="1508" spans="1:19" x14ac:dyDescent="0.2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</row>
    <row r="1509" spans="1:19" x14ac:dyDescent="0.2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</row>
    <row r="1510" spans="1:19" x14ac:dyDescent="0.2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</row>
    <row r="1511" spans="1:19" x14ac:dyDescent="0.2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</row>
    <row r="1512" spans="1:19" x14ac:dyDescent="0.2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</row>
    <row r="1513" spans="1:19" x14ac:dyDescent="0.2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</row>
    <row r="1514" spans="1:19" x14ac:dyDescent="0.2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</row>
    <row r="1515" spans="1:19" x14ac:dyDescent="0.2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</row>
    <row r="1516" spans="1:19" x14ac:dyDescent="0.2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</row>
    <row r="1517" spans="1:19" x14ac:dyDescent="0.2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</row>
    <row r="1518" spans="1:19" x14ac:dyDescent="0.2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</row>
    <row r="1519" spans="1:19" x14ac:dyDescent="0.2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</row>
    <row r="1520" spans="1:19" x14ac:dyDescent="0.2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</row>
    <row r="1521" spans="1:19" x14ac:dyDescent="0.2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</row>
    <row r="1522" spans="1:19" x14ac:dyDescent="0.2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</row>
    <row r="1523" spans="1:19" x14ac:dyDescent="0.2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</row>
    <row r="1524" spans="1:19" x14ac:dyDescent="0.2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</row>
    <row r="1525" spans="1:19" x14ac:dyDescent="0.2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</row>
    <row r="1526" spans="1:19" x14ac:dyDescent="0.2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</row>
    <row r="1527" spans="1:19" x14ac:dyDescent="0.2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</row>
    <row r="1528" spans="1:19" x14ac:dyDescent="0.2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</row>
    <row r="1529" spans="1:19" x14ac:dyDescent="0.2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</row>
    <row r="1530" spans="1:19" x14ac:dyDescent="0.2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</row>
    <row r="1531" spans="1:19" x14ac:dyDescent="0.2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</row>
    <row r="1532" spans="1:19" x14ac:dyDescent="0.2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</row>
    <row r="1533" spans="1:19" x14ac:dyDescent="0.2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</row>
    <row r="1534" spans="1:19" x14ac:dyDescent="0.2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</row>
    <row r="1535" spans="1:19" x14ac:dyDescent="0.2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</row>
    <row r="1536" spans="1:19" x14ac:dyDescent="0.2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</row>
    <row r="1537" spans="1:19" x14ac:dyDescent="0.2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</row>
    <row r="1538" spans="1:19" x14ac:dyDescent="0.2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</row>
    <row r="1539" spans="1:19" x14ac:dyDescent="0.2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</row>
    <row r="1540" spans="1:19" x14ac:dyDescent="0.2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</row>
    <row r="1541" spans="1:19" x14ac:dyDescent="0.2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</row>
    <row r="1542" spans="1:19" x14ac:dyDescent="0.2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</row>
    <row r="1543" spans="1:19" x14ac:dyDescent="0.2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</row>
    <row r="1544" spans="1:19" x14ac:dyDescent="0.2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</row>
    <row r="1545" spans="1:19" x14ac:dyDescent="0.2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</row>
    <row r="1546" spans="1:19" x14ac:dyDescent="0.2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</row>
    <row r="1547" spans="1:19" x14ac:dyDescent="0.2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</row>
    <row r="1548" spans="1:19" x14ac:dyDescent="0.2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</row>
    <row r="1549" spans="1:19" x14ac:dyDescent="0.2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</row>
    <row r="1550" spans="1:19" x14ac:dyDescent="0.2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</row>
    <row r="1551" spans="1:19" x14ac:dyDescent="0.2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</row>
    <row r="1552" spans="1:19" x14ac:dyDescent="0.2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</row>
    <row r="1553" spans="1:19" x14ac:dyDescent="0.2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</row>
    <row r="1554" spans="1:19" x14ac:dyDescent="0.2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</row>
    <row r="1555" spans="1:19" x14ac:dyDescent="0.2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</row>
    <row r="1556" spans="1:19" x14ac:dyDescent="0.2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</row>
    <row r="1557" spans="1:19" x14ac:dyDescent="0.2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</row>
    <row r="1558" spans="1:19" x14ac:dyDescent="0.2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</row>
    <row r="1559" spans="1:19" x14ac:dyDescent="0.2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</row>
    <row r="1560" spans="1:19" x14ac:dyDescent="0.2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</row>
    <row r="1561" spans="1:19" x14ac:dyDescent="0.2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</row>
    <row r="1562" spans="1:19" x14ac:dyDescent="0.2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</row>
    <row r="1563" spans="1:19" x14ac:dyDescent="0.2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</row>
    <row r="1564" spans="1:19" x14ac:dyDescent="0.2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</row>
    <row r="1565" spans="1:19" x14ac:dyDescent="0.2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</row>
    <row r="1566" spans="1:19" x14ac:dyDescent="0.2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</row>
    <row r="1567" spans="1:19" x14ac:dyDescent="0.2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</row>
    <row r="1568" spans="1:19" x14ac:dyDescent="0.2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</row>
    <row r="1569" spans="1:19" x14ac:dyDescent="0.2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</row>
    <row r="1570" spans="1:19" x14ac:dyDescent="0.2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</row>
    <row r="1571" spans="1:19" x14ac:dyDescent="0.2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</row>
    <row r="1572" spans="1:19" x14ac:dyDescent="0.2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</row>
    <row r="1573" spans="1:19" x14ac:dyDescent="0.2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</row>
    <row r="1574" spans="1:19" x14ac:dyDescent="0.2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</row>
    <row r="1575" spans="1:19" x14ac:dyDescent="0.2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</row>
    <row r="1576" spans="1:19" x14ac:dyDescent="0.2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</row>
    <row r="1577" spans="1:19" x14ac:dyDescent="0.2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</row>
    <row r="1578" spans="1:19" x14ac:dyDescent="0.2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</row>
    <row r="1579" spans="1:19" x14ac:dyDescent="0.2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</row>
    <row r="1580" spans="1:19" x14ac:dyDescent="0.2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</row>
    <row r="1581" spans="1:19" x14ac:dyDescent="0.2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</row>
    <row r="1582" spans="1:19" x14ac:dyDescent="0.2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</row>
    <row r="1583" spans="1:19" x14ac:dyDescent="0.2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</row>
    <row r="1584" spans="1:19" x14ac:dyDescent="0.2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</row>
    <row r="1585" spans="1:19" x14ac:dyDescent="0.2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</row>
    <row r="1586" spans="1:19" x14ac:dyDescent="0.2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</row>
    <row r="1587" spans="1:19" x14ac:dyDescent="0.2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</row>
    <row r="1588" spans="1:19" x14ac:dyDescent="0.2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</row>
    <row r="1589" spans="1:19" x14ac:dyDescent="0.2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</row>
    <row r="1590" spans="1:19" x14ac:dyDescent="0.2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</row>
    <row r="1591" spans="1:19" x14ac:dyDescent="0.2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</row>
    <row r="1592" spans="1:19" x14ac:dyDescent="0.2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</row>
    <row r="1593" spans="1:19" x14ac:dyDescent="0.2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</row>
    <row r="1594" spans="1:19" x14ac:dyDescent="0.2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</row>
    <row r="1595" spans="1:19" x14ac:dyDescent="0.2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</row>
    <row r="1596" spans="1:19" x14ac:dyDescent="0.2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</row>
    <row r="1597" spans="1:19" x14ac:dyDescent="0.2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</row>
    <row r="1598" spans="1:19" x14ac:dyDescent="0.2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</row>
    <row r="1599" spans="1:19" x14ac:dyDescent="0.2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</row>
    <row r="1600" spans="1:19" x14ac:dyDescent="0.2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</row>
    <row r="1601" spans="1:19" x14ac:dyDescent="0.2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</row>
    <row r="1602" spans="1:19" x14ac:dyDescent="0.2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</row>
    <row r="1603" spans="1:19" x14ac:dyDescent="0.2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</row>
    <row r="1604" spans="1:19" x14ac:dyDescent="0.2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</row>
    <row r="1605" spans="1:19" x14ac:dyDescent="0.2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</row>
    <row r="1606" spans="1:19" x14ac:dyDescent="0.2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</row>
    <row r="1607" spans="1:19" x14ac:dyDescent="0.2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</row>
    <row r="1608" spans="1:19" x14ac:dyDescent="0.2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</row>
    <row r="1609" spans="1:19" x14ac:dyDescent="0.2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</row>
    <row r="1610" spans="1:19" x14ac:dyDescent="0.2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</row>
    <row r="1611" spans="1:19" x14ac:dyDescent="0.2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</row>
    <row r="1612" spans="1:19" x14ac:dyDescent="0.2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</row>
    <row r="1613" spans="1:19" x14ac:dyDescent="0.2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</row>
    <row r="1614" spans="1:19" x14ac:dyDescent="0.2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</row>
    <row r="1615" spans="1:19" x14ac:dyDescent="0.2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</row>
    <row r="1616" spans="1:19" x14ac:dyDescent="0.2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</row>
    <row r="1617" spans="1:19" x14ac:dyDescent="0.2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</row>
    <row r="1618" spans="1:19" x14ac:dyDescent="0.2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</row>
    <row r="1619" spans="1:19" x14ac:dyDescent="0.2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</row>
    <row r="1620" spans="1:19" x14ac:dyDescent="0.2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</row>
    <row r="1621" spans="1:19" x14ac:dyDescent="0.2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</row>
    <row r="1622" spans="1:19" x14ac:dyDescent="0.2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</row>
    <row r="1623" spans="1:19" x14ac:dyDescent="0.2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</row>
    <row r="1624" spans="1:19" x14ac:dyDescent="0.2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</row>
    <row r="1625" spans="1:19" x14ac:dyDescent="0.2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</row>
    <row r="1626" spans="1:19" x14ac:dyDescent="0.2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</row>
    <row r="1627" spans="1:19" x14ac:dyDescent="0.2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</row>
    <row r="1628" spans="1:19" x14ac:dyDescent="0.2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</row>
    <row r="1629" spans="1:19" x14ac:dyDescent="0.2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</row>
    <row r="1630" spans="1:19" x14ac:dyDescent="0.2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</row>
    <row r="1631" spans="1:19" x14ac:dyDescent="0.2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</row>
    <row r="1632" spans="1:19" x14ac:dyDescent="0.2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</row>
    <row r="1633" spans="1:19" x14ac:dyDescent="0.2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</row>
    <row r="1634" spans="1:19" x14ac:dyDescent="0.2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</row>
    <row r="1635" spans="1:19" x14ac:dyDescent="0.2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</row>
    <row r="1636" spans="1:19" x14ac:dyDescent="0.2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</row>
    <row r="1637" spans="1:19" x14ac:dyDescent="0.2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</row>
    <row r="1638" spans="1:19" x14ac:dyDescent="0.2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</row>
    <row r="1639" spans="1:19" x14ac:dyDescent="0.2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</row>
    <row r="1640" spans="1:19" x14ac:dyDescent="0.2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</row>
    <row r="1641" spans="1:19" x14ac:dyDescent="0.2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</row>
    <row r="1642" spans="1:19" x14ac:dyDescent="0.2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</row>
    <row r="1643" spans="1:19" x14ac:dyDescent="0.2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</row>
    <row r="1644" spans="1:19" x14ac:dyDescent="0.2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</row>
    <row r="1645" spans="1:19" x14ac:dyDescent="0.2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</row>
    <row r="1646" spans="1:19" x14ac:dyDescent="0.2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</row>
    <row r="1647" spans="1:19" x14ac:dyDescent="0.2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</row>
    <row r="1648" spans="1:19" x14ac:dyDescent="0.2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</row>
    <row r="1649" spans="1:19" x14ac:dyDescent="0.2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</row>
    <row r="1650" spans="1:19" x14ac:dyDescent="0.2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</row>
    <row r="1651" spans="1:19" x14ac:dyDescent="0.2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</row>
    <row r="1652" spans="1:19" x14ac:dyDescent="0.2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</row>
    <row r="1653" spans="1:19" x14ac:dyDescent="0.2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</row>
    <row r="1654" spans="1:19" x14ac:dyDescent="0.2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</row>
    <row r="1655" spans="1:19" x14ac:dyDescent="0.2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</row>
    <row r="1656" spans="1:19" x14ac:dyDescent="0.2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</row>
    <row r="1657" spans="1:19" x14ac:dyDescent="0.2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</row>
    <row r="1658" spans="1:19" x14ac:dyDescent="0.2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</row>
    <row r="1659" spans="1:19" x14ac:dyDescent="0.2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</row>
    <row r="1660" spans="1:19" x14ac:dyDescent="0.2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</row>
    <row r="1661" spans="1:19" x14ac:dyDescent="0.2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</row>
    <row r="1662" spans="1:19" x14ac:dyDescent="0.2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</row>
    <row r="1663" spans="1:19" x14ac:dyDescent="0.2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</row>
    <row r="1664" spans="1:19" x14ac:dyDescent="0.2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</row>
    <row r="1665" spans="1:19" x14ac:dyDescent="0.2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</row>
    <row r="1666" spans="1:19" x14ac:dyDescent="0.2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</row>
    <row r="1667" spans="1:19" x14ac:dyDescent="0.2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</row>
    <row r="1668" spans="1:19" x14ac:dyDescent="0.2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</row>
    <row r="1669" spans="1:19" x14ac:dyDescent="0.2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</row>
    <row r="1670" spans="1:19" x14ac:dyDescent="0.2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</row>
    <row r="1671" spans="1:19" x14ac:dyDescent="0.2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</row>
    <row r="1672" spans="1:19" x14ac:dyDescent="0.2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</row>
    <row r="1673" spans="1:19" x14ac:dyDescent="0.2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</row>
    <row r="1674" spans="1:19" x14ac:dyDescent="0.2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</row>
    <row r="1675" spans="1:19" x14ac:dyDescent="0.2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</row>
    <row r="1676" spans="1:19" x14ac:dyDescent="0.2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</row>
    <row r="1677" spans="1:19" x14ac:dyDescent="0.2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</row>
    <row r="1678" spans="1:19" x14ac:dyDescent="0.2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</row>
    <row r="1679" spans="1:19" x14ac:dyDescent="0.2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</row>
    <row r="1680" spans="1:19" x14ac:dyDescent="0.2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</row>
    <row r="1681" spans="1:19" x14ac:dyDescent="0.2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</row>
    <row r="1682" spans="1:19" x14ac:dyDescent="0.2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</row>
    <row r="1683" spans="1:19" x14ac:dyDescent="0.2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</row>
    <row r="1684" spans="1:19" x14ac:dyDescent="0.2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</row>
    <row r="1685" spans="1:19" x14ac:dyDescent="0.2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</row>
    <row r="1686" spans="1:19" x14ac:dyDescent="0.2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</row>
    <row r="1687" spans="1:19" x14ac:dyDescent="0.2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</row>
    <row r="1688" spans="1:19" x14ac:dyDescent="0.2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</row>
    <row r="1689" spans="1:19" x14ac:dyDescent="0.2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</row>
    <row r="1690" spans="1:19" x14ac:dyDescent="0.2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</row>
    <row r="1691" spans="1:19" x14ac:dyDescent="0.2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</row>
    <row r="1692" spans="1:19" x14ac:dyDescent="0.2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</row>
    <row r="1693" spans="1:19" x14ac:dyDescent="0.2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</row>
    <row r="1694" spans="1:19" x14ac:dyDescent="0.2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</row>
    <row r="1695" spans="1:19" x14ac:dyDescent="0.2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</row>
    <row r="1696" spans="1:19" x14ac:dyDescent="0.2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</row>
    <row r="1697" spans="1:19" x14ac:dyDescent="0.2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</row>
    <row r="1698" spans="1:19" x14ac:dyDescent="0.2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</row>
    <row r="1699" spans="1:19" x14ac:dyDescent="0.2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</row>
    <row r="1700" spans="1:19" x14ac:dyDescent="0.2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</row>
    <row r="1701" spans="1:19" x14ac:dyDescent="0.2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</row>
    <row r="1702" spans="1:19" x14ac:dyDescent="0.2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</row>
    <row r="1703" spans="1:19" x14ac:dyDescent="0.2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</row>
    <row r="1704" spans="1:19" x14ac:dyDescent="0.2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</row>
    <row r="1705" spans="1:19" x14ac:dyDescent="0.2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</row>
    <row r="1706" spans="1:19" x14ac:dyDescent="0.2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</row>
    <row r="1707" spans="1:19" x14ac:dyDescent="0.2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</row>
    <row r="1708" spans="1:19" x14ac:dyDescent="0.2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</row>
    <row r="1709" spans="1:19" x14ac:dyDescent="0.2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</row>
    <row r="1710" spans="1:19" x14ac:dyDescent="0.2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</row>
    <row r="1711" spans="1:19" x14ac:dyDescent="0.2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</row>
    <row r="1712" spans="1:19" x14ac:dyDescent="0.2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</row>
    <row r="1713" spans="1:19" x14ac:dyDescent="0.2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</row>
    <row r="1714" spans="1:19" x14ac:dyDescent="0.2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</row>
    <row r="1715" spans="1:19" x14ac:dyDescent="0.2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</row>
    <row r="1716" spans="1:19" x14ac:dyDescent="0.2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</row>
    <row r="1717" spans="1:19" x14ac:dyDescent="0.2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</row>
    <row r="1718" spans="1:19" x14ac:dyDescent="0.2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</row>
    <row r="1719" spans="1:19" x14ac:dyDescent="0.2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</row>
    <row r="1720" spans="1:19" x14ac:dyDescent="0.2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</row>
    <row r="1721" spans="1:19" x14ac:dyDescent="0.2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</row>
    <row r="1722" spans="1:19" x14ac:dyDescent="0.2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</row>
    <row r="1723" spans="1:19" x14ac:dyDescent="0.2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</row>
    <row r="1724" spans="1:19" x14ac:dyDescent="0.2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</row>
    <row r="1725" spans="1:19" x14ac:dyDescent="0.2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</row>
    <row r="1726" spans="1:19" x14ac:dyDescent="0.2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</row>
    <row r="1727" spans="1:19" x14ac:dyDescent="0.2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</row>
    <row r="1728" spans="1:19" x14ac:dyDescent="0.2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</row>
    <row r="1729" spans="1:19" x14ac:dyDescent="0.2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</row>
    <row r="1730" spans="1:19" x14ac:dyDescent="0.2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</row>
    <row r="1731" spans="1:19" x14ac:dyDescent="0.2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</row>
    <row r="1732" spans="1:19" x14ac:dyDescent="0.2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</row>
    <row r="1733" spans="1:19" x14ac:dyDescent="0.2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</row>
    <row r="1734" spans="1:19" x14ac:dyDescent="0.2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</row>
    <row r="1735" spans="1:19" x14ac:dyDescent="0.2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</row>
    <row r="1736" spans="1:19" x14ac:dyDescent="0.2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</row>
    <row r="1737" spans="1:19" x14ac:dyDescent="0.2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</row>
    <row r="1738" spans="1:19" x14ac:dyDescent="0.2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</row>
    <row r="1739" spans="1:19" x14ac:dyDescent="0.2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</row>
    <row r="1740" spans="1:19" x14ac:dyDescent="0.2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</row>
    <row r="1741" spans="1:19" x14ac:dyDescent="0.2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</row>
    <row r="1742" spans="1:19" x14ac:dyDescent="0.2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</row>
    <row r="1743" spans="1:19" x14ac:dyDescent="0.2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</row>
    <row r="1744" spans="1:19" x14ac:dyDescent="0.2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</row>
    <row r="1745" spans="1:19" x14ac:dyDescent="0.2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</row>
    <row r="1746" spans="1:19" x14ac:dyDescent="0.2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</row>
    <row r="1747" spans="1:19" x14ac:dyDescent="0.2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</row>
    <row r="1748" spans="1:19" x14ac:dyDescent="0.2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</row>
    <row r="1749" spans="1:19" x14ac:dyDescent="0.2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</row>
    <row r="1750" spans="1:19" x14ac:dyDescent="0.2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</row>
    <row r="1751" spans="1:19" x14ac:dyDescent="0.2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</row>
    <row r="1752" spans="1:19" x14ac:dyDescent="0.2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</row>
    <row r="1753" spans="1:19" x14ac:dyDescent="0.2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</row>
    <row r="1754" spans="1:19" x14ac:dyDescent="0.2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</row>
    <row r="1755" spans="1:19" x14ac:dyDescent="0.2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</row>
    <row r="1756" spans="1:19" x14ac:dyDescent="0.2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</row>
    <row r="1757" spans="1:19" x14ac:dyDescent="0.2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</row>
    <row r="1758" spans="1:19" x14ac:dyDescent="0.2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</row>
    <row r="1759" spans="1:19" x14ac:dyDescent="0.2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</row>
    <row r="1760" spans="1:19" x14ac:dyDescent="0.2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</row>
    <row r="1761" spans="1:19" x14ac:dyDescent="0.2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</row>
    <row r="1762" spans="1:19" x14ac:dyDescent="0.2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</row>
    <row r="1763" spans="1:19" x14ac:dyDescent="0.2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</row>
    <row r="1764" spans="1:19" x14ac:dyDescent="0.2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</row>
    <row r="1765" spans="1:19" x14ac:dyDescent="0.2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</row>
    <row r="1766" spans="1:19" x14ac:dyDescent="0.2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</row>
    <row r="1767" spans="1:19" x14ac:dyDescent="0.2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</row>
    <row r="1768" spans="1:19" x14ac:dyDescent="0.2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</row>
    <row r="1769" spans="1:19" x14ac:dyDescent="0.2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</row>
    <row r="1770" spans="1:19" x14ac:dyDescent="0.2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</row>
    <row r="1771" spans="1:19" x14ac:dyDescent="0.2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</row>
    <row r="1772" spans="1:19" x14ac:dyDescent="0.2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</row>
    <row r="1773" spans="1:19" x14ac:dyDescent="0.2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</row>
    <row r="1774" spans="1:19" x14ac:dyDescent="0.2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</row>
    <row r="1775" spans="1:19" x14ac:dyDescent="0.2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</row>
    <row r="1776" spans="1:19" x14ac:dyDescent="0.2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</row>
    <row r="1777" spans="1:19" x14ac:dyDescent="0.2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</row>
    <row r="1778" spans="1:19" x14ac:dyDescent="0.2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</row>
    <row r="1779" spans="1:19" x14ac:dyDescent="0.2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</row>
    <row r="1780" spans="1:19" x14ac:dyDescent="0.2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</row>
    <row r="1781" spans="1:19" x14ac:dyDescent="0.2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</row>
    <row r="1782" spans="1:19" x14ac:dyDescent="0.2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</row>
    <row r="1783" spans="1:19" x14ac:dyDescent="0.2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</row>
    <row r="1784" spans="1:19" x14ac:dyDescent="0.2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</row>
    <row r="1785" spans="1:19" x14ac:dyDescent="0.2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</row>
    <row r="1786" spans="1:19" x14ac:dyDescent="0.2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</row>
    <row r="1787" spans="1:19" x14ac:dyDescent="0.2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</row>
    <row r="1788" spans="1:19" x14ac:dyDescent="0.2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</row>
    <row r="1789" spans="1:19" x14ac:dyDescent="0.2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</row>
    <row r="1790" spans="1:19" x14ac:dyDescent="0.2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</row>
    <row r="1791" spans="1:19" x14ac:dyDescent="0.2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</row>
    <row r="1792" spans="1:19" x14ac:dyDescent="0.2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</row>
    <row r="1793" spans="1:19" x14ac:dyDescent="0.2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</row>
    <row r="1794" spans="1:19" x14ac:dyDescent="0.2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</row>
    <row r="1795" spans="1:19" x14ac:dyDescent="0.2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</row>
    <row r="1796" spans="1:19" x14ac:dyDescent="0.2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</row>
    <row r="1797" spans="1:19" x14ac:dyDescent="0.2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</row>
    <row r="1798" spans="1:19" x14ac:dyDescent="0.2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</row>
    <row r="1799" spans="1:19" x14ac:dyDescent="0.2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</row>
    <row r="1800" spans="1:19" x14ac:dyDescent="0.2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</row>
    <row r="1801" spans="1:19" x14ac:dyDescent="0.2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</row>
    <row r="1802" spans="1:19" x14ac:dyDescent="0.2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</row>
    <row r="1803" spans="1:19" x14ac:dyDescent="0.2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</row>
    <row r="1804" spans="1:19" x14ac:dyDescent="0.2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</row>
    <row r="1805" spans="1:19" x14ac:dyDescent="0.2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</row>
    <row r="1806" spans="1:19" x14ac:dyDescent="0.2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</row>
    <row r="1807" spans="1:19" x14ac:dyDescent="0.2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</row>
    <row r="1808" spans="1:19" x14ac:dyDescent="0.2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</row>
    <row r="1809" spans="1:19" x14ac:dyDescent="0.2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</row>
    <row r="1810" spans="1:19" x14ac:dyDescent="0.2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</row>
    <row r="1811" spans="1:19" x14ac:dyDescent="0.2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</row>
    <row r="1812" spans="1:19" x14ac:dyDescent="0.2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</row>
    <row r="1813" spans="1:19" x14ac:dyDescent="0.2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</row>
    <row r="1814" spans="1:19" x14ac:dyDescent="0.2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</row>
    <row r="1815" spans="1:19" x14ac:dyDescent="0.2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</row>
    <row r="1816" spans="1:19" x14ac:dyDescent="0.2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</row>
    <row r="1817" spans="1:19" x14ac:dyDescent="0.2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</row>
    <row r="1818" spans="1:19" x14ac:dyDescent="0.2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</row>
    <row r="1819" spans="1:19" x14ac:dyDescent="0.2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</row>
    <row r="1820" spans="1:19" x14ac:dyDescent="0.2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</row>
    <row r="1821" spans="1:19" x14ac:dyDescent="0.2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</row>
    <row r="1822" spans="1:19" x14ac:dyDescent="0.2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</row>
    <row r="1823" spans="1:19" x14ac:dyDescent="0.2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</row>
    <row r="1824" spans="1:19" x14ac:dyDescent="0.2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</row>
    <row r="1825" spans="1:19" x14ac:dyDescent="0.2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</row>
    <row r="1826" spans="1:19" x14ac:dyDescent="0.2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</row>
    <row r="1827" spans="1:19" x14ac:dyDescent="0.2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</row>
    <row r="1828" spans="1:19" x14ac:dyDescent="0.2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</row>
    <row r="1829" spans="1:19" x14ac:dyDescent="0.2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</row>
    <row r="1830" spans="1:19" x14ac:dyDescent="0.2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</row>
    <row r="1831" spans="1:19" x14ac:dyDescent="0.2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</row>
    <row r="1832" spans="1:19" x14ac:dyDescent="0.2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</row>
    <row r="1833" spans="1:19" x14ac:dyDescent="0.2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</row>
    <row r="1834" spans="1:19" x14ac:dyDescent="0.2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</row>
    <row r="1835" spans="1:19" x14ac:dyDescent="0.2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</row>
    <row r="1836" spans="1:19" x14ac:dyDescent="0.2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</row>
    <row r="1837" spans="1:19" x14ac:dyDescent="0.2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</row>
    <row r="1838" spans="1:19" x14ac:dyDescent="0.2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</row>
    <row r="1839" spans="1:19" x14ac:dyDescent="0.2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</row>
    <row r="1840" spans="1:19" x14ac:dyDescent="0.2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</row>
    <row r="1841" spans="1:19" x14ac:dyDescent="0.2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</row>
    <row r="1842" spans="1:19" x14ac:dyDescent="0.2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</row>
    <row r="1843" spans="1:19" x14ac:dyDescent="0.2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</row>
    <row r="1844" spans="1:19" x14ac:dyDescent="0.2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</row>
    <row r="1845" spans="1:19" x14ac:dyDescent="0.2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</row>
    <row r="1846" spans="1:19" x14ac:dyDescent="0.2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</row>
    <row r="1847" spans="1:19" x14ac:dyDescent="0.2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</row>
    <row r="1848" spans="1:19" x14ac:dyDescent="0.2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</row>
    <row r="1849" spans="1:19" x14ac:dyDescent="0.2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</row>
    <row r="1850" spans="1:19" x14ac:dyDescent="0.2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</row>
    <row r="1851" spans="1:19" x14ac:dyDescent="0.2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</row>
    <row r="1852" spans="1:19" x14ac:dyDescent="0.2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</row>
    <row r="1853" spans="1:19" x14ac:dyDescent="0.2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</row>
    <row r="1854" spans="1:19" x14ac:dyDescent="0.2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</row>
    <row r="1855" spans="1:19" x14ac:dyDescent="0.2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</row>
    <row r="1856" spans="1:19" x14ac:dyDescent="0.2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</row>
    <row r="1857" spans="1:19" x14ac:dyDescent="0.2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</row>
    <row r="1858" spans="1:19" x14ac:dyDescent="0.2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</row>
    <row r="1859" spans="1:19" x14ac:dyDescent="0.2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</row>
    <row r="1860" spans="1:19" x14ac:dyDescent="0.2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</row>
    <row r="1861" spans="1:19" x14ac:dyDescent="0.2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</row>
    <row r="1862" spans="1:19" x14ac:dyDescent="0.2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</row>
    <row r="1863" spans="1:19" x14ac:dyDescent="0.2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</row>
    <row r="1864" spans="1:19" x14ac:dyDescent="0.2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</row>
    <row r="1865" spans="1:19" x14ac:dyDescent="0.2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</row>
    <row r="1866" spans="1:19" x14ac:dyDescent="0.2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</row>
    <row r="1867" spans="1:19" x14ac:dyDescent="0.2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</row>
    <row r="1868" spans="1:19" x14ac:dyDescent="0.2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</row>
    <row r="1869" spans="1:19" x14ac:dyDescent="0.2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</row>
    <row r="1870" spans="1:19" x14ac:dyDescent="0.2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</row>
    <row r="1871" spans="1:19" x14ac:dyDescent="0.2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</row>
    <row r="1872" spans="1:19" x14ac:dyDescent="0.2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</row>
    <row r="1873" spans="1:19" x14ac:dyDescent="0.2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</row>
    <row r="1874" spans="1:19" x14ac:dyDescent="0.2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</row>
    <row r="1875" spans="1:19" x14ac:dyDescent="0.2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</row>
    <row r="1876" spans="1:19" x14ac:dyDescent="0.2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</row>
    <row r="1877" spans="1:19" x14ac:dyDescent="0.2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</row>
    <row r="1878" spans="1:19" x14ac:dyDescent="0.2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</row>
    <row r="1879" spans="1:19" x14ac:dyDescent="0.2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</row>
    <row r="1880" spans="1:19" x14ac:dyDescent="0.2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</row>
    <row r="1881" spans="1:19" x14ac:dyDescent="0.2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</row>
    <row r="1882" spans="1:19" x14ac:dyDescent="0.2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</row>
    <row r="1883" spans="1:19" x14ac:dyDescent="0.2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</row>
    <row r="1884" spans="1:19" x14ac:dyDescent="0.2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</row>
    <row r="1885" spans="1:19" x14ac:dyDescent="0.2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</row>
    <row r="1886" spans="1:19" x14ac:dyDescent="0.2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</row>
    <row r="1887" spans="1:19" x14ac:dyDescent="0.2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</row>
    <row r="1888" spans="1:19" x14ac:dyDescent="0.2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</row>
    <row r="1889" spans="1:19" x14ac:dyDescent="0.2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</row>
    <row r="1890" spans="1:19" x14ac:dyDescent="0.2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</row>
    <row r="1891" spans="1:19" x14ac:dyDescent="0.2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</row>
    <row r="1892" spans="1:19" x14ac:dyDescent="0.2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</row>
    <row r="1893" spans="1:19" x14ac:dyDescent="0.2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</row>
    <row r="1894" spans="1:19" x14ac:dyDescent="0.2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</row>
    <row r="1895" spans="1:19" x14ac:dyDescent="0.2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</row>
    <row r="1896" spans="1:19" x14ac:dyDescent="0.2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</row>
    <row r="1897" spans="1:19" x14ac:dyDescent="0.2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</row>
    <row r="1898" spans="1:19" x14ac:dyDescent="0.2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</row>
    <row r="1899" spans="1:19" x14ac:dyDescent="0.2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</row>
    <row r="1900" spans="1:19" x14ac:dyDescent="0.2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</row>
    <row r="1901" spans="1:19" x14ac:dyDescent="0.2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</row>
    <row r="1902" spans="1:19" x14ac:dyDescent="0.2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</row>
    <row r="1903" spans="1:19" x14ac:dyDescent="0.2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</row>
    <row r="1904" spans="1:19" x14ac:dyDescent="0.2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</row>
    <row r="1905" spans="1:19" x14ac:dyDescent="0.2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</row>
    <row r="1906" spans="1:19" x14ac:dyDescent="0.2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</row>
    <row r="1907" spans="1:19" x14ac:dyDescent="0.2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</row>
    <row r="1908" spans="1:19" x14ac:dyDescent="0.2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</row>
    <row r="1909" spans="1:19" x14ac:dyDescent="0.2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</row>
    <row r="1910" spans="1:19" x14ac:dyDescent="0.2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</row>
    <row r="1911" spans="1:19" x14ac:dyDescent="0.2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</row>
    <row r="1912" spans="1:19" x14ac:dyDescent="0.2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</row>
    <row r="1913" spans="1:19" x14ac:dyDescent="0.2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</row>
    <row r="1914" spans="1:19" x14ac:dyDescent="0.2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</row>
    <row r="1915" spans="1:19" x14ac:dyDescent="0.2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</row>
    <row r="1916" spans="1:19" x14ac:dyDescent="0.2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</row>
    <row r="1917" spans="1:19" x14ac:dyDescent="0.2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</row>
    <row r="1918" spans="1:19" x14ac:dyDescent="0.2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</row>
    <row r="1919" spans="1:19" x14ac:dyDescent="0.2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</row>
    <row r="1920" spans="1:19" x14ac:dyDescent="0.2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</row>
    <row r="1921" spans="1:19" x14ac:dyDescent="0.2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</row>
    <row r="1922" spans="1:19" x14ac:dyDescent="0.2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</row>
    <row r="1923" spans="1:19" x14ac:dyDescent="0.2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</row>
    <row r="1924" spans="1:19" x14ac:dyDescent="0.2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</row>
    <row r="1925" spans="1:19" x14ac:dyDescent="0.2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</row>
    <row r="1926" spans="1:19" x14ac:dyDescent="0.2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</row>
    <row r="1927" spans="1:19" x14ac:dyDescent="0.2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</row>
    <row r="1928" spans="1:19" x14ac:dyDescent="0.2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</row>
    <row r="1929" spans="1:19" x14ac:dyDescent="0.2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</row>
    <row r="1930" spans="1:19" x14ac:dyDescent="0.2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</row>
    <row r="1931" spans="1:19" x14ac:dyDescent="0.2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</row>
    <row r="1932" spans="1:19" x14ac:dyDescent="0.2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</row>
    <row r="1933" spans="1:19" x14ac:dyDescent="0.2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</row>
    <row r="1934" spans="1:19" x14ac:dyDescent="0.2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</row>
    <row r="1935" spans="1:19" x14ac:dyDescent="0.2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</row>
    <row r="1936" spans="1:19" x14ac:dyDescent="0.2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</row>
    <row r="1937" spans="1:19" x14ac:dyDescent="0.2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</row>
    <row r="1938" spans="1:19" x14ac:dyDescent="0.2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</row>
    <row r="1939" spans="1:19" x14ac:dyDescent="0.2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</row>
    <row r="1940" spans="1:19" x14ac:dyDescent="0.2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</row>
    <row r="1941" spans="1:19" x14ac:dyDescent="0.2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</row>
    <row r="1942" spans="1:19" x14ac:dyDescent="0.2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</row>
    <row r="1943" spans="1:19" x14ac:dyDescent="0.2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</row>
    <row r="1944" spans="1:19" x14ac:dyDescent="0.2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</row>
    <row r="1945" spans="1:19" x14ac:dyDescent="0.2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</row>
    <row r="1946" spans="1:19" x14ac:dyDescent="0.2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</row>
    <row r="1947" spans="1:19" x14ac:dyDescent="0.2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</row>
    <row r="1948" spans="1:19" x14ac:dyDescent="0.2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</row>
    <row r="1949" spans="1:19" x14ac:dyDescent="0.2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</row>
    <row r="1950" spans="1:19" x14ac:dyDescent="0.2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</row>
    <row r="1951" spans="1:19" x14ac:dyDescent="0.2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</row>
    <row r="1952" spans="1:19" x14ac:dyDescent="0.2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</row>
    <row r="1953" spans="1:19" x14ac:dyDescent="0.2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</row>
    <row r="1954" spans="1:19" x14ac:dyDescent="0.2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</row>
    <row r="1955" spans="1:19" x14ac:dyDescent="0.2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</row>
    <row r="1956" spans="1:19" x14ac:dyDescent="0.2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</row>
    <row r="1957" spans="1:19" x14ac:dyDescent="0.2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</row>
    <row r="1958" spans="1:19" x14ac:dyDescent="0.2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</row>
    <row r="1959" spans="1:19" x14ac:dyDescent="0.2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</row>
    <row r="1960" spans="1:19" x14ac:dyDescent="0.2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</row>
    <row r="1961" spans="1:19" x14ac:dyDescent="0.2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</row>
    <row r="1962" spans="1:19" x14ac:dyDescent="0.2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</row>
    <row r="1963" spans="1:19" x14ac:dyDescent="0.2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</row>
    <row r="1964" spans="1:19" x14ac:dyDescent="0.2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</row>
    <row r="1965" spans="1:19" x14ac:dyDescent="0.2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</row>
    <row r="1966" spans="1:19" x14ac:dyDescent="0.2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</row>
    <row r="1967" spans="1:19" x14ac:dyDescent="0.2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</row>
    <row r="1968" spans="1:19" x14ac:dyDescent="0.2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</row>
    <row r="1969" spans="1:19" x14ac:dyDescent="0.2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</row>
    <row r="1970" spans="1:19" x14ac:dyDescent="0.2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</row>
    <row r="1971" spans="1:19" x14ac:dyDescent="0.2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</row>
    <row r="1972" spans="1:19" x14ac:dyDescent="0.2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</row>
    <row r="1973" spans="1:19" x14ac:dyDescent="0.2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</row>
    <row r="1974" spans="1:19" x14ac:dyDescent="0.2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</row>
    <row r="1975" spans="1:19" x14ac:dyDescent="0.2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</row>
    <row r="1976" spans="1:19" x14ac:dyDescent="0.2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</row>
    <row r="1977" spans="1:19" x14ac:dyDescent="0.2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</row>
    <row r="1978" spans="1:19" x14ac:dyDescent="0.2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</row>
    <row r="1979" spans="1:19" x14ac:dyDescent="0.2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</row>
    <row r="1980" spans="1:19" x14ac:dyDescent="0.2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</row>
    <row r="1981" spans="1:19" x14ac:dyDescent="0.2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</row>
    <row r="1982" spans="1:19" x14ac:dyDescent="0.2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</row>
    <row r="1983" spans="1:19" x14ac:dyDescent="0.2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</row>
    <row r="1984" spans="1:19" x14ac:dyDescent="0.2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</row>
    <row r="1985" spans="1:19" x14ac:dyDescent="0.2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</row>
    <row r="1986" spans="1:19" x14ac:dyDescent="0.2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</row>
    <row r="1987" spans="1:19" x14ac:dyDescent="0.2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</row>
    <row r="1988" spans="1:19" x14ac:dyDescent="0.2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</row>
    <row r="1989" spans="1:19" x14ac:dyDescent="0.2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</row>
    <row r="1990" spans="1:19" x14ac:dyDescent="0.2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</row>
    <row r="1991" spans="1:19" x14ac:dyDescent="0.2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</row>
    <row r="1992" spans="1:19" x14ac:dyDescent="0.2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</row>
    <row r="1993" spans="1:19" x14ac:dyDescent="0.2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</row>
    <row r="1994" spans="1:19" x14ac:dyDescent="0.2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</row>
    <row r="1995" spans="1:19" x14ac:dyDescent="0.2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</row>
    <row r="1996" spans="1:19" x14ac:dyDescent="0.2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</row>
    <row r="1997" spans="1:19" x14ac:dyDescent="0.2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</row>
    <row r="1998" spans="1:19" x14ac:dyDescent="0.2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</row>
    <row r="1999" spans="1:19" x14ac:dyDescent="0.2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</row>
    <row r="2000" spans="1:19" x14ac:dyDescent="0.2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</row>
    <row r="2001" spans="1:19" x14ac:dyDescent="0.2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</row>
    <row r="2002" spans="1:19" x14ac:dyDescent="0.2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</row>
    <row r="2003" spans="1:19" x14ac:dyDescent="0.2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</row>
    <row r="2004" spans="1:19" x14ac:dyDescent="0.2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</row>
    <row r="2005" spans="1:19" x14ac:dyDescent="0.2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</row>
    <row r="2006" spans="1:19" x14ac:dyDescent="0.2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</row>
    <row r="2007" spans="1:19" x14ac:dyDescent="0.2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</row>
    <row r="2008" spans="1:19" x14ac:dyDescent="0.2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</row>
    <row r="2009" spans="1:19" x14ac:dyDescent="0.2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</row>
    <row r="2010" spans="1:19" x14ac:dyDescent="0.2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</row>
    <row r="2011" spans="1:19" x14ac:dyDescent="0.2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</row>
    <row r="2012" spans="1:19" x14ac:dyDescent="0.2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</row>
    <row r="2013" spans="1:19" x14ac:dyDescent="0.2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</row>
    <row r="2014" spans="1:19" x14ac:dyDescent="0.2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</row>
    <row r="2015" spans="1:19" x14ac:dyDescent="0.2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</row>
    <row r="2016" spans="1:19" x14ac:dyDescent="0.2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</row>
    <row r="2017" spans="1:19" x14ac:dyDescent="0.2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</row>
    <row r="2018" spans="1:19" x14ac:dyDescent="0.2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</row>
    <row r="2019" spans="1:19" x14ac:dyDescent="0.2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</row>
    <row r="2020" spans="1:19" x14ac:dyDescent="0.2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</row>
    <row r="2021" spans="1:19" x14ac:dyDescent="0.2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</row>
    <row r="2022" spans="1:19" x14ac:dyDescent="0.2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</row>
    <row r="2023" spans="1:19" x14ac:dyDescent="0.2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</row>
    <row r="2024" spans="1:19" x14ac:dyDescent="0.2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</row>
    <row r="2025" spans="1:19" x14ac:dyDescent="0.2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</row>
    <row r="2026" spans="1:19" x14ac:dyDescent="0.2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</row>
    <row r="2027" spans="1:19" x14ac:dyDescent="0.2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</row>
    <row r="2028" spans="1:19" x14ac:dyDescent="0.2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</row>
    <row r="2029" spans="1:19" x14ac:dyDescent="0.2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</row>
    <row r="2030" spans="1:19" x14ac:dyDescent="0.2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</row>
    <row r="2031" spans="1:19" x14ac:dyDescent="0.2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</row>
    <row r="2032" spans="1:19" x14ac:dyDescent="0.2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</row>
    <row r="2033" spans="1:19" x14ac:dyDescent="0.2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</row>
    <row r="2034" spans="1:19" x14ac:dyDescent="0.2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</row>
    <row r="2035" spans="1:19" x14ac:dyDescent="0.2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</row>
    <row r="2036" spans="1:19" x14ac:dyDescent="0.2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</row>
    <row r="2037" spans="1:19" x14ac:dyDescent="0.2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</row>
    <row r="2038" spans="1:19" x14ac:dyDescent="0.2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</row>
    <row r="2039" spans="1:19" x14ac:dyDescent="0.2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</row>
    <row r="2040" spans="1:19" x14ac:dyDescent="0.2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</row>
    <row r="2041" spans="1:19" x14ac:dyDescent="0.2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</row>
    <row r="2042" spans="1:19" x14ac:dyDescent="0.2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</row>
    <row r="2043" spans="1:19" x14ac:dyDescent="0.2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</row>
    <row r="2044" spans="1:19" x14ac:dyDescent="0.2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</row>
    <row r="2045" spans="1:19" x14ac:dyDescent="0.2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</row>
    <row r="2046" spans="1:19" x14ac:dyDescent="0.2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</row>
    <row r="2047" spans="1:19" x14ac:dyDescent="0.2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</row>
    <row r="2048" spans="1:19" x14ac:dyDescent="0.2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</row>
    <row r="2049" spans="1:19" x14ac:dyDescent="0.2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</row>
    <row r="2050" spans="1:19" x14ac:dyDescent="0.2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</row>
    <row r="2051" spans="1:19" x14ac:dyDescent="0.2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</row>
    <row r="2052" spans="1:19" x14ac:dyDescent="0.2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</row>
    <row r="2053" spans="1:19" x14ac:dyDescent="0.2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</row>
    <row r="2054" spans="1:19" x14ac:dyDescent="0.2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</row>
    <row r="2055" spans="1:19" x14ac:dyDescent="0.2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</row>
    <row r="2056" spans="1:19" x14ac:dyDescent="0.2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</row>
    <row r="2057" spans="1:19" x14ac:dyDescent="0.2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</row>
    <row r="2058" spans="1:19" x14ac:dyDescent="0.2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</row>
    <row r="2059" spans="1:19" x14ac:dyDescent="0.2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</row>
    <row r="2060" spans="1:19" x14ac:dyDescent="0.2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</row>
    <row r="2061" spans="1:19" x14ac:dyDescent="0.2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</row>
    <row r="2062" spans="1:19" x14ac:dyDescent="0.2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</row>
    <row r="2063" spans="1:19" x14ac:dyDescent="0.2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</row>
    <row r="2064" spans="1:19" x14ac:dyDescent="0.2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</row>
    <row r="2065" spans="1:19" x14ac:dyDescent="0.2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</row>
    <row r="2066" spans="1:19" x14ac:dyDescent="0.2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</row>
    <row r="2067" spans="1:19" x14ac:dyDescent="0.2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</row>
    <row r="2068" spans="1:19" x14ac:dyDescent="0.2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</row>
    <row r="2069" spans="1:19" x14ac:dyDescent="0.2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</row>
    <row r="2070" spans="1:19" x14ac:dyDescent="0.2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</row>
    <row r="2071" spans="1:19" x14ac:dyDescent="0.2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</row>
    <row r="2072" spans="1:19" x14ac:dyDescent="0.2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</row>
    <row r="2073" spans="1:19" x14ac:dyDescent="0.2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</row>
    <row r="2074" spans="1:19" x14ac:dyDescent="0.2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</row>
    <row r="2075" spans="1:19" x14ac:dyDescent="0.2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</row>
    <row r="2076" spans="1:19" x14ac:dyDescent="0.2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</row>
    <row r="2077" spans="1:19" x14ac:dyDescent="0.2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</row>
    <row r="2078" spans="1:19" x14ac:dyDescent="0.2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</row>
    <row r="2079" spans="1:19" x14ac:dyDescent="0.2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</row>
    <row r="2080" spans="1:19" x14ac:dyDescent="0.2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</row>
    <row r="2081" spans="1:19" x14ac:dyDescent="0.2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</row>
    <row r="2082" spans="1:19" x14ac:dyDescent="0.2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</row>
    <row r="2083" spans="1:19" x14ac:dyDescent="0.2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</row>
    <row r="2084" spans="1:19" x14ac:dyDescent="0.2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</row>
    <row r="2085" spans="1:19" x14ac:dyDescent="0.2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</row>
    <row r="2086" spans="1:19" x14ac:dyDescent="0.2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</row>
    <row r="2087" spans="1:19" x14ac:dyDescent="0.2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</row>
    <row r="2088" spans="1:19" x14ac:dyDescent="0.2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</row>
    <row r="2089" spans="1:19" x14ac:dyDescent="0.2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</row>
    <row r="2090" spans="1:19" x14ac:dyDescent="0.2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</row>
    <row r="2091" spans="1:19" x14ac:dyDescent="0.2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</row>
    <row r="2092" spans="1:19" x14ac:dyDescent="0.2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</row>
    <row r="2093" spans="1:19" x14ac:dyDescent="0.2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</row>
    <row r="2094" spans="1:19" x14ac:dyDescent="0.2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</row>
    <row r="2095" spans="1:19" x14ac:dyDescent="0.2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</row>
    <row r="2096" spans="1:19" x14ac:dyDescent="0.2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</row>
    <row r="2097" spans="1:19" x14ac:dyDescent="0.2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</row>
    <row r="2098" spans="1:19" x14ac:dyDescent="0.2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</row>
    <row r="2099" spans="1:19" x14ac:dyDescent="0.2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</row>
    <row r="2100" spans="1:19" x14ac:dyDescent="0.2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</row>
    <row r="2101" spans="1:19" x14ac:dyDescent="0.2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</row>
    <row r="2102" spans="1:19" x14ac:dyDescent="0.2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</row>
    <row r="2103" spans="1:19" x14ac:dyDescent="0.2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</row>
    <row r="2104" spans="1:19" x14ac:dyDescent="0.2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</row>
    <row r="2105" spans="1:19" x14ac:dyDescent="0.2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</row>
    <row r="2106" spans="1:19" x14ac:dyDescent="0.2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</row>
    <row r="2107" spans="1:19" x14ac:dyDescent="0.2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</row>
    <row r="2108" spans="1:19" x14ac:dyDescent="0.2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</row>
    <row r="2109" spans="1:19" x14ac:dyDescent="0.2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</row>
    <row r="2110" spans="1:19" x14ac:dyDescent="0.2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</row>
    <row r="2111" spans="1:19" x14ac:dyDescent="0.2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</row>
    <row r="2112" spans="1:19" x14ac:dyDescent="0.2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</row>
    <row r="2113" spans="1:19" x14ac:dyDescent="0.2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</row>
    <row r="2114" spans="1:19" x14ac:dyDescent="0.2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</row>
    <row r="2115" spans="1:19" x14ac:dyDescent="0.2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</row>
    <row r="2116" spans="1:19" x14ac:dyDescent="0.2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</row>
    <row r="2117" spans="1:19" x14ac:dyDescent="0.2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</row>
    <row r="2118" spans="1:19" x14ac:dyDescent="0.2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</row>
    <row r="2119" spans="1:19" x14ac:dyDescent="0.2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</row>
    <row r="2120" spans="1:19" x14ac:dyDescent="0.2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</row>
    <row r="2121" spans="1:19" x14ac:dyDescent="0.2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</row>
    <row r="2122" spans="1:19" x14ac:dyDescent="0.2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</row>
    <row r="2123" spans="1:19" x14ac:dyDescent="0.2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</row>
    <row r="2124" spans="1:19" x14ac:dyDescent="0.2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</row>
    <row r="2125" spans="1:19" x14ac:dyDescent="0.2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</row>
    <row r="2126" spans="1:19" x14ac:dyDescent="0.2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</row>
    <row r="2127" spans="1:19" x14ac:dyDescent="0.2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</row>
    <row r="2128" spans="1:19" x14ac:dyDescent="0.2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</row>
    <row r="2129" spans="1:19" x14ac:dyDescent="0.2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</row>
    <row r="2130" spans="1:19" x14ac:dyDescent="0.2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</row>
    <row r="2131" spans="1:19" x14ac:dyDescent="0.2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</row>
    <row r="2132" spans="1:19" x14ac:dyDescent="0.2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</row>
    <row r="2133" spans="1:19" x14ac:dyDescent="0.2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</row>
    <row r="2134" spans="1:19" x14ac:dyDescent="0.2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</row>
    <row r="2135" spans="1:19" x14ac:dyDescent="0.2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</row>
    <row r="2136" spans="1:19" x14ac:dyDescent="0.2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</row>
    <row r="2137" spans="1:19" x14ac:dyDescent="0.2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</row>
    <row r="2138" spans="1:19" x14ac:dyDescent="0.2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</row>
    <row r="2139" spans="1:19" x14ac:dyDescent="0.2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</row>
    <row r="2140" spans="1:19" x14ac:dyDescent="0.2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</row>
    <row r="2141" spans="1:19" x14ac:dyDescent="0.2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</row>
    <row r="2142" spans="1:19" x14ac:dyDescent="0.2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</row>
    <row r="2143" spans="1:19" x14ac:dyDescent="0.2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</row>
    <row r="2144" spans="1:19" x14ac:dyDescent="0.2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</row>
    <row r="2145" spans="1:19" x14ac:dyDescent="0.2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</row>
    <row r="2146" spans="1:19" x14ac:dyDescent="0.2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</row>
    <row r="2147" spans="1:19" x14ac:dyDescent="0.2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</row>
    <row r="2148" spans="1:19" x14ac:dyDescent="0.2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</row>
    <row r="2149" spans="1:19" x14ac:dyDescent="0.2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</row>
    <row r="2150" spans="1:19" x14ac:dyDescent="0.2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</row>
    <row r="2151" spans="1:19" x14ac:dyDescent="0.2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</row>
    <row r="2152" spans="1:19" x14ac:dyDescent="0.2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</row>
    <row r="2153" spans="1:19" x14ac:dyDescent="0.2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</row>
    <row r="2154" spans="1:19" x14ac:dyDescent="0.2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</row>
    <row r="2155" spans="1:19" x14ac:dyDescent="0.2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</row>
    <row r="2156" spans="1:19" x14ac:dyDescent="0.2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</row>
    <row r="2157" spans="1:19" x14ac:dyDescent="0.2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</row>
    <row r="2158" spans="1:19" x14ac:dyDescent="0.2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</row>
    <row r="2159" spans="1:19" x14ac:dyDescent="0.2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</row>
    <row r="2160" spans="1:19" x14ac:dyDescent="0.2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</row>
    <row r="2161" spans="1:19" x14ac:dyDescent="0.2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</row>
    <row r="2162" spans="1:19" x14ac:dyDescent="0.2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</row>
    <row r="2163" spans="1:19" x14ac:dyDescent="0.2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</row>
    <row r="2164" spans="1:19" x14ac:dyDescent="0.2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</row>
    <row r="2165" spans="1:19" x14ac:dyDescent="0.2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</row>
    <row r="2166" spans="1:19" x14ac:dyDescent="0.2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</row>
    <row r="2167" spans="1:19" x14ac:dyDescent="0.2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</row>
    <row r="2168" spans="1:19" x14ac:dyDescent="0.2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</row>
    <row r="2169" spans="1:19" x14ac:dyDescent="0.2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</row>
    <row r="2170" spans="1:19" x14ac:dyDescent="0.2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</row>
    <row r="2171" spans="1:19" x14ac:dyDescent="0.2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</row>
    <row r="2172" spans="1:19" x14ac:dyDescent="0.2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</row>
    <row r="2173" spans="1:19" x14ac:dyDescent="0.2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</row>
    <row r="2174" spans="1:19" x14ac:dyDescent="0.2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</row>
    <row r="2175" spans="1:19" x14ac:dyDescent="0.2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</row>
    <row r="2176" spans="1:19" x14ac:dyDescent="0.2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</row>
    <row r="2177" spans="1:19" x14ac:dyDescent="0.2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</row>
    <row r="2178" spans="1:19" x14ac:dyDescent="0.2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</row>
    <row r="2179" spans="1:19" x14ac:dyDescent="0.2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</row>
    <row r="2180" spans="1:19" x14ac:dyDescent="0.2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</row>
    <row r="2181" spans="1:19" x14ac:dyDescent="0.2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</row>
    <row r="2182" spans="1:19" x14ac:dyDescent="0.2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</row>
    <row r="2183" spans="1:19" x14ac:dyDescent="0.2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</row>
    <row r="2184" spans="1:19" x14ac:dyDescent="0.2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</row>
    <row r="2185" spans="1:19" x14ac:dyDescent="0.2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</row>
    <row r="2186" spans="1:19" x14ac:dyDescent="0.2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</row>
    <row r="2187" spans="1:19" x14ac:dyDescent="0.2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</row>
    <row r="2188" spans="1:19" x14ac:dyDescent="0.2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</row>
    <row r="2189" spans="1:19" x14ac:dyDescent="0.2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</row>
    <row r="2190" spans="1:19" x14ac:dyDescent="0.2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</row>
    <row r="2191" spans="1:19" x14ac:dyDescent="0.2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</row>
    <row r="2192" spans="1:19" x14ac:dyDescent="0.2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</row>
    <row r="2193" spans="1:19" x14ac:dyDescent="0.2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</row>
    <row r="2194" spans="1:19" x14ac:dyDescent="0.2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</row>
    <row r="2195" spans="1:19" x14ac:dyDescent="0.2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</row>
    <row r="2196" spans="1:19" x14ac:dyDescent="0.2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</row>
    <row r="2197" spans="1:19" x14ac:dyDescent="0.2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</row>
    <row r="2198" spans="1:19" x14ac:dyDescent="0.2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</row>
    <row r="2199" spans="1:19" x14ac:dyDescent="0.2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</row>
    <row r="2200" spans="1:19" x14ac:dyDescent="0.2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</row>
    <row r="2201" spans="1:19" x14ac:dyDescent="0.2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</row>
    <row r="2202" spans="1:19" x14ac:dyDescent="0.2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</row>
    <row r="2203" spans="1:19" x14ac:dyDescent="0.2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</row>
    <row r="2204" spans="1:19" x14ac:dyDescent="0.2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</row>
    <row r="2205" spans="1:19" x14ac:dyDescent="0.2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</row>
    <row r="2206" spans="1:19" x14ac:dyDescent="0.2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</row>
    <row r="2207" spans="1:19" x14ac:dyDescent="0.2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</row>
    <row r="2208" spans="1:19" x14ac:dyDescent="0.2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</row>
    <row r="2209" spans="1:19" x14ac:dyDescent="0.2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</row>
    <row r="2210" spans="1:19" x14ac:dyDescent="0.2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</row>
    <row r="2211" spans="1:19" x14ac:dyDescent="0.2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</row>
    <row r="2212" spans="1:19" x14ac:dyDescent="0.2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</row>
    <row r="2213" spans="1:19" x14ac:dyDescent="0.2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</row>
    <row r="2214" spans="1:19" x14ac:dyDescent="0.2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</row>
    <row r="2215" spans="1:19" x14ac:dyDescent="0.2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</row>
    <row r="2216" spans="1:19" x14ac:dyDescent="0.2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</row>
    <row r="2217" spans="1:19" x14ac:dyDescent="0.2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</row>
    <row r="2218" spans="1:19" x14ac:dyDescent="0.2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</row>
    <row r="2219" spans="1:19" x14ac:dyDescent="0.2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</row>
    <row r="2220" spans="1:19" x14ac:dyDescent="0.2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</row>
    <row r="2221" spans="1:19" x14ac:dyDescent="0.2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</row>
    <row r="2222" spans="1:19" x14ac:dyDescent="0.2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</row>
    <row r="2223" spans="1:19" x14ac:dyDescent="0.2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</row>
    <row r="2224" spans="1:19" x14ac:dyDescent="0.2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</row>
    <row r="2225" spans="1:19" x14ac:dyDescent="0.2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</row>
    <row r="2226" spans="1:19" x14ac:dyDescent="0.2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</row>
    <row r="2227" spans="1:19" x14ac:dyDescent="0.2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</row>
    <row r="2228" spans="1:19" x14ac:dyDescent="0.2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</row>
    <row r="2229" spans="1:19" x14ac:dyDescent="0.2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</row>
    <row r="2230" spans="1:19" x14ac:dyDescent="0.2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</row>
    <row r="2231" spans="1:19" x14ac:dyDescent="0.2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</row>
    <row r="2232" spans="1:19" x14ac:dyDescent="0.2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</row>
    <row r="2233" spans="1:19" x14ac:dyDescent="0.2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</row>
    <row r="2234" spans="1:19" x14ac:dyDescent="0.2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</row>
    <row r="2235" spans="1:19" x14ac:dyDescent="0.2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</row>
    <row r="2236" spans="1:19" x14ac:dyDescent="0.2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</row>
    <row r="2237" spans="1:19" x14ac:dyDescent="0.2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</row>
    <row r="2238" spans="1:19" x14ac:dyDescent="0.2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</row>
    <row r="2239" spans="1:19" x14ac:dyDescent="0.2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</row>
    <row r="2240" spans="1:19" x14ac:dyDescent="0.2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</row>
    <row r="2241" spans="1:19" x14ac:dyDescent="0.2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</row>
    <row r="2242" spans="1:19" x14ac:dyDescent="0.2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</row>
    <row r="2243" spans="1:19" x14ac:dyDescent="0.2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</row>
    <row r="2244" spans="1:19" x14ac:dyDescent="0.2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</row>
    <row r="2245" spans="1:19" x14ac:dyDescent="0.2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</row>
    <row r="2246" spans="1:19" x14ac:dyDescent="0.2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</row>
    <row r="2247" spans="1:19" x14ac:dyDescent="0.2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</row>
    <row r="2248" spans="1:19" x14ac:dyDescent="0.2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</row>
    <row r="2249" spans="1:19" x14ac:dyDescent="0.2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</row>
    <row r="2250" spans="1:19" x14ac:dyDescent="0.2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</row>
    <row r="2251" spans="1:19" x14ac:dyDescent="0.2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</row>
    <row r="2252" spans="1:19" x14ac:dyDescent="0.2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</row>
    <row r="2253" spans="1:19" x14ac:dyDescent="0.2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</row>
    <row r="2254" spans="1:19" x14ac:dyDescent="0.2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</row>
    <row r="2255" spans="1:19" x14ac:dyDescent="0.2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</row>
    <row r="2256" spans="1:19" x14ac:dyDescent="0.2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</row>
    <row r="2257" spans="1:19" x14ac:dyDescent="0.2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</row>
    <row r="2258" spans="1:19" x14ac:dyDescent="0.2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</row>
    <row r="2259" spans="1:19" x14ac:dyDescent="0.2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</row>
    <row r="2260" spans="1:19" x14ac:dyDescent="0.2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</row>
    <row r="2261" spans="1:19" x14ac:dyDescent="0.2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</row>
    <row r="2262" spans="1:19" x14ac:dyDescent="0.2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</row>
    <row r="2263" spans="1:19" x14ac:dyDescent="0.2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</row>
    <row r="2264" spans="1:19" x14ac:dyDescent="0.2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</row>
    <row r="2265" spans="1:19" x14ac:dyDescent="0.2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</row>
    <row r="2266" spans="1:19" x14ac:dyDescent="0.2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</row>
    <row r="2267" spans="1:19" x14ac:dyDescent="0.2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</row>
    <row r="2268" spans="1:19" x14ac:dyDescent="0.2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</row>
    <row r="2269" spans="1:19" x14ac:dyDescent="0.2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</row>
    <row r="2270" spans="1:19" x14ac:dyDescent="0.2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</row>
    <row r="2271" spans="1:19" x14ac:dyDescent="0.2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</row>
    <row r="2272" spans="1:19" x14ac:dyDescent="0.2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</row>
    <row r="2273" spans="1:19" x14ac:dyDescent="0.2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</row>
    <row r="2274" spans="1:19" x14ac:dyDescent="0.2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</row>
    <row r="2275" spans="1:19" x14ac:dyDescent="0.2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</row>
    <row r="2276" spans="1:19" x14ac:dyDescent="0.2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</row>
    <row r="2277" spans="1:19" x14ac:dyDescent="0.2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</row>
    <row r="2278" spans="1:19" x14ac:dyDescent="0.2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</row>
    <row r="2279" spans="1:19" x14ac:dyDescent="0.2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</row>
    <row r="2280" spans="1:19" x14ac:dyDescent="0.2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</row>
    <row r="2281" spans="1:19" x14ac:dyDescent="0.2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</row>
    <row r="2282" spans="1:19" x14ac:dyDescent="0.2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</row>
    <row r="2283" spans="1:19" x14ac:dyDescent="0.2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</row>
    <row r="2284" spans="1:19" x14ac:dyDescent="0.2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</row>
    <row r="2285" spans="1:19" x14ac:dyDescent="0.2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</row>
    <row r="2286" spans="1:19" x14ac:dyDescent="0.2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</row>
    <row r="2287" spans="1:19" x14ac:dyDescent="0.2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</row>
    <row r="2288" spans="1:19" x14ac:dyDescent="0.2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</row>
    <row r="2289" spans="1:19" x14ac:dyDescent="0.2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</row>
    <row r="2290" spans="1:19" x14ac:dyDescent="0.2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</row>
    <row r="2291" spans="1:19" x14ac:dyDescent="0.2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</row>
    <row r="2292" spans="1:19" x14ac:dyDescent="0.2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</row>
    <row r="2293" spans="1:19" x14ac:dyDescent="0.2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</row>
    <row r="2294" spans="1:19" x14ac:dyDescent="0.2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</row>
    <row r="2295" spans="1:19" x14ac:dyDescent="0.2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</row>
    <row r="2296" spans="1:19" x14ac:dyDescent="0.2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</row>
    <row r="2297" spans="1:19" x14ac:dyDescent="0.2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</row>
    <row r="2298" spans="1:19" x14ac:dyDescent="0.2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</row>
    <row r="2299" spans="1:19" x14ac:dyDescent="0.2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</row>
    <row r="2300" spans="1:19" x14ac:dyDescent="0.2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</row>
    <row r="2301" spans="1:19" x14ac:dyDescent="0.2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</row>
    <row r="2302" spans="1:19" x14ac:dyDescent="0.2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</row>
    <row r="2303" spans="1:19" x14ac:dyDescent="0.2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</row>
    <row r="2304" spans="1:19" x14ac:dyDescent="0.2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</row>
    <row r="2305" spans="1:19" x14ac:dyDescent="0.2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</row>
    <row r="2306" spans="1:19" x14ac:dyDescent="0.2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</row>
    <row r="2307" spans="1:19" x14ac:dyDescent="0.2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</row>
    <row r="2308" spans="1:19" x14ac:dyDescent="0.2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</row>
    <row r="2309" spans="1:19" x14ac:dyDescent="0.2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</row>
    <row r="2310" spans="1:19" x14ac:dyDescent="0.2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</row>
    <row r="2311" spans="1:19" x14ac:dyDescent="0.2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</row>
    <row r="2312" spans="1:19" x14ac:dyDescent="0.2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</row>
    <row r="2313" spans="1:19" x14ac:dyDescent="0.2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</row>
    <row r="2314" spans="1:19" x14ac:dyDescent="0.2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</row>
    <row r="2315" spans="1:19" x14ac:dyDescent="0.2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</row>
    <row r="2316" spans="1:19" x14ac:dyDescent="0.2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</row>
    <row r="2317" spans="1:19" x14ac:dyDescent="0.2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</row>
    <row r="2318" spans="1:19" x14ac:dyDescent="0.2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</row>
    <row r="2319" spans="1:19" x14ac:dyDescent="0.2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</row>
    <row r="2320" spans="1:19" x14ac:dyDescent="0.2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</row>
    <row r="2321" spans="1:19" x14ac:dyDescent="0.2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</row>
    <row r="2322" spans="1:19" x14ac:dyDescent="0.2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</row>
    <row r="2323" spans="1:19" x14ac:dyDescent="0.2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</row>
    <row r="2324" spans="1:19" x14ac:dyDescent="0.2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</row>
    <row r="2325" spans="1:19" x14ac:dyDescent="0.2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</row>
    <row r="2326" spans="1:19" x14ac:dyDescent="0.2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</row>
    <row r="2327" spans="1:19" x14ac:dyDescent="0.2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</row>
    <row r="2328" spans="1:19" x14ac:dyDescent="0.2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</row>
    <row r="2329" spans="1:19" x14ac:dyDescent="0.2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</row>
    <row r="2330" spans="1:19" x14ac:dyDescent="0.2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</row>
    <row r="2331" spans="1:19" x14ac:dyDescent="0.2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</row>
    <row r="2332" spans="1:19" x14ac:dyDescent="0.2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</row>
    <row r="2333" spans="1:19" x14ac:dyDescent="0.2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</row>
    <row r="2334" spans="1:19" x14ac:dyDescent="0.2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</row>
    <row r="2335" spans="1:19" x14ac:dyDescent="0.2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</row>
    <row r="2336" spans="1:19" x14ac:dyDescent="0.2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</row>
    <row r="2337" spans="1:19" x14ac:dyDescent="0.2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</row>
    <row r="2338" spans="1:19" x14ac:dyDescent="0.2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</row>
    <row r="2339" spans="1:19" x14ac:dyDescent="0.2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</row>
    <row r="2340" spans="1:19" x14ac:dyDescent="0.2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</row>
    <row r="2341" spans="1:19" x14ac:dyDescent="0.2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</row>
    <row r="2342" spans="1:19" x14ac:dyDescent="0.2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</row>
    <row r="2343" spans="1:19" x14ac:dyDescent="0.2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</row>
    <row r="2344" spans="1:19" x14ac:dyDescent="0.2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</row>
    <row r="2345" spans="1:19" x14ac:dyDescent="0.2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</row>
    <row r="2346" spans="1:19" x14ac:dyDescent="0.2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</row>
    <row r="2347" spans="1:19" x14ac:dyDescent="0.2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</row>
    <row r="2348" spans="1:19" x14ac:dyDescent="0.2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</row>
    <row r="2349" spans="1:19" x14ac:dyDescent="0.2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</row>
    <row r="2350" spans="1:19" x14ac:dyDescent="0.2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</row>
    <row r="2351" spans="1:19" x14ac:dyDescent="0.2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</row>
    <row r="2352" spans="1:19" x14ac:dyDescent="0.2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</row>
    <row r="2353" spans="1:19" x14ac:dyDescent="0.2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</row>
    <row r="2354" spans="1:19" x14ac:dyDescent="0.2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</row>
    <row r="2355" spans="1:19" x14ac:dyDescent="0.2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</row>
    <row r="2356" spans="1:19" x14ac:dyDescent="0.2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</row>
    <row r="2357" spans="1:19" x14ac:dyDescent="0.2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</row>
    <row r="2358" spans="1:19" x14ac:dyDescent="0.2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</row>
    <row r="2359" spans="1:19" x14ac:dyDescent="0.2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</row>
    <row r="2360" spans="1:19" x14ac:dyDescent="0.2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</row>
    <row r="2361" spans="1:19" x14ac:dyDescent="0.2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</row>
    <row r="2362" spans="1:19" x14ac:dyDescent="0.2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</row>
    <row r="2363" spans="1:19" x14ac:dyDescent="0.2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</row>
    <row r="2364" spans="1:19" x14ac:dyDescent="0.2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</row>
    <row r="2365" spans="1:19" x14ac:dyDescent="0.2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</row>
    <row r="2366" spans="1:19" x14ac:dyDescent="0.2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</row>
    <row r="2367" spans="1:19" x14ac:dyDescent="0.2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</row>
    <row r="2368" spans="1:19" x14ac:dyDescent="0.2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</row>
    <row r="2369" spans="1:19" x14ac:dyDescent="0.2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</row>
    <row r="2370" spans="1:19" x14ac:dyDescent="0.2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</row>
    <row r="2371" spans="1:19" x14ac:dyDescent="0.2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</row>
    <row r="2372" spans="1:19" x14ac:dyDescent="0.2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</row>
    <row r="2373" spans="1:19" x14ac:dyDescent="0.2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</row>
    <row r="2374" spans="1:19" x14ac:dyDescent="0.2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</row>
    <row r="2375" spans="1:19" x14ac:dyDescent="0.2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</row>
    <row r="2376" spans="1:19" x14ac:dyDescent="0.2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</row>
    <row r="2377" spans="1:19" x14ac:dyDescent="0.2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</row>
    <row r="2378" spans="1:19" x14ac:dyDescent="0.2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</row>
    <row r="2379" spans="1:19" x14ac:dyDescent="0.2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</row>
    <row r="2380" spans="1:19" x14ac:dyDescent="0.2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</row>
    <row r="2381" spans="1:19" x14ac:dyDescent="0.2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</row>
    <row r="2382" spans="1:19" x14ac:dyDescent="0.2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</row>
    <row r="2383" spans="1:19" x14ac:dyDescent="0.2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</row>
    <row r="2384" spans="1:19" x14ac:dyDescent="0.2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</row>
    <row r="2385" spans="1:19" x14ac:dyDescent="0.2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</row>
    <row r="2386" spans="1:19" x14ac:dyDescent="0.2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</row>
    <row r="2387" spans="1:19" x14ac:dyDescent="0.2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</row>
    <row r="2388" spans="1:19" x14ac:dyDescent="0.2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</row>
    <row r="2389" spans="1:19" x14ac:dyDescent="0.2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</row>
    <row r="2390" spans="1:19" x14ac:dyDescent="0.2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</row>
    <row r="2391" spans="1:19" x14ac:dyDescent="0.2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</row>
    <row r="2392" spans="1:19" x14ac:dyDescent="0.2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</row>
    <row r="2393" spans="1:19" x14ac:dyDescent="0.2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</row>
    <row r="2394" spans="1:19" x14ac:dyDescent="0.2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</row>
    <row r="2395" spans="1:19" x14ac:dyDescent="0.2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</row>
    <row r="2396" spans="1:19" x14ac:dyDescent="0.2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</row>
    <row r="2397" spans="1:19" x14ac:dyDescent="0.2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</row>
    <row r="2398" spans="1:19" x14ac:dyDescent="0.2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</row>
    <row r="2399" spans="1:19" x14ac:dyDescent="0.2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</row>
    <row r="2400" spans="1:19" x14ac:dyDescent="0.2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</row>
    <row r="2401" spans="1:19" x14ac:dyDescent="0.2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</row>
    <row r="2402" spans="1:19" x14ac:dyDescent="0.2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</row>
    <row r="2403" spans="1:19" x14ac:dyDescent="0.2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</row>
    <row r="2404" spans="1:19" x14ac:dyDescent="0.2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</row>
    <row r="2405" spans="1:19" x14ac:dyDescent="0.2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</row>
    <row r="2406" spans="1:19" x14ac:dyDescent="0.2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</row>
    <row r="2407" spans="1:19" x14ac:dyDescent="0.2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</row>
    <row r="2408" spans="1:19" x14ac:dyDescent="0.2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</row>
    <row r="2409" spans="1:19" x14ac:dyDescent="0.2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</row>
    <row r="2410" spans="1:19" x14ac:dyDescent="0.2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</row>
    <row r="2411" spans="1:19" x14ac:dyDescent="0.2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</row>
    <row r="2412" spans="1:19" x14ac:dyDescent="0.2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</row>
    <row r="2413" spans="1:19" x14ac:dyDescent="0.2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</row>
    <row r="2414" spans="1:19" x14ac:dyDescent="0.2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</row>
    <row r="2415" spans="1:19" x14ac:dyDescent="0.2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</row>
    <row r="2416" spans="1:19" x14ac:dyDescent="0.2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</row>
    <row r="2417" spans="1:19" x14ac:dyDescent="0.2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</row>
    <row r="2418" spans="1:19" x14ac:dyDescent="0.2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</row>
    <row r="2419" spans="1:19" x14ac:dyDescent="0.2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</row>
    <row r="2420" spans="1:19" x14ac:dyDescent="0.2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</row>
    <row r="2421" spans="1:19" x14ac:dyDescent="0.2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</row>
    <row r="2422" spans="1:19" x14ac:dyDescent="0.2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</row>
    <row r="2423" spans="1:19" x14ac:dyDescent="0.2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</row>
    <row r="2424" spans="1:19" x14ac:dyDescent="0.2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</row>
    <row r="2425" spans="1:19" x14ac:dyDescent="0.2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</row>
    <row r="2426" spans="1:19" x14ac:dyDescent="0.2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</row>
    <row r="2427" spans="1:19" x14ac:dyDescent="0.2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</row>
    <row r="2428" spans="1:19" x14ac:dyDescent="0.2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</row>
    <row r="2429" spans="1:19" x14ac:dyDescent="0.2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</row>
    <row r="2430" spans="1:19" x14ac:dyDescent="0.2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</row>
    <row r="2431" spans="1:19" x14ac:dyDescent="0.2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</row>
    <row r="2432" spans="1:19" x14ac:dyDescent="0.2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</row>
    <row r="2433" spans="1:19" x14ac:dyDescent="0.2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</row>
    <row r="2434" spans="1:19" x14ac:dyDescent="0.2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</row>
    <row r="2435" spans="1:19" x14ac:dyDescent="0.2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</row>
    <row r="2436" spans="1:19" x14ac:dyDescent="0.2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</row>
    <row r="2437" spans="1:19" x14ac:dyDescent="0.2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</row>
    <row r="2438" spans="1:19" x14ac:dyDescent="0.2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</row>
    <row r="2439" spans="1:19" x14ac:dyDescent="0.2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</row>
    <row r="2440" spans="1:19" x14ac:dyDescent="0.2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</row>
    <row r="2441" spans="1:19" x14ac:dyDescent="0.2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</row>
    <row r="2442" spans="1:19" x14ac:dyDescent="0.2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</row>
    <row r="2443" spans="1:19" x14ac:dyDescent="0.2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</row>
    <row r="2444" spans="1:19" x14ac:dyDescent="0.2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</row>
    <row r="2445" spans="1:19" x14ac:dyDescent="0.2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</row>
    <row r="2446" spans="1:19" x14ac:dyDescent="0.2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</row>
    <row r="2447" spans="1:19" x14ac:dyDescent="0.2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</row>
    <row r="2448" spans="1:19" x14ac:dyDescent="0.2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</row>
    <row r="2449" spans="1:19" x14ac:dyDescent="0.2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</row>
    <row r="2450" spans="1:19" x14ac:dyDescent="0.2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</row>
    <row r="2451" spans="1:19" x14ac:dyDescent="0.2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</row>
    <row r="2452" spans="1:19" x14ac:dyDescent="0.2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</row>
    <row r="2453" spans="1:19" x14ac:dyDescent="0.2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</row>
    <row r="2454" spans="1:19" x14ac:dyDescent="0.2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</row>
    <row r="2455" spans="1:19" x14ac:dyDescent="0.2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</row>
    <row r="2456" spans="1:19" x14ac:dyDescent="0.2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</row>
    <row r="2457" spans="1:19" x14ac:dyDescent="0.2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</row>
    <row r="2458" spans="1:19" x14ac:dyDescent="0.2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</row>
    <row r="2459" spans="1:19" x14ac:dyDescent="0.2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</row>
    <row r="2460" spans="1:19" x14ac:dyDescent="0.2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</row>
    <row r="2461" spans="1:19" x14ac:dyDescent="0.2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</row>
    <row r="2462" spans="1:19" x14ac:dyDescent="0.2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</row>
    <row r="2463" spans="1:19" x14ac:dyDescent="0.2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</row>
    <row r="2464" spans="1:19" x14ac:dyDescent="0.2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</row>
    <row r="2465" spans="1:19" x14ac:dyDescent="0.2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</row>
    <row r="2466" spans="1:19" x14ac:dyDescent="0.2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</row>
    <row r="2467" spans="1:19" x14ac:dyDescent="0.2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</row>
    <row r="2468" spans="1:19" x14ac:dyDescent="0.2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</row>
    <row r="2469" spans="1:19" x14ac:dyDescent="0.2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</row>
    <row r="2470" spans="1:19" x14ac:dyDescent="0.2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</row>
    <row r="2471" spans="1:19" x14ac:dyDescent="0.2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</row>
    <row r="2472" spans="1:19" x14ac:dyDescent="0.2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</row>
    <row r="2473" spans="1:19" x14ac:dyDescent="0.2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</row>
    <row r="2474" spans="1:19" x14ac:dyDescent="0.2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</row>
    <row r="2475" spans="1:19" x14ac:dyDescent="0.2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</row>
    <row r="2476" spans="1:19" x14ac:dyDescent="0.2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</row>
    <row r="2477" spans="1:19" x14ac:dyDescent="0.2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</row>
    <row r="2478" spans="1:19" x14ac:dyDescent="0.2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</row>
    <row r="2479" spans="1:19" x14ac:dyDescent="0.2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</row>
    <row r="2480" spans="1:19" x14ac:dyDescent="0.2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</row>
    <row r="2481" spans="1:19" x14ac:dyDescent="0.2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</row>
    <row r="2482" spans="1:19" x14ac:dyDescent="0.2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</row>
    <row r="2483" spans="1:19" x14ac:dyDescent="0.2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</row>
    <row r="2484" spans="1:19" x14ac:dyDescent="0.2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</row>
    <row r="2485" spans="1:19" x14ac:dyDescent="0.2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</row>
    <row r="2486" spans="1:19" x14ac:dyDescent="0.2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</row>
    <row r="2487" spans="1:19" x14ac:dyDescent="0.2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</row>
    <row r="2488" spans="1:19" x14ac:dyDescent="0.2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</row>
    <row r="2489" spans="1:19" x14ac:dyDescent="0.2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</row>
    <row r="2490" spans="1:19" x14ac:dyDescent="0.2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</row>
    <row r="2491" spans="1:19" x14ac:dyDescent="0.2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</row>
    <row r="2492" spans="1:19" x14ac:dyDescent="0.2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</row>
    <row r="2493" spans="1:19" x14ac:dyDescent="0.2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</row>
    <row r="2494" spans="1:19" x14ac:dyDescent="0.2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</row>
    <row r="2495" spans="1:19" x14ac:dyDescent="0.2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</row>
    <row r="2496" spans="1:19" x14ac:dyDescent="0.2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</row>
    <row r="2497" spans="1:19" x14ac:dyDescent="0.2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</row>
    <row r="2498" spans="1:19" x14ac:dyDescent="0.2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</row>
    <row r="2499" spans="1:19" x14ac:dyDescent="0.2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</row>
    <row r="2500" spans="1:19" x14ac:dyDescent="0.2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</row>
    <row r="2501" spans="1:19" x14ac:dyDescent="0.2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</row>
    <row r="2502" spans="1:19" x14ac:dyDescent="0.2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</row>
    <row r="2503" spans="1:19" x14ac:dyDescent="0.2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</row>
    <row r="2504" spans="1:19" x14ac:dyDescent="0.2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</row>
    <row r="2505" spans="1:19" x14ac:dyDescent="0.2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</row>
    <row r="2506" spans="1:19" x14ac:dyDescent="0.2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</row>
    <row r="2507" spans="1:19" x14ac:dyDescent="0.2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</row>
    <row r="2508" spans="1:19" x14ac:dyDescent="0.2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</row>
    <row r="2509" spans="1:19" x14ac:dyDescent="0.2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</row>
    <row r="2510" spans="1:19" x14ac:dyDescent="0.2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</row>
    <row r="2511" spans="1:19" x14ac:dyDescent="0.2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</row>
    <row r="2512" spans="1:19" x14ac:dyDescent="0.2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</row>
    <row r="2513" spans="1:19" x14ac:dyDescent="0.2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</row>
    <row r="2514" spans="1:19" x14ac:dyDescent="0.2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</row>
    <row r="2515" spans="1:19" x14ac:dyDescent="0.2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</row>
    <row r="2516" spans="1:19" x14ac:dyDescent="0.2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</row>
    <row r="2517" spans="1:19" x14ac:dyDescent="0.2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</row>
    <row r="2518" spans="1:19" x14ac:dyDescent="0.2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</row>
    <row r="2519" spans="1:19" x14ac:dyDescent="0.2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</row>
    <row r="2520" spans="1:19" x14ac:dyDescent="0.2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</row>
    <row r="2521" spans="1:19" x14ac:dyDescent="0.2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</row>
    <row r="2522" spans="1:19" x14ac:dyDescent="0.2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</row>
    <row r="2523" spans="1:19" x14ac:dyDescent="0.2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</row>
    <row r="2524" spans="1:19" x14ac:dyDescent="0.2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</row>
    <row r="2525" spans="1:19" x14ac:dyDescent="0.2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</row>
    <row r="2526" spans="1:19" x14ac:dyDescent="0.2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</row>
    <row r="2527" spans="1:19" x14ac:dyDescent="0.2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</row>
    <row r="2528" spans="1:19" x14ac:dyDescent="0.2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</row>
    <row r="2529" spans="1:19" x14ac:dyDescent="0.2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</row>
    <row r="2530" spans="1:19" x14ac:dyDescent="0.2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</row>
    <row r="2531" spans="1:19" x14ac:dyDescent="0.2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</row>
    <row r="2532" spans="1:19" x14ac:dyDescent="0.2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</row>
    <row r="2533" spans="1:19" x14ac:dyDescent="0.2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</row>
    <row r="2534" spans="1:19" x14ac:dyDescent="0.2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</row>
    <row r="2535" spans="1:19" x14ac:dyDescent="0.2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</row>
    <row r="2536" spans="1:19" x14ac:dyDescent="0.2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</row>
    <row r="2537" spans="1:19" x14ac:dyDescent="0.2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</row>
    <row r="2538" spans="1:19" x14ac:dyDescent="0.2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</row>
    <row r="2539" spans="1:19" x14ac:dyDescent="0.2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</row>
    <row r="2540" spans="1:19" x14ac:dyDescent="0.2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</row>
    <row r="2541" spans="1:19" x14ac:dyDescent="0.2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</row>
    <row r="2542" spans="1:19" x14ac:dyDescent="0.2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</row>
    <row r="2543" spans="1:19" x14ac:dyDescent="0.2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</row>
    <row r="2544" spans="1:19" x14ac:dyDescent="0.2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</row>
    <row r="2545" spans="1:19" x14ac:dyDescent="0.2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</row>
    <row r="2546" spans="1:19" x14ac:dyDescent="0.2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</row>
    <row r="2547" spans="1:19" x14ac:dyDescent="0.2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</row>
    <row r="2548" spans="1:19" x14ac:dyDescent="0.2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</row>
    <row r="2549" spans="1:19" x14ac:dyDescent="0.2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</row>
    <row r="2550" spans="1:19" x14ac:dyDescent="0.2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</row>
    <row r="2551" spans="1:19" x14ac:dyDescent="0.2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</row>
    <row r="2552" spans="1:19" x14ac:dyDescent="0.2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</row>
    <row r="2553" spans="1:19" x14ac:dyDescent="0.2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</row>
    <row r="2554" spans="1:19" x14ac:dyDescent="0.2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</row>
    <row r="2555" spans="1:19" x14ac:dyDescent="0.2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</row>
    <row r="2556" spans="1:19" x14ac:dyDescent="0.2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</row>
    <row r="2557" spans="1:19" x14ac:dyDescent="0.2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</row>
    <row r="2558" spans="1:19" x14ac:dyDescent="0.2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</row>
    <row r="2559" spans="1:19" x14ac:dyDescent="0.2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</row>
    <row r="2560" spans="1:19" x14ac:dyDescent="0.2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</row>
    <row r="2561" spans="1:19" x14ac:dyDescent="0.2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</row>
    <row r="2562" spans="1:19" x14ac:dyDescent="0.2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</row>
    <row r="2563" spans="1:19" x14ac:dyDescent="0.2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</row>
    <row r="2564" spans="1:19" x14ac:dyDescent="0.2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</row>
    <row r="2565" spans="1:19" x14ac:dyDescent="0.2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</row>
    <row r="2566" spans="1:19" x14ac:dyDescent="0.2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</row>
    <row r="2567" spans="1:19" x14ac:dyDescent="0.2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</row>
    <row r="2568" spans="1:19" x14ac:dyDescent="0.2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</row>
    <row r="2569" spans="1:19" x14ac:dyDescent="0.2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</row>
    <row r="2570" spans="1:19" x14ac:dyDescent="0.2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</row>
    <row r="2571" spans="1:19" x14ac:dyDescent="0.2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</row>
    <row r="2572" spans="1:19" x14ac:dyDescent="0.2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</row>
    <row r="2573" spans="1:19" x14ac:dyDescent="0.2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</row>
    <row r="2574" spans="1:19" x14ac:dyDescent="0.2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</row>
    <row r="2575" spans="1:19" x14ac:dyDescent="0.2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</row>
    <row r="2576" spans="1:19" x14ac:dyDescent="0.2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</row>
    <row r="2577" spans="1:19" x14ac:dyDescent="0.2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</row>
    <row r="2578" spans="1:19" x14ac:dyDescent="0.2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</row>
    <row r="2579" spans="1:19" x14ac:dyDescent="0.2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</row>
    <row r="2580" spans="1:19" x14ac:dyDescent="0.2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</row>
    <row r="2581" spans="1:19" x14ac:dyDescent="0.2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</row>
    <row r="2582" spans="1:19" x14ac:dyDescent="0.2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</row>
    <row r="2583" spans="1:19" x14ac:dyDescent="0.2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</row>
    <row r="2584" spans="1:19" x14ac:dyDescent="0.2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</row>
    <row r="2585" spans="1:19" x14ac:dyDescent="0.2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</row>
    <row r="2586" spans="1:19" x14ac:dyDescent="0.2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</row>
    <row r="2587" spans="1:19" x14ac:dyDescent="0.2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</row>
    <row r="2588" spans="1:19" x14ac:dyDescent="0.2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</row>
    <row r="2589" spans="1:19" x14ac:dyDescent="0.2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</row>
    <row r="2590" spans="1:19" x14ac:dyDescent="0.2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</row>
    <row r="2591" spans="1:19" x14ac:dyDescent="0.2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</row>
    <row r="2592" spans="1:19" x14ac:dyDescent="0.2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</row>
    <row r="2593" spans="1:19" x14ac:dyDescent="0.2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</row>
    <row r="2594" spans="1:19" x14ac:dyDescent="0.2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</row>
    <row r="2595" spans="1:19" x14ac:dyDescent="0.2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</row>
    <row r="2596" spans="1:19" x14ac:dyDescent="0.2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</row>
    <row r="2597" spans="1:19" x14ac:dyDescent="0.2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</row>
    <row r="2598" spans="1:19" x14ac:dyDescent="0.2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</row>
    <row r="2599" spans="1:19" x14ac:dyDescent="0.2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</row>
    <row r="2600" spans="1:19" x14ac:dyDescent="0.2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</row>
    <row r="2601" spans="1:19" x14ac:dyDescent="0.2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</row>
    <row r="2602" spans="1:19" x14ac:dyDescent="0.2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</row>
    <row r="2603" spans="1:19" x14ac:dyDescent="0.2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</row>
    <row r="2604" spans="1:19" x14ac:dyDescent="0.2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</row>
    <row r="2605" spans="1:19" x14ac:dyDescent="0.2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</row>
    <row r="2606" spans="1:19" x14ac:dyDescent="0.2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</row>
    <row r="2607" spans="1:19" x14ac:dyDescent="0.2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</row>
    <row r="2608" spans="1:19" x14ac:dyDescent="0.2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</row>
    <row r="2609" spans="1:19" x14ac:dyDescent="0.2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</row>
    <row r="2610" spans="1:19" x14ac:dyDescent="0.2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</row>
    <row r="2611" spans="1:19" x14ac:dyDescent="0.2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</row>
    <row r="2612" spans="1:19" x14ac:dyDescent="0.2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</row>
    <row r="2613" spans="1:19" x14ac:dyDescent="0.2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</row>
    <row r="2614" spans="1:19" x14ac:dyDescent="0.2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</row>
    <row r="2615" spans="1:19" x14ac:dyDescent="0.2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</row>
    <row r="2616" spans="1:19" x14ac:dyDescent="0.2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</row>
    <row r="2617" spans="1:19" x14ac:dyDescent="0.2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</row>
    <row r="2618" spans="1:19" x14ac:dyDescent="0.2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</row>
    <row r="2619" spans="1:19" x14ac:dyDescent="0.2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</row>
    <row r="2620" spans="1:19" x14ac:dyDescent="0.2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</row>
    <row r="2621" spans="1:19" x14ac:dyDescent="0.2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</row>
    <row r="2622" spans="1:19" x14ac:dyDescent="0.2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</row>
    <row r="2623" spans="1:19" x14ac:dyDescent="0.2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</row>
    <row r="2624" spans="1:19" x14ac:dyDescent="0.2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</row>
    <row r="2625" spans="1:19" x14ac:dyDescent="0.2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</row>
    <row r="2626" spans="1:19" x14ac:dyDescent="0.2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</row>
    <row r="2627" spans="1:19" x14ac:dyDescent="0.2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</row>
    <row r="2628" spans="1:19" x14ac:dyDescent="0.2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</row>
    <row r="2629" spans="1:19" x14ac:dyDescent="0.2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</row>
    <row r="2630" spans="1:19" x14ac:dyDescent="0.2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</row>
    <row r="2631" spans="1:19" x14ac:dyDescent="0.2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</row>
    <row r="2632" spans="1:19" x14ac:dyDescent="0.2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</row>
    <row r="2633" spans="1:19" x14ac:dyDescent="0.2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</row>
    <row r="2634" spans="1:19" x14ac:dyDescent="0.2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</row>
    <row r="2635" spans="1:19" x14ac:dyDescent="0.2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</row>
    <row r="2636" spans="1:19" x14ac:dyDescent="0.2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</row>
    <row r="2637" spans="1:19" x14ac:dyDescent="0.2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</row>
    <row r="2638" spans="1:19" x14ac:dyDescent="0.2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</row>
    <row r="2639" spans="1:19" x14ac:dyDescent="0.2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</row>
    <row r="2640" spans="1:19" x14ac:dyDescent="0.2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</row>
    <row r="2641" spans="1:19" x14ac:dyDescent="0.2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</row>
    <row r="2642" spans="1:19" x14ac:dyDescent="0.2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</row>
    <row r="2643" spans="1:19" x14ac:dyDescent="0.2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</row>
    <row r="2644" spans="1:19" x14ac:dyDescent="0.2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</row>
    <row r="2645" spans="1:19" x14ac:dyDescent="0.2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</row>
    <row r="2646" spans="1:19" x14ac:dyDescent="0.2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</row>
    <row r="2647" spans="1:19" x14ac:dyDescent="0.2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</row>
    <row r="2648" spans="1:19" x14ac:dyDescent="0.2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</row>
    <row r="2649" spans="1:19" x14ac:dyDescent="0.2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</row>
    <row r="2650" spans="1:19" x14ac:dyDescent="0.2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</row>
    <row r="2651" spans="1:19" x14ac:dyDescent="0.2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</row>
    <row r="2652" spans="1:19" x14ac:dyDescent="0.2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</row>
    <row r="2653" spans="1:19" x14ac:dyDescent="0.2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</row>
    <row r="2654" spans="1:19" x14ac:dyDescent="0.2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</row>
    <row r="2655" spans="1:19" x14ac:dyDescent="0.2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</row>
    <row r="2656" spans="1:19" x14ac:dyDescent="0.2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</row>
    <row r="2657" spans="1:19" x14ac:dyDescent="0.2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</row>
    <row r="2658" spans="1:19" x14ac:dyDescent="0.2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</row>
    <row r="2659" spans="1:19" x14ac:dyDescent="0.2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</row>
    <row r="2660" spans="1:19" x14ac:dyDescent="0.2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</row>
    <row r="2661" spans="1:19" x14ac:dyDescent="0.2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</row>
    <row r="2662" spans="1:19" x14ac:dyDescent="0.2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</row>
    <row r="2663" spans="1:19" x14ac:dyDescent="0.2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</row>
    <row r="2664" spans="1:19" x14ac:dyDescent="0.2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</row>
    <row r="2665" spans="1:19" x14ac:dyDescent="0.2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</row>
    <row r="2666" spans="1:19" x14ac:dyDescent="0.2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</row>
    <row r="2667" spans="1:19" x14ac:dyDescent="0.2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</row>
    <row r="2668" spans="1:19" x14ac:dyDescent="0.2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</row>
    <row r="2669" spans="1:19" x14ac:dyDescent="0.2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</row>
    <row r="2670" spans="1:19" x14ac:dyDescent="0.2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</row>
    <row r="2671" spans="1:19" x14ac:dyDescent="0.2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</row>
    <row r="2672" spans="1:19" x14ac:dyDescent="0.2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</row>
    <row r="2673" spans="1:19" x14ac:dyDescent="0.2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</row>
    <row r="2674" spans="1:19" x14ac:dyDescent="0.2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</row>
    <row r="2675" spans="1:19" x14ac:dyDescent="0.2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</row>
    <row r="2676" spans="1:19" x14ac:dyDescent="0.2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</row>
    <row r="2677" spans="1:19" x14ac:dyDescent="0.2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</row>
    <row r="2678" spans="1:19" x14ac:dyDescent="0.2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</row>
    <row r="2679" spans="1:19" x14ac:dyDescent="0.2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</row>
    <row r="2680" spans="1:19" x14ac:dyDescent="0.2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</row>
    <row r="2681" spans="1:19" x14ac:dyDescent="0.2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</row>
    <row r="2682" spans="1:19" x14ac:dyDescent="0.2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</row>
    <row r="2683" spans="1:19" x14ac:dyDescent="0.2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</row>
    <row r="2684" spans="1:19" x14ac:dyDescent="0.2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</row>
    <row r="2685" spans="1:19" x14ac:dyDescent="0.2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</row>
    <row r="2686" spans="1:19" x14ac:dyDescent="0.2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</row>
    <row r="2687" spans="1:19" x14ac:dyDescent="0.2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</row>
    <row r="2688" spans="1:19" x14ac:dyDescent="0.2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</row>
    <row r="2689" spans="1:19" x14ac:dyDescent="0.2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</row>
    <row r="2690" spans="1:19" x14ac:dyDescent="0.2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</row>
    <row r="2691" spans="1:19" x14ac:dyDescent="0.2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</row>
    <row r="2692" spans="1:19" x14ac:dyDescent="0.2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</row>
    <row r="2693" spans="1:19" x14ac:dyDescent="0.2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</row>
    <row r="2694" spans="1:19" x14ac:dyDescent="0.2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</row>
    <row r="2695" spans="1:19" x14ac:dyDescent="0.2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</row>
    <row r="2696" spans="1:19" x14ac:dyDescent="0.2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</row>
    <row r="2697" spans="1:19" x14ac:dyDescent="0.2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</row>
    <row r="2698" spans="1:19" x14ac:dyDescent="0.2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</row>
    <row r="2699" spans="1:19" x14ac:dyDescent="0.2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</row>
    <row r="2700" spans="1:19" x14ac:dyDescent="0.2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</row>
    <row r="2701" spans="1:19" x14ac:dyDescent="0.2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</row>
    <row r="2702" spans="1:19" x14ac:dyDescent="0.2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</row>
    <row r="2703" spans="1:19" x14ac:dyDescent="0.2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</row>
    <row r="2704" spans="1:19" x14ac:dyDescent="0.2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</row>
    <row r="2705" spans="1:19" x14ac:dyDescent="0.2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</row>
    <row r="2706" spans="1:19" x14ac:dyDescent="0.2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</row>
    <row r="2707" spans="1:19" x14ac:dyDescent="0.2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</row>
    <row r="2708" spans="1:19" x14ac:dyDescent="0.2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</row>
    <row r="2709" spans="1:19" x14ac:dyDescent="0.2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</row>
    <row r="2710" spans="1:19" x14ac:dyDescent="0.2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</row>
    <row r="2711" spans="1:19" x14ac:dyDescent="0.2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</row>
    <row r="2712" spans="1:19" x14ac:dyDescent="0.2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</row>
    <row r="2713" spans="1:19" x14ac:dyDescent="0.2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</row>
    <row r="2714" spans="1:19" x14ac:dyDescent="0.2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</row>
    <row r="2715" spans="1:19" x14ac:dyDescent="0.2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</row>
    <row r="2716" spans="1:19" x14ac:dyDescent="0.2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</row>
    <row r="2717" spans="1:19" x14ac:dyDescent="0.2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</row>
    <row r="2718" spans="1:19" x14ac:dyDescent="0.2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</row>
    <row r="2719" spans="1:19" x14ac:dyDescent="0.2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</row>
    <row r="2720" spans="1:19" x14ac:dyDescent="0.2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</row>
    <row r="2721" spans="1:19" x14ac:dyDescent="0.2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</row>
    <row r="2722" spans="1:19" x14ac:dyDescent="0.2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</row>
    <row r="2723" spans="1:19" x14ac:dyDescent="0.2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</row>
    <row r="2724" spans="1:19" x14ac:dyDescent="0.2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</row>
    <row r="2725" spans="1:19" x14ac:dyDescent="0.2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</row>
    <row r="2726" spans="1:19" x14ac:dyDescent="0.2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</row>
    <row r="2727" spans="1:19" x14ac:dyDescent="0.2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</row>
    <row r="2728" spans="1:19" x14ac:dyDescent="0.2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</row>
    <row r="2729" spans="1:19" x14ac:dyDescent="0.2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</row>
    <row r="2730" spans="1:19" x14ac:dyDescent="0.2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</row>
    <row r="2731" spans="1:19" x14ac:dyDescent="0.2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</row>
    <row r="2732" spans="1:19" x14ac:dyDescent="0.2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</row>
    <row r="2733" spans="1:19" x14ac:dyDescent="0.2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</row>
    <row r="2734" spans="1:19" x14ac:dyDescent="0.2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</row>
    <row r="2735" spans="1:19" x14ac:dyDescent="0.2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</row>
    <row r="2736" spans="1:19" x14ac:dyDescent="0.2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</row>
    <row r="2737" spans="1:19" x14ac:dyDescent="0.2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</row>
    <row r="2738" spans="1:19" x14ac:dyDescent="0.2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</row>
    <row r="2739" spans="1:19" x14ac:dyDescent="0.2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</row>
    <row r="2740" spans="1:19" x14ac:dyDescent="0.2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</row>
    <row r="2741" spans="1:19" x14ac:dyDescent="0.2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</row>
    <row r="2742" spans="1:19" x14ac:dyDescent="0.2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</row>
    <row r="2743" spans="1:19" x14ac:dyDescent="0.2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</row>
    <row r="2744" spans="1:19" x14ac:dyDescent="0.2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</row>
    <row r="2745" spans="1:19" x14ac:dyDescent="0.2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</row>
    <row r="2746" spans="1:19" x14ac:dyDescent="0.2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</row>
    <row r="2747" spans="1:19" x14ac:dyDescent="0.2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</row>
    <row r="2748" spans="1:19" x14ac:dyDescent="0.2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</row>
    <row r="2749" spans="1:19" x14ac:dyDescent="0.2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</row>
    <row r="2750" spans="1:19" x14ac:dyDescent="0.2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</row>
    <row r="2751" spans="1:19" x14ac:dyDescent="0.2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</row>
    <row r="2752" spans="1:19" x14ac:dyDescent="0.2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</row>
    <row r="2753" spans="1:19" x14ac:dyDescent="0.2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</row>
    <row r="2754" spans="1:19" x14ac:dyDescent="0.2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</row>
    <row r="2755" spans="1:19" x14ac:dyDescent="0.2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</row>
    <row r="2756" spans="1:19" x14ac:dyDescent="0.2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</row>
    <row r="2757" spans="1:19" x14ac:dyDescent="0.2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</row>
    <row r="2758" spans="1:19" x14ac:dyDescent="0.2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</row>
    <row r="2759" spans="1:19" x14ac:dyDescent="0.2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</row>
    <row r="2760" spans="1:19" x14ac:dyDescent="0.2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</row>
    <row r="2761" spans="1:19" x14ac:dyDescent="0.2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</row>
    <row r="2762" spans="1:19" x14ac:dyDescent="0.2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</row>
    <row r="2763" spans="1:19" x14ac:dyDescent="0.2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</row>
    <row r="2764" spans="1:19" x14ac:dyDescent="0.2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</row>
    <row r="2765" spans="1:19" x14ac:dyDescent="0.2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</row>
    <row r="2766" spans="1:19" x14ac:dyDescent="0.2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</row>
    <row r="2767" spans="1:19" x14ac:dyDescent="0.2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</row>
    <row r="2768" spans="1:19" x14ac:dyDescent="0.2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</row>
    <row r="2769" spans="1:19" x14ac:dyDescent="0.2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</row>
    <row r="2770" spans="1:19" x14ac:dyDescent="0.2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</row>
    <row r="2771" spans="1:19" x14ac:dyDescent="0.2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</row>
    <row r="2772" spans="1:19" x14ac:dyDescent="0.2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</row>
    <row r="2773" spans="1:19" x14ac:dyDescent="0.2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</row>
    <row r="2774" spans="1:19" x14ac:dyDescent="0.2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</row>
    <row r="2775" spans="1:19" x14ac:dyDescent="0.2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</row>
    <row r="2776" spans="1:19" x14ac:dyDescent="0.2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</row>
    <row r="2777" spans="1:19" x14ac:dyDescent="0.2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</row>
    <row r="2778" spans="1:19" x14ac:dyDescent="0.2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</row>
    <row r="2779" spans="1:19" x14ac:dyDescent="0.2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</row>
    <row r="2780" spans="1:19" x14ac:dyDescent="0.2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</row>
    <row r="2781" spans="1:19" x14ac:dyDescent="0.2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</row>
    <row r="2782" spans="1:19" x14ac:dyDescent="0.2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</row>
    <row r="2783" spans="1:19" x14ac:dyDescent="0.2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</row>
    <row r="2784" spans="1:19" x14ac:dyDescent="0.2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</row>
    <row r="2785" spans="1:19" x14ac:dyDescent="0.2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</row>
    <row r="2786" spans="1:19" x14ac:dyDescent="0.2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</row>
    <row r="2787" spans="1:19" x14ac:dyDescent="0.2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</row>
    <row r="2788" spans="1:19" x14ac:dyDescent="0.2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</row>
    <row r="2789" spans="1:19" x14ac:dyDescent="0.2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</row>
    <row r="2790" spans="1:19" x14ac:dyDescent="0.2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</row>
    <row r="2791" spans="1:19" x14ac:dyDescent="0.2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</row>
    <row r="2792" spans="1:19" x14ac:dyDescent="0.2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</row>
    <row r="2793" spans="1:19" x14ac:dyDescent="0.2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</row>
    <row r="2794" spans="1:19" x14ac:dyDescent="0.2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</row>
    <row r="2795" spans="1:19" x14ac:dyDescent="0.2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</row>
    <row r="2796" spans="1:19" x14ac:dyDescent="0.2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</row>
    <row r="2797" spans="1:19" x14ac:dyDescent="0.2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</row>
    <row r="2798" spans="1:19" x14ac:dyDescent="0.2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</row>
    <row r="2799" spans="1:19" x14ac:dyDescent="0.2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</row>
    <row r="2800" spans="1:19" x14ac:dyDescent="0.2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</row>
    <row r="2801" spans="1:19" x14ac:dyDescent="0.2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</row>
    <row r="2802" spans="1:19" x14ac:dyDescent="0.2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</row>
    <row r="2803" spans="1:19" x14ac:dyDescent="0.2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</row>
    <row r="2804" spans="1:19" x14ac:dyDescent="0.2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</row>
    <row r="2805" spans="1:19" x14ac:dyDescent="0.2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</row>
    <row r="2806" spans="1:19" x14ac:dyDescent="0.2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</row>
    <row r="2807" spans="1:19" x14ac:dyDescent="0.2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</row>
    <row r="2808" spans="1:19" x14ac:dyDescent="0.2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</row>
    <row r="2809" spans="1:19" x14ac:dyDescent="0.2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</row>
    <row r="2810" spans="1:19" x14ac:dyDescent="0.2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</row>
    <row r="2811" spans="1:19" x14ac:dyDescent="0.2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</row>
    <row r="2812" spans="1:19" x14ac:dyDescent="0.2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</row>
    <row r="2813" spans="1:19" x14ac:dyDescent="0.2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</row>
    <row r="2814" spans="1:19" x14ac:dyDescent="0.2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</row>
    <row r="2815" spans="1:19" x14ac:dyDescent="0.2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</row>
    <row r="2816" spans="1:19" x14ac:dyDescent="0.2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</row>
    <row r="2817" spans="1:19" x14ac:dyDescent="0.2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</row>
    <row r="2818" spans="1:19" x14ac:dyDescent="0.2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</row>
    <row r="2819" spans="1:19" x14ac:dyDescent="0.2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</row>
    <row r="2820" spans="1:19" x14ac:dyDescent="0.2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</row>
    <row r="2821" spans="1:19" x14ac:dyDescent="0.2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</row>
    <row r="2822" spans="1:19" x14ac:dyDescent="0.2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</row>
    <row r="2823" spans="1:19" x14ac:dyDescent="0.2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</row>
    <row r="2824" spans="1:19" x14ac:dyDescent="0.2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</row>
    <row r="2825" spans="1:19" x14ac:dyDescent="0.2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</row>
    <row r="2826" spans="1:19" x14ac:dyDescent="0.2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</row>
    <row r="2827" spans="1:19" x14ac:dyDescent="0.2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</row>
    <row r="2828" spans="1:19" x14ac:dyDescent="0.2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</row>
    <row r="2829" spans="1:19" x14ac:dyDescent="0.2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</row>
    <row r="2830" spans="1:19" x14ac:dyDescent="0.2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</row>
    <row r="2831" spans="1:19" x14ac:dyDescent="0.2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</row>
    <row r="2832" spans="1:19" x14ac:dyDescent="0.2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</row>
    <row r="2833" spans="1:19" x14ac:dyDescent="0.2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</row>
    <row r="2834" spans="1:19" x14ac:dyDescent="0.2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</row>
    <row r="2835" spans="1:19" x14ac:dyDescent="0.2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</row>
    <row r="2836" spans="1:19" x14ac:dyDescent="0.2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</row>
    <row r="2837" spans="1:19" x14ac:dyDescent="0.2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</row>
    <row r="2838" spans="1:19" x14ac:dyDescent="0.2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</row>
    <row r="2839" spans="1:19" x14ac:dyDescent="0.2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</row>
    <row r="2840" spans="1:19" x14ac:dyDescent="0.2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</row>
    <row r="2841" spans="1:19" x14ac:dyDescent="0.2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</row>
    <row r="2842" spans="1:19" x14ac:dyDescent="0.2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</row>
    <row r="2843" spans="1:19" x14ac:dyDescent="0.2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</row>
    <row r="2844" spans="1:19" x14ac:dyDescent="0.2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</row>
    <row r="2845" spans="1:19" x14ac:dyDescent="0.2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</row>
    <row r="2846" spans="1:19" x14ac:dyDescent="0.2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</row>
    <row r="2847" spans="1:19" x14ac:dyDescent="0.2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</row>
    <row r="2848" spans="1:19" x14ac:dyDescent="0.2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</row>
    <row r="2849" spans="1:19" x14ac:dyDescent="0.2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</row>
    <row r="2850" spans="1:19" x14ac:dyDescent="0.2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</row>
    <row r="2851" spans="1:19" x14ac:dyDescent="0.2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</row>
    <row r="2852" spans="1:19" x14ac:dyDescent="0.2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</row>
    <row r="2853" spans="1:19" x14ac:dyDescent="0.2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</row>
    <row r="2854" spans="1:19" x14ac:dyDescent="0.2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</row>
    <row r="2855" spans="1:19" x14ac:dyDescent="0.2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</row>
    <row r="2856" spans="1:19" x14ac:dyDescent="0.2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</row>
    <row r="2857" spans="1:19" x14ac:dyDescent="0.2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</row>
    <row r="2858" spans="1:19" x14ac:dyDescent="0.2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</row>
    <row r="2859" spans="1:19" x14ac:dyDescent="0.2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</row>
    <row r="2860" spans="1:19" x14ac:dyDescent="0.2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</row>
    <row r="2861" spans="1:19" x14ac:dyDescent="0.2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</row>
    <row r="2862" spans="1:19" x14ac:dyDescent="0.2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</row>
    <row r="2863" spans="1:19" x14ac:dyDescent="0.2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</row>
    <row r="2864" spans="1:19" x14ac:dyDescent="0.2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</row>
    <row r="2865" spans="1:19" x14ac:dyDescent="0.2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</row>
    <row r="2866" spans="1:19" x14ac:dyDescent="0.2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</row>
    <row r="2867" spans="1:19" x14ac:dyDescent="0.2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</row>
    <row r="2868" spans="1:19" x14ac:dyDescent="0.2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</row>
    <row r="2869" spans="1:19" x14ac:dyDescent="0.2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</row>
    <row r="2870" spans="1:19" x14ac:dyDescent="0.2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</row>
    <row r="2871" spans="1:19" x14ac:dyDescent="0.2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</row>
    <row r="2872" spans="1:19" x14ac:dyDescent="0.2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</row>
    <row r="2873" spans="1:19" x14ac:dyDescent="0.2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</row>
    <row r="2874" spans="1:19" x14ac:dyDescent="0.2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</row>
    <row r="2875" spans="1:19" x14ac:dyDescent="0.2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</row>
    <row r="2876" spans="1:19" x14ac:dyDescent="0.2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</row>
    <row r="2877" spans="1:19" x14ac:dyDescent="0.2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</row>
    <row r="2878" spans="1:19" x14ac:dyDescent="0.2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</row>
    <row r="2879" spans="1:19" x14ac:dyDescent="0.2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</row>
    <row r="2880" spans="1:19" x14ac:dyDescent="0.2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</row>
    <row r="2881" spans="1:19" x14ac:dyDescent="0.2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</row>
    <row r="2882" spans="1:19" x14ac:dyDescent="0.2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</row>
    <row r="2883" spans="1:19" x14ac:dyDescent="0.2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</row>
    <row r="2884" spans="1:19" x14ac:dyDescent="0.2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</row>
    <row r="2885" spans="1:19" x14ac:dyDescent="0.2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</row>
    <row r="2886" spans="1:19" x14ac:dyDescent="0.2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</row>
    <row r="2887" spans="1:19" x14ac:dyDescent="0.2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</row>
    <row r="2888" spans="1:19" x14ac:dyDescent="0.2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</row>
    <row r="2889" spans="1:19" x14ac:dyDescent="0.2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</row>
    <row r="2890" spans="1:19" x14ac:dyDescent="0.2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</row>
    <row r="2891" spans="1:19" x14ac:dyDescent="0.2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</row>
    <row r="2892" spans="1:19" x14ac:dyDescent="0.2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</row>
    <row r="2893" spans="1:19" x14ac:dyDescent="0.2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</row>
    <row r="2894" spans="1:19" x14ac:dyDescent="0.2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</row>
    <row r="2895" spans="1:19" x14ac:dyDescent="0.2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</row>
    <row r="2896" spans="1:19" x14ac:dyDescent="0.2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</row>
    <row r="2897" spans="1:19" x14ac:dyDescent="0.2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</row>
    <row r="2898" spans="1:19" x14ac:dyDescent="0.2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</row>
    <row r="2899" spans="1:19" x14ac:dyDescent="0.2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</row>
    <row r="2900" spans="1:19" x14ac:dyDescent="0.2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</row>
    <row r="2901" spans="1:19" x14ac:dyDescent="0.2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</row>
    <row r="2902" spans="1:19" x14ac:dyDescent="0.2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</row>
    <row r="2903" spans="1:19" x14ac:dyDescent="0.2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</row>
    <row r="2904" spans="1:19" x14ac:dyDescent="0.2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</row>
    <row r="2905" spans="1:19" x14ac:dyDescent="0.2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</row>
    <row r="2906" spans="1:19" x14ac:dyDescent="0.2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</row>
    <row r="2907" spans="1:19" x14ac:dyDescent="0.2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</row>
    <row r="2908" spans="1:19" x14ac:dyDescent="0.2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</row>
    <row r="2909" spans="1:19" x14ac:dyDescent="0.2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</row>
    <row r="2910" spans="1:19" x14ac:dyDescent="0.2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</row>
    <row r="2911" spans="1:19" x14ac:dyDescent="0.2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</row>
    <row r="2912" spans="1:19" x14ac:dyDescent="0.2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</row>
    <row r="2913" spans="1:19" x14ac:dyDescent="0.2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</row>
    <row r="2914" spans="1:19" x14ac:dyDescent="0.2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</row>
    <row r="2915" spans="1:19" x14ac:dyDescent="0.2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</row>
    <row r="2916" spans="1:19" x14ac:dyDescent="0.2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</row>
    <row r="2917" spans="1:19" x14ac:dyDescent="0.2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</row>
    <row r="2918" spans="1:19" x14ac:dyDescent="0.2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</row>
    <row r="2919" spans="1:19" x14ac:dyDescent="0.2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</row>
    <row r="2920" spans="1:19" x14ac:dyDescent="0.2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</row>
    <row r="2921" spans="1:19" x14ac:dyDescent="0.2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</row>
    <row r="2922" spans="1:19" x14ac:dyDescent="0.2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</row>
    <row r="2923" spans="1:19" x14ac:dyDescent="0.2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</row>
    <row r="2924" spans="1:19" x14ac:dyDescent="0.2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</row>
    <row r="2925" spans="1:19" x14ac:dyDescent="0.2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</row>
    <row r="2926" spans="1:19" x14ac:dyDescent="0.2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</row>
    <row r="2927" spans="1:19" x14ac:dyDescent="0.2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</row>
    <row r="2928" spans="1:19" x14ac:dyDescent="0.2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</row>
    <row r="2929" spans="1:19" x14ac:dyDescent="0.2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</row>
    <row r="2930" spans="1:19" x14ac:dyDescent="0.2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</row>
    <row r="2931" spans="1:19" x14ac:dyDescent="0.2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</row>
    <row r="2932" spans="1:19" x14ac:dyDescent="0.2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</row>
    <row r="2933" spans="1:19" x14ac:dyDescent="0.2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</row>
    <row r="2934" spans="1:19" x14ac:dyDescent="0.2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</row>
    <row r="2935" spans="1:19" x14ac:dyDescent="0.2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</row>
    <row r="2936" spans="1:19" x14ac:dyDescent="0.2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</row>
    <row r="2937" spans="1:19" x14ac:dyDescent="0.2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</row>
    <row r="2938" spans="1:19" x14ac:dyDescent="0.2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</row>
    <row r="2939" spans="1:19" x14ac:dyDescent="0.2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</row>
    <row r="2940" spans="1:19" x14ac:dyDescent="0.2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</row>
    <row r="2941" spans="1:19" x14ac:dyDescent="0.2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</row>
    <row r="2942" spans="1:19" x14ac:dyDescent="0.2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</row>
    <row r="2943" spans="1:19" x14ac:dyDescent="0.2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</row>
    <row r="2944" spans="1:19" x14ac:dyDescent="0.2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</row>
    <row r="2945" spans="1:19" x14ac:dyDescent="0.2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</row>
    <row r="2946" spans="1:19" x14ac:dyDescent="0.2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</row>
    <row r="2947" spans="1:19" x14ac:dyDescent="0.2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</row>
    <row r="2948" spans="1:19" x14ac:dyDescent="0.2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</row>
    <row r="2949" spans="1:19" x14ac:dyDescent="0.2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</row>
    <row r="2950" spans="1:19" x14ac:dyDescent="0.2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</row>
    <row r="2951" spans="1:19" x14ac:dyDescent="0.2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</row>
    <row r="2952" spans="1:19" x14ac:dyDescent="0.2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</row>
    <row r="2953" spans="1:19" x14ac:dyDescent="0.2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</row>
    <row r="2954" spans="1:19" x14ac:dyDescent="0.2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</row>
    <row r="2955" spans="1:19" x14ac:dyDescent="0.2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</row>
    <row r="2956" spans="1:19" x14ac:dyDescent="0.2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</row>
    <row r="2957" spans="1:19" x14ac:dyDescent="0.2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</row>
    <row r="2958" spans="1:19" x14ac:dyDescent="0.2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</row>
    <row r="2959" spans="1:19" x14ac:dyDescent="0.2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</row>
    <row r="2960" spans="1:19" x14ac:dyDescent="0.2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</row>
    <row r="2961" spans="1:19" x14ac:dyDescent="0.2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</row>
    <row r="2962" spans="1:19" x14ac:dyDescent="0.2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</row>
    <row r="2963" spans="1:19" x14ac:dyDescent="0.2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</row>
    <row r="2964" spans="1:19" x14ac:dyDescent="0.2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</row>
    <row r="2965" spans="1:19" x14ac:dyDescent="0.2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</row>
    <row r="2966" spans="1:19" x14ac:dyDescent="0.2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</row>
    <row r="2967" spans="1:19" x14ac:dyDescent="0.2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</row>
    <row r="2968" spans="1:19" x14ac:dyDescent="0.2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</row>
    <row r="2969" spans="1:19" x14ac:dyDescent="0.2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</row>
    <row r="2970" spans="1:19" x14ac:dyDescent="0.2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</row>
    <row r="2971" spans="1:19" x14ac:dyDescent="0.2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</row>
    <row r="2972" spans="1:19" x14ac:dyDescent="0.2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</row>
    <row r="2973" spans="1:19" x14ac:dyDescent="0.2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</row>
    <row r="2974" spans="1:19" x14ac:dyDescent="0.2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</row>
    <row r="2975" spans="1:19" x14ac:dyDescent="0.2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</row>
    <row r="2976" spans="1:19" x14ac:dyDescent="0.2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</row>
    <row r="2977" spans="1:19" x14ac:dyDescent="0.2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</row>
    <row r="2978" spans="1:19" x14ac:dyDescent="0.2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</row>
    <row r="2979" spans="1:19" x14ac:dyDescent="0.2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</row>
    <row r="2980" spans="1:19" x14ac:dyDescent="0.2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</row>
    <row r="2981" spans="1:19" x14ac:dyDescent="0.2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</row>
    <row r="2982" spans="1:19" x14ac:dyDescent="0.2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</row>
    <row r="2983" spans="1:19" x14ac:dyDescent="0.2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</row>
    <row r="2984" spans="1:19" x14ac:dyDescent="0.2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</row>
    <row r="2985" spans="1:19" x14ac:dyDescent="0.2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</row>
    <row r="2986" spans="1:19" x14ac:dyDescent="0.2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</row>
    <row r="2987" spans="1:19" x14ac:dyDescent="0.2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</row>
    <row r="2988" spans="1:19" x14ac:dyDescent="0.2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</row>
    <row r="2989" spans="1:19" x14ac:dyDescent="0.2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</row>
    <row r="2990" spans="1:19" x14ac:dyDescent="0.2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</row>
    <row r="2991" spans="1:19" x14ac:dyDescent="0.2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</row>
    <row r="2992" spans="1:19" x14ac:dyDescent="0.2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</row>
    <row r="2993" spans="1:19" x14ac:dyDescent="0.2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</row>
    <row r="2994" spans="1:19" x14ac:dyDescent="0.2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</row>
    <row r="2995" spans="1:19" x14ac:dyDescent="0.2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</row>
    <row r="2996" spans="1:19" x14ac:dyDescent="0.2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</row>
    <row r="2997" spans="1:19" x14ac:dyDescent="0.2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</row>
    <row r="2998" spans="1:19" x14ac:dyDescent="0.2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</row>
    <row r="2999" spans="1:19" x14ac:dyDescent="0.2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</row>
    <row r="3000" spans="1:19" x14ac:dyDescent="0.2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</row>
    <row r="3001" spans="1:19" x14ac:dyDescent="0.2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</row>
    <row r="3002" spans="1:19" x14ac:dyDescent="0.2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</row>
    <row r="3003" spans="1:19" x14ac:dyDescent="0.2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</row>
    <row r="3004" spans="1:19" x14ac:dyDescent="0.2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</row>
    <row r="3005" spans="1:19" x14ac:dyDescent="0.2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</row>
    <row r="3006" spans="1:19" x14ac:dyDescent="0.2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</row>
    <row r="3007" spans="1:19" x14ac:dyDescent="0.2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</row>
    <row r="3008" spans="1:19" x14ac:dyDescent="0.2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</row>
    <row r="3009" spans="1:19" x14ac:dyDescent="0.2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</row>
    <row r="3010" spans="1:19" x14ac:dyDescent="0.2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</row>
    <row r="3011" spans="1:19" x14ac:dyDescent="0.2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</row>
    <row r="3012" spans="1:19" x14ac:dyDescent="0.2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</row>
    <row r="3013" spans="1:19" x14ac:dyDescent="0.2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</row>
    <row r="3014" spans="1:19" x14ac:dyDescent="0.2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</row>
    <row r="3015" spans="1:19" x14ac:dyDescent="0.2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</row>
    <row r="3016" spans="1:19" x14ac:dyDescent="0.2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</row>
    <row r="3017" spans="1:19" x14ac:dyDescent="0.2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</row>
    <row r="3018" spans="1:19" x14ac:dyDescent="0.2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</row>
    <row r="3019" spans="1:19" x14ac:dyDescent="0.2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</row>
    <row r="3020" spans="1:19" x14ac:dyDescent="0.2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</row>
    <row r="3021" spans="1:19" x14ac:dyDescent="0.2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</row>
    <row r="3022" spans="1:19" x14ac:dyDescent="0.2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</row>
    <row r="3023" spans="1:19" x14ac:dyDescent="0.2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</row>
    <row r="3024" spans="1:19" x14ac:dyDescent="0.2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</row>
    <row r="3025" spans="1:19" x14ac:dyDescent="0.2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</row>
    <row r="3026" spans="1:19" x14ac:dyDescent="0.2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</row>
    <row r="3027" spans="1:19" x14ac:dyDescent="0.2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</row>
    <row r="3028" spans="1:19" x14ac:dyDescent="0.2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</row>
    <row r="3029" spans="1:19" x14ac:dyDescent="0.2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</row>
    <row r="3030" spans="1:19" x14ac:dyDescent="0.2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</row>
    <row r="3031" spans="1:19" x14ac:dyDescent="0.2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</row>
    <row r="3032" spans="1:19" x14ac:dyDescent="0.2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</row>
    <row r="3033" spans="1:19" x14ac:dyDescent="0.2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</row>
    <row r="3034" spans="1:19" x14ac:dyDescent="0.2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</row>
    <row r="3035" spans="1:19" x14ac:dyDescent="0.2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</row>
    <row r="3036" spans="1:19" x14ac:dyDescent="0.2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</row>
    <row r="3037" spans="1:19" x14ac:dyDescent="0.2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</row>
    <row r="3038" spans="1:19" x14ac:dyDescent="0.2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</row>
    <row r="3039" spans="1:19" x14ac:dyDescent="0.2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</row>
    <row r="3040" spans="1:19" x14ac:dyDescent="0.2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</row>
    <row r="3041" spans="1:19" x14ac:dyDescent="0.2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</row>
    <row r="3042" spans="1:19" x14ac:dyDescent="0.2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</row>
    <row r="3043" spans="1:19" x14ac:dyDescent="0.2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</row>
    <row r="3044" spans="1:19" x14ac:dyDescent="0.2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</row>
    <row r="3045" spans="1:19" x14ac:dyDescent="0.2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</row>
    <row r="3046" spans="1:19" x14ac:dyDescent="0.2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</row>
    <row r="3047" spans="1:19" x14ac:dyDescent="0.2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</row>
    <row r="3048" spans="1:19" x14ac:dyDescent="0.2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</row>
    <row r="3049" spans="1:19" x14ac:dyDescent="0.2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</row>
    <row r="3050" spans="1:19" x14ac:dyDescent="0.2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</row>
    <row r="3051" spans="1:19" x14ac:dyDescent="0.2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</row>
    <row r="3052" spans="1:19" x14ac:dyDescent="0.2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</row>
    <row r="3053" spans="1:19" x14ac:dyDescent="0.2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</row>
    <row r="3054" spans="1:19" x14ac:dyDescent="0.2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</row>
    <row r="3055" spans="1:19" x14ac:dyDescent="0.2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</row>
    <row r="3056" spans="1:19" x14ac:dyDescent="0.2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</row>
    <row r="3057" spans="1:19" x14ac:dyDescent="0.2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</row>
    <row r="3058" spans="1:19" x14ac:dyDescent="0.2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</row>
    <row r="3059" spans="1:19" x14ac:dyDescent="0.2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</row>
    <row r="3060" spans="1:19" x14ac:dyDescent="0.2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</row>
    <row r="3061" spans="1:19" x14ac:dyDescent="0.2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</row>
    <row r="3062" spans="1:19" x14ac:dyDescent="0.2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</row>
    <row r="3063" spans="1:19" x14ac:dyDescent="0.2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</row>
    <row r="3064" spans="1:19" x14ac:dyDescent="0.2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</row>
    <row r="3065" spans="1:19" x14ac:dyDescent="0.2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</row>
    <row r="3066" spans="1:19" x14ac:dyDescent="0.2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</row>
    <row r="3067" spans="1:19" x14ac:dyDescent="0.2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</row>
    <row r="3068" spans="1:19" x14ac:dyDescent="0.2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</row>
    <row r="3069" spans="1:19" x14ac:dyDescent="0.2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</row>
    <row r="3070" spans="1:19" x14ac:dyDescent="0.2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</row>
    <row r="3071" spans="1:19" x14ac:dyDescent="0.2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</row>
    <row r="3072" spans="1:19" x14ac:dyDescent="0.2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</row>
    <row r="3073" spans="1:19" x14ac:dyDescent="0.2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</row>
    <row r="3074" spans="1:19" x14ac:dyDescent="0.2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</row>
    <row r="3075" spans="1:19" x14ac:dyDescent="0.2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</row>
    <row r="3076" spans="1:19" x14ac:dyDescent="0.2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</row>
    <row r="3077" spans="1:19" x14ac:dyDescent="0.2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</row>
    <row r="3078" spans="1:19" x14ac:dyDescent="0.2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</row>
    <row r="3079" spans="1:19" x14ac:dyDescent="0.2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</row>
    <row r="3080" spans="1:19" x14ac:dyDescent="0.2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</row>
    <row r="3081" spans="1:19" x14ac:dyDescent="0.2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</row>
    <row r="3082" spans="1:19" x14ac:dyDescent="0.2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</row>
    <row r="3083" spans="1:19" x14ac:dyDescent="0.2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</row>
    <row r="3084" spans="1:19" x14ac:dyDescent="0.2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</row>
    <row r="3085" spans="1:19" x14ac:dyDescent="0.2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</row>
    <row r="3086" spans="1:19" x14ac:dyDescent="0.2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</row>
    <row r="3087" spans="1:19" x14ac:dyDescent="0.2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</row>
    <row r="3088" spans="1:19" x14ac:dyDescent="0.2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</row>
    <row r="3089" spans="1:19" x14ac:dyDescent="0.2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</row>
    <row r="3090" spans="1:19" x14ac:dyDescent="0.2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</row>
    <row r="3091" spans="1:19" x14ac:dyDescent="0.2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</row>
    <row r="3092" spans="1:19" x14ac:dyDescent="0.2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</row>
    <row r="3093" spans="1:19" x14ac:dyDescent="0.2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</row>
    <row r="3094" spans="1:19" x14ac:dyDescent="0.2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</row>
    <row r="3095" spans="1:19" x14ac:dyDescent="0.2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</row>
    <row r="3096" spans="1:19" x14ac:dyDescent="0.2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</row>
    <row r="3097" spans="1:19" x14ac:dyDescent="0.2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</row>
    <row r="3098" spans="1:19" x14ac:dyDescent="0.2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</row>
    <row r="3099" spans="1:19" x14ac:dyDescent="0.2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</row>
    <row r="3100" spans="1:19" x14ac:dyDescent="0.2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</row>
    <row r="3101" spans="1:19" x14ac:dyDescent="0.2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</row>
    <row r="3102" spans="1:19" x14ac:dyDescent="0.2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</row>
    <row r="3103" spans="1:19" x14ac:dyDescent="0.2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</row>
    <row r="3104" spans="1:19" x14ac:dyDescent="0.2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</row>
    <row r="3105" spans="1:19" x14ac:dyDescent="0.2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</row>
    <row r="3106" spans="1:19" x14ac:dyDescent="0.2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</row>
    <row r="3107" spans="1:19" x14ac:dyDescent="0.2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</row>
    <row r="3108" spans="1:19" x14ac:dyDescent="0.2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</row>
    <row r="3109" spans="1:19" x14ac:dyDescent="0.2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</row>
    <row r="3110" spans="1:19" x14ac:dyDescent="0.2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</row>
    <row r="3111" spans="1:19" x14ac:dyDescent="0.2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</row>
    <row r="3112" spans="1:19" x14ac:dyDescent="0.2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</row>
    <row r="3113" spans="1:19" x14ac:dyDescent="0.2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</row>
    <row r="3114" spans="1:19" x14ac:dyDescent="0.2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</row>
    <row r="3115" spans="1:19" x14ac:dyDescent="0.2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</row>
    <row r="3116" spans="1:19" x14ac:dyDescent="0.2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</row>
    <row r="3117" spans="1:19" x14ac:dyDescent="0.2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</row>
    <row r="3118" spans="1:19" x14ac:dyDescent="0.2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</row>
    <row r="3119" spans="1:19" x14ac:dyDescent="0.2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</row>
    <row r="3120" spans="1:19" x14ac:dyDescent="0.2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</row>
    <row r="3121" spans="1:19" x14ac:dyDescent="0.2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</row>
    <row r="3122" spans="1:19" x14ac:dyDescent="0.2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</row>
    <row r="3123" spans="1:19" x14ac:dyDescent="0.2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</row>
    <row r="3124" spans="1:19" x14ac:dyDescent="0.2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</row>
    <row r="3125" spans="1:19" x14ac:dyDescent="0.2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</row>
    <row r="3126" spans="1:19" x14ac:dyDescent="0.2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</row>
    <row r="3127" spans="1:19" x14ac:dyDescent="0.2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</row>
    <row r="3128" spans="1:19" x14ac:dyDescent="0.2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</row>
    <row r="3129" spans="1:19" x14ac:dyDescent="0.2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</row>
    <row r="3130" spans="1:19" x14ac:dyDescent="0.2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</row>
    <row r="3131" spans="1:19" x14ac:dyDescent="0.2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</row>
    <row r="3132" spans="1:19" x14ac:dyDescent="0.2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</row>
    <row r="3133" spans="1:19" x14ac:dyDescent="0.2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</row>
    <row r="3134" spans="1:19" x14ac:dyDescent="0.2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</row>
    <row r="3135" spans="1:19" x14ac:dyDescent="0.2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</row>
    <row r="3136" spans="1:19" x14ac:dyDescent="0.2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</row>
    <row r="3137" spans="1:19" x14ac:dyDescent="0.2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</row>
    <row r="3138" spans="1:19" x14ac:dyDescent="0.2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</row>
    <row r="3139" spans="1:19" x14ac:dyDescent="0.2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</row>
    <row r="3140" spans="1:19" x14ac:dyDescent="0.2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</row>
    <row r="3141" spans="1:19" x14ac:dyDescent="0.2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</row>
    <row r="3142" spans="1:19" x14ac:dyDescent="0.2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</row>
    <row r="3143" spans="1:19" x14ac:dyDescent="0.2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</row>
    <row r="3144" spans="1:19" x14ac:dyDescent="0.2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</row>
    <row r="3145" spans="1:19" x14ac:dyDescent="0.2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</row>
    <row r="3146" spans="1:19" x14ac:dyDescent="0.2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</row>
    <row r="3147" spans="1:19" x14ac:dyDescent="0.2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</row>
    <row r="3148" spans="1:19" x14ac:dyDescent="0.2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</row>
    <row r="3149" spans="1:19" x14ac:dyDescent="0.2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</row>
    <row r="3150" spans="1:19" x14ac:dyDescent="0.2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</row>
    <row r="3151" spans="1:19" x14ac:dyDescent="0.2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</row>
    <row r="3152" spans="1:19" x14ac:dyDescent="0.2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</row>
    <row r="3153" spans="1:19" x14ac:dyDescent="0.2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</row>
    <row r="3154" spans="1:19" x14ac:dyDescent="0.2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</row>
    <row r="3155" spans="1:19" x14ac:dyDescent="0.2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</row>
    <row r="3156" spans="1:19" x14ac:dyDescent="0.2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</row>
    <row r="3157" spans="1:19" x14ac:dyDescent="0.2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</row>
    <row r="3158" spans="1:19" x14ac:dyDescent="0.2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</row>
    <row r="3159" spans="1:19" x14ac:dyDescent="0.2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</row>
    <row r="3160" spans="1:19" x14ac:dyDescent="0.2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</row>
    <row r="3161" spans="1:19" x14ac:dyDescent="0.2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</row>
    <row r="3162" spans="1:19" x14ac:dyDescent="0.2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</row>
    <row r="3163" spans="1:19" x14ac:dyDescent="0.2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</row>
    <row r="3164" spans="1:19" x14ac:dyDescent="0.2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</row>
    <row r="3165" spans="1:19" x14ac:dyDescent="0.2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</row>
    <row r="3166" spans="1:19" x14ac:dyDescent="0.2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</row>
    <row r="3167" spans="1:19" x14ac:dyDescent="0.2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</row>
    <row r="3168" spans="1:19" x14ac:dyDescent="0.2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</row>
    <row r="3169" spans="1:19" x14ac:dyDescent="0.2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</row>
    <row r="3170" spans="1:19" x14ac:dyDescent="0.2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</row>
    <row r="3171" spans="1:19" x14ac:dyDescent="0.2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</row>
    <row r="3172" spans="1:19" x14ac:dyDescent="0.2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</row>
    <row r="3173" spans="1:19" x14ac:dyDescent="0.2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</row>
    <row r="3174" spans="1:19" x14ac:dyDescent="0.2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</row>
    <row r="3175" spans="1:19" x14ac:dyDescent="0.2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</row>
    <row r="3176" spans="1:19" x14ac:dyDescent="0.2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</row>
    <row r="3177" spans="1:19" x14ac:dyDescent="0.2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</row>
    <row r="3178" spans="1:19" x14ac:dyDescent="0.2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</row>
    <row r="3179" spans="1:19" x14ac:dyDescent="0.2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</row>
    <row r="3180" spans="1:19" x14ac:dyDescent="0.2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</row>
    <row r="3181" spans="1:19" x14ac:dyDescent="0.2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</row>
    <row r="3182" spans="1:19" x14ac:dyDescent="0.2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</row>
    <row r="3183" spans="1:19" x14ac:dyDescent="0.2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</row>
    <row r="3184" spans="1:19" x14ac:dyDescent="0.2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</row>
    <row r="3185" spans="1:19" x14ac:dyDescent="0.2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</row>
    <row r="3186" spans="1:19" x14ac:dyDescent="0.2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</row>
    <row r="3187" spans="1:19" x14ac:dyDescent="0.2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</row>
    <row r="3188" spans="1:19" x14ac:dyDescent="0.2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</row>
    <row r="3189" spans="1:19" x14ac:dyDescent="0.2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</row>
    <row r="3190" spans="1:19" x14ac:dyDescent="0.2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</row>
    <row r="3191" spans="1:19" x14ac:dyDescent="0.2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</row>
    <row r="3192" spans="1:19" x14ac:dyDescent="0.2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</row>
    <row r="3193" spans="1:19" x14ac:dyDescent="0.2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</row>
    <row r="3194" spans="1:19" x14ac:dyDescent="0.2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</row>
    <row r="3195" spans="1:19" x14ac:dyDescent="0.2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</row>
    <row r="3196" spans="1:19" x14ac:dyDescent="0.2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</row>
    <row r="3197" spans="1:19" x14ac:dyDescent="0.2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</row>
    <row r="3198" spans="1:19" x14ac:dyDescent="0.2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</row>
    <row r="3199" spans="1:19" x14ac:dyDescent="0.2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</row>
    <row r="3200" spans="1:19" x14ac:dyDescent="0.2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</row>
    <row r="3201" spans="1:19" x14ac:dyDescent="0.2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</row>
    <row r="3202" spans="1:19" x14ac:dyDescent="0.2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</row>
    <row r="3203" spans="1:19" x14ac:dyDescent="0.2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</row>
    <row r="3204" spans="1:19" x14ac:dyDescent="0.2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</row>
    <row r="3205" spans="1:19" x14ac:dyDescent="0.2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</row>
    <row r="3206" spans="1:19" x14ac:dyDescent="0.2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</row>
    <row r="3207" spans="1:19" x14ac:dyDescent="0.2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</row>
    <row r="3208" spans="1:19" x14ac:dyDescent="0.2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</row>
    <row r="3209" spans="1:19" x14ac:dyDescent="0.2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</row>
    <row r="3210" spans="1:19" x14ac:dyDescent="0.2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</row>
    <row r="3211" spans="1:19" x14ac:dyDescent="0.2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</row>
    <row r="3212" spans="1:19" x14ac:dyDescent="0.2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</row>
    <row r="3213" spans="1:19" x14ac:dyDescent="0.2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</row>
    <row r="3214" spans="1:19" x14ac:dyDescent="0.2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</row>
    <row r="3215" spans="1:19" x14ac:dyDescent="0.2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</row>
    <row r="3216" spans="1:19" x14ac:dyDescent="0.2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</row>
    <row r="3217" spans="1:19" x14ac:dyDescent="0.2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</row>
    <row r="3218" spans="1:19" x14ac:dyDescent="0.2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</row>
    <row r="3219" spans="1:19" x14ac:dyDescent="0.2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</row>
    <row r="3220" spans="1:19" x14ac:dyDescent="0.2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</row>
    <row r="3221" spans="1:19" x14ac:dyDescent="0.2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</row>
    <row r="3222" spans="1:19" x14ac:dyDescent="0.2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</row>
    <row r="3223" spans="1:19" x14ac:dyDescent="0.2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</row>
    <row r="3224" spans="1:19" x14ac:dyDescent="0.2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</row>
    <row r="3225" spans="1:19" x14ac:dyDescent="0.2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</row>
    <row r="3226" spans="1:19" x14ac:dyDescent="0.2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</row>
    <row r="3227" spans="1:19" x14ac:dyDescent="0.2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</row>
    <row r="3228" spans="1:19" x14ac:dyDescent="0.2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</row>
    <row r="3229" spans="1:19" x14ac:dyDescent="0.2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</row>
    <row r="3230" spans="1:19" x14ac:dyDescent="0.2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</row>
    <row r="3231" spans="1:19" x14ac:dyDescent="0.2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</row>
    <row r="3232" spans="1:19" x14ac:dyDescent="0.2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</row>
    <row r="3233" spans="1:19" x14ac:dyDescent="0.2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</row>
    <row r="3234" spans="1:19" x14ac:dyDescent="0.2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</row>
    <row r="3235" spans="1:19" x14ac:dyDescent="0.2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</row>
    <row r="3236" spans="1:19" x14ac:dyDescent="0.2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</row>
    <row r="3237" spans="1:19" x14ac:dyDescent="0.2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</row>
    <row r="3238" spans="1:19" x14ac:dyDescent="0.2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</row>
    <row r="3239" spans="1:19" x14ac:dyDescent="0.2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</row>
    <row r="3240" spans="1:19" x14ac:dyDescent="0.2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</row>
    <row r="3241" spans="1:19" x14ac:dyDescent="0.2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</row>
    <row r="3242" spans="1:19" x14ac:dyDescent="0.2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</row>
    <row r="3243" spans="1:19" x14ac:dyDescent="0.2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</row>
    <row r="3244" spans="1:19" x14ac:dyDescent="0.2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</row>
    <row r="3245" spans="1:19" x14ac:dyDescent="0.2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</row>
    <row r="3246" spans="1:19" x14ac:dyDescent="0.2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</row>
    <row r="3247" spans="1:19" x14ac:dyDescent="0.2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</row>
    <row r="3248" spans="1:19" x14ac:dyDescent="0.2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</row>
    <row r="3249" spans="1:19" x14ac:dyDescent="0.2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</row>
    <row r="3250" spans="1:19" x14ac:dyDescent="0.2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</row>
    <row r="3251" spans="1:19" x14ac:dyDescent="0.2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</row>
    <row r="3252" spans="1:19" x14ac:dyDescent="0.2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</row>
    <row r="3253" spans="1:19" x14ac:dyDescent="0.2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</row>
    <row r="3254" spans="1:19" x14ac:dyDescent="0.2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</row>
    <row r="3255" spans="1:19" x14ac:dyDescent="0.2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</row>
    <row r="3256" spans="1:19" x14ac:dyDescent="0.2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</row>
    <row r="3257" spans="1:19" x14ac:dyDescent="0.2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</row>
    <row r="3258" spans="1:19" x14ac:dyDescent="0.2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</row>
    <row r="3259" spans="1:19" x14ac:dyDescent="0.2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</row>
    <row r="3260" spans="1:19" x14ac:dyDescent="0.2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</row>
    <row r="3261" spans="1:19" x14ac:dyDescent="0.2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</row>
    <row r="3262" spans="1:19" x14ac:dyDescent="0.2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</row>
    <row r="3263" spans="1:19" x14ac:dyDescent="0.2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</row>
    <row r="3264" spans="1:19" x14ac:dyDescent="0.2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</row>
    <row r="3265" spans="1:19" x14ac:dyDescent="0.2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</row>
    <row r="3266" spans="1:19" x14ac:dyDescent="0.2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</row>
    <row r="3267" spans="1:19" x14ac:dyDescent="0.2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</row>
    <row r="3268" spans="1:19" x14ac:dyDescent="0.2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</row>
    <row r="3269" spans="1:19" x14ac:dyDescent="0.2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</row>
    <row r="3270" spans="1:19" x14ac:dyDescent="0.2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</row>
    <row r="3271" spans="1:19" x14ac:dyDescent="0.2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</row>
    <row r="3272" spans="1:19" x14ac:dyDescent="0.2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</row>
    <row r="3273" spans="1:19" x14ac:dyDescent="0.2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</row>
    <row r="3274" spans="1:19" x14ac:dyDescent="0.2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</row>
    <row r="3275" spans="1:19" x14ac:dyDescent="0.2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</row>
    <row r="3276" spans="1:19" x14ac:dyDescent="0.2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</row>
    <row r="3277" spans="1:19" x14ac:dyDescent="0.2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</row>
    <row r="3278" spans="1:19" x14ac:dyDescent="0.2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</row>
    <row r="3279" spans="1:19" x14ac:dyDescent="0.2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</row>
    <row r="3280" spans="1:19" x14ac:dyDescent="0.2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</row>
    <row r="3281" spans="1:19" x14ac:dyDescent="0.2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</row>
    <row r="3282" spans="1:19" x14ac:dyDescent="0.2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</row>
    <row r="3283" spans="1:19" x14ac:dyDescent="0.2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</row>
    <row r="3284" spans="1:19" x14ac:dyDescent="0.2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</row>
    <row r="3285" spans="1:19" x14ac:dyDescent="0.2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</row>
    <row r="3286" spans="1:19" x14ac:dyDescent="0.2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</row>
    <row r="3287" spans="1:19" x14ac:dyDescent="0.2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</row>
    <row r="3288" spans="1:19" x14ac:dyDescent="0.2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</row>
    <row r="3289" spans="1:19" x14ac:dyDescent="0.2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</row>
    <row r="3290" spans="1:19" x14ac:dyDescent="0.2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</row>
    <row r="3291" spans="1:19" x14ac:dyDescent="0.2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</row>
    <row r="3292" spans="1:19" x14ac:dyDescent="0.2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</row>
    <row r="3293" spans="1:19" x14ac:dyDescent="0.2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</row>
    <row r="3294" spans="1:19" x14ac:dyDescent="0.2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</row>
    <row r="3295" spans="1:19" x14ac:dyDescent="0.2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</row>
    <row r="3296" spans="1:19" x14ac:dyDescent="0.2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</row>
    <row r="3297" spans="1:19" x14ac:dyDescent="0.2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</row>
    <row r="3298" spans="1:19" x14ac:dyDescent="0.2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</row>
    <row r="3299" spans="1:19" x14ac:dyDescent="0.2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</row>
    <row r="3300" spans="1:19" x14ac:dyDescent="0.2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</row>
    <row r="3301" spans="1:19" x14ac:dyDescent="0.2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</row>
    <row r="3302" spans="1:19" x14ac:dyDescent="0.2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</row>
    <row r="3303" spans="1:19" x14ac:dyDescent="0.2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</row>
    <row r="3304" spans="1:19" x14ac:dyDescent="0.2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</row>
    <row r="3305" spans="1:19" x14ac:dyDescent="0.2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</row>
    <row r="3306" spans="1:19" x14ac:dyDescent="0.2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</row>
    <row r="3307" spans="1:19" x14ac:dyDescent="0.2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</row>
    <row r="3308" spans="1:19" x14ac:dyDescent="0.2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</row>
    <row r="3309" spans="1:19" x14ac:dyDescent="0.2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</row>
    <row r="3310" spans="1:19" x14ac:dyDescent="0.2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</row>
    <row r="3311" spans="1:19" x14ac:dyDescent="0.2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</row>
    <row r="3312" spans="1:19" x14ac:dyDescent="0.2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</row>
    <row r="3313" spans="1:19" x14ac:dyDescent="0.2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</row>
    <row r="3314" spans="1:19" x14ac:dyDescent="0.2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</row>
    <row r="3315" spans="1:19" x14ac:dyDescent="0.2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</row>
    <row r="3316" spans="1:19" x14ac:dyDescent="0.2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</row>
    <row r="3317" spans="1:19" x14ac:dyDescent="0.2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</row>
    <row r="3318" spans="1:19" x14ac:dyDescent="0.2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</row>
    <row r="3319" spans="1:19" x14ac:dyDescent="0.2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</row>
    <row r="3320" spans="1:19" x14ac:dyDescent="0.2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</row>
    <row r="3321" spans="1:19" x14ac:dyDescent="0.2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</row>
    <row r="3322" spans="1:19" x14ac:dyDescent="0.2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</row>
    <row r="3323" spans="1:19" x14ac:dyDescent="0.2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</row>
    <row r="3324" spans="1:19" x14ac:dyDescent="0.2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</row>
    <row r="3325" spans="1:19" x14ac:dyDescent="0.2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</row>
    <row r="3326" spans="1:19" x14ac:dyDescent="0.2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</row>
    <row r="3327" spans="1:19" x14ac:dyDescent="0.2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</row>
    <row r="3328" spans="1:19" x14ac:dyDescent="0.2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</row>
    <row r="3329" spans="1:19" x14ac:dyDescent="0.2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</row>
    <row r="3330" spans="1:19" x14ac:dyDescent="0.2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</row>
    <row r="3331" spans="1:19" x14ac:dyDescent="0.2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</row>
    <row r="3332" spans="1:19" x14ac:dyDescent="0.2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</row>
    <row r="3333" spans="1:19" x14ac:dyDescent="0.2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</row>
    <row r="3334" spans="1:19" x14ac:dyDescent="0.2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</row>
    <row r="3335" spans="1:19" x14ac:dyDescent="0.2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</row>
    <row r="3336" spans="1:19" x14ac:dyDescent="0.2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</row>
    <row r="3337" spans="1:19" x14ac:dyDescent="0.2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</row>
    <row r="3338" spans="1:19" x14ac:dyDescent="0.2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</row>
    <row r="3339" spans="1:19" x14ac:dyDescent="0.2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</row>
    <row r="3340" spans="1:19" x14ac:dyDescent="0.2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</row>
    <row r="3341" spans="1:19" x14ac:dyDescent="0.2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</row>
    <row r="3342" spans="1:19" x14ac:dyDescent="0.2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</row>
    <row r="3343" spans="1:19" x14ac:dyDescent="0.2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</row>
    <row r="3344" spans="1:19" x14ac:dyDescent="0.2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</row>
    <row r="3345" spans="1:19" x14ac:dyDescent="0.2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</row>
    <row r="3346" spans="1:19" x14ac:dyDescent="0.2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</row>
    <row r="3347" spans="1:19" x14ac:dyDescent="0.2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</row>
    <row r="3348" spans="1:19" x14ac:dyDescent="0.2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</row>
    <row r="3349" spans="1:19" x14ac:dyDescent="0.2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</row>
    <row r="3350" spans="1:19" x14ac:dyDescent="0.2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</row>
    <row r="3351" spans="1:19" x14ac:dyDescent="0.2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</row>
    <row r="3352" spans="1:19" x14ac:dyDescent="0.2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</row>
    <row r="3353" spans="1:19" x14ac:dyDescent="0.2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</row>
    <row r="3354" spans="1:19" x14ac:dyDescent="0.2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</row>
    <row r="3355" spans="1:19" x14ac:dyDescent="0.2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</row>
    <row r="3356" spans="1:19" x14ac:dyDescent="0.2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</row>
    <row r="3357" spans="1:19" x14ac:dyDescent="0.2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</row>
    <row r="3358" spans="1:19" x14ac:dyDescent="0.2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</row>
    <row r="3359" spans="1:19" x14ac:dyDescent="0.2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</row>
    <row r="3360" spans="1:19" x14ac:dyDescent="0.2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</row>
    <row r="3361" spans="1:19" x14ac:dyDescent="0.2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</row>
    <row r="3362" spans="1:19" x14ac:dyDescent="0.2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</row>
    <row r="3363" spans="1:19" x14ac:dyDescent="0.2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</row>
    <row r="3364" spans="1:19" x14ac:dyDescent="0.2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</row>
    <row r="3365" spans="1:19" x14ac:dyDescent="0.2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</row>
    <row r="3366" spans="1:19" x14ac:dyDescent="0.2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</row>
    <row r="3367" spans="1:19" x14ac:dyDescent="0.2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</row>
    <row r="3368" spans="1:19" x14ac:dyDescent="0.2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</row>
    <row r="3369" spans="1:19" x14ac:dyDescent="0.2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</row>
    <row r="3370" spans="1:19" x14ac:dyDescent="0.2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</row>
    <row r="3371" spans="1:19" x14ac:dyDescent="0.2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</row>
    <row r="3372" spans="1:19" x14ac:dyDescent="0.2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</row>
    <row r="3373" spans="1:19" x14ac:dyDescent="0.2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</row>
    <row r="3374" spans="1:19" x14ac:dyDescent="0.2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</row>
    <row r="3375" spans="1:19" x14ac:dyDescent="0.2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</row>
    <row r="3376" spans="1:19" x14ac:dyDescent="0.2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</row>
    <row r="3377" spans="1:19" x14ac:dyDescent="0.2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</row>
    <row r="3378" spans="1:19" x14ac:dyDescent="0.2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</row>
    <row r="3379" spans="1:19" x14ac:dyDescent="0.2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</row>
    <row r="3380" spans="1:19" x14ac:dyDescent="0.2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</row>
    <row r="3381" spans="1:19" x14ac:dyDescent="0.2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</row>
    <row r="3382" spans="1:19" x14ac:dyDescent="0.2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</row>
    <row r="3383" spans="1:19" x14ac:dyDescent="0.2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</row>
    <row r="3384" spans="1:19" x14ac:dyDescent="0.2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</row>
    <row r="3385" spans="1:19" x14ac:dyDescent="0.2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</row>
    <row r="3386" spans="1:19" x14ac:dyDescent="0.2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</row>
    <row r="3387" spans="1:19" x14ac:dyDescent="0.2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</row>
    <row r="3388" spans="1:19" x14ac:dyDescent="0.2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</row>
    <row r="3389" spans="1:19" x14ac:dyDescent="0.2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</row>
    <row r="3390" spans="1:19" x14ac:dyDescent="0.2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</row>
    <row r="3391" spans="1:19" x14ac:dyDescent="0.2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</row>
    <row r="3392" spans="1:19" x14ac:dyDescent="0.2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</row>
    <row r="3393" spans="1:19" x14ac:dyDescent="0.2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</row>
    <row r="3394" spans="1:19" x14ac:dyDescent="0.2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</row>
    <row r="3395" spans="1:19" x14ac:dyDescent="0.2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</row>
    <row r="3396" spans="1:19" x14ac:dyDescent="0.2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</row>
    <row r="3397" spans="1:19" x14ac:dyDescent="0.2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</row>
    <row r="3398" spans="1:19" x14ac:dyDescent="0.2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</row>
    <row r="3399" spans="1:19" x14ac:dyDescent="0.2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</row>
    <row r="3400" spans="1:19" x14ac:dyDescent="0.2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</row>
    <row r="3401" spans="1:19" x14ac:dyDescent="0.2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</row>
    <row r="3402" spans="1:19" x14ac:dyDescent="0.2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</row>
    <row r="3403" spans="1:19" x14ac:dyDescent="0.2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</row>
    <row r="3404" spans="1:19" x14ac:dyDescent="0.2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</row>
    <row r="3405" spans="1:19" x14ac:dyDescent="0.2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</row>
    <row r="3406" spans="1:19" x14ac:dyDescent="0.2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</row>
    <row r="3407" spans="1:19" x14ac:dyDescent="0.2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</row>
    <row r="3408" spans="1:19" x14ac:dyDescent="0.2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</row>
    <row r="3409" spans="1:19" x14ac:dyDescent="0.2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</row>
    <row r="3410" spans="1:19" x14ac:dyDescent="0.2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</row>
    <row r="3411" spans="1:19" x14ac:dyDescent="0.2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</row>
    <row r="3412" spans="1:19" x14ac:dyDescent="0.2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</row>
    <row r="3413" spans="1:19" x14ac:dyDescent="0.2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</row>
    <row r="3414" spans="1:19" x14ac:dyDescent="0.2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</row>
    <row r="3415" spans="1:19" x14ac:dyDescent="0.2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</row>
    <row r="3416" spans="1:19" x14ac:dyDescent="0.2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</row>
    <row r="3417" spans="1:19" x14ac:dyDescent="0.2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</row>
    <row r="3418" spans="1:19" x14ac:dyDescent="0.2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</row>
    <row r="3419" spans="1:19" x14ac:dyDescent="0.2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</row>
    <row r="3420" spans="1:19" x14ac:dyDescent="0.2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</row>
    <row r="3421" spans="1:19" x14ac:dyDescent="0.2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</row>
    <row r="3422" spans="1:19" x14ac:dyDescent="0.2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</row>
    <row r="3423" spans="1:19" x14ac:dyDescent="0.2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</row>
    <row r="3424" spans="1:19" x14ac:dyDescent="0.2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</row>
    <row r="3425" spans="1:19" x14ac:dyDescent="0.2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</row>
    <row r="3426" spans="1:19" x14ac:dyDescent="0.2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</row>
    <row r="3427" spans="1:19" x14ac:dyDescent="0.2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</row>
    <row r="3428" spans="1:19" x14ac:dyDescent="0.2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</row>
    <row r="3429" spans="1:19" x14ac:dyDescent="0.2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</row>
    <row r="3430" spans="1:19" x14ac:dyDescent="0.2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</row>
    <row r="3431" spans="1:19" x14ac:dyDescent="0.2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</row>
    <row r="3432" spans="1:19" x14ac:dyDescent="0.2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</row>
    <row r="3433" spans="1:19" x14ac:dyDescent="0.2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</row>
    <row r="3434" spans="1:19" x14ac:dyDescent="0.2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</row>
    <row r="3435" spans="1:19" x14ac:dyDescent="0.2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</row>
    <row r="3436" spans="1:19" x14ac:dyDescent="0.2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</row>
    <row r="3437" spans="1:19" x14ac:dyDescent="0.2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</row>
    <row r="3438" spans="1:19" x14ac:dyDescent="0.2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</row>
    <row r="3439" spans="1:19" x14ac:dyDescent="0.2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</row>
    <row r="3440" spans="1:19" x14ac:dyDescent="0.2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</row>
    <row r="3441" spans="1:19" x14ac:dyDescent="0.2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</row>
    <row r="3442" spans="1:19" x14ac:dyDescent="0.2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</row>
    <row r="3443" spans="1:19" x14ac:dyDescent="0.2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</row>
    <row r="3444" spans="1:19" x14ac:dyDescent="0.2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</row>
    <row r="3445" spans="1:19" x14ac:dyDescent="0.2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</row>
    <row r="3446" spans="1:19" x14ac:dyDescent="0.2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</row>
    <row r="3447" spans="1:19" x14ac:dyDescent="0.2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</row>
    <row r="3448" spans="1:19" x14ac:dyDescent="0.2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</row>
    <row r="3449" spans="1:19" x14ac:dyDescent="0.2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</row>
    <row r="3450" spans="1:19" x14ac:dyDescent="0.2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</row>
    <row r="3451" spans="1:19" x14ac:dyDescent="0.2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</row>
    <row r="3452" spans="1:19" x14ac:dyDescent="0.2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</row>
    <row r="3453" spans="1:19" x14ac:dyDescent="0.2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</row>
    <row r="3454" spans="1:19" x14ac:dyDescent="0.2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</row>
    <row r="3455" spans="1:19" x14ac:dyDescent="0.2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</row>
    <row r="3456" spans="1:19" x14ac:dyDescent="0.2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</row>
    <row r="3457" spans="1:19" x14ac:dyDescent="0.2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</row>
    <row r="3458" spans="1:19" x14ac:dyDescent="0.2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</row>
    <row r="3459" spans="1:19" x14ac:dyDescent="0.2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</row>
    <row r="3460" spans="1:19" x14ac:dyDescent="0.2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</row>
    <row r="3461" spans="1:19" x14ac:dyDescent="0.2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</row>
    <row r="3462" spans="1:19" x14ac:dyDescent="0.2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</row>
    <row r="3463" spans="1:19" x14ac:dyDescent="0.2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</row>
    <row r="3464" spans="1:19" x14ac:dyDescent="0.2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</row>
    <row r="3465" spans="1:19" x14ac:dyDescent="0.2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</row>
    <row r="3466" spans="1:19" x14ac:dyDescent="0.2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</row>
    <row r="3467" spans="1:19" x14ac:dyDescent="0.2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</row>
    <row r="3468" spans="1:19" x14ac:dyDescent="0.2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</row>
    <row r="3469" spans="1:19" x14ac:dyDescent="0.2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</row>
    <row r="3470" spans="1:19" x14ac:dyDescent="0.2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</row>
    <row r="3471" spans="1:19" x14ac:dyDescent="0.2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</row>
    <row r="3472" spans="1:19" x14ac:dyDescent="0.2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</row>
    <row r="3473" spans="1:19" x14ac:dyDescent="0.2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</row>
    <row r="3474" spans="1:19" x14ac:dyDescent="0.2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</row>
    <row r="3475" spans="1:19" x14ac:dyDescent="0.2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</row>
    <row r="3476" spans="1:19" x14ac:dyDescent="0.2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</row>
    <row r="3477" spans="1:19" x14ac:dyDescent="0.2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</row>
    <row r="3478" spans="1:19" x14ac:dyDescent="0.2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</row>
    <row r="3479" spans="1:19" x14ac:dyDescent="0.2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</row>
    <row r="3480" spans="1:19" x14ac:dyDescent="0.2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</row>
    <row r="3481" spans="1:19" x14ac:dyDescent="0.2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</row>
    <row r="3482" spans="1:19" x14ac:dyDescent="0.2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</row>
    <row r="3483" spans="1:19" x14ac:dyDescent="0.2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</row>
    <row r="3484" spans="1:19" x14ac:dyDescent="0.2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</row>
    <row r="3485" spans="1:19" x14ac:dyDescent="0.2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</row>
    <row r="3486" spans="1:19" x14ac:dyDescent="0.2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</row>
    <row r="3487" spans="1:19" x14ac:dyDescent="0.2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</row>
    <row r="3488" spans="1:19" x14ac:dyDescent="0.2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</row>
    <row r="3489" spans="1:19" x14ac:dyDescent="0.2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</row>
    <row r="3490" spans="1:19" x14ac:dyDescent="0.2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</row>
    <row r="3491" spans="1:19" x14ac:dyDescent="0.2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</row>
    <row r="3492" spans="1:19" x14ac:dyDescent="0.2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</row>
    <row r="3493" spans="1:19" x14ac:dyDescent="0.2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</row>
    <row r="3494" spans="1:19" x14ac:dyDescent="0.2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</row>
    <row r="3495" spans="1:19" x14ac:dyDescent="0.2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</row>
    <row r="3496" spans="1:19" x14ac:dyDescent="0.2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</row>
    <row r="3497" spans="1:19" x14ac:dyDescent="0.2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</row>
    <row r="3498" spans="1:19" x14ac:dyDescent="0.2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</row>
    <row r="3499" spans="1:19" x14ac:dyDescent="0.2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</row>
    <row r="3500" spans="1:19" x14ac:dyDescent="0.2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</row>
    <row r="3501" spans="1:19" x14ac:dyDescent="0.2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</row>
    <row r="3502" spans="1:19" x14ac:dyDescent="0.2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</row>
    <row r="3503" spans="1:19" x14ac:dyDescent="0.2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</row>
    <row r="3504" spans="1:19" x14ac:dyDescent="0.2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</row>
    <row r="3505" spans="1:19" x14ac:dyDescent="0.2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</row>
    <row r="3506" spans="1:19" x14ac:dyDescent="0.2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</row>
    <row r="3507" spans="1:19" x14ac:dyDescent="0.2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</row>
    <row r="3508" spans="1:19" x14ac:dyDescent="0.2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</row>
    <row r="3509" spans="1:19" x14ac:dyDescent="0.2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</row>
    <row r="3510" spans="1:19" x14ac:dyDescent="0.2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</row>
    <row r="3511" spans="1:19" x14ac:dyDescent="0.2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</row>
    <row r="3512" spans="1:19" x14ac:dyDescent="0.2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</row>
    <row r="3513" spans="1:19" x14ac:dyDescent="0.2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</row>
    <row r="3514" spans="1:19" x14ac:dyDescent="0.2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</row>
    <row r="3515" spans="1:19" x14ac:dyDescent="0.2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</row>
    <row r="3516" spans="1:19" x14ac:dyDescent="0.2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</row>
    <row r="3517" spans="1:19" x14ac:dyDescent="0.2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</row>
    <row r="3518" spans="1:19" x14ac:dyDescent="0.2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</row>
    <row r="3519" spans="1:19" x14ac:dyDescent="0.2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</row>
    <row r="3520" spans="1:19" x14ac:dyDescent="0.2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</row>
    <row r="3521" spans="1:19" x14ac:dyDescent="0.2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</row>
    <row r="3522" spans="1:19" x14ac:dyDescent="0.2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</row>
    <row r="3523" spans="1:19" x14ac:dyDescent="0.2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</row>
    <row r="3524" spans="1:19" x14ac:dyDescent="0.2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</row>
    <row r="3525" spans="1:19" x14ac:dyDescent="0.2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</row>
    <row r="3526" spans="1:19" x14ac:dyDescent="0.2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</row>
    <row r="3527" spans="1:19" x14ac:dyDescent="0.2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</row>
    <row r="3528" spans="1:19" x14ac:dyDescent="0.2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</row>
    <row r="3529" spans="1:19" x14ac:dyDescent="0.2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</row>
    <row r="3530" spans="1:19" x14ac:dyDescent="0.2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</row>
    <row r="3531" spans="1:19" x14ac:dyDescent="0.2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</row>
    <row r="3532" spans="1:19" x14ac:dyDescent="0.2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</row>
    <row r="3533" spans="1:19" x14ac:dyDescent="0.2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</row>
    <row r="3534" spans="1:19" x14ac:dyDescent="0.2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</row>
    <row r="3535" spans="1:19" x14ac:dyDescent="0.2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</row>
    <row r="3536" spans="1:19" x14ac:dyDescent="0.2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</row>
    <row r="3537" spans="1:19" x14ac:dyDescent="0.2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</row>
    <row r="3538" spans="1:19" x14ac:dyDescent="0.2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</row>
    <row r="3539" spans="1:19" x14ac:dyDescent="0.2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</row>
    <row r="3540" spans="1:19" x14ac:dyDescent="0.2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</row>
    <row r="3541" spans="1:19" x14ac:dyDescent="0.2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</row>
    <row r="3542" spans="1:19" x14ac:dyDescent="0.2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</row>
    <row r="3543" spans="1:19" x14ac:dyDescent="0.2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</row>
    <row r="3544" spans="1:19" x14ac:dyDescent="0.2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</row>
    <row r="3545" spans="1:19" x14ac:dyDescent="0.2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</row>
    <row r="3546" spans="1:19" x14ac:dyDescent="0.2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</row>
    <row r="3547" spans="1:19" x14ac:dyDescent="0.2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</row>
    <row r="3548" spans="1:19" x14ac:dyDescent="0.2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</row>
    <row r="3549" spans="1:19" x14ac:dyDescent="0.2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</row>
    <row r="3550" spans="1:19" x14ac:dyDescent="0.2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</row>
    <row r="3551" spans="1:19" x14ac:dyDescent="0.2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</row>
    <row r="3552" spans="1:19" x14ac:dyDescent="0.2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</row>
    <row r="3553" spans="1:19" x14ac:dyDescent="0.2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</row>
    <row r="3554" spans="1:19" x14ac:dyDescent="0.2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</row>
    <row r="3555" spans="1:19" x14ac:dyDescent="0.2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</row>
    <row r="3556" spans="1:19" x14ac:dyDescent="0.2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</row>
    <row r="3557" spans="1:19" x14ac:dyDescent="0.2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</row>
    <row r="3558" spans="1:19" x14ac:dyDescent="0.2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</row>
    <row r="3559" spans="1:19" x14ac:dyDescent="0.2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</row>
    <row r="3560" spans="1:19" x14ac:dyDescent="0.2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</row>
    <row r="3561" spans="1:19" x14ac:dyDescent="0.2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</row>
    <row r="3562" spans="1:19" x14ac:dyDescent="0.2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</row>
    <row r="3563" spans="1:19" x14ac:dyDescent="0.2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</row>
    <row r="3564" spans="1:19" x14ac:dyDescent="0.2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</row>
    <row r="3565" spans="1:19" x14ac:dyDescent="0.2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</row>
    <row r="3566" spans="1:19" x14ac:dyDescent="0.2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</row>
    <row r="3567" spans="1:19" x14ac:dyDescent="0.2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</row>
    <row r="3568" spans="1:19" x14ac:dyDescent="0.2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</row>
    <row r="3569" spans="1:19" x14ac:dyDescent="0.2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</row>
    <row r="3570" spans="1:19" x14ac:dyDescent="0.2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</row>
    <row r="3571" spans="1:19" x14ac:dyDescent="0.2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</row>
    <row r="3572" spans="1:19" x14ac:dyDescent="0.2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</row>
    <row r="3573" spans="1:19" x14ac:dyDescent="0.2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</row>
    <row r="3574" spans="1:19" x14ac:dyDescent="0.2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</row>
    <row r="3575" spans="1:19" x14ac:dyDescent="0.2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</row>
    <row r="3576" spans="1:19" x14ac:dyDescent="0.2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</row>
    <row r="3577" spans="1:19" x14ac:dyDescent="0.2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</row>
    <row r="3578" spans="1:19" x14ac:dyDescent="0.2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</row>
    <row r="3579" spans="1:19" x14ac:dyDescent="0.2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</row>
    <row r="3580" spans="1:19" x14ac:dyDescent="0.2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</row>
    <row r="3581" spans="1:19" x14ac:dyDescent="0.2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</row>
    <row r="3582" spans="1:19" x14ac:dyDescent="0.2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</row>
    <row r="3583" spans="1:19" x14ac:dyDescent="0.2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</row>
    <row r="3584" spans="1:19" x14ac:dyDescent="0.2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</row>
    <row r="3585" spans="1:19" x14ac:dyDescent="0.2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</row>
    <row r="3586" spans="1:19" x14ac:dyDescent="0.2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</row>
    <row r="3587" spans="1:19" x14ac:dyDescent="0.2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</row>
    <row r="3588" spans="1:19" x14ac:dyDescent="0.2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</row>
    <row r="3589" spans="1:19" x14ac:dyDescent="0.2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</row>
    <row r="3590" spans="1:19" x14ac:dyDescent="0.2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</row>
    <row r="3591" spans="1:19" x14ac:dyDescent="0.2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</row>
    <row r="3592" spans="1:19" x14ac:dyDescent="0.2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</row>
    <row r="3593" spans="1:19" x14ac:dyDescent="0.2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</row>
    <row r="3594" spans="1:19" x14ac:dyDescent="0.2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</row>
    <row r="3595" spans="1:19" x14ac:dyDescent="0.2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</row>
    <row r="3596" spans="1:19" x14ac:dyDescent="0.2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</row>
    <row r="3597" spans="1:19" x14ac:dyDescent="0.2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</row>
    <row r="3598" spans="1:19" x14ac:dyDescent="0.2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</row>
    <row r="3599" spans="1:19" x14ac:dyDescent="0.2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</row>
    <row r="3600" spans="1:19" x14ac:dyDescent="0.2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</row>
    <row r="3601" spans="1:19" x14ac:dyDescent="0.2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</row>
    <row r="3602" spans="1:19" x14ac:dyDescent="0.2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</row>
    <row r="3603" spans="1:19" x14ac:dyDescent="0.2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</row>
    <row r="3604" spans="1:19" x14ac:dyDescent="0.2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</row>
    <row r="3605" spans="1:19" x14ac:dyDescent="0.2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</row>
    <row r="3606" spans="1:19" x14ac:dyDescent="0.2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</row>
    <row r="3607" spans="1:19" x14ac:dyDescent="0.2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</row>
    <row r="3608" spans="1:19" x14ac:dyDescent="0.2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</row>
    <row r="3609" spans="1:19" x14ac:dyDescent="0.2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</row>
    <row r="3610" spans="1:19" x14ac:dyDescent="0.2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</row>
    <row r="3611" spans="1:19" x14ac:dyDescent="0.2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</row>
    <row r="3612" spans="1:19" x14ac:dyDescent="0.2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</row>
    <row r="3613" spans="1:19" x14ac:dyDescent="0.2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</row>
    <row r="3614" spans="1:19" x14ac:dyDescent="0.2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</row>
    <row r="3615" spans="1:19" x14ac:dyDescent="0.2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</row>
    <row r="3616" spans="1:19" x14ac:dyDescent="0.2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</row>
    <row r="3617" spans="1:19" x14ac:dyDescent="0.2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</row>
    <row r="3618" spans="1:19" x14ac:dyDescent="0.2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</row>
    <row r="3619" spans="1:19" x14ac:dyDescent="0.2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</row>
    <row r="3620" spans="1:19" x14ac:dyDescent="0.2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</row>
    <row r="3621" spans="1:19" x14ac:dyDescent="0.2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</row>
    <row r="3622" spans="1:19" x14ac:dyDescent="0.2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</row>
    <row r="3623" spans="1:19" x14ac:dyDescent="0.2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</row>
    <row r="3624" spans="1:19" x14ac:dyDescent="0.2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</row>
    <row r="3625" spans="1:19" x14ac:dyDescent="0.2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</row>
    <row r="3626" spans="1:19" x14ac:dyDescent="0.2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</row>
    <row r="3627" spans="1:19" x14ac:dyDescent="0.2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</row>
    <row r="3628" spans="1:19" x14ac:dyDescent="0.2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</row>
    <row r="3629" spans="1:19" x14ac:dyDescent="0.2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</row>
    <row r="3630" spans="1:19" x14ac:dyDescent="0.2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</row>
    <row r="3631" spans="1:19" x14ac:dyDescent="0.2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</row>
    <row r="3632" spans="1:19" x14ac:dyDescent="0.2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</row>
    <row r="3633" spans="1:19" x14ac:dyDescent="0.2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</row>
    <row r="3634" spans="1:19" x14ac:dyDescent="0.2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</row>
    <row r="3635" spans="1:19" x14ac:dyDescent="0.2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</row>
    <row r="3636" spans="1:19" x14ac:dyDescent="0.2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</row>
    <row r="3637" spans="1:19" x14ac:dyDescent="0.2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</row>
    <row r="3638" spans="1:19" x14ac:dyDescent="0.2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</row>
    <row r="3639" spans="1:19" x14ac:dyDescent="0.2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</row>
    <row r="3640" spans="1:19" x14ac:dyDescent="0.2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</row>
    <row r="3641" spans="1:19" x14ac:dyDescent="0.2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</row>
    <row r="3642" spans="1:19" x14ac:dyDescent="0.2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</row>
    <row r="3643" spans="1:19" x14ac:dyDescent="0.2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</row>
    <row r="3644" spans="1:19" x14ac:dyDescent="0.2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</row>
    <row r="3645" spans="1:19" x14ac:dyDescent="0.2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</row>
    <row r="3646" spans="1:19" x14ac:dyDescent="0.2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</row>
    <row r="3647" spans="1:19" x14ac:dyDescent="0.2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</row>
    <row r="3648" spans="1:19" x14ac:dyDescent="0.2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</row>
    <row r="3649" spans="1:19" x14ac:dyDescent="0.2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</row>
    <row r="3650" spans="1:19" x14ac:dyDescent="0.2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</row>
    <row r="3651" spans="1:19" x14ac:dyDescent="0.2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</row>
    <row r="3652" spans="1:19" x14ac:dyDescent="0.2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</row>
    <row r="3653" spans="1:19" x14ac:dyDescent="0.2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</row>
    <row r="3654" spans="1:19" x14ac:dyDescent="0.2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</row>
    <row r="3655" spans="1:19" x14ac:dyDescent="0.2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</row>
    <row r="3656" spans="1:19" x14ac:dyDescent="0.2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</row>
    <row r="3657" spans="1:19" x14ac:dyDescent="0.2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</row>
    <row r="3658" spans="1:19" x14ac:dyDescent="0.2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</row>
    <row r="3659" spans="1:19" x14ac:dyDescent="0.2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</row>
    <row r="3660" spans="1:19" x14ac:dyDescent="0.2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</row>
    <row r="3661" spans="1:19" x14ac:dyDescent="0.2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</row>
    <row r="3662" spans="1:19" x14ac:dyDescent="0.2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</row>
    <row r="3663" spans="1:19" x14ac:dyDescent="0.2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</row>
    <row r="3664" spans="1:19" x14ac:dyDescent="0.2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</row>
    <row r="3665" spans="1:19" x14ac:dyDescent="0.2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</row>
    <row r="3666" spans="1:19" x14ac:dyDescent="0.2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</row>
    <row r="3667" spans="1:19" x14ac:dyDescent="0.2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</row>
    <row r="3668" spans="1:19" x14ac:dyDescent="0.2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</row>
    <row r="3669" spans="1:19" x14ac:dyDescent="0.2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</row>
    <row r="3670" spans="1:19" x14ac:dyDescent="0.2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</row>
    <row r="3671" spans="1:19" x14ac:dyDescent="0.2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</row>
    <row r="3672" spans="1:19" x14ac:dyDescent="0.2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</row>
    <row r="3673" spans="1:19" x14ac:dyDescent="0.2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</row>
    <row r="3674" spans="1:19" x14ac:dyDescent="0.2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</row>
    <row r="3675" spans="1:19" x14ac:dyDescent="0.2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</row>
    <row r="3676" spans="1:19" x14ac:dyDescent="0.2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</row>
    <row r="3677" spans="1:19" x14ac:dyDescent="0.2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</row>
    <row r="3678" spans="1:19" x14ac:dyDescent="0.2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</row>
    <row r="3679" spans="1:19" x14ac:dyDescent="0.2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</row>
    <row r="3680" spans="1:19" x14ac:dyDescent="0.2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</row>
    <row r="3681" spans="1:19" x14ac:dyDescent="0.2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</row>
    <row r="3682" spans="1:19" x14ac:dyDescent="0.2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</row>
    <row r="3683" spans="1:19" x14ac:dyDescent="0.2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</row>
    <row r="3684" spans="1:19" x14ac:dyDescent="0.2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</row>
    <row r="3685" spans="1:19" x14ac:dyDescent="0.2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</row>
    <row r="3686" spans="1:19" x14ac:dyDescent="0.2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</row>
    <row r="3687" spans="1:19" x14ac:dyDescent="0.2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</row>
    <row r="3688" spans="1:19" x14ac:dyDescent="0.2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</row>
    <row r="3689" spans="1:19" x14ac:dyDescent="0.2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</row>
    <row r="3690" spans="1:19" x14ac:dyDescent="0.2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</row>
    <row r="3691" spans="1:19" x14ac:dyDescent="0.2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</row>
    <row r="3692" spans="1:19" x14ac:dyDescent="0.2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</row>
    <row r="3693" spans="1:19" x14ac:dyDescent="0.2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</row>
    <row r="3694" spans="1:19" x14ac:dyDescent="0.2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</row>
    <row r="3695" spans="1:19" x14ac:dyDescent="0.2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</row>
    <row r="3696" spans="1:19" x14ac:dyDescent="0.2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</row>
    <row r="3697" spans="1:19" x14ac:dyDescent="0.2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</row>
    <row r="3698" spans="1:19" x14ac:dyDescent="0.2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</row>
    <row r="3699" spans="1:19" x14ac:dyDescent="0.2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</row>
    <row r="3700" spans="1:19" x14ac:dyDescent="0.2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</row>
    <row r="3701" spans="1:19" x14ac:dyDescent="0.2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</row>
    <row r="3702" spans="1:19" x14ac:dyDescent="0.2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</row>
    <row r="3703" spans="1:19" x14ac:dyDescent="0.2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</row>
    <row r="3704" spans="1:19" x14ac:dyDescent="0.2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</row>
    <row r="3705" spans="1:19" x14ac:dyDescent="0.2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</row>
    <row r="3706" spans="1:19" x14ac:dyDescent="0.2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</row>
    <row r="3707" spans="1:19" x14ac:dyDescent="0.2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</row>
    <row r="3708" spans="1:19" x14ac:dyDescent="0.2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</row>
    <row r="3709" spans="1:19" x14ac:dyDescent="0.2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</row>
    <row r="3710" spans="1:19" x14ac:dyDescent="0.2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</row>
    <row r="3711" spans="1:19" x14ac:dyDescent="0.2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</row>
    <row r="3712" spans="1:19" x14ac:dyDescent="0.2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</row>
    <row r="3713" spans="1:19" x14ac:dyDescent="0.2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</row>
    <row r="3714" spans="1:19" x14ac:dyDescent="0.2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</row>
    <row r="3715" spans="1:19" x14ac:dyDescent="0.2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</row>
    <row r="3716" spans="1:19" x14ac:dyDescent="0.2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</row>
    <row r="3717" spans="1:19" x14ac:dyDescent="0.2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</row>
    <row r="3718" spans="1:19" x14ac:dyDescent="0.2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</row>
    <row r="3719" spans="1:19" x14ac:dyDescent="0.2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</row>
    <row r="3720" spans="1:19" x14ac:dyDescent="0.2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</row>
    <row r="3721" spans="1:19" x14ac:dyDescent="0.2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</row>
    <row r="3722" spans="1:19" x14ac:dyDescent="0.2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</row>
    <row r="3723" spans="1:19" x14ac:dyDescent="0.2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</row>
    <row r="3724" spans="1:19" x14ac:dyDescent="0.2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</row>
    <row r="3725" spans="1:19" x14ac:dyDescent="0.2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</row>
    <row r="3726" spans="1:19" x14ac:dyDescent="0.2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</row>
    <row r="3727" spans="1:19" x14ac:dyDescent="0.2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</row>
    <row r="3728" spans="1:19" x14ac:dyDescent="0.2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</row>
    <row r="3729" spans="1:19" x14ac:dyDescent="0.2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</row>
    <row r="3730" spans="1:19" x14ac:dyDescent="0.2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</row>
    <row r="3731" spans="1:19" x14ac:dyDescent="0.2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</row>
    <row r="3732" spans="1:19" x14ac:dyDescent="0.2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</row>
    <row r="3733" spans="1:19" x14ac:dyDescent="0.2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</row>
    <row r="3734" spans="1:19" x14ac:dyDescent="0.2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</row>
    <row r="3735" spans="1:19" x14ac:dyDescent="0.2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</row>
    <row r="3736" spans="1:19" x14ac:dyDescent="0.2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</row>
    <row r="3737" spans="1:19" x14ac:dyDescent="0.2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</row>
    <row r="3738" spans="1:19" x14ac:dyDescent="0.2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</row>
    <row r="3739" spans="1:19" x14ac:dyDescent="0.2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</row>
    <row r="3740" spans="1:19" x14ac:dyDescent="0.2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</row>
    <row r="3741" spans="1:19" x14ac:dyDescent="0.2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</row>
    <row r="3742" spans="1:19" x14ac:dyDescent="0.2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</row>
    <row r="3743" spans="1:19" x14ac:dyDescent="0.2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</row>
    <row r="3744" spans="1:19" x14ac:dyDescent="0.2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</row>
    <row r="3745" spans="1:19" x14ac:dyDescent="0.2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</row>
    <row r="3746" spans="1:19" x14ac:dyDescent="0.2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</row>
    <row r="3747" spans="1:19" x14ac:dyDescent="0.2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</row>
    <row r="3748" spans="1:19" x14ac:dyDescent="0.2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</row>
    <row r="3749" spans="1:19" x14ac:dyDescent="0.2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</row>
    <row r="3750" spans="1:19" x14ac:dyDescent="0.2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</row>
    <row r="3751" spans="1:19" x14ac:dyDescent="0.2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</row>
    <row r="3752" spans="1:19" x14ac:dyDescent="0.2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</row>
    <row r="3753" spans="1:19" x14ac:dyDescent="0.2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</row>
    <row r="3754" spans="1:19" x14ac:dyDescent="0.2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</row>
    <row r="3755" spans="1:19" x14ac:dyDescent="0.2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</row>
    <row r="3756" spans="1:19" x14ac:dyDescent="0.2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</row>
    <row r="3757" spans="1:19" x14ac:dyDescent="0.2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</row>
    <row r="3758" spans="1:19" x14ac:dyDescent="0.2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</row>
    <row r="3759" spans="1:19" x14ac:dyDescent="0.2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</row>
    <row r="3760" spans="1:19" x14ac:dyDescent="0.2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</row>
    <row r="3761" spans="1:19" x14ac:dyDescent="0.2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</row>
    <row r="3762" spans="1:19" x14ac:dyDescent="0.2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</row>
    <row r="3763" spans="1:19" x14ac:dyDescent="0.2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</row>
    <row r="3764" spans="1:19" x14ac:dyDescent="0.2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</row>
    <row r="3765" spans="1:19" x14ac:dyDescent="0.2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</row>
    <row r="3766" spans="1:19" x14ac:dyDescent="0.2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</row>
    <row r="3767" spans="1:19" x14ac:dyDescent="0.2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</row>
    <row r="3768" spans="1:19" x14ac:dyDescent="0.2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</row>
    <row r="3769" spans="1:19" x14ac:dyDescent="0.2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</row>
    <row r="3770" spans="1:19" x14ac:dyDescent="0.2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</row>
    <row r="3771" spans="1:19" x14ac:dyDescent="0.2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</row>
    <row r="3772" spans="1:19" x14ac:dyDescent="0.2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</row>
    <row r="3773" spans="1:19" x14ac:dyDescent="0.2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</row>
    <row r="3774" spans="1:19" x14ac:dyDescent="0.2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</row>
    <row r="3775" spans="1:19" x14ac:dyDescent="0.2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</row>
    <row r="3776" spans="1:19" x14ac:dyDescent="0.2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</row>
    <row r="3777" spans="1:19" x14ac:dyDescent="0.2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</row>
    <row r="3778" spans="1:19" x14ac:dyDescent="0.2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</row>
    <row r="3779" spans="1:19" x14ac:dyDescent="0.2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</row>
    <row r="3780" spans="1:19" x14ac:dyDescent="0.2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</row>
    <row r="3781" spans="1:19" x14ac:dyDescent="0.2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</row>
    <row r="3782" spans="1:19" x14ac:dyDescent="0.2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</row>
    <row r="3783" spans="1:19" x14ac:dyDescent="0.2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</row>
    <row r="3784" spans="1:19" x14ac:dyDescent="0.2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</row>
    <row r="3785" spans="1:19" x14ac:dyDescent="0.2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</row>
    <row r="3786" spans="1:19" x14ac:dyDescent="0.2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</row>
    <row r="3787" spans="1:19" x14ac:dyDescent="0.2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</row>
    <row r="3788" spans="1:19" x14ac:dyDescent="0.2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</row>
    <row r="3789" spans="1:19" x14ac:dyDescent="0.2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</row>
    <row r="3790" spans="1:19" x14ac:dyDescent="0.2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</row>
    <row r="3791" spans="1:19" x14ac:dyDescent="0.2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</row>
    <row r="3792" spans="1:19" x14ac:dyDescent="0.2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</row>
    <row r="3793" spans="1:19" x14ac:dyDescent="0.2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</row>
    <row r="3794" spans="1:19" x14ac:dyDescent="0.2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</row>
    <row r="3795" spans="1:19" x14ac:dyDescent="0.2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</row>
    <row r="3796" spans="1:19" x14ac:dyDescent="0.2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</row>
    <row r="3797" spans="1:19" x14ac:dyDescent="0.2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</row>
    <row r="3798" spans="1:19" x14ac:dyDescent="0.2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</row>
    <row r="3799" spans="1:19" x14ac:dyDescent="0.2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</row>
    <row r="3800" spans="1:19" x14ac:dyDescent="0.2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</row>
    <row r="3801" spans="1:19" x14ac:dyDescent="0.2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</row>
    <row r="3802" spans="1:19" x14ac:dyDescent="0.2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</row>
    <row r="3803" spans="1:19" x14ac:dyDescent="0.2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</row>
    <row r="3804" spans="1:19" x14ac:dyDescent="0.2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</row>
    <row r="3805" spans="1:19" x14ac:dyDescent="0.2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</row>
    <row r="3806" spans="1:19" x14ac:dyDescent="0.2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</row>
    <row r="3807" spans="1:19" x14ac:dyDescent="0.2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</row>
    <row r="3808" spans="1:19" x14ac:dyDescent="0.2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</row>
    <row r="3809" spans="1:19" x14ac:dyDescent="0.2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</row>
    <row r="3810" spans="1:19" x14ac:dyDescent="0.2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</row>
    <row r="3811" spans="1:19" x14ac:dyDescent="0.2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</row>
    <row r="3812" spans="1:19" x14ac:dyDescent="0.2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</row>
    <row r="3813" spans="1:19" x14ac:dyDescent="0.2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</row>
    <row r="3814" spans="1:19" x14ac:dyDescent="0.2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</row>
    <row r="3815" spans="1:19" x14ac:dyDescent="0.2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</row>
    <row r="3816" spans="1:19" x14ac:dyDescent="0.2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</row>
    <row r="3817" spans="1:19" x14ac:dyDescent="0.2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</row>
    <row r="3818" spans="1:19" x14ac:dyDescent="0.2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</row>
    <row r="3819" spans="1:19" x14ac:dyDescent="0.2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</row>
    <row r="3820" spans="1:19" x14ac:dyDescent="0.2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</row>
    <row r="3821" spans="1:19" x14ac:dyDescent="0.2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</row>
    <row r="3822" spans="1:19" x14ac:dyDescent="0.2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</row>
    <row r="3823" spans="1:19" x14ac:dyDescent="0.2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</row>
    <row r="3824" spans="1:19" x14ac:dyDescent="0.2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</row>
    <row r="3825" spans="1:19" x14ac:dyDescent="0.2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</row>
    <row r="3826" spans="1:19" x14ac:dyDescent="0.2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</row>
    <row r="3827" spans="1:19" x14ac:dyDescent="0.2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</row>
    <row r="3828" spans="1:19" x14ac:dyDescent="0.2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</row>
    <row r="3829" spans="1:19" x14ac:dyDescent="0.2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</row>
    <row r="3830" spans="1:19" x14ac:dyDescent="0.2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</row>
    <row r="3831" spans="1:19" x14ac:dyDescent="0.2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</row>
    <row r="3832" spans="1:19" x14ac:dyDescent="0.2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</row>
    <row r="3833" spans="1:19" x14ac:dyDescent="0.2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</row>
    <row r="3834" spans="1:19" x14ac:dyDescent="0.2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</row>
    <row r="3835" spans="1:19" x14ac:dyDescent="0.2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</row>
    <row r="3836" spans="1:19" x14ac:dyDescent="0.2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</row>
    <row r="3837" spans="1:19" x14ac:dyDescent="0.2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</row>
    <row r="3838" spans="1:19" x14ac:dyDescent="0.2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</row>
    <row r="3839" spans="1:19" x14ac:dyDescent="0.2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</row>
    <row r="3840" spans="1:19" x14ac:dyDescent="0.2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</row>
    <row r="3841" spans="1:19" x14ac:dyDescent="0.2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</row>
    <row r="3842" spans="1:19" x14ac:dyDescent="0.2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</row>
    <row r="3843" spans="1:19" x14ac:dyDescent="0.2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</row>
    <row r="3844" spans="1:19" x14ac:dyDescent="0.2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</row>
    <row r="3845" spans="1:19" x14ac:dyDescent="0.2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</row>
    <row r="3846" spans="1:19" x14ac:dyDescent="0.2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</row>
    <row r="3847" spans="1:19" x14ac:dyDescent="0.2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</row>
    <row r="3848" spans="1:19" x14ac:dyDescent="0.2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</row>
    <row r="3849" spans="1:19" x14ac:dyDescent="0.2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</row>
    <row r="3850" spans="1:19" x14ac:dyDescent="0.2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</row>
    <row r="3851" spans="1:19" x14ac:dyDescent="0.2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</row>
    <row r="3852" spans="1:19" x14ac:dyDescent="0.2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</row>
    <row r="3853" spans="1:19" x14ac:dyDescent="0.2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</row>
    <row r="3854" spans="1:19" x14ac:dyDescent="0.2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</row>
    <row r="3855" spans="1:19" x14ac:dyDescent="0.2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</row>
    <row r="3856" spans="1:19" x14ac:dyDescent="0.2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</row>
    <row r="3857" spans="1:19" x14ac:dyDescent="0.2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</row>
    <row r="3858" spans="1:19" x14ac:dyDescent="0.2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</row>
    <row r="3859" spans="1:19" x14ac:dyDescent="0.2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</row>
    <row r="3860" spans="1:19" x14ac:dyDescent="0.2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</row>
    <row r="3861" spans="1:19" x14ac:dyDescent="0.2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</row>
    <row r="3862" spans="1:19" x14ac:dyDescent="0.2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</row>
    <row r="3863" spans="1:19" x14ac:dyDescent="0.2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</row>
    <row r="3864" spans="1:19" x14ac:dyDescent="0.2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</row>
    <row r="3865" spans="1:19" x14ac:dyDescent="0.2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</row>
    <row r="3866" spans="1:19" x14ac:dyDescent="0.2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</row>
    <row r="3867" spans="1:19" x14ac:dyDescent="0.2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</row>
    <row r="3868" spans="1:19" x14ac:dyDescent="0.2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</row>
    <row r="3869" spans="1:19" x14ac:dyDescent="0.2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</row>
    <row r="3870" spans="1:19" x14ac:dyDescent="0.2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</row>
    <row r="3871" spans="1:19" x14ac:dyDescent="0.2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</row>
    <row r="3872" spans="1:19" x14ac:dyDescent="0.2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</row>
    <row r="3873" spans="1:19" x14ac:dyDescent="0.2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</row>
    <row r="3874" spans="1:19" x14ac:dyDescent="0.2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</row>
    <row r="3875" spans="1:19" x14ac:dyDescent="0.2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</row>
    <row r="3876" spans="1:19" x14ac:dyDescent="0.2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</row>
    <row r="3877" spans="1:19" x14ac:dyDescent="0.2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</row>
    <row r="3878" spans="1:19" x14ac:dyDescent="0.2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</row>
    <row r="3879" spans="1:19" x14ac:dyDescent="0.2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</row>
    <row r="3880" spans="1:19" x14ac:dyDescent="0.2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</row>
    <row r="3881" spans="1:19" x14ac:dyDescent="0.2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</row>
    <row r="3882" spans="1:19" x14ac:dyDescent="0.2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</row>
    <row r="3883" spans="1:19" x14ac:dyDescent="0.2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</row>
    <row r="3884" spans="1:19" x14ac:dyDescent="0.2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</row>
    <row r="3885" spans="1:19" x14ac:dyDescent="0.2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</row>
    <row r="3886" spans="1:19" x14ac:dyDescent="0.2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</row>
    <row r="3887" spans="1:19" x14ac:dyDescent="0.2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</row>
    <row r="3888" spans="1:19" x14ac:dyDescent="0.2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</row>
    <row r="3889" spans="1:19" x14ac:dyDescent="0.2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</row>
    <row r="3890" spans="1:19" x14ac:dyDescent="0.2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</row>
    <row r="3891" spans="1:19" x14ac:dyDescent="0.2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</row>
    <row r="3892" spans="1:19" x14ac:dyDescent="0.2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</row>
    <row r="3893" spans="1:19" x14ac:dyDescent="0.2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</row>
    <row r="3894" spans="1:19" x14ac:dyDescent="0.2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</row>
    <row r="3895" spans="1:19" x14ac:dyDescent="0.2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</row>
    <row r="3896" spans="1:19" x14ac:dyDescent="0.2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</row>
    <row r="3897" spans="1:19" x14ac:dyDescent="0.2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</row>
    <row r="3898" spans="1:19" x14ac:dyDescent="0.2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</row>
    <row r="3899" spans="1:19" x14ac:dyDescent="0.2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</row>
    <row r="3900" spans="1:19" x14ac:dyDescent="0.2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</row>
    <row r="3901" spans="1:19" x14ac:dyDescent="0.2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</row>
    <row r="3902" spans="1:19" x14ac:dyDescent="0.2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</row>
    <row r="3903" spans="1:19" x14ac:dyDescent="0.2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</row>
    <row r="3904" spans="1:19" x14ac:dyDescent="0.2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</row>
    <row r="3905" spans="1:19" x14ac:dyDescent="0.2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</row>
    <row r="3906" spans="1:19" x14ac:dyDescent="0.2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</row>
    <row r="3907" spans="1:19" x14ac:dyDescent="0.2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</row>
    <row r="3908" spans="1:19" x14ac:dyDescent="0.2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</row>
    <row r="3909" spans="1:19" x14ac:dyDescent="0.2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</row>
    <row r="3910" spans="1:19" x14ac:dyDescent="0.2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</row>
    <row r="3911" spans="1:19" x14ac:dyDescent="0.2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</row>
    <row r="3912" spans="1:19" x14ac:dyDescent="0.2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</row>
    <row r="3913" spans="1:19" x14ac:dyDescent="0.2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</row>
    <row r="3914" spans="1:19" x14ac:dyDescent="0.2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</row>
    <row r="3915" spans="1:19" x14ac:dyDescent="0.2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</row>
    <row r="3916" spans="1:19" x14ac:dyDescent="0.2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</row>
    <row r="3917" spans="1:19" x14ac:dyDescent="0.2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</row>
    <row r="3918" spans="1:19" x14ac:dyDescent="0.2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</row>
    <row r="3919" spans="1:19" x14ac:dyDescent="0.2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</row>
    <row r="3920" spans="1:19" x14ac:dyDescent="0.2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</row>
    <row r="3921" spans="1:19" x14ac:dyDescent="0.2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</row>
    <row r="3922" spans="1:19" x14ac:dyDescent="0.2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</row>
    <row r="3923" spans="1:19" x14ac:dyDescent="0.2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</row>
    <row r="3924" spans="1:19" x14ac:dyDescent="0.2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</row>
    <row r="3925" spans="1:19" x14ac:dyDescent="0.2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</row>
    <row r="3926" spans="1:19" x14ac:dyDescent="0.2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</row>
    <row r="3927" spans="1:19" x14ac:dyDescent="0.2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</row>
    <row r="3928" spans="1:19" x14ac:dyDescent="0.2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</row>
    <row r="3929" spans="1:19" x14ac:dyDescent="0.2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</row>
    <row r="3930" spans="1:19" x14ac:dyDescent="0.2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</row>
    <row r="3931" spans="1:19" x14ac:dyDescent="0.2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</row>
    <row r="3932" spans="1:19" x14ac:dyDescent="0.2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</row>
    <row r="3933" spans="1:19" x14ac:dyDescent="0.2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</row>
    <row r="3934" spans="1:19" x14ac:dyDescent="0.2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</row>
    <row r="3935" spans="1:19" x14ac:dyDescent="0.2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</row>
    <row r="3936" spans="1:19" x14ac:dyDescent="0.2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</row>
    <row r="3937" spans="1:19" x14ac:dyDescent="0.2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</row>
    <row r="3938" spans="1:19" x14ac:dyDescent="0.2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</row>
    <row r="3939" spans="1:19" x14ac:dyDescent="0.2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</row>
    <row r="3940" spans="1:19" x14ac:dyDescent="0.2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</row>
    <row r="3941" spans="1:19" x14ac:dyDescent="0.2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</row>
    <row r="3942" spans="1:19" x14ac:dyDescent="0.2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</row>
    <row r="3943" spans="1:19" x14ac:dyDescent="0.2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</row>
    <row r="3944" spans="1:19" x14ac:dyDescent="0.2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</row>
    <row r="3945" spans="1:19" x14ac:dyDescent="0.2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</row>
    <row r="3946" spans="1:19" x14ac:dyDescent="0.2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</row>
    <row r="3947" spans="1:19" x14ac:dyDescent="0.2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</row>
    <row r="3948" spans="1:19" x14ac:dyDescent="0.2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</row>
    <row r="3949" spans="1:19" x14ac:dyDescent="0.2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</row>
    <row r="3950" spans="1:19" x14ac:dyDescent="0.2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</row>
    <row r="3951" spans="1:19" x14ac:dyDescent="0.2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</row>
    <row r="3952" spans="1:19" x14ac:dyDescent="0.2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</row>
    <row r="3953" spans="1:19" x14ac:dyDescent="0.2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</row>
    <row r="3954" spans="1:19" x14ac:dyDescent="0.2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</row>
    <row r="3955" spans="1:19" x14ac:dyDescent="0.2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</row>
    <row r="3956" spans="1:19" x14ac:dyDescent="0.2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</row>
    <row r="3957" spans="1:19" x14ac:dyDescent="0.2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</row>
    <row r="3958" spans="1:19" x14ac:dyDescent="0.2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</row>
    <row r="3959" spans="1:19" x14ac:dyDescent="0.2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</row>
    <row r="3960" spans="1:19" x14ac:dyDescent="0.2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</row>
    <row r="3961" spans="1:19" x14ac:dyDescent="0.2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</row>
    <row r="3962" spans="1:19" x14ac:dyDescent="0.2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</row>
    <row r="3963" spans="1:19" x14ac:dyDescent="0.2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</row>
    <row r="3964" spans="1:19" x14ac:dyDescent="0.2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</row>
    <row r="3965" spans="1:19" x14ac:dyDescent="0.2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</row>
    <row r="3966" spans="1:19" x14ac:dyDescent="0.2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</row>
    <row r="3967" spans="1:19" x14ac:dyDescent="0.2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</row>
    <row r="3968" spans="1:19" x14ac:dyDescent="0.2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</row>
    <row r="3969" spans="1:19" x14ac:dyDescent="0.2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</row>
    <row r="3970" spans="1:19" x14ac:dyDescent="0.2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</row>
    <row r="3971" spans="1:19" x14ac:dyDescent="0.2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</row>
    <row r="3972" spans="1:19" x14ac:dyDescent="0.2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</row>
    <row r="3973" spans="1:19" x14ac:dyDescent="0.2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</row>
    <row r="3974" spans="1:19" x14ac:dyDescent="0.2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</row>
    <row r="3975" spans="1:19" x14ac:dyDescent="0.2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</row>
    <row r="3976" spans="1:19" x14ac:dyDescent="0.2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</row>
    <row r="3977" spans="1:19" x14ac:dyDescent="0.2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</row>
    <row r="3978" spans="1:19" x14ac:dyDescent="0.2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</row>
    <row r="3979" spans="1:19" x14ac:dyDescent="0.2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</row>
    <row r="3980" spans="1:19" x14ac:dyDescent="0.2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</row>
    <row r="3981" spans="1:19" x14ac:dyDescent="0.2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</row>
    <row r="3982" spans="1:19" x14ac:dyDescent="0.2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</row>
    <row r="3983" spans="1:19" x14ac:dyDescent="0.2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</row>
    <row r="3984" spans="1:19" x14ac:dyDescent="0.2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</row>
    <row r="3985" spans="1:19" x14ac:dyDescent="0.2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</row>
    <row r="3986" spans="1:19" x14ac:dyDescent="0.2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</row>
    <row r="3987" spans="1:19" x14ac:dyDescent="0.2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</row>
    <row r="3988" spans="1:19" x14ac:dyDescent="0.2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</row>
    <row r="3989" spans="1:19" x14ac:dyDescent="0.2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</row>
    <row r="3990" spans="1:19" x14ac:dyDescent="0.2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</row>
    <row r="3991" spans="1:19" x14ac:dyDescent="0.2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</row>
    <row r="3992" spans="1:19" x14ac:dyDescent="0.2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</row>
    <row r="3993" spans="1:19" x14ac:dyDescent="0.2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</row>
    <row r="3994" spans="1:19" x14ac:dyDescent="0.2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</row>
    <row r="3995" spans="1:19" x14ac:dyDescent="0.2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</row>
    <row r="3996" spans="1:19" x14ac:dyDescent="0.2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</row>
    <row r="3997" spans="1:19" x14ac:dyDescent="0.2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</row>
    <row r="3998" spans="1:19" x14ac:dyDescent="0.2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</row>
    <row r="3999" spans="1:19" x14ac:dyDescent="0.2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</row>
    <row r="4000" spans="1:19" x14ac:dyDescent="0.2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</row>
    <row r="4001" spans="1:19" x14ac:dyDescent="0.2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</row>
    <row r="4002" spans="1:19" x14ac:dyDescent="0.2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</row>
    <row r="4003" spans="1:19" x14ac:dyDescent="0.2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</row>
    <row r="4004" spans="1:19" x14ac:dyDescent="0.2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</row>
    <row r="4005" spans="1:19" x14ac:dyDescent="0.2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</row>
    <row r="4006" spans="1:19" x14ac:dyDescent="0.2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</row>
    <row r="4007" spans="1:19" x14ac:dyDescent="0.2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</row>
    <row r="4008" spans="1:19" x14ac:dyDescent="0.2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</row>
    <row r="4009" spans="1:19" x14ac:dyDescent="0.2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</row>
    <row r="4010" spans="1:19" x14ac:dyDescent="0.2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</row>
    <row r="4011" spans="1:19" x14ac:dyDescent="0.2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</row>
    <row r="4012" spans="1:19" x14ac:dyDescent="0.2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</row>
    <row r="4013" spans="1:19" x14ac:dyDescent="0.2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</row>
    <row r="4014" spans="1:19" x14ac:dyDescent="0.2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</row>
    <row r="4015" spans="1:19" x14ac:dyDescent="0.2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</row>
    <row r="4016" spans="1:19" x14ac:dyDescent="0.2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</row>
    <row r="4017" spans="1:19" x14ac:dyDescent="0.2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</row>
    <row r="4018" spans="1:19" x14ac:dyDescent="0.2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</row>
    <row r="4019" spans="1:19" x14ac:dyDescent="0.2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</row>
    <row r="4020" spans="1:19" x14ac:dyDescent="0.2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</row>
    <row r="4021" spans="1:19" x14ac:dyDescent="0.2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</row>
    <row r="4022" spans="1:19" x14ac:dyDescent="0.2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</row>
    <row r="4023" spans="1:19" x14ac:dyDescent="0.2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</row>
    <row r="4024" spans="1:19" x14ac:dyDescent="0.2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</row>
    <row r="4025" spans="1:19" x14ac:dyDescent="0.2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</row>
    <row r="4026" spans="1:19" x14ac:dyDescent="0.2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</row>
    <row r="4027" spans="1:19" x14ac:dyDescent="0.2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</row>
    <row r="4028" spans="1:19" x14ac:dyDescent="0.2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</row>
    <row r="4029" spans="1:19" x14ac:dyDescent="0.2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</row>
    <row r="4030" spans="1:19" x14ac:dyDescent="0.2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</row>
    <row r="4031" spans="1:19" x14ac:dyDescent="0.2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</row>
    <row r="4032" spans="1:19" x14ac:dyDescent="0.2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</row>
    <row r="4033" spans="1:19" x14ac:dyDescent="0.2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</row>
    <row r="4034" spans="1:19" x14ac:dyDescent="0.2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</row>
    <row r="4035" spans="1:19" x14ac:dyDescent="0.2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</row>
    <row r="4036" spans="1:19" x14ac:dyDescent="0.2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</row>
    <row r="4037" spans="1:19" x14ac:dyDescent="0.2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</row>
    <row r="4038" spans="1:19" x14ac:dyDescent="0.2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</row>
    <row r="4039" spans="1:19" x14ac:dyDescent="0.2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</row>
    <row r="4040" spans="1:19" x14ac:dyDescent="0.2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</row>
    <row r="4041" spans="1:19" x14ac:dyDescent="0.2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</row>
    <row r="4042" spans="1:19" x14ac:dyDescent="0.2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</row>
    <row r="4043" spans="1:19" x14ac:dyDescent="0.2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</row>
    <row r="4044" spans="1:19" x14ac:dyDescent="0.2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</row>
    <row r="4045" spans="1:19" x14ac:dyDescent="0.2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</row>
    <row r="4046" spans="1:19" x14ac:dyDescent="0.2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</row>
    <row r="4047" spans="1:19" x14ac:dyDescent="0.2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</row>
    <row r="4048" spans="1:19" x14ac:dyDescent="0.2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</row>
    <row r="4049" spans="1:19" x14ac:dyDescent="0.2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</row>
    <row r="4050" spans="1:19" x14ac:dyDescent="0.2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</row>
    <row r="4051" spans="1:19" x14ac:dyDescent="0.2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</row>
    <row r="4052" spans="1:19" x14ac:dyDescent="0.2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</row>
    <row r="4053" spans="1:19" x14ac:dyDescent="0.2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</row>
    <row r="4054" spans="1:19" x14ac:dyDescent="0.2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</row>
    <row r="4055" spans="1:19" x14ac:dyDescent="0.2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</row>
    <row r="4056" spans="1:19" x14ac:dyDescent="0.2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</row>
    <row r="4057" spans="1:19" x14ac:dyDescent="0.2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</row>
    <row r="4058" spans="1:19" x14ac:dyDescent="0.2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</row>
    <row r="4059" spans="1:19" x14ac:dyDescent="0.2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</row>
    <row r="4060" spans="1:19" x14ac:dyDescent="0.2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</row>
    <row r="4061" spans="1:19" x14ac:dyDescent="0.2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</row>
    <row r="4062" spans="1:19" x14ac:dyDescent="0.2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</row>
    <row r="4063" spans="1:19" x14ac:dyDescent="0.2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</row>
    <row r="4064" spans="1:19" x14ac:dyDescent="0.2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</row>
    <row r="4065" spans="1:19" x14ac:dyDescent="0.2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</row>
    <row r="4066" spans="1:19" x14ac:dyDescent="0.2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</row>
    <row r="4067" spans="1:19" x14ac:dyDescent="0.2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</row>
    <row r="4068" spans="1:19" x14ac:dyDescent="0.2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</row>
    <row r="4069" spans="1:19" x14ac:dyDescent="0.2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</row>
    <row r="4070" spans="1:19" x14ac:dyDescent="0.2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</row>
    <row r="4071" spans="1:19" x14ac:dyDescent="0.2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</row>
    <row r="4072" spans="1:19" x14ac:dyDescent="0.2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</row>
    <row r="4073" spans="1:19" x14ac:dyDescent="0.2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</row>
    <row r="4074" spans="1:19" x14ac:dyDescent="0.2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</row>
    <row r="4075" spans="1:19" x14ac:dyDescent="0.2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</row>
    <row r="4076" spans="1:19" x14ac:dyDescent="0.2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</row>
    <row r="4077" spans="1:19" x14ac:dyDescent="0.2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</row>
    <row r="4078" spans="1:19" x14ac:dyDescent="0.2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</row>
    <row r="4079" spans="1:19" x14ac:dyDescent="0.2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</row>
    <row r="4080" spans="1:19" x14ac:dyDescent="0.2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</row>
    <row r="4081" spans="1:19" x14ac:dyDescent="0.2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</row>
    <row r="4082" spans="1:19" x14ac:dyDescent="0.2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</row>
    <row r="4083" spans="1:19" x14ac:dyDescent="0.2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</row>
    <row r="4084" spans="1:19" x14ac:dyDescent="0.2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</row>
    <row r="4085" spans="1:19" x14ac:dyDescent="0.2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</row>
    <row r="4086" spans="1:19" x14ac:dyDescent="0.2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</row>
    <row r="4087" spans="1:19" x14ac:dyDescent="0.2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</row>
    <row r="4088" spans="1:19" x14ac:dyDescent="0.2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</row>
    <row r="4089" spans="1:19" x14ac:dyDescent="0.2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</row>
    <row r="4090" spans="1:19" x14ac:dyDescent="0.2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</row>
    <row r="4091" spans="1:19" x14ac:dyDescent="0.2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</row>
    <row r="4092" spans="1:19" x14ac:dyDescent="0.2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</row>
    <row r="4093" spans="1:19" x14ac:dyDescent="0.2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</row>
    <row r="4094" spans="1:19" x14ac:dyDescent="0.2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</row>
    <row r="4095" spans="1:19" x14ac:dyDescent="0.2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</row>
    <row r="4096" spans="1:19" x14ac:dyDescent="0.2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</row>
    <row r="4097" spans="1:19" x14ac:dyDescent="0.2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</row>
    <row r="4098" spans="1:19" x14ac:dyDescent="0.2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</row>
    <row r="4099" spans="1:19" x14ac:dyDescent="0.2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</row>
    <row r="4100" spans="1:19" x14ac:dyDescent="0.2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</row>
    <row r="4101" spans="1:19" x14ac:dyDescent="0.2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</row>
    <row r="4102" spans="1:19" x14ac:dyDescent="0.2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</row>
    <row r="4103" spans="1:19" x14ac:dyDescent="0.2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</row>
    <row r="4104" spans="1:19" x14ac:dyDescent="0.2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</row>
    <row r="4105" spans="1:19" x14ac:dyDescent="0.2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</row>
    <row r="4106" spans="1:19" x14ac:dyDescent="0.2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</row>
    <row r="4107" spans="1:19" x14ac:dyDescent="0.2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</row>
    <row r="4108" spans="1:19" x14ac:dyDescent="0.2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</row>
    <row r="4109" spans="1:19" x14ac:dyDescent="0.2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</row>
    <row r="4110" spans="1:19" x14ac:dyDescent="0.2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</row>
    <row r="4111" spans="1:19" x14ac:dyDescent="0.2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</row>
    <row r="4112" spans="1:19" x14ac:dyDescent="0.2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</row>
    <row r="4113" spans="1:19" x14ac:dyDescent="0.2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</row>
    <row r="4114" spans="1:19" x14ac:dyDescent="0.2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</row>
    <row r="4115" spans="1:19" x14ac:dyDescent="0.2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</row>
    <row r="4116" spans="1:19" x14ac:dyDescent="0.2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</row>
    <row r="4117" spans="1:19" x14ac:dyDescent="0.2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</row>
    <row r="4118" spans="1:19" x14ac:dyDescent="0.2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</row>
    <row r="4119" spans="1:19" x14ac:dyDescent="0.2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</row>
    <row r="4120" spans="1:19" x14ac:dyDescent="0.2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</row>
    <row r="4121" spans="1:19" x14ac:dyDescent="0.2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</row>
    <row r="4122" spans="1:19" x14ac:dyDescent="0.2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</row>
    <row r="4123" spans="1:19" x14ac:dyDescent="0.2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</row>
    <row r="4124" spans="1:19" x14ac:dyDescent="0.2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</row>
    <row r="4125" spans="1:19" x14ac:dyDescent="0.2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</row>
    <row r="4126" spans="1:19" x14ac:dyDescent="0.2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</row>
    <row r="4127" spans="1:19" x14ac:dyDescent="0.2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</row>
    <row r="4128" spans="1:19" x14ac:dyDescent="0.2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</row>
    <row r="4129" spans="1:19" x14ac:dyDescent="0.2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</row>
    <row r="4130" spans="1:19" x14ac:dyDescent="0.2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</row>
    <row r="4131" spans="1:19" x14ac:dyDescent="0.2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</row>
    <row r="4132" spans="1:19" x14ac:dyDescent="0.2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</row>
    <row r="4133" spans="1:19" x14ac:dyDescent="0.2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</row>
    <row r="4134" spans="1:19" x14ac:dyDescent="0.2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</row>
    <row r="4135" spans="1:19" x14ac:dyDescent="0.2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</row>
    <row r="4136" spans="1:19" x14ac:dyDescent="0.2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</row>
    <row r="4137" spans="1:19" x14ac:dyDescent="0.2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</row>
    <row r="4138" spans="1:19" x14ac:dyDescent="0.2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</row>
    <row r="4139" spans="1:19" x14ac:dyDescent="0.2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</row>
    <row r="4140" spans="1:19" x14ac:dyDescent="0.2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</row>
    <row r="4141" spans="1:19" x14ac:dyDescent="0.2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</row>
    <row r="4142" spans="1:19" x14ac:dyDescent="0.2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</row>
    <row r="4143" spans="1:19" x14ac:dyDescent="0.2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</row>
    <row r="4144" spans="1:19" x14ac:dyDescent="0.2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</row>
    <row r="4145" spans="1:19" x14ac:dyDescent="0.2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</row>
    <row r="4146" spans="1:19" x14ac:dyDescent="0.2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</row>
    <row r="4147" spans="1:19" x14ac:dyDescent="0.2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</row>
    <row r="4148" spans="1:19" x14ac:dyDescent="0.2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</row>
    <row r="4149" spans="1:19" x14ac:dyDescent="0.2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</row>
    <row r="4150" spans="1:19" x14ac:dyDescent="0.2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</row>
    <row r="4151" spans="1:19" x14ac:dyDescent="0.2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</row>
    <row r="4152" spans="1:19" x14ac:dyDescent="0.2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</row>
    <row r="4153" spans="1:19" x14ac:dyDescent="0.2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</row>
    <row r="4154" spans="1:19" x14ac:dyDescent="0.2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</row>
    <row r="4155" spans="1:19" x14ac:dyDescent="0.2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</row>
    <row r="4156" spans="1:19" x14ac:dyDescent="0.2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</row>
    <row r="4157" spans="1:19" x14ac:dyDescent="0.2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</row>
    <row r="4158" spans="1:19" x14ac:dyDescent="0.2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</row>
    <row r="4159" spans="1:19" x14ac:dyDescent="0.2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</row>
    <row r="4160" spans="1:19" x14ac:dyDescent="0.2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</row>
    <row r="4161" spans="1:19" x14ac:dyDescent="0.2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</row>
    <row r="4162" spans="1:19" x14ac:dyDescent="0.2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</row>
    <row r="4163" spans="1:19" x14ac:dyDescent="0.2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</row>
    <row r="4164" spans="1:19" x14ac:dyDescent="0.2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</row>
    <row r="4165" spans="1:19" x14ac:dyDescent="0.2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</row>
    <row r="4166" spans="1:19" x14ac:dyDescent="0.2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</row>
    <row r="4167" spans="1:19" x14ac:dyDescent="0.2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</row>
    <row r="4168" spans="1:19" x14ac:dyDescent="0.2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</row>
    <row r="4169" spans="1:19" x14ac:dyDescent="0.2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</row>
    <row r="4170" spans="1:19" x14ac:dyDescent="0.2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</row>
    <row r="4171" spans="1:19" x14ac:dyDescent="0.2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</row>
    <row r="4172" spans="1:19" x14ac:dyDescent="0.2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</row>
    <row r="4173" spans="1:19" x14ac:dyDescent="0.2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</row>
    <row r="4174" spans="1:19" x14ac:dyDescent="0.2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</row>
    <row r="4175" spans="1:19" x14ac:dyDescent="0.2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</row>
    <row r="4176" spans="1:19" x14ac:dyDescent="0.2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</row>
    <row r="4177" spans="1:19" x14ac:dyDescent="0.2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</row>
    <row r="4178" spans="1:19" x14ac:dyDescent="0.2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</row>
    <row r="4179" spans="1:19" x14ac:dyDescent="0.2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</row>
    <row r="4180" spans="1:19" x14ac:dyDescent="0.2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</row>
    <row r="4181" spans="1:19" x14ac:dyDescent="0.2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</row>
    <row r="4182" spans="1:19" x14ac:dyDescent="0.2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</row>
    <row r="4183" spans="1:19" x14ac:dyDescent="0.2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</row>
    <row r="4184" spans="1:19" x14ac:dyDescent="0.2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</row>
    <row r="4185" spans="1:19" x14ac:dyDescent="0.2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</row>
    <row r="4186" spans="1:19" x14ac:dyDescent="0.2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</row>
    <row r="4187" spans="1:19" x14ac:dyDescent="0.2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</row>
    <row r="4188" spans="1:19" x14ac:dyDescent="0.2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</row>
    <row r="4189" spans="1:19" x14ac:dyDescent="0.2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</row>
    <row r="4190" spans="1:19" x14ac:dyDescent="0.2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</row>
    <row r="4191" spans="1:19" x14ac:dyDescent="0.2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</row>
    <row r="4192" spans="1:19" x14ac:dyDescent="0.2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</row>
    <row r="4193" spans="1:19" x14ac:dyDescent="0.2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</row>
    <row r="4194" spans="1:19" x14ac:dyDescent="0.2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</row>
    <row r="4195" spans="1:19" x14ac:dyDescent="0.2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</row>
    <row r="4196" spans="1:19" x14ac:dyDescent="0.2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</row>
    <row r="4197" spans="1:19" x14ac:dyDescent="0.2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</row>
    <row r="4198" spans="1:19" x14ac:dyDescent="0.2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</row>
    <row r="4199" spans="1:19" x14ac:dyDescent="0.2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</row>
    <row r="4200" spans="1:19" x14ac:dyDescent="0.2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</row>
    <row r="4201" spans="1:19" x14ac:dyDescent="0.2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</row>
    <row r="4202" spans="1:19" x14ac:dyDescent="0.2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</row>
    <row r="4203" spans="1:19" x14ac:dyDescent="0.2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</row>
    <row r="4204" spans="1:19" x14ac:dyDescent="0.2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</row>
    <row r="4205" spans="1:19" x14ac:dyDescent="0.2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</row>
    <row r="4206" spans="1:19" x14ac:dyDescent="0.2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</row>
    <row r="4207" spans="1:19" x14ac:dyDescent="0.2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</row>
    <row r="4208" spans="1:19" x14ac:dyDescent="0.2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</row>
    <row r="4209" spans="1:19" x14ac:dyDescent="0.2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</row>
    <row r="4210" spans="1:19" x14ac:dyDescent="0.2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</row>
    <row r="4211" spans="1:19" x14ac:dyDescent="0.2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</row>
    <row r="4212" spans="1:19" x14ac:dyDescent="0.2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</row>
    <row r="4213" spans="1:19" x14ac:dyDescent="0.2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</row>
    <row r="4214" spans="1:19" x14ac:dyDescent="0.2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</row>
    <row r="4215" spans="1:19" x14ac:dyDescent="0.2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</row>
    <row r="4216" spans="1:19" x14ac:dyDescent="0.2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</row>
    <row r="4217" spans="1:19" x14ac:dyDescent="0.2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</row>
    <row r="4218" spans="1:19" x14ac:dyDescent="0.2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</row>
    <row r="4219" spans="1:19" x14ac:dyDescent="0.2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</row>
    <row r="4220" spans="1:19" x14ac:dyDescent="0.2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</row>
    <row r="4221" spans="1:19" x14ac:dyDescent="0.2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</row>
    <row r="4222" spans="1:19" x14ac:dyDescent="0.2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</row>
    <row r="4223" spans="1:19" x14ac:dyDescent="0.2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</row>
    <row r="4224" spans="1:19" x14ac:dyDescent="0.2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</row>
    <row r="4225" spans="1:19" x14ac:dyDescent="0.2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</row>
    <row r="4226" spans="1:19" x14ac:dyDescent="0.2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</row>
    <row r="4227" spans="1:19" x14ac:dyDescent="0.2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</row>
    <row r="4228" spans="1:19" x14ac:dyDescent="0.2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</row>
    <row r="4229" spans="1:19" x14ac:dyDescent="0.2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</row>
    <row r="4230" spans="1:19" x14ac:dyDescent="0.2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</row>
    <row r="4231" spans="1:19" x14ac:dyDescent="0.2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</row>
    <row r="4232" spans="1:19" x14ac:dyDescent="0.2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</row>
    <row r="4233" spans="1:19" x14ac:dyDescent="0.2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</row>
    <row r="4234" spans="1:19" x14ac:dyDescent="0.2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</row>
    <row r="4235" spans="1:19" x14ac:dyDescent="0.2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</row>
    <row r="4236" spans="1:19" x14ac:dyDescent="0.2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</row>
    <row r="4237" spans="1:19" x14ac:dyDescent="0.2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</row>
    <row r="4238" spans="1:19" x14ac:dyDescent="0.2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</row>
    <row r="4239" spans="1:19" x14ac:dyDescent="0.2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</row>
    <row r="4240" spans="1:19" x14ac:dyDescent="0.2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</row>
    <row r="4241" spans="1:19" x14ac:dyDescent="0.2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</row>
    <row r="4242" spans="1:19" x14ac:dyDescent="0.2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</row>
    <row r="4243" spans="1:19" x14ac:dyDescent="0.2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</row>
    <row r="4244" spans="1:19" x14ac:dyDescent="0.2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</row>
    <row r="4245" spans="1:19" x14ac:dyDescent="0.2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</row>
    <row r="4246" spans="1:19" x14ac:dyDescent="0.2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</row>
    <row r="4247" spans="1:19" x14ac:dyDescent="0.2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</row>
    <row r="4248" spans="1:19" x14ac:dyDescent="0.2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</row>
    <row r="4249" spans="1:19" x14ac:dyDescent="0.2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</row>
    <row r="4250" spans="1:19" x14ac:dyDescent="0.2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</row>
    <row r="4251" spans="1:19" x14ac:dyDescent="0.2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</row>
    <row r="4252" spans="1:19" x14ac:dyDescent="0.2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</row>
    <row r="4253" spans="1:19" x14ac:dyDescent="0.2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</row>
  </sheetData>
  <pageMargins left="0" right="0" top="0.7" bottom="0" header="0.25" footer="0"/>
  <pageSetup scale="72" orientation="landscape" horizontalDpi="300" r:id="rId1"/>
  <headerFooter alignWithMargins="0">
    <oddFooter>&amp;CPage &amp;P of &amp;N</oddFooter>
  </headerFooter>
  <rowBreaks count="2" manualBreakCount="2">
    <brk id="58" max="18" man="1"/>
    <brk id="18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M101"/>
  <sheetViews>
    <sheetView tabSelected="1" zoomScaleNormal="100" zoomScaleSheetLayoutView="85" workbookViewId="0">
      <selection activeCell="B26" sqref="B26"/>
    </sheetView>
  </sheetViews>
  <sheetFormatPr defaultColWidth="9.140625" defaultRowHeight="12.75" x14ac:dyDescent="0.2"/>
  <cols>
    <col min="1" max="1" width="9.140625" style="89"/>
    <col min="2" max="2" width="34.42578125" style="89" bestFit="1" customWidth="1"/>
    <col min="3" max="86" width="11.5703125" style="89" customWidth="1"/>
    <col min="87" max="16384" width="9.140625" style="89"/>
  </cols>
  <sheetData>
    <row r="3" spans="1:91" x14ac:dyDescent="0.2">
      <c r="N3" s="90" t="s">
        <v>86</v>
      </c>
    </row>
    <row r="4" spans="1:91" ht="15.75" x14ac:dyDescent="0.25">
      <c r="A4" s="91" t="s">
        <v>87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91" ht="15.75" x14ac:dyDescent="0.25">
      <c r="A5" s="91" t="s">
        <v>88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91" ht="15.75" x14ac:dyDescent="0.25">
      <c r="A6" s="91" t="s">
        <v>85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93"/>
      <c r="Q6" s="93"/>
      <c r="R6" s="93"/>
      <c r="S6" s="93"/>
      <c r="T6" s="93"/>
      <c r="U6" s="93"/>
      <c r="V6" s="93"/>
      <c r="W6" s="93"/>
      <c r="X6" s="93"/>
    </row>
    <row r="7" spans="1:91" ht="15.75" x14ac:dyDescent="0.25">
      <c r="A7" s="91" t="s">
        <v>89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4"/>
      <c r="P7" s="94"/>
      <c r="Q7" s="93"/>
      <c r="R7" s="93"/>
      <c r="S7" s="93"/>
      <c r="T7" s="93"/>
      <c r="U7" s="93"/>
      <c r="V7" s="93"/>
      <c r="W7" s="93"/>
      <c r="X7" s="93"/>
    </row>
    <row r="8" spans="1:91" ht="15.75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5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10" spans="1:91" s="75" customFormat="1" x14ac:dyDescent="0.2">
      <c r="A10" s="96" t="s">
        <v>2</v>
      </c>
      <c r="B10" s="96" t="s">
        <v>90</v>
      </c>
      <c r="C10" s="97">
        <v>41912</v>
      </c>
      <c r="D10" s="98">
        <f>EOMONTH(C10,1)</f>
        <v>41943</v>
      </c>
      <c r="E10" s="98">
        <f t="shared" ref="E10:N10" si="0">EOMONTH(D10,1)</f>
        <v>41973</v>
      </c>
      <c r="F10" s="98">
        <f t="shared" si="0"/>
        <v>42004</v>
      </c>
      <c r="G10" s="98">
        <f t="shared" si="0"/>
        <v>42035</v>
      </c>
      <c r="H10" s="98">
        <f t="shared" si="0"/>
        <v>42063</v>
      </c>
      <c r="I10" s="98">
        <f t="shared" si="0"/>
        <v>42094</v>
      </c>
      <c r="J10" s="98">
        <f t="shared" si="0"/>
        <v>42124</v>
      </c>
      <c r="K10" s="98">
        <f t="shared" si="0"/>
        <v>42155</v>
      </c>
      <c r="L10" s="98">
        <f t="shared" si="0"/>
        <v>42185</v>
      </c>
      <c r="M10" s="98">
        <f t="shared" si="0"/>
        <v>42216</v>
      </c>
      <c r="N10" s="98">
        <f t="shared" si="0"/>
        <v>42247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 s="99"/>
      <c r="CJ10" s="99"/>
      <c r="CK10" s="99"/>
      <c r="CL10" s="99"/>
      <c r="CM10" s="99"/>
    </row>
    <row r="11" spans="1:91" s="75" customFormat="1" x14ac:dyDescent="0.2">
      <c r="A11" s="89"/>
      <c r="B11" s="100"/>
      <c r="C11" s="100" t="s">
        <v>11</v>
      </c>
      <c r="D11" s="101" t="s">
        <v>12</v>
      </c>
      <c r="E11" s="102" t="s">
        <v>13</v>
      </c>
      <c r="F11" s="102" t="s">
        <v>14</v>
      </c>
      <c r="G11" s="102" t="s">
        <v>15</v>
      </c>
      <c r="H11" s="102" t="s">
        <v>16</v>
      </c>
      <c r="I11" s="102" t="s">
        <v>17</v>
      </c>
      <c r="J11" s="102" t="s">
        <v>18</v>
      </c>
      <c r="K11" s="102" t="s">
        <v>19</v>
      </c>
      <c r="L11" s="102" t="s">
        <v>20</v>
      </c>
      <c r="M11" s="102" t="s">
        <v>21</v>
      </c>
      <c r="N11" s="102" t="s">
        <v>22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 s="103"/>
      <c r="CJ11" s="99"/>
      <c r="CK11" s="99"/>
      <c r="CL11" s="99"/>
      <c r="CM11" s="99"/>
    </row>
    <row r="12" spans="1:91" s="75" customFormat="1" x14ac:dyDescent="0.2">
      <c r="A12" s="89"/>
      <c r="B12" s="89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 s="99"/>
      <c r="CJ12" s="99"/>
      <c r="CK12" s="99"/>
      <c r="CL12" s="99"/>
      <c r="CM12" s="99"/>
    </row>
    <row r="13" spans="1:91" x14ac:dyDescent="0.2">
      <c r="A13" s="100">
        <v>1</v>
      </c>
      <c r="B13" s="89" t="s">
        <v>91</v>
      </c>
      <c r="C13" s="106">
        <v>8</v>
      </c>
      <c r="D13" s="106">
        <v>75</v>
      </c>
      <c r="E13" s="106">
        <v>456</v>
      </c>
      <c r="F13" s="106">
        <v>723</v>
      </c>
      <c r="G13" s="106">
        <v>936</v>
      </c>
      <c r="H13" s="106">
        <v>877</v>
      </c>
      <c r="I13" s="106">
        <v>902</v>
      </c>
      <c r="J13" s="106">
        <v>307</v>
      </c>
      <c r="K13" s="106">
        <v>123</v>
      </c>
      <c r="L13" s="106">
        <v>31</v>
      </c>
      <c r="M13" s="106">
        <v>0</v>
      </c>
      <c r="N13" s="106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</row>
    <row r="14" spans="1:91" x14ac:dyDescent="0.2">
      <c r="A14" s="100">
        <v>2</v>
      </c>
      <c r="B14" s="89" t="s">
        <v>92</v>
      </c>
      <c r="C14" s="106">
        <v>3</v>
      </c>
      <c r="D14" s="106">
        <v>87</v>
      </c>
      <c r="E14" s="106">
        <v>389</v>
      </c>
      <c r="F14" s="106">
        <v>708</v>
      </c>
      <c r="G14" s="106">
        <v>847</v>
      </c>
      <c r="H14" s="106">
        <v>933</v>
      </c>
      <c r="I14" s="106">
        <v>633</v>
      </c>
      <c r="J14" s="106">
        <v>358</v>
      </c>
      <c r="K14" s="106">
        <v>121</v>
      </c>
      <c r="L14" s="106">
        <v>23</v>
      </c>
      <c r="M14" s="106">
        <v>0</v>
      </c>
      <c r="N14" s="106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</row>
    <row r="15" spans="1:91" x14ac:dyDescent="0.2">
      <c r="A15" s="100">
        <v>3</v>
      </c>
      <c r="B15" s="89" t="s">
        <v>93</v>
      </c>
      <c r="C15" s="106">
        <v>23</v>
      </c>
      <c r="D15" s="106">
        <v>235</v>
      </c>
      <c r="E15" s="106">
        <v>534</v>
      </c>
      <c r="F15" s="106">
        <v>801</v>
      </c>
      <c r="G15" s="106">
        <v>923</v>
      </c>
      <c r="H15" s="106">
        <v>801</v>
      </c>
      <c r="I15" s="106">
        <v>505</v>
      </c>
      <c r="J15" s="106">
        <v>216</v>
      </c>
      <c r="K15" s="106">
        <v>63</v>
      </c>
      <c r="L15" s="106">
        <v>1</v>
      </c>
      <c r="M15" s="106">
        <v>0</v>
      </c>
      <c r="N15" s="106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</row>
    <row r="16" spans="1:91" x14ac:dyDescent="0.2">
      <c r="A16" s="100">
        <v>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</row>
    <row r="17" spans="1:86" x14ac:dyDescent="0.2">
      <c r="A17" s="100">
        <v>5</v>
      </c>
      <c r="B17" s="123" t="s">
        <v>27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</row>
    <row r="18" spans="1:86" x14ac:dyDescent="0.2">
      <c r="A18" s="100">
        <v>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</row>
    <row r="19" spans="1:86" x14ac:dyDescent="0.2">
      <c r="A19" s="100">
        <v>7</v>
      </c>
      <c r="B19" s="89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</row>
    <row r="20" spans="1:86" x14ac:dyDescent="0.2">
      <c r="A20" s="100">
        <v>8</v>
      </c>
      <c r="B20" s="89" t="s">
        <v>95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</row>
    <row r="21" spans="1:86" x14ac:dyDescent="0.2">
      <c r="A21" s="100">
        <v>9</v>
      </c>
      <c r="B21" s="89" t="s">
        <v>96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</row>
    <row r="22" spans="1:86" x14ac:dyDescent="0.2">
      <c r="A22" s="100">
        <v>10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</row>
    <row r="23" spans="1:86" x14ac:dyDescent="0.2">
      <c r="A23" s="100">
        <v>11</v>
      </c>
      <c r="B23" s="89" t="s">
        <v>97</v>
      </c>
      <c r="C23" s="45">
        <f t="shared" ref="C23:N23" si="1">C28*C30</f>
        <v>164347.94767077951</v>
      </c>
      <c r="D23" s="45">
        <f t="shared" si="1"/>
        <v>165988.03161867682</v>
      </c>
      <c r="E23" s="45">
        <f t="shared" si="1"/>
        <v>165851.99280415315</v>
      </c>
      <c r="F23" s="45">
        <f t="shared" si="1"/>
        <v>171865.99671661525</v>
      </c>
      <c r="G23" s="45">
        <f t="shared" si="1"/>
        <v>171814.84612235436</v>
      </c>
      <c r="H23" s="45">
        <f t="shared" si="1"/>
        <v>153648.76698612244</v>
      </c>
      <c r="I23" s="45">
        <f t="shared" si="1"/>
        <v>190855.92691360245</v>
      </c>
      <c r="J23" s="45">
        <f t="shared" si="1"/>
        <v>172213.16777127964</v>
      </c>
      <c r="K23" s="45">
        <f t="shared" si="1"/>
        <v>170548.05268150999</v>
      </c>
      <c r="L23" s="45">
        <f t="shared" si="1"/>
        <v>170095.31550677525</v>
      </c>
      <c r="M23" s="45">
        <f t="shared" si="1"/>
        <v>167918.69447439665</v>
      </c>
      <c r="N23" s="45">
        <f t="shared" si="1"/>
        <v>165243.62722560333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</row>
    <row r="24" spans="1:86" x14ac:dyDescent="0.2">
      <c r="A24" s="100">
        <v>12</v>
      </c>
      <c r="B24" s="89" t="s">
        <v>98</v>
      </c>
      <c r="C24" s="45">
        <f t="shared" ref="C24:N24" si="2">C32-C23</f>
        <v>8656.1429292204848</v>
      </c>
      <c r="D24" s="45">
        <f t="shared" si="2"/>
        <v>72503.670981323172</v>
      </c>
      <c r="E24" s="45">
        <f t="shared" si="2"/>
        <v>706790.25259584689</v>
      </c>
      <c r="F24" s="45">
        <f t="shared" si="2"/>
        <v>1460602.3713833848</v>
      </c>
      <c r="G24" s="45">
        <f t="shared" si="2"/>
        <v>2041896.8023776459</v>
      </c>
      <c r="H24" s="45">
        <f t="shared" si="2"/>
        <v>1663855.5365138776</v>
      </c>
      <c r="I24" s="45">
        <f t="shared" si="2"/>
        <v>2218911.5874863979</v>
      </c>
      <c r="J24" s="45">
        <f t="shared" si="2"/>
        <v>668690.88292872044</v>
      </c>
      <c r="K24" s="45">
        <f t="shared" si="2"/>
        <v>158527.89091849001</v>
      </c>
      <c r="L24" s="45">
        <f t="shared" si="2"/>
        <v>26421.625093224749</v>
      </c>
      <c r="M24" s="45">
        <f t="shared" si="2"/>
        <v>-9735.405574396631</v>
      </c>
      <c r="N24" s="45">
        <f t="shared" si="2"/>
        <v>9735.4055743966601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</row>
    <row r="25" spans="1:86" x14ac:dyDescent="0.2">
      <c r="A25" s="100">
        <v>13</v>
      </c>
      <c r="B25" s="89" t="s">
        <v>99</v>
      </c>
      <c r="C25" s="108">
        <f t="shared" ref="C25:N25" si="3">C24/C30</f>
        <v>5.7320894559508416E-2</v>
      </c>
      <c r="D25" s="108">
        <f t="shared" si="3"/>
        <v>0.47537468106480618</v>
      </c>
      <c r="E25" s="108">
        <f t="shared" si="3"/>
        <v>4.6379139112815917</v>
      </c>
      <c r="F25" s="108">
        <f t="shared" si="3"/>
        <v>9.2490018451328826</v>
      </c>
      <c r="G25" s="108">
        <f t="shared" si="3"/>
        <v>12.933793633982035</v>
      </c>
      <c r="H25" s="108">
        <f t="shared" si="3"/>
        <v>11.785265273045789</v>
      </c>
      <c r="I25" s="108">
        <f t="shared" si="3"/>
        <v>12.6528154205498</v>
      </c>
      <c r="J25" s="108">
        <f t="shared" si="3"/>
        <v>4.2258285437137522</v>
      </c>
      <c r="K25" s="108">
        <f t="shared" si="3"/>
        <v>1.0116068057258358</v>
      </c>
      <c r="L25" s="108">
        <f t="shared" si="3"/>
        <v>0.16905187751994491</v>
      </c>
      <c r="M25" s="108">
        <f t="shared" si="3"/>
        <v>-6.3096871370681956E-2</v>
      </c>
      <c r="N25" s="108">
        <f t="shared" si="3"/>
        <v>6.411832301114144E-2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</row>
    <row r="26" spans="1:86" x14ac:dyDescent="0.2">
      <c r="A26" s="100">
        <v>14</v>
      </c>
      <c r="B26" s="89" t="s">
        <v>100</v>
      </c>
      <c r="C26" s="109">
        <f>SUM(C25:N25)/SUM(C$13:N$13)</f>
        <v>1.2888461995992882E-2</v>
      </c>
      <c r="D26" s="109">
        <f>C26</f>
        <v>1.2888461995992882E-2</v>
      </c>
      <c r="E26" s="109">
        <f t="shared" ref="E26:N26" si="4">D26</f>
        <v>1.2888461995992882E-2</v>
      </c>
      <c r="F26" s="109">
        <f t="shared" si="4"/>
        <v>1.2888461995992882E-2</v>
      </c>
      <c r="G26" s="109">
        <f t="shared" si="4"/>
        <v>1.2888461995992882E-2</v>
      </c>
      <c r="H26" s="109">
        <f t="shared" si="4"/>
        <v>1.2888461995992882E-2</v>
      </c>
      <c r="I26" s="109">
        <f t="shared" si="4"/>
        <v>1.2888461995992882E-2</v>
      </c>
      <c r="J26" s="109">
        <f t="shared" si="4"/>
        <v>1.2888461995992882E-2</v>
      </c>
      <c r="K26" s="109">
        <f t="shared" si="4"/>
        <v>1.2888461995992882E-2</v>
      </c>
      <c r="L26" s="109">
        <f t="shared" si="4"/>
        <v>1.2888461995992882E-2</v>
      </c>
      <c r="M26" s="109">
        <f t="shared" si="4"/>
        <v>1.2888461995992882E-2</v>
      </c>
      <c r="N26" s="109">
        <f t="shared" si="4"/>
        <v>1.2888461995992882E-2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</row>
    <row r="27" spans="1:86" x14ac:dyDescent="0.2">
      <c r="A27" s="100">
        <v>15</v>
      </c>
      <c r="B27" s="89" t="s">
        <v>101</v>
      </c>
      <c r="C27" s="75">
        <f>ROUND(C26*C$14,4)</f>
        <v>3.8699999999999998E-2</v>
      </c>
      <c r="D27" s="75">
        <f t="shared" ref="D27:N27" si="5">ROUND(D26*D$14,4)</f>
        <v>1.1213</v>
      </c>
      <c r="E27" s="75">
        <f t="shared" si="5"/>
        <v>5.0136000000000003</v>
      </c>
      <c r="F27" s="75">
        <f t="shared" si="5"/>
        <v>9.125</v>
      </c>
      <c r="G27" s="75">
        <f t="shared" si="5"/>
        <v>10.916499999999999</v>
      </c>
      <c r="H27" s="75">
        <f t="shared" si="5"/>
        <v>12.024900000000001</v>
      </c>
      <c r="I27" s="75">
        <f t="shared" si="5"/>
        <v>8.1584000000000003</v>
      </c>
      <c r="J27" s="75">
        <f t="shared" si="5"/>
        <v>4.6140999999999996</v>
      </c>
      <c r="K27" s="75">
        <f t="shared" si="5"/>
        <v>1.5595000000000001</v>
      </c>
      <c r="L27" s="75">
        <f t="shared" si="5"/>
        <v>0.2964</v>
      </c>
      <c r="M27" s="75">
        <f t="shared" si="5"/>
        <v>0</v>
      </c>
      <c r="N27" s="75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</row>
    <row r="28" spans="1:86" x14ac:dyDescent="0.2">
      <c r="A28" s="100">
        <v>16</v>
      </c>
      <c r="B28" s="89" t="s">
        <v>102</v>
      </c>
      <c r="C28" s="110">
        <f>(M32+N32)/(M30+N30)</f>
        <v>1.0883105161893063</v>
      </c>
      <c r="D28" s="111">
        <f t="shared" ref="D28:N28" si="6">C28</f>
        <v>1.0883105161893063</v>
      </c>
      <c r="E28" s="111">
        <f t="shared" si="6"/>
        <v>1.0883105161893063</v>
      </c>
      <c r="F28" s="111">
        <f t="shared" si="6"/>
        <v>1.0883105161893063</v>
      </c>
      <c r="G28" s="111">
        <f t="shared" si="6"/>
        <v>1.0883105161893063</v>
      </c>
      <c r="H28" s="111">
        <f t="shared" si="6"/>
        <v>1.0883105161893063</v>
      </c>
      <c r="I28" s="111">
        <f t="shared" si="6"/>
        <v>1.0883105161893063</v>
      </c>
      <c r="J28" s="111">
        <f t="shared" si="6"/>
        <v>1.0883105161893063</v>
      </c>
      <c r="K28" s="111">
        <f t="shared" si="6"/>
        <v>1.0883105161893063</v>
      </c>
      <c r="L28" s="111">
        <f t="shared" si="6"/>
        <v>1.0883105161893063</v>
      </c>
      <c r="M28" s="111">
        <f t="shared" si="6"/>
        <v>1.0883105161893063</v>
      </c>
      <c r="N28" s="111">
        <f t="shared" si="6"/>
        <v>1.0883105161893063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</row>
    <row r="29" spans="1:86" x14ac:dyDescent="0.2">
      <c r="A29" s="100">
        <v>17</v>
      </c>
      <c r="B29" s="89" t="s">
        <v>103</v>
      </c>
      <c r="C29" s="111">
        <f t="shared" ref="C29:N29" si="7">C28+C27</f>
        <v>1.1270105161893063</v>
      </c>
      <c r="D29" s="111">
        <f t="shared" si="7"/>
        <v>2.209610516189306</v>
      </c>
      <c r="E29" s="111">
        <f t="shared" si="7"/>
        <v>6.1019105161893066</v>
      </c>
      <c r="F29" s="111">
        <f t="shared" si="7"/>
        <v>10.213310516189306</v>
      </c>
      <c r="G29" s="111">
        <f t="shared" si="7"/>
        <v>12.004810516189306</v>
      </c>
      <c r="H29" s="111">
        <f t="shared" si="7"/>
        <v>13.113210516189307</v>
      </c>
      <c r="I29" s="111">
        <f t="shared" si="7"/>
        <v>9.2467105161893066</v>
      </c>
      <c r="J29" s="111">
        <f t="shared" si="7"/>
        <v>5.7024105161893059</v>
      </c>
      <c r="K29" s="111">
        <f t="shared" si="7"/>
        <v>2.6478105161893062</v>
      </c>
      <c r="L29" s="111">
        <f t="shared" si="7"/>
        <v>1.3847105161893063</v>
      </c>
      <c r="M29" s="111">
        <f t="shared" si="7"/>
        <v>1.0883105161893063</v>
      </c>
      <c r="N29" s="111">
        <f t="shared" si="7"/>
        <v>1.0883105161893063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</row>
    <row r="30" spans="1:86" x14ac:dyDescent="0.2">
      <c r="A30" s="100">
        <v>18</v>
      </c>
      <c r="B30" s="89" t="s">
        <v>104</v>
      </c>
      <c r="C30" s="112">
        <v>151012</v>
      </c>
      <c r="D30" s="113">
        <v>152519</v>
      </c>
      <c r="E30" s="113">
        <v>152394</v>
      </c>
      <c r="F30" s="113">
        <v>157920</v>
      </c>
      <c r="G30" s="113">
        <v>157873</v>
      </c>
      <c r="H30" s="113">
        <v>141181</v>
      </c>
      <c r="I30" s="113">
        <v>175369</v>
      </c>
      <c r="J30" s="113">
        <v>158239</v>
      </c>
      <c r="K30" s="113">
        <v>156709</v>
      </c>
      <c r="L30" s="113">
        <v>156293</v>
      </c>
      <c r="M30" s="113">
        <v>154293</v>
      </c>
      <c r="N30" s="114">
        <v>151835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</row>
    <row r="31" spans="1:86" x14ac:dyDescent="0.2">
      <c r="A31" s="100">
        <v>19</v>
      </c>
      <c r="B31" s="89" t="s">
        <v>105</v>
      </c>
      <c r="C31" s="45">
        <f t="shared" ref="C31:N31" si="8">C30*C29</f>
        <v>170192.11207077952</v>
      </c>
      <c r="D31" s="45">
        <f t="shared" si="8"/>
        <v>337007.58631867677</v>
      </c>
      <c r="E31" s="45">
        <f t="shared" si="8"/>
        <v>929894.55120415322</v>
      </c>
      <c r="F31" s="45">
        <f t="shared" si="8"/>
        <v>1612885.9967166153</v>
      </c>
      <c r="G31" s="45">
        <f t="shared" si="8"/>
        <v>1895235.4506223542</v>
      </c>
      <c r="H31" s="45">
        <f t="shared" si="8"/>
        <v>1851336.1738861226</v>
      </c>
      <c r="I31" s="45">
        <f t="shared" si="8"/>
        <v>1621586.3765136024</v>
      </c>
      <c r="J31" s="45">
        <f t="shared" si="8"/>
        <v>902343.73767127958</v>
      </c>
      <c r="K31" s="45">
        <f t="shared" si="8"/>
        <v>414935.73818151001</v>
      </c>
      <c r="L31" s="45">
        <f t="shared" si="8"/>
        <v>216420.56070677526</v>
      </c>
      <c r="M31" s="45">
        <f t="shared" si="8"/>
        <v>167918.69447439665</v>
      </c>
      <c r="N31" s="45">
        <f t="shared" si="8"/>
        <v>165243.62722560333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</row>
    <row r="32" spans="1:86" x14ac:dyDescent="0.2">
      <c r="A32" s="100">
        <v>20</v>
      </c>
      <c r="B32" s="89" t="s">
        <v>106</v>
      </c>
      <c r="C32" s="115">
        <v>173004.0906</v>
      </c>
      <c r="D32" s="116">
        <v>238491.70259999999</v>
      </c>
      <c r="E32" s="116">
        <v>872642.24540000001</v>
      </c>
      <c r="F32" s="116">
        <v>1632468.3681000001</v>
      </c>
      <c r="G32" s="116">
        <v>2213711.6485000001</v>
      </c>
      <c r="H32" s="116">
        <v>1817504.3034999999</v>
      </c>
      <c r="I32" s="116">
        <v>2409767.5144000002</v>
      </c>
      <c r="J32" s="116">
        <v>840904.05070000002</v>
      </c>
      <c r="K32" s="116">
        <v>329075.9436</v>
      </c>
      <c r="L32" s="116">
        <v>196516.9406</v>
      </c>
      <c r="M32" s="116">
        <v>158183.28890000001</v>
      </c>
      <c r="N32" s="117">
        <v>174979.03279999999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</row>
    <row r="33" spans="1:86" x14ac:dyDescent="0.2">
      <c r="A33" s="100">
        <v>21</v>
      </c>
      <c r="B33" s="89" t="s">
        <v>107</v>
      </c>
      <c r="C33" s="107">
        <f>C30*(C26*C$15+C28)</f>
        <v>209113.1333983737</v>
      </c>
      <c r="D33" s="107">
        <f t="shared" ref="D33:N33" si="9">D30*(D26*D$15+D28)</f>
        <v>627935.83538288379</v>
      </c>
      <c r="E33" s="107">
        <f t="shared" si="9"/>
        <v>1214694.3569450122</v>
      </c>
      <c r="F33" s="107">
        <f t="shared" si="9"/>
        <v>1802178.0773607793</v>
      </c>
      <c r="G33" s="107">
        <f t="shared" si="9"/>
        <v>2049880.0144423479</v>
      </c>
      <c r="H33" s="107">
        <f t="shared" si="9"/>
        <v>1611153.1353841957</v>
      </c>
      <c r="I33" s="107">
        <f t="shared" si="9"/>
        <v>1332275.4562601168</v>
      </c>
      <c r="J33" s="107">
        <f t="shared" si="9"/>
        <v>612735.95273260586</v>
      </c>
      <c r="K33" s="107">
        <f t="shared" si="9"/>
        <v>297791.54611010308</v>
      </c>
      <c r="L33" s="107">
        <f t="shared" si="9"/>
        <v>172109.69189751495</v>
      </c>
      <c r="M33" s="107">
        <f t="shared" si="9"/>
        <v>167918.69447439665</v>
      </c>
      <c r="N33" s="107">
        <f t="shared" si="9"/>
        <v>165243.62722560333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</row>
    <row r="34" spans="1:86" x14ac:dyDescent="0.2">
      <c r="A34" s="100">
        <v>22</v>
      </c>
      <c r="B34" s="89" t="s">
        <v>108</v>
      </c>
      <c r="C34" s="107">
        <f>C33/SUM(C33:N33)*SUM(C31:N31)</f>
        <v>209560.80259830231</v>
      </c>
      <c r="D34" s="107">
        <f>D33/SUM(C33:N33)*SUM(C31:N31)</f>
        <v>629280.1198305604</v>
      </c>
      <c r="E34" s="107">
        <f>E33/SUM(C33:N33)*SUM(C31:N31)</f>
        <v>1217294.7734855432</v>
      </c>
      <c r="F34" s="107">
        <f>F33/SUM(C33:N33)*SUM(C31:N31)</f>
        <v>1806036.1784991901</v>
      </c>
      <c r="G34" s="107">
        <f>G33/SUM(C33:N33)*SUM(C31:N31)</f>
        <v>2054268.3956554343</v>
      </c>
      <c r="H34" s="107">
        <f>H33/SUM(C33:N33)*SUM(C31:N31)</f>
        <v>1614602.2905059156</v>
      </c>
      <c r="I34" s="107">
        <f>I33/SUM(C33:N33)*SUM(C31:N31)</f>
        <v>1335127.590307825</v>
      </c>
      <c r="J34" s="107">
        <f>J33/SUM(C33:N33)*SUM(C31:N31)</f>
        <v>614047.69728575519</v>
      </c>
      <c r="K34" s="107">
        <f>K33/SUM(C33:N33)*SUM(C31:N31)</f>
        <v>298429.05797282595</v>
      </c>
      <c r="L34" s="107">
        <f>L33/SUM(C33:N33)*SUM(C31:N31)</f>
        <v>172478.14416457049</v>
      </c>
      <c r="M34" s="107">
        <f>M33/SUM(C33:N33)*SUM(C31:N31)</f>
        <v>168278.17465809797</v>
      </c>
      <c r="N34" s="107">
        <f>N33/SUM(C33:N33)*SUM(C31:N31)</f>
        <v>165597.3806278464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</row>
    <row r="35" spans="1:86" x14ac:dyDescent="0.2">
      <c r="A35" s="100">
        <v>23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</row>
    <row r="36" spans="1:86" x14ac:dyDescent="0.2">
      <c r="A36" s="100">
        <v>24</v>
      </c>
      <c r="B36" s="75" t="s">
        <v>109</v>
      </c>
      <c r="C36" s="119">
        <f>ROUND(C31-C32,0)</f>
        <v>-2812</v>
      </c>
      <c r="D36" s="119">
        <f t="shared" ref="D36:N36" si="10">ROUND(D31-D32,0)</f>
        <v>98516</v>
      </c>
      <c r="E36" s="119">
        <f t="shared" si="10"/>
        <v>57252</v>
      </c>
      <c r="F36" s="119">
        <f t="shared" si="10"/>
        <v>-19582</v>
      </c>
      <c r="G36" s="119">
        <f t="shared" si="10"/>
        <v>-318476</v>
      </c>
      <c r="H36" s="119">
        <f t="shared" si="10"/>
        <v>33832</v>
      </c>
      <c r="I36" s="119">
        <f t="shared" si="10"/>
        <v>-788181</v>
      </c>
      <c r="J36" s="119">
        <f t="shared" si="10"/>
        <v>61440</v>
      </c>
      <c r="K36" s="119">
        <f t="shared" si="10"/>
        <v>85860</v>
      </c>
      <c r="L36" s="119">
        <f t="shared" si="10"/>
        <v>19904</v>
      </c>
      <c r="M36" s="119">
        <f t="shared" si="10"/>
        <v>9735</v>
      </c>
      <c r="N36" s="119">
        <f t="shared" si="10"/>
        <v>-9735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</row>
    <row r="37" spans="1:86" x14ac:dyDescent="0.2">
      <c r="A37" s="100">
        <v>25</v>
      </c>
      <c r="B37" s="75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</row>
    <row r="38" spans="1:86" x14ac:dyDescent="0.2">
      <c r="A38" s="100">
        <v>26</v>
      </c>
      <c r="B38" s="75" t="s">
        <v>110</v>
      </c>
      <c r="C38" s="120">
        <f>C36</f>
        <v>-2812</v>
      </c>
      <c r="D38" s="120">
        <f t="shared" ref="D38:N38" si="11">D36</f>
        <v>98516</v>
      </c>
      <c r="E38" s="120">
        <f t="shared" si="11"/>
        <v>57252</v>
      </c>
      <c r="F38" s="120">
        <f t="shared" si="11"/>
        <v>-19582</v>
      </c>
      <c r="G38" s="120">
        <f t="shared" si="11"/>
        <v>-318476</v>
      </c>
      <c r="H38" s="120">
        <f t="shared" si="11"/>
        <v>33832</v>
      </c>
      <c r="I38" s="120">
        <f t="shared" si="11"/>
        <v>-788181</v>
      </c>
      <c r="J38" s="120">
        <f t="shared" si="11"/>
        <v>61440</v>
      </c>
      <c r="K38" s="120">
        <f t="shared" si="11"/>
        <v>85860</v>
      </c>
      <c r="L38" s="120">
        <f t="shared" si="11"/>
        <v>19904</v>
      </c>
      <c r="M38" s="120">
        <f t="shared" si="11"/>
        <v>9735</v>
      </c>
      <c r="N38" s="120">
        <f t="shared" si="11"/>
        <v>-9735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</row>
    <row r="39" spans="1:86" x14ac:dyDescent="0.2">
      <c r="A39" s="100">
        <v>27</v>
      </c>
      <c r="B39" s="75" t="s">
        <v>111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</row>
    <row r="40" spans="1:86" x14ac:dyDescent="0.2">
      <c r="A40" s="100">
        <v>28</v>
      </c>
      <c r="B40" s="75" t="s">
        <v>112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</row>
    <row r="41" spans="1:86" ht="13.5" thickBot="1" x14ac:dyDescent="0.25">
      <c r="A41" s="100">
        <v>29</v>
      </c>
      <c r="B41" s="75" t="s">
        <v>4</v>
      </c>
      <c r="C41" s="121">
        <f>SUM(C38:C40)</f>
        <v>-2812</v>
      </c>
      <c r="D41" s="121">
        <f t="shared" ref="D41:N41" si="12">SUM(D38:D40)</f>
        <v>98516</v>
      </c>
      <c r="E41" s="121">
        <f t="shared" si="12"/>
        <v>57252</v>
      </c>
      <c r="F41" s="121">
        <f t="shared" si="12"/>
        <v>-19582</v>
      </c>
      <c r="G41" s="121">
        <f t="shared" si="12"/>
        <v>-318476</v>
      </c>
      <c r="H41" s="121">
        <f t="shared" si="12"/>
        <v>33832</v>
      </c>
      <c r="I41" s="121">
        <f t="shared" si="12"/>
        <v>-788181</v>
      </c>
      <c r="J41" s="121">
        <f t="shared" si="12"/>
        <v>61440</v>
      </c>
      <c r="K41" s="121">
        <f t="shared" si="12"/>
        <v>85860</v>
      </c>
      <c r="L41" s="121">
        <f t="shared" si="12"/>
        <v>19904</v>
      </c>
      <c r="M41" s="121">
        <f t="shared" si="12"/>
        <v>9735</v>
      </c>
      <c r="N41" s="121">
        <f t="shared" si="12"/>
        <v>-9735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</row>
    <row r="42" spans="1:86" ht="13.5" thickTop="1" x14ac:dyDescent="0.2">
      <c r="A42" s="100">
        <v>30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</row>
    <row r="43" spans="1:86" x14ac:dyDescent="0.2">
      <c r="A43" s="100">
        <v>31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</row>
    <row r="44" spans="1:86" x14ac:dyDescent="0.2">
      <c r="A44" s="100">
        <v>32</v>
      </c>
      <c r="B44" s="123" t="s">
        <v>33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</row>
    <row r="45" spans="1:86" x14ac:dyDescent="0.2">
      <c r="A45" s="100">
        <v>33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1:86" x14ac:dyDescent="0.2">
      <c r="A46" s="100">
        <v>34</v>
      </c>
      <c r="B46" s="89" t="s">
        <v>94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</row>
    <row r="47" spans="1:86" x14ac:dyDescent="0.2">
      <c r="A47" s="100">
        <v>35</v>
      </c>
      <c r="B47" s="89" t="s">
        <v>95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</row>
    <row r="48" spans="1:86" x14ac:dyDescent="0.2">
      <c r="A48" s="100">
        <v>36</v>
      </c>
      <c r="B48" s="89" t="s">
        <v>96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</row>
    <row r="49" spans="1:86" x14ac:dyDescent="0.2">
      <c r="A49" s="100">
        <v>37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</row>
    <row r="50" spans="1:86" x14ac:dyDescent="0.2">
      <c r="A50" s="100">
        <v>38</v>
      </c>
      <c r="B50" s="89" t="s">
        <v>97</v>
      </c>
      <c r="C50" s="45">
        <f t="shared" ref="C50:N50" si="13">C55*C57</f>
        <v>149380.03582548202</v>
      </c>
      <c r="D50" s="45">
        <f t="shared" si="13"/>
        <v>150600.88322201552</v>
      </c>
      <c r="E50" s="45">
        <f t="shared" si="13"/>
        <v>150779.10911931968</v>
      </c>
      <c r="F50" s="45">
        <f t="shared" si="13"/>
        <v>157712.09652445151</v>
      </c>
      <c r="G50" s="45">
        <f t="shared" si="13"/>
        <v>158701.2502544896</v>
      </c>
      <c r="H50" s="45">
        <f t="shared" si="13"/>
        <v>145521.44514884695</v>
      </c>
      <c r="I50" s="45">
        <f t="shared" si="13"/>
        <v>171212.70824524167</v>
      </c>
      <c r="J50" s="45">
        <f t="shared" si="13"/>
        <v>158130.9273831163</v>
      </c>
      <c r="K50" s="45">
        <f t="shared" si="13"/>
        <v>154807.01439839372</v>
      </c>
      <c r="L50" s="45">
        <f t="shared" si="13"/>
        <v>153621.81218132103</v>
      </c>
      <c r="M50" s="45">
        <f t="shared" si="13"/>
        <v>152374.23090019191</v>
      </c>
      <c r="N50" s="45">
        <f t="shared" si="13"/>
        <v>149424.59229980805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</row>
    <row r="51" spans="1:86" x14ac:dyDescent="0.2">
      <c r="A51" s="100">
        <v>39</v>
      </c>
      <c r="B51" s="89" t="s">
        <v>98</v>
      </c>
      <c r="C51" s="45">
        <f t="shared" ref="C51:N51" si="14">C59-C50</f>
        <v>33218.59667451799</v>
      </c>
      <c r="D51" s="45">
        <f t="shared" si="14"/>
        <v>88684.860377984471</v>
      </c>
      <c r="E51" s="45">
        <f t="shared" si="14"/>
        <v>239716.62218068031</v>
      </c>
      <c r="F51" s="45">
        <f t="shared" si="14"/>
        <v>544683.26087554859</v>
      </c>
      <c r="G51" s="45">
        <f t="shared" si="14"/>
        <v>814125.56904551038</v>
      </c>
      <c r="H51" s="45">
        <f t="shared" si="14"/>
        <v>696540.21625115292</v>
      </c>
      <c r="I51" s="45">
        <f t="shared" si="14"/>
        <v>832939.43405475828</v>
      </c>
      <c r="J51" s="45">
        <f t="shared" si="14"/>
        <v>241990.67911688369</v>
      </c>
      <c r="K51" s="45">
        <f t="shared" si="14"/>
        <v>43152.791301606281</v>
      </c>
      <c r="L51" s="45">
        <f t="shared" si="14"/>
        <v>-3651.2973813210265</v>
      </c>
      <c r="M51" s="45">
        <f t="shared" si="14"/>
        <v>-11392.887300191913</v>
      </c>
      <c r="N51" s="45">
        <f t="shared" si="14"/>
        <v>11392.887300191942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</row>
    <row r="52" spans="1:86" x14ac:dyDescent="0.2">
      <c r="A52" s="100">
        <v>40</v>
      </c>
      <c r="B52" s="89" t="s">
        <v>99</v>
      </c>
      <c r="C52" s="108">
        <f t="shared" ref="C52:N52" si="15">C51/C57</f>
        <v>1.9816617952942785</v>
      </c>
      <c r="D52" s="108">
        <f t="shared" si="15"/>
        <v>5.2476248744369514</v>
      </c>
      <c r="E52" s="108">
        <f t="shared" si="15"/>
        <v>14.167649065052027</v>
      </c>
      <c r="F52" s="108">
        <f t="shared" si="15"/>
        <v>30.77654316168768</v>
      </c>
      <c r="G52" s="108">
        <f t="shared" si="15"/>
        <v>45.714277558847236</v>
      </c>
      <c r="H52" s="108">
        <f t="shared" si="15"/>
        <v>42.654024265226752</v>
      </c>
      <c r="I52" s="108">
        <f t="shared" si="15"/>
        <v>43.352908658447838</v>
      </c>
      <c r="J52" s="108">
        <f t="shared" si="15"/>
        <v>13.637119138736754</v>
      </c>
      <c r="K52" s="108">
        <f t="shared" si="15"/>
        <v>2.4840427873363047</v>
      </c>
      <c r="L52" s="108">
        <f t="shared" si="15"/>
        <v>-0.2118044771344641</v>
      </c>
      <c r="M52" s="108">
        <f t="shared" si="15"/>
        <v>-0.66628968361845209</v>
      </c>
      <c r="N52" s="108">
        <f t="shared" si="15"/>
        <v>0.67944222925763009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</row>
    <row r="53" spans="1:86" x14ac:dyDescent="0.2">
      <c r="A53" s="100">
        <v>41</v>
      </c>
      <c r="B53" s="89" t="s">
        <v>100</v>
      </c>
      <c r="C53" s="109">
        <f>SUM(C52:N52)/SUM(C$13:N$13)</f>
        <v>4.5024154883634641E-2</v>
      </c>
      <c r="D53" s="109">
        <f>C53</f>
        <v>4.5024154883634641E-2</v>
      </c>
      <c r="E53" s="109">
        <f t="shared" ref="E53:N53" si="16">D53</f>
        <v>4.5024154883634641E-2</v>
      </c>
      <c r="F53" s="109">
        <f t="shared" si="16"/>
        <v>4.5024154883634641E-2</v>
      </c>
      <c r="G53" s="109">
        <f t="shared" si="16"/>
        <v>4.5024154883634641E-2</v>
      </c>
      <c r="H53" s="109">
        <f t="shared" si="16"/>
        <v>4.5024154883634641E-2</v>
      </c>
      <c r="I53" s="109">
        <f t="shared" si="16"/>
        <v>4.5024154883634641E-2</v>
      </c>
      <c r="J53" s="109">
        <f t="shared" si="16"/>
        <v>4.5024154883634641E-2</v>
      </c>
      <c r="K53" s="109">
        <f t="shared" si="16"/>
        <v>4.5024154883634641E-2</v>
      </c>
      <c r="L53" s="109">
        <f t="shared" si="16"/>
        <v>4.5024154883634641E-2</v>
      </c>
      <c r="M53" s="109">
        <f t="shared" si="16"/>
        <v>4.5024154883634641E-2</v>
      </c>
      <c r="N53" s="109">
        <f t="shared" si="16"/>
        <v>4.5024154883634641E-2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</row>
    <row r="54" spans="1:86" x14ac:dyDescent="0.2">
      <c r="A54" s="100">
        <v>42</v>
      </c>
      <c r="B54" s="89" t="s">
        <v>101</v>
      </c>
      <c r="C54" s="75">
        <f>ROUND(C53*C$14,4)</f>
        <v>0.1351</v>
      </c>
      <c r="D54" s="75">
        <f t="shared" ref="D54:N54" si="17">ROUND(D53*D$14,4)</f>
        <v>3.9171</v>
      </c>
      <c r="E54" s="75">
        <f t="shared" si="17"/>
        <v>17.514399999999998</v>
      </c>
      <c r="F54" s="75">
        <f t="shared" si="17"/>
        <v>31.877099999999999</v>
      </c>
      <c r="G54" s="75">
        <f t="shared" si="17"/>
        <v>38.1355</v>
      </c>
      <c r="H54" s="75">
        <f t="shared" si="17"/>
        <v>42.0075</v>
      </c>
      <c r="I54" s="75">
        <f t="shared" si="17"/>
        <v>28.500299999999999</v>
      </c>
      <c r="J54" s="75">
        <f t="shared" si="17"/>
        <v>16.118600000000001</v>
      </c>
      <c r="K54" s="75">
        <f t="shared" si="17"/>
        <v>5.4478999999999997</v>
      </c>
      <c r="L54" s="75">
        <f t="shared" si="17"/>
        <v>1.0356000000000001</v>
      </c>
      <c r="M54" s="75">
        <f t="shared" si="17"/>
        <v>0</v>
      </c>
      <c r="N54" s="75">
        <f t="shared" si="17"/>
        <v>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</row>
    <row r="55" spans="1:86" x14ac:dyDescent="0.2">
      <c r="A55" s="100">
        <v>43</v>
      </c>
      <c r="B55" s="89" t="s">
        <v>102</v>
      </c>
      <c r="C55" s="110">
        <f>(M59+N59)/(M57+N57)</f>
        <v>8.9112948652080188</v>
      </c>
      <c r="D55" s="111">
        <f t="shared" ref="D55:N55" si="18">C55</f>
        <v>8.9112948652080188</v>
      </c>
      <c r="E55" s="111">
        <f t="shared" si="18"/>
        <v>8.9112948652080188</v>
      </c>
      <c r="F55" s="111">
        <f t="shared" si="18"/>
        <v>8.9112948652080188</v>
      </c>
      <c r="G55" s="111">
        <f t="shared" si="18"/>
        <v>8.9112948652080188</v>
      </c>
      <c r="H55" s="111">
        <f t="shared" si="18"/>
        <v>8.9112948652080188</v>
      </c>
      <c r="I55" s="111">
        <f t="shared" si="18"/>
        <v>8.9112948652080188</v>
      </c>
      <c r="J55" s="111">
        <f t="shared" si="18"/>
        <v>8.9112948652080188</v>
      </c>
      <c r="K55" s="111">
        <f t="shared" si="18"/>
        <v>8.9112948652080188</v>
      </c>
      <c r="L55" s="111">
        <f t="shared" si="18"/>
        <v>8.9112948652080188</v>
      </c>
      <c r="M55" s="111">
        <f t="shared" si="18"/>
        <v>8.9112948652080188</v>
      </c>
      <c r="N55" s="111">
        <f t="shared" si="18"/>
        <v>8.9112948652080188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</row>
    <row r="56" spans="1:86" x14ac:dyDescent="0.2">
      <c r="A56" s="100">
        <v>44</v>
      </c>
      <c r="B56" s="89" t="s">
        <v>103</v>
      </c>
      <c r="C56" s="111">
        <f t="shared" ref="C56:N56" si="19">C55+C54</f>
        <v>9.0463948652080184</v>
      </c>
      <c r="D56" s="111">
        <f t="shared" si="19"/>
        <v>12.828394865208018</v>
      </c>
      <c r="E56" s="111">
        <f t="shared" si="19"/>
        <v>26.425694865208015</v>
      </c>
      <c r="F56" s="111">
        <f t="shared" si="19"/>
        <v>40.788394865208019</v>
      </c>
      <c r="G56" s="111">
        <f t="shared" si="19"/>
        <v>47.046794865208021</v>
      </c>
      <c r="H56" s="111">
        <f t="shared" si="19"/>
        <v>50.918794865208021</v>
      </c>
      <c r="I56" s="111">
        <f t="shared" si="19"/>
        <v>37.411594865208016</v>
      </c>
      <c r="J56" s="111">
        <f t="shared" si="19"/>
        <v>25.029894865208021</v>
      </c>
      <c r="K56" s="111">
        <f t="shared" si="19"/>
        <v>14.359194865208018</v>
      </c>
      <c r="L56" s="111">
        <f t="shared" si="19"/>
        <v>9.9468948652080194</v>
      </c>
      <c r="M56" s="111">
        <f t="shared" si="19"/>
        <v>8.9112948652080188</v>
      </c>
      <c r="N56" s="111">
        <f t="shared" si="19"/>
        <v>8.9112948652080188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</row>
    <row r="57" spans="1:86" x14ac:dyDescent="0.2">
      <c r="A57" s="100">
        <v>45</v>
      </c>
      <c r="B57" s="89" t="s">
        <v>104</v>
      </c>
      <c r="C57" s="112">
        <v>16763</v>
      </c>
      <c r="D57" s="113">
        <v>16900</v>
      </c>
      <c r="E57" s="113">
        <v>16920</v>
      </c>
      <c r="F57" s="113">
        <v>17698</v>
      </c>
      <c r="G57" s="113">
        <v>17809</v>
      </c>
      <c r="H57" s="113">
        <v>16330</v>
      </c>
      <c r="I57" s="113">
        <v>19213</v>
      </c>
      <c r="J57" s="113">
        <v>17745</v>
      </c>
      <c r="K57" s="113">
        <v>17372</v>
      </c>
      <c r="L57" s="113">
        <v>17239</v>
      </c>
      <c r="M57" s="113">
        <v>17099</v>
      </c>
      <c r="N57" s="114">
        <v>16768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</row>
    <row r="58" spans="1:86" x14ac:dyDescent="0.2">
      <c r="A58" s="100">
        <v>46</v>
      </c>
      <c r="B58" s="89" t="s">
        <v>105</v>
      </c>
      <c r="C58" s="45">
        <f t="shared" ref="C58:N58" si="20">C57*C56</f>
        <v>151644.71712548201</v>
      </c>
      <c r="D58" s="45">
        <f t="shared" si="20"/>
        <v>216799.87322201551</v>
      </c>
      <c r="E58" s="45">
        <f t="shared" si="20"/>
        <v>447122.75711931963</v>
      </c>
      <c r="F58" s="45">
        <f t="shared" si="20"/>
        <v>721873.01232445147</v>
      </c>
      <c r="G58" s="45">
        <f t="shared" si="20"/>
        <v>837856.36975448963</v>
      </c>
      <c r="H58" s="45">
        <f t="shared" si="20"/>
        <v>831503.92014884693</v>
      </c>
      <c r="I58" s="45">
        <f t="shared" si="20"/>
        <v>718788.97214524157</v>
      </c>
      <c r="J58" s="45">
        <f t="shared" si="20"/>
        <v>444155.48438311636</v>
      </c>
      <c r="K58" s="45">
        <f t="shared" si="20"/>
        <v>249447.93319839367</v>
      </c>
      <c r="L58" s="45">
        <f t="shared" si="20"/>
        <v>171474.52058132103</v>
      </c>
      <c r="M58" s="45">
        <f t="shared" si="20"/>
        <v>152374.23090019191</v>
      </c>
      <c r="N58" s="45">
        <f t="shared" si="20"/>
        <v>149424.59229980805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</row>
    <row r="59" spans="1:86" x14ac:dyDescent="0.2">
      <c r="A59" s="100">
        <v>47</v>
      </c>
      <c r="B59" s="89" t="s">
        <v>106</v>
      </c>
      <c r="C59" s="115">
        <v>182598.63250000001</v>
      </c>
      <c r="D59" s="116">
        <v>239285.74359999999</v>
      </c>
      <c r="E59" s="116">
        <v>390495.73129999998</v>
      </c>
      <c r="F59" s="116">
        <v>702395.3574000001</v>
      </c>
      <c r="G59" s="116">
        <v>972826.81929999997</v>
      </c>
      <c r="H59" s="116">
        <v>842061.66139999987</v>
      </c>
      <c r="I59" s="116">
        <v>1004152.1422999999</v>
      </c>
      <c r="J59" s="116">
        <v>400121.60649999999</v>
      </c>
      <c r="K59" s="116">
        <v>197959.8057</v>
      </c>
      <c r="L59" s="116">
        <v>149970.5148</v>
      </c>
      <c r="M59" s="116">
        <v>140981.34359999999</v>
      </c>
      <c r="N59" s="117">
        <v>160817.47959999999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</row>
    <row r="60" spans="1:86" x14ac:dyDescent="0.2">
      <c r="A60" s="100">
        <v>48</v>
      </c>
      <c r="B60" s="89" t="s">
        <v>107</v>
      </c>
      <c r="C60" s="107">
        <f>C57*(C53*C$15+C55)</f>
        <v>166739.05371671246</v>
      </c>
      <c r="D60" s="107">
        <f t="shared" ref="D60:N60" si="21">D57*(D53*D$15+D55)</f>
        <v>329414.31434237049</v>
      </c>
      <c r="E60" s="107">
        <f t="shared" si="21"/>
        <v>557584.95525632612</v>
      </c>
      <c r="F60" s="107">
        <f t="shared" si="21"/>
        <v>795978.9285220349</v>
      </c>
      <c r="G60" s="107">
        <f t="shared" si="21"/>
        <v>898795.11615429504</v>
      </c>
      <c r="H60" s="107">
        <f t="shared" si="21"/>
        <v>734452.2489978997</v>
      </c>
      <c r="I60" s="107">
        <f t="shared" si="21"/>
        <v>608062.49757377419</v>
      </c>
      <c r="J60" s="107">
        <f t="shared" si="21"/>
        <v>330704.91111969721</v>
      </c>
      <c r="K60" s="107">
        <f t="shared" si="21"/>
        <v>204083.07037261929</v>
      </c>
      <c r="L60" s="107">
        <f t="shared" si="21"/>
        <v>154397.98358736001</v>
      </c>
      <c r="M60" s="107">
        <f t="shared" si="21"/>
        <v>152374.23090019191</v>
      </c>
      <c r="N60" s="107">
        <f t="shared" si="21"/>
        <v>149424.59229980805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</row>
    <row r="61" spans="1:86" x14ac:dyDescent="0.2">
      <c r="A61" s="100">
        <v>49</v>
      </c>
      <c r="B61" s="89" t="s">
        <v>108</v>
      </c>
      <c r="C61" s="107">
        <f>C60/SUM(C60:N60)*SUM(C58:N58)</f>
        <v>167082.06160327059</v>
      </c>
      <c r="D61" s="107">
        <f>D60/SUM(C60:N60)*SUM(C58:N58)</f>
        <v>330091.97026787756</v>
      </c>
      <c r="E61" s="107">
        <f>E60/SUM(C60:N60)*SUM(C58:N58)</f>
        <v>558731.99329460133</v>
      </c>
      <c r="F61" s="107">
        <f>F60/SUM(C60:N60)*SUM(C58:N58)</f>
        <v>797616.37964060134</v>
      </c>
      <c r="G61" s="107">
        <f>G60/SUM(C60:N60)*SUM(C58:N58)</f>
        <v>900644.07598925161</v>
      </c>
      <c r="H61" s="107">
        <f>H60/SUM(C60:N60)*SUM(C58:N58)</f>
        <v>735963.13027070963</v>
      </c>
      <c r="I61" s="107">
        <f>I60/SUM(C60:N60)*SUM(C58:N58)</f>
        <v>609313.37568264478</v>
      </c>
      <c r="J61" s="107">
        <f>J60/SUM(C60:N60)*SUM(C58:N58)</f>
        <v>331385.22200133558</v>
      </c>
      <c r="K61" s="107">
        <f>K60/SUM(C60:N60)*SUM(C58:N58)</f>
        <v>204502.90064687366</v>
      </c>
      <c r="L61" s="107">
        <f>L60/SUM(C60:N60)*SUM(C58:N58)</f>
        <v>154715.60399396921</v>
      </c>
      <c r="M61" s="107">
        <f>M60/SUM(C60:N60)*SUM(C58:N58)</f>
        <v>152687.68813616611</v>
      </c>
      <c r="N61" s="107">
        <f>N60/SUM(C60:N60)*SUM(C58:N58)</f>
        <v>149731.98167537479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</row>
    <row r="62" spans="1:86" x14ac:dyDescent="0.2">
      <c r="A62" s="100">
        <v>50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</row>
    <row r="63" spans="1:86" x14ac:dyDescent="0.2">
      <c r="A63" s="100">
        <v>51</v>
      </c>
      <c r="B63" s="75" t="s">
        <v>109</v>
      </c>
      <c r="C63" s="119">
        <f>ROUND(C58-C59,0)</f>
        <v>-30954</v>
      </c>
      <c r="D63" s="119">
        <f t="shared" ref="D63:N63" si="22">ROUND(D58-D59,0)</f>
        <v>-22486</v>
      </c>
      <c r="E63" s="119">
        <f t="shared" si="22"/>
        <v>56627</v>
      </c>
      <c r="F63" s="119">
        <f t="shared" si="22"/>
        <v>19478</v>
      </c>
      <c r="G63" s="119">
        <f t="shared" si="22"/>
        <v>-134970</v>
      </c>
      <c r="H63" s="119">
        <f t="shared" si="22"/>
        <v>-10558</v>
      </c>
      <c r="I63" s="119">
        <f t="shared" si="22"/>
        <v>-285363</v>
      </c>
      <c r="J63" s="119">
        <f t="shared" si="22"/>
        <v>44034</v>
      </c>
      <c r="K63" s="119">
        <f t="shared" si="22"/>
        <v>51488</v>
      </c>
      <c r="L63" s="119">
        <f t="shared" si="22"/>
        <v>21504</v>
      </c>
      <c r="M63" s="119">
        <f t="shared" si="22"/>
        <v>11393</v>
      </c>
      <c r="N63" s="119">
        <f t="shared" si="22"/>
        <v>-11393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</row>
    <row r="64" spans="1:86" x14ac:dyDescent="0.2">
      <c r="A64" s="100">
        <v>52</v>
      </c>
      <c r="B64" s="75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</row>
    <row r="65" spans="1:86" x14ac:dyDescent="0.2">
      <c r="A65" s="100">
        <v>53</v>
      </c>
      <c r="B65" s="75" t="s">
        <v>110</v>
      </c>
      <c r="C65" s="120">
        <v>-24544.433232023242</v>
      </c>
      <c r="D65" s="120">
        <v>-15645.172164606056</v>
      </c>
      <c r="E65" s="120">
        <v>50883.95686372702</v>
      </c>
      <c r="F65" s="120">
        <v>17319.147068771119</v>
      </c>
      <c r="G65" s="120">
        <v>-117431.72432594241</v>
      </c>
      <c r="H65" s="120">
        <v>-9244.6199099714886</v>
      </c>
      <c r="I65" s="120">
        <v>-248594.86975601435</v>
      </c>
      <c r="J65" s="120">
        <v>39066.035758336155</v>
      </c>
      <c r="K65" s="120">
        <v>45045.506130925372</v>
      </c>
      <c r="L65" s="120">
        <v>19702.039043047705</v>
      </c>
      <c r="M65" s="120">
        <v>10460.982903016473</v>
      </c>
      <c r="N65" s="120">
        <v>-9931.0830138883175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</row>
    <row r="66" spans="1:86" x14ac:dyDescent="0.2">
      <c r="A66" s="100">
        <v>54</v>
      </c>
      <c r="B66" s="75" t="s">
        <v>111</v>
      </c>
      <c r="C66" s="120">
        <v>-6409.566767976753</v>
      </c>
      <c r="D66" s="120">
        <v>-6840.827835393944</v>
      </c>
      <c r="E66" s="120">
        <v>5743.0431362729832</v>
      </c>
      <c r="F66" s="120">
        <v>2158.8529312288779</v>
      </c>
      <c r="G66" s="120">
        <v>-17538.275674057582</v>
      </c>
      <c r="H66" s="120">
        <v>-1313.380090028513</v>
      </c>
      <c r="I66" s="120">
        <v>-36768.130243985681</v>
      </c>
      <c r="J66" s="120">
        <v>4967.9642416638426</v>
      </c>
      <c r="K66" s="120">
        <v>6442.4938690746285</v>
      </c>
      <c r="L66" s="120">
        <v>1801.9609569522954</v>
      </c>
      <c r="M66" s="120">
        <v>932.0170969835267</v>
      </c>
      <c r="N66" s="120">
        <v>-1461.9169861116832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</row>
    <row r="67" spans="1:86" x14ac:dyDescent="0.2">
      <c r="A67" s="100">
        <v>55</v>
      </c>
      <c r="B67" s="75" t="s">
        <v>112</v>
      </c>
      <c r="C67" s="120">
        <v>0</v>
      </c>
      <c r="D67" s="120">
        <v>0</v>
      </c>
      <c r="E67" s="120">
        <v>0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86" ht="13.5" thickBot="1" x14ac:dyDescent="0.25">
      <c r="A68" s="100">
        <v>56</v>
      </c>
      <c r="B68" s="75" t="s">
        <v>4</v>
      </c>
      <c r="C68" s="121">
        <f>SUM(C65:C67)</f>
        <v>-30953.999999999996</v>
      </c>
      <c r="D68" s="121">
        <f t="shared" ref="D68:N68" si="23">SUM(D65:D67)</f>
        <v>-22486</v>
      </c>
      <c r="E68" s="121">
        <f t="shared" si="23"/>
        <v>56627</v>
      </c>
      <c r="F68" s="121">
        <f t="shared" si="23"/>
        <v>19477.999999999996</v>
      </c>
      <c r="G68" s="121">
        <f t="shared" si="23"/>
        <v>-134970</v>
      </c>
      <c r="H68" s="121">
        <f t="shared" si="23"/>
        <v>-10558.000000000002</v>
      </c>
      <c r="I68" s="121">
        <f t="shared" si="23"/>
        <v>-285363</v>
      </c>
      <c r="J68" s="121">
        <f t="shared" si="23"/>
        <v>44034</v>
      </c>
      <c r="K68" s="121">
        <f t="shared" si="23"/>
        <v>51488</v>
      </c>
      <c r="L68" s="121">
        <f t="shared" si="23"/>
        <v>21504</v>
      </c>
      <c r="M68" s="121">
        <f t="shared" si="23"/>
        <v>11393</v>
      </c>
      <c r="N68" s="121">
        <f t="shared" si="23"/>
        <v>-11393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</row>
    <row r="69" spans="1:86" ht="13.5" thickTop="1" x14ac:dyDescent="0.2">
      <c r="A69" s="100">
        <v>57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</row>
    <row r="70" spans="1:86" x14ac:dyDescent="0.2">
      <c r="A70" s="100">
        <v>58</v>
      </c>
      <c r="C70" s="10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</row>
    <row r="71" spans="1:86" x14ac:dyDescent="0.2">
      <c r="A71" s="100">
        <v>59</v>
      </c>
      <c r="B71" s="123" t="s">
        <v>34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</row>
    <row r="72" spans="1:86" x14ac:dyDescent="0.2">
      <c r="A72" s="100">
        <v>60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</row>
    <row r="73" spans="1:86" x14ac:dyDescent="0.2">
      <c r="A73" s="100">
        <v>61</v>
      </c>
      <c r="B73" s="89" t="s">
        <v>94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</row>
    <row r="74" spans="1:86" x14ac:dyDescent="0.2">
      <c r="A74" s="100">
        <v>62</v>
      </c>
      <c r="B74" s="89" t="s">
        <v>95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</row>
    <row r="75" spans="1:86" x14ac:dyDescent="0.2">
      <c r="A75" s="100">
        <v>63</v>
      </c>
      <c r="B75" s="89" t="s">
        <v>96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</row>
    <row r="76" spans="1:86" x14ac:dyDescent="0.2">
      <c r="A76" s="100">
        <v>64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</row>
    <row r="77" spans="1:86" x14ac:dyDescent="0.2">
      <c r="A77" s="100">
        <v>65</v>
      </c>
      <c r="B77" s="89" t="s">
        <v>97</v>
      </c>
      <c r="C77" s="45">
        <f t="shared" ref="C77:N77" si="24">C82*C84</f>
        <v>27595.746988143321</v>
      </c>
      <c r="D77" s="45">
        <f t="shared" si="24"/>
        <v>28096.187995700326</v>
      </c>
      <c r="E77" s="45">
        <f t="shared" si="24"/>
        <v>27166.79755309446</v>
      </c>
      <c r="F77" s="45">
        <f t="shared" si="24"/>
        <v>27863.840385048858</v>
      </c>
      <c r="G77" s="45">
        <f t="shared" si="24"/>
        <v>28006.823530065147</v>
      </c>
      <c r="H77" s="45">
        <f t="shared" si="24"/>
        <v>24628.846729055374</v>
      </c>
      <c r="I77" s="45">
        <f t="shared" si="24"/>
        <v>31617.147941726384</v>
      </c>
      <c r="J77" s="45">
        <f t="shared" si="24"/>
        <v>27792.348812540717</v>
      </c>
      <c r="K77" s="45">
        <f t="shared" si="24"/>
        <v>27702.984346905538</v>
      </c>
      <c r="L77" s="45">
        <f t="shared" si="24"/>
        <v>27935.331957557002</v>
      </c>
      <c r="M77" s="45">
        <f t="shared" si="24"/>
        <v>27935.331957557002</v>
      </c>
      <c r="N77" s="45">
        <f t="shared" si="24"/>
        <v>26934.449942442996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</row>
    <row r="78" spans="1:86" x14ac:dyDescent="0.2">
      <c r="A78" s="100">
        <v>66</v>
      </c>
      <c r="B78" s="89" t="s">
        <v>98</v>
      </c>
      <c r="C78" s="45">
        <f t="shared" ref="C78:N78" si="25">C86-C77</f>
        <v>6648.7099118566766</v>
      </c>
      <c r="D78" s="45">
        <f t="shared" si="25"/>
        <v>15678.972804299672</v>
      </c>
      <c r="E78" s="45">
        <f t="shared" si="25"/>
        <v>58635.833746905533</v>
      </c>
      <c r="F78" s="45">
        <f t="shared" si="25"/>
        <v>126039.87131495116</v>
      </c>
      <c r="G78" s="45">
        <f t="shared" si="25"/>
        <v>181586.94576993486</v>
      </c>
      <c r="H78" s="45">
        <f t="shared" si="25"/>
        <v>152077.19197094467</v>
      </c>
      <c r="I78" s="45">
        <f t="shared" si="25"/>
        <v>195211.63985827361</v>
      </c>
      <c r="J78" s="45">
        <f t="shared" si="25"/>
        <v>60116.949387459288</v>
      </c>
      <c r="K78" s="45">
        <f t="shared" si="25"/>
        <v>22327.728453094471</v>
      </c>
      <c r="L78" s="45">
        <f t="shared" si="25"/>
        <v>2837.5424424429984</v>
      </c>
      <c r="M78" s="45">
        <f t="shared" si="25"/>
        <v>-2071.0697575570048</v>
      </c>
      <c r="N78" s="45">
        <f t="shared" si="25"/>
        <v>2071.0697575570048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</row>
    <row r="79" spans="1:86" x14ac:dyDescent="0.2">
      <c r="A79" s="100">
        <v>67</v>
      </c>
      <c r="B79" s="89" t="s">
        <v>99</v>
      </c>
      <c r="C79" s="108">
        <f t="shared" ref="C79:N79" si="26">C78/C84</f>
        <v>4.3061592693372255</v>
      </c>
      <c r="D79" s="108">
        <f t="shared" si="26"/>
        <v>9.9739012749997915</v>
      </c>
      <c r="E79" s="108">
        <f t="shared" si="26"/>
        <v>38.576206412437848</v>
      </c>
      <c r="F79" s="108">
        <f t="shared" si="26"/>
        <v>80.846614057056556</v>
      </c>
      <c r="G79" s="108">
        <f t="shared" si="26"/>
        <v>115.88190540519136</v>
      </c>
      <c r="H79" s="108">
        <f t="shared" si="26"/>
        <v>110.36080694553314</v>
      </c>
      <c r="I79" s="108">
        <f t="shared" si="26"/>
        <v>110.35140749478441</v>
      </c>
      <c r="J79" s="108">
        <f t="shared" si="26"/>
        <v>38.66041761251401</v>
      </c>
      <c r="K79" s="108">
        <f t="shared" si="26"/>
        <v>14.404986098770626</v>
      </c>
      <c r="L79" s="108">
        <f t="shared" si="26"/>
        <v>1.8154462203729997</v>
      </c>
      <c r="M79" s="108">
        <f t="shared" si="26"/>
        <v>-1.3250606254363435</v>
      </c>
      <c r="N79" s="108">
        <f t="shared" si="26"/>
        <v>1.3742997727650994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</row>
    <row r="80" spans="1:86" x14ac:dyDescent="0.2">
      <c r="A80" s="100">
        <v>68</v>
      </c>
      <c r="B80" s="89" t="s">
        <v>100</v>
      </c>
      <c r="C80" s="109">
        <f>SUM(C79:N79)/SUM(C$13:N$13)</f>
        <v>0.1183476994002539</v>
      </c>
      <c r="D80" s="109">
        <f>C80</f>
        <v>0.1183476994002539</v>
      </c>
      <c r="E80" s="109">
        <f t="shared" ref="E80:N80" si="27">D80</f>
        <v>0.1183476994002539</v>
      </c>
      <c r="F80" s="109">
        <f t="shared" si="27"/>
        <v>0.1183476994002539</v>
      </c>
      <c r="G80" s="109">
        <f t="shared" si="27"/>
        <v>0.1183476994002539</v>
      </c>
      <c r="H80" s="109">
        <f t="shared" si="27"/>
        <v>0.1183476994002539</v>
      </c>
      <c r="I80" s="109">
        <f t="shared" si="27"/>
        <v>0.1183476994002539</v>
      </c>
      <c r="J80" s="109">
        <f t="shared" si="27"/>
        <v>0.1183476994002539</v>
      </c>
      <c r="K80" s="109">
        <f t="shared" si="27"/>
        <v>0.1183476994002539</v>
      </c>
      <c r="L80" s="109">
        <f t="shared" si="27"/>
        <v>0.1183476994002539</v>
      </c>
      <c r="M80" s="109">
        <f t="shared" si="27"/>
        <v>0.1183476994002539</v>
      </c>
      <c r="N80" s="109">
        <f t="shared" si="27"/>
        <v>0.1183476994002539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</row>
    <row r="81" spans="1:86" x14ac:dyDescent="0.2">
      <c r="A81" s="100">
        <v>69</v>
      </c>
      <c r="B81" s="89" t="s">
        <v>101</v>
      </c>
      <c r="C81" s="75">
        <f>ROUND(C80*C$14,4)</f>
        <v>0.35499999999999998</v>
      </c>
      <c r="D81" s="75">
        <f t="shared" ref="D81:N81" si="28">ROUND(D80*D$14,4)</f>
        <v>10.296200000000001</v>
      </c>
      <c r="E81" s="75">
        <f t="shared" si="28"/>
        <v>46.037300000000002</v>
      </c>
      <c r="F81" s="75">
        <f t="shared" si="28"/>
        <v>83.790199999999999</v>
      </c>
      <c r="G81" s="75">
        <f t="shared" si="28"/>
        <v>100.2405</v>
      </c>
      <c r="H81" s="75">
        <f t="shared" si="28"/>
        <v>110.41840000000001</v>
      </c>
      <c r="I81" s="75">
        <f t="shared" si="28"/>
        <v>74.914100000000005</v>
      </c>
      <c r="J81" s="75">
        <f t="shared" si="28"/>
        <v>42.368499999999997</v>
      </c>
      <c r="K81" s="75">
        <f t="shared" si="28"/>
        <v>14.3201</v>
      </c>
      <c r="L81" s="75">
        <f t="shared" si="28"/>
        <v>2.722</v>
      </c>
      <c r="M81" s="75">
        <f t="shared" si="28"/>
        <v>0</v>
      </c>
      <c r="N81" s="75">
        <f t="shared" si="28"/>
        <v>0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</row>
    <row r="82" spans="1:86" x14ac:dyDescent="0.2">
      <c r="A82" s="100">
        <v>70</v>
      </c>
      <c r="B82" s="89" t="s">
        <v>102</v>
      </c>
      <c r="C82" s="110">
        <f>(M86+N86)/(M84+N84)</f>
        <v>17.87289312703583</v>
      </c>
      <c r="D82" s="111">
        <f t="shared" ref="D82:N82" si="29">C82</f>
        <v>17.87289312703583</v>
      </c>
      <c r="E82" s="111">
        <f t="shared" si="29"/>
        <v>17.87289312703583</v>
      </c>
      <c r="F82" s="111">
        <f t="shared" si="29"/>
        <v>17.87289312703583</v>
      </c>
      <c r="G82" s="111">
        <f t="shared" si="29"/>
        <v>17.87289312703583</v>
      </c>
      <c r="H82" s="111">
        <f t="shared" si="29"/>
        <v>17.87289312703583</v>
      </c>
      <c r="I82" s="111">
        <f t="shared" si="29"/>
        <v>17.87289312703583</v>
      </c>
      <c r="J82" s="111">
        <f t="shared" si="29"/>
        <v>17.87289312703583</v>
      </c>
      <c r="K82" s="111">
        <f t="shared" si="29"/>
        <v>17.87289312703583</v>
      </c>
      <c r="L82" s="111">
        <f t="shared" si="29"/>
        <v>17.87289312703583</v>
      </c>
      <c r="M82" s="111">
        <f t="shared" si="29"/>
        <v>17.87289312703583</v>
      </c>
      <c r="N82" s="111">
        <f t="shared" si="29"/>
        <v>17.87289312703583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</row>
    <row r="83" spans="1:86" x14ac:dyDescent="0.2">
      <c r="A83" s="100">
        <v>71</v>
      </c>
      <c r="B83" s="89" t="s">
        <v>103</v>
      </c>
      <c r="C83" s="111">
        <f t="shared" ref="C83:N83" si="30">C82+C81</f>
        <v>18.227893127035831</v>
      </c>
      <c r="D83" s="111">
        <f t="shared" si="30"/>
        <v>28.169093127035829</v>
      </c>
      <c r="E83" s="111">
        <f t="shared" si="30"/>
        <v>63.910193127035832</v>
      </c>
      <c r="F83" s="111">
        <f t="shared" si="30"/>
        <v>101.66309312703584</v>
      </c>
      <c r="G83" s="111">
        <f t="shared" si="30"/>
        <v>118.11339312703583</v>
      </c>
      <c r="H83" s="111">
        <f t="shared" si="30"/>
        <v>128.29129312703583</v>
      </c>
      <c r="I83" s="111">
        <f t="shared" si="30"/>
        <v>92.786993127035828</v>
      </c>
      <c r="J83" s="111">
        <f t="shared" si="30"/>
        <v>60.241393127035828</v>
      </c>
      <c r="K83" s="111">
        <f t="shared" si="30"/>
        <v>32.192993127035834</v>
      </c>
      <c r="L83" s="111">
        <f t="shared" si="30"/>
        <v>20.594893127035832</v>
      </c>
      <c r="M83" s="111">
        <f t="shared" si="30"/>
        <v>17.87289312703583</v>
      </c>
      <c r="N83" s="111">
        <f t="shared" si="30"/>
        <v>17.87289312703583</v>
      </c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</row>
    <row r="84" spans="1:86" x14ac:dyDescent="0.2">
      <c r="A84" s="100">
        <v>72</v>
      </c>
      <c r="B84" s="89" t="s">
        <v>104</v>
      </c>
      <c r="C84" s="112">
        <v>1544</v>
      </c>
      <c r="D84" s="113">
        <v>1572</v>
      </c>
      <c r="E84" s="113">
        <v>1520</v>
      </c>
      <c r="F84" s="113">
        <v>1559</v>
      </c>
      <c r="G84" s="113">
        <v>1567</v>
      </c>
      <c r="H84" s="113">
        <v>1378</v>
      </c>
      <c r="I84" s="113">
        <v>1769</v>
      </c>
      <c r="J84" s="113">
        <v>1555</v>
      </c>
      <c r="K84" s="113">
        <v>1550</v>
      </c>
      <c r="L84" s="113">
        <v>1563</v>
      </c>
      <c r="M84" s="113">
        <v>1563</v>
      </c>
      <c r="N84" s="114">
        <v>1507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</row>
    <row r="85" spans="1:86" x14ac:dyDescent="0.2">
      <c r="A85" s="100">
        <v>73</v>
      </c>
      <c r="B85" s="89" t="s">
        <v>105</v>
      </c>
      <c r="C85" s="45">
        <f t="shared" ref="C85:N85" si="31">C84*C83</f>
        <v>28143.866988143323</v>
      </c>
      <c r="D85" s="45">
        <f t="shared" si="31"/>
        <v>44281.814395700327</v>
      </c>
      <c r="E85" s="45">
        <f t="shared" si="31"/>
        <v>97143.493553094464</v>
      </c>
      <c r="F85" s="45">
        <f t="shared" si="31"/>
        <v>158492.76218504886</v>
      </c>
      <c r="G85" s="45">
        <f t="shared" si="31"/>
        <v>185083.68703006516</v>
      </c>
      <c r="H85" s="45">
        <f t="shared" si="31"/>
        <v>176785.40192905537</v>
      </c>
      <c r="I85" s="45">
        <f t="shared" si="31"/>
        <v>164140.19084172638</v>
      </c>
      <c r="J85" s="45">
        <f t="shared" si="31"/>
        <v>93675.366312540718</v>
      </c>
      <c r="K85" s="45">
        <f t="shared" si="31"/>
        <v>49899.13934690554</v>
      </c>
      <c r="L85" s="45">
        <f t="shared" si="31"/>
        <v>32189.817957557003</v>
      </c>
      <c r="M85" s="45">
        <f t="shared" si="31"/>
        <v>27935.331957557002</v>
      </c>
      <c r="N85" s="45">
        <f t="shared" si="31"/>
        <v>26934.449942442996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</row>
    <row r="86" spans="1:86" x14ac:dyDescent="0.2">
      <c r="A86" s="100">
        <v>74</v>
      </c>
      <c r="B86" s="89" t="s">
        <v>106</v>
      </c>
      <c r="C86" s="115">
        <v>34244.456899999997</v>
      </c>
      <c r="D86" s="116">
        <v>43775.160799999998</v>
      </c>
      <c r="E86" s="116">
        <v>85802.631299999994</v>
      </c>
      <c r="F86" s="116">
        <v>153903.71170000001</v>
      </c>
      <c r="G86" s="116">
        <v>209593.76930000001</v>
      </c>
      <c r="H86" s="116">
        <v>176706.03870000003</v>
      </c>
      <c r="I86" s="116">
        <v>226828.78779999999</v>
      </c>
      <c r="J86" s="116">
        <v>87909.298200000005</v>
      </c>
      <c r="K86" s="116">
        <v>50030.712800000008</v>
      </c>
      <c r="L86" s="116">
        <v>30772.874400000001</v>
      </c>
      <c r="M86" s="116">
        <v>25864.262199999997</v>
      </c>
      <c r="N86" s="117">
        <v>29005.519700000001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</row>
    <row r="87" spans="1:86" x14ac:dyDescent="0.2">
      <c r="A87" s="100">
        <v>75</v>
      </c>
      <c r="B87" s="89" t="s">
        <v>107</v>
      </c>
      <c r="C87" s="107">
        <f>C84*(C80*C$15+C82)</f>
        <v>31798.510489245138</v>
      </c>
      <c r="D87" s="107">
        <f t="shared" ref="D87:N87" si="32">D84*(D80*D$15+D82)</f>
        <v>71816.195108142128</v>
      </c>
      <c r="E87" s="107">
        <f t="shared" si="32"/>
        <v>123227.25820229255</v>
      </c>
      <c r="F87" s="107">
        <f t="shared" si="32"/>
        <v>175651.59514041053</v>
      </c>
      <c r="G87" s="107">
        <f t="shared" si="32"/>
        <v>199177.95342832778</v>
      </c>
      <c r="H87" s="107">
        <f t="shared" si="32"/>
        <v>155258.43367766883</v>
      </c>
      <c r="I87" s="107">
        <f t="shared" si="32"/>
        <v>137342.47346244619</v>
      </c>
      <c r="J87" s="107">
        <f t="shared" si="32"/>
        <v>67542.974087098002</v>
      </c>
      <c r="K87" s="107">
        <f t="shared" si="32"/>
        <v>39259.637193340335</v>
      </c>
      <c r="L87" s="107">
        <f t="shared" si="32"/>
        <v>28120.309411719598</v>
      </c>
      <c r="M87" s="107">
        <f t="shared" si="32"/>
        <v>27935.331957557002</v>
      </c>
      <c r="N87" s="107">
        <f t="shared" si="32"/>
        <v>26934.449942442996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</row>
    <row r="88" spans="1:86" x14ac:dyDescent="0.2">
      <c r="A88" s="100">
        <v>76</v>
      </c>
      <c r="B88" s="89" t="s">
        <v>108</v>
      </c>
      <c r="C88" s="107">
        <f>C87/SUM(C87:N87)*SUM(C85:N85)</f>
        <v>31817.28926626188</v>
      </c>
      <c r="D88" s="107">
        <f>D87/SUM(C87:N87)*SUM(C85:N85)</f>
        <v>71858.606538532331</v>
      </c>
      <c r="E88" s="107">
        <f>E87/SUM(C87:N87)*SUM(C85:N85)</f>
        <v>123300.03070542436</v>
      </c>
      <c r="F88" s="107">
        <f>F87/SUM(C87:N87)*SUM(C85:N85)</f>
        <v>175755.32711046279</v>
      </c>
      <c r="G88" s="107">
        <f>G87/SUM(C87:N87)*SUM(C85:N85)</f>
        <v>199295.57901256223</v>
      </c>
      <c r="H88" s="107">
        <f>H87/SUM(C87:N87)*SUM(C85:N85)</f>
        <v>155350.1223593443</v>
      </c>
      <c r="I88" s="107">
        <f>I87/SUM(C87:N87)*SUM(C85:N85)</f>
        <v>137423.58177992387</v>
      </c>
      <c r="J88" s="107">
        <f>J87/SUM(C87:N87)*SUM(C85:N85)</f>
        <v>67582.861944419434</v>
      </c>
      <c r="K88" s="107">
        <f>K87/SUM(C87:N87)*SUM(C85:N85)</f>
        <v>39282.822177833907</v>
      </c>
      <c r="L88" s="107">
        <f>L87/SUM(C87:N87)*SUM(C85:N85)</f>
        <v>28136.916007813557</v>
      </c>
      <c r="M88" s="107">
        <f>M87/SUM(C87:N87)*SUM(C85:N85)</f>
        <v>27951.829314245992</v>
      </c>
      <c r="N88" s="107">
        <f>N87/SUM(C87:N87)*SUM(C85:N85)</f>
        <v>26950.356223012608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</row>
    <row r="89" spans="1:86" x14ac:dyDescent="0.2">
      <c r="A89" s="100">
        <v>77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86" x14ac:dyDescent="0.2">
      <c r="A90" s="100">
        <v>78</v>
      </c>
      <c r="B90" s="75" t="s">
        <v>109</v>
      </c>
      <c r="C90" s="119">
        <f t="shared" ref="C90:N90" si="33">ROUND(C85-C86,0)</f>
        <v>-6101</v>
      </c>
      <c r="D90" s="119">
        <f t="shared" si="33"/>
        <v>507</v>
      </c>
      <c r="E90" s="119">
        <f t="shared" si="33"/>
        <v>11341</v>
      </c>
      <c r="F90" s="119">
        <f t="shared" si="33"/>
        <v>4589</v>
      </c>
      <c r="G90" s="119">
        <f t="shared" si="33"/>
        <v>-24510</v>
      </c>
      <c r="H90" s="119">
        <f t="shared" si="33"/>
        <v>79</v>
      </c>
      <c r="I90" s="119">
        <f t="shared" si="33"/>
        <v>-62689</v>
      </c>
      <c r="J90" s="119">
        <f t="shared" si="33"/>
        <v>5766</v>
      </c>
      <c r="K90" s="119">
        <f t="shared" si="33"/>
        <v>-132</v>
      </c>
      <c r="L90" s="119">
        <f t="shared" si="33"/>
        <v>1417</v>
      </c>
      <c r="M90" s="119">
        <f t="shared" si="33"/>
        <v>2071</v>
      </c>
      <c r="N90" s="119">
        <f t="shared" si="33"/>
        <v>-2071</v>
      </c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</row>
    <row r="91" spans="1:86" x14ac:dyDescent="0.2">
      <c r="A91" s="100">
        <v>79</v>
      </c>
      <c r="B91" s="75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</row>
    <row r="92" spans="1:86" x14ac:dyDescent="0.2">
      <c r="A92" s="100">
        <v>80</v>
      </c>
      <c r="B92" s="75" t="s">
        <v>110</v>
      </c>
      <c r="C92" s="120">
        <v>-5002.8831604220622</v>
      </c>
      <c r="D92" s="120">
        <v>400.33323539208391</v>
      </c>
      <c r="E92" s="120">
        <v>9663.1575353365643</v>
      </c>
      <c r="F92" s="120">
        <v>3680.4336610741811</v>
      </c>
      <c r="G92" s="120">
        <v>-17985.400528694838</v>
      </c>
      <c r="H92" s="120">
        <v>58.223693769966935</v>
      </c>
      <c r="I92" s="120">
        <v>-46153.592767289832</v>
      </c>
      <c r="J92" s="120">
        <v>4876.7441754716965</v>
      </c>
      <c r="K92" s="120">
        <v>-104.22317208320885</v>
      </c>
      <c r="L92" s="120">
        <v>1177.7463451495271</v>
      </c>
      <c r="M92" s="120">
        <v>1724.2942356478839</v>
      </c>
      <c r="N92" s="120">
        <v>-1620.2643105286422</v>
      </c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</row>
    <row r="93" spans="1:86" x14ac:dyDescent="0.2">
      <c r="A93" s="100">
        <v>81</v>
      </c>
      <c r="B93" s="75" t="s">
        <v>111</v>
      </c>
      <c r="C93" s="120">
        <v>-1098.1168395779382</v>
      </c>
      <c r="D93" s="120">
        <v>106.66676460791604</v>
      </c>
      <c r="E93" s="120">
        <v>1677.8424646634355</v>
      </c>
      <c r="F93" s="120">
        <v>908.5663389258184</v>
      </c>
      <c r="G93" s="120">
        <v>-6524.5994713051632</v>
      </c>
      <c r="H93" s="120">
        <v>20.776306230033057</v>
      </c>
      <c r="I93" s="120">
        <v>-16535.407232710175</v>
      </c>
      <c r="J93" s="120">
        <v>889.25582452830304</v>
      </c>
      <c r="K93" s="120">
        <v>-27.776827916791138</v>
      </c>
      <c r="L93" s="120">
        <v>239.25365485047269</v>
      </c>
      <c r="M93" s="120">
        <v>346.70576435211615</v>
      </c>
      <c r="N93" s="120">
        <v>-450.73568947135766</v>
      </c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</row>
    <row r="94" spans="1:86" x14ac:dyDescent="0.2">
      <c r="A94" s="100">
        <v>82</v>
      </c>
      <c r="B94" s="75" t="s">
        <v>112</v>
      </c>
      <c r="C94" s="120">
        <v>0</v>
      </c>
      <c r="D94" s="120">
        <v>0</v>
      </c>
      <c r="E94" s="120">
        <v>0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</row>
    <row r="95" spans="1:86" ht="13.5" thickBot="1" x14ac:dyDescent="0.25">
      <c r="A95" s="100">
        <v>83</v>
      </c>
      <c r="B95" s="75" t="s">
        <v>4</v>
      </c>
      <c r="C95" s="121">
        <f>SUM(C92:C94)</f>
        <v>-6101</v>
      </c>
      <c r="D95" s="121">
        <f t="shared" ref="D95:N95" si="34">SUM(D92:D94)</f>
        <v>506.99999999999994</v>
      </c>
      <c r="E95" s="121">
        <f t="shared" si="34"/>
        <v>11341</v>
      </c>
      <c r="F95" s="121">
        <f t="shared" si="34"/>
        <v>4589</v>
      </c>
      <c r="G95" s="121">
        <f t="shared" si="34"/>
        <v>-24510</v>
      </c>
      <c r="H95" s="121">
        <f t="shared" si="34"/>
        <v>79</v>
      </c>
      <c r="I95" s="121">
        <f t="shared" si="34"/>
        <v>-62689.000000000007</v>
      </c>
      <c r="J95" s="121">
        <f t="shared" si="34"/>
        <v>5766</v>
      </c>
      <c r="K95" s="121">
        <f t="shared" si="34"/>
        <v>-132</v>
      </c>
      <c r="L95" s="121">
        <f t="shared" si="34"/>
        <v>1416.9999999999998</v>
      </c>
      <c r="M95" s="121">
        <f t="shared" si="34"/>
        <v>2071</v>
      </c>
      <c r="N95" s="121">
        <f t="shared" si="34"/>
        <v>-2071</v>
      </c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</row>
    <row r="96" spans="1:86" ht="13.5" thickTop="1" x14ac:dyDescent="0.2"/>
    <row r="99" spans="14:14" x14ac:dyDescent="0.2">
      <c r="N99" s="106"/>
    </row>
    <row r="101" spans="14:14" x14ac:dyDescent="0.2">
      <c r="N101" s="106"/>
    </row>
  </sheetData>
  <pageMargins left="0.7" right="0.7" top="0.75" bottom="0.75" header="0.3" footer="0.3"/>
  <pageSetup scale="65" fitToWidth="8" fitToHeight="3" orientation="landscape" r:id="rId1"/>
  <headerFooter>
    <oddHeader>&amp;RCASE NO. 2015-00343
ATTACHMENT 4
TO STAFF DR NO. 2-31</oddHeader>
    <oddFooter>&amp;CPage &amp;P of &amp;N</oddFooter>
  </headerFooter>
  <rowBreaks count="2" manualBreakCount="2">
    <brk id="43" max="13" man="1"/>
    <brk id="70" max="13" man="1"/>
  </rowBreaks>
  <colBreaks count="6" manualBreakCount="6">
    <brk id="14" min="12" max="91" man="1"/>
    <brk id="26" min="12" max="91" man="1"/>
    <brk id="38" min="12" max="91" man="1"/>
    <brk id="50" min="12" max="91" man="1"/>
    <brk id="62" min="12" max="91" man="1"/>
    <brk id="74" min="12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WNA Summary</vt:lpstr>
      <vt:lpstr>WNA</vt:lpstr>
      <vt:lpstr>WNA!Print_Area</vt:lpstr>
      <vt:lpstr>'WNA Summary'!Print_Area</vt:lpstr>
      <vt:lpstr>WNA!Print_Titles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 Roach</dc:creator>
  <cp:lastModifiedBy>Eric  Wilen</cp:lastModifiedBy>
  <cp:lastPrinted>2016-02-22T19:42:52Z</cp:lastPrinted>
  <dcterms:created xsi:type="dcterms:W3CDTF">2015-11-19T03:46:48Z</dcterms:created>
  <dcterms:modified xsi:type="dcterms:W3CDTF">2016-02-22T19:42:55Z</dcterms:modified>
</cp:coreProperties>
</file>