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405"/>
  </bookViews>
  <sheets>
    <sheet name="Customer K" sheetId="1" r:id="rId1"/>
  </sheets>
  <definedNames>
    <definedName name="_xlnm.Print_Area" localSheetId="0">'Customer K'!$A$1:$I$91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" i="1" l="1"/>
  <c r="G80" i="1"/>
  <c r="G82" i="1" s="1"/>
  <c r="G78" i="1"/>
  <c r="G75" i="1"/>
  <c r="G61" i="1"/>
  <c r="H63" i="1" s="1"/>
  <c r="G32" i="1" s="1"/>
  <c r="I53" i="1"/>
  <c r="B20" i="1"/>
  <c r="H20" i="1" s="1"/>
  <c r="H14" i="1"/>
  <c r="H13" i="1"/>
  <c r="I3" i="1"/>
  <c r="D66" i="1" l="1"/>
  <c r="H68" i="1" s="1"/>
  <c r="G34" i="1" s="1"/>
  <c r="H39" i="1" s="1"/>
  <c r="H41" i="1" s="1"/>
</calcChain>
</file>

<file path=xl/sharedStrings.xml><?xml version="1.0" encoding="utf-8"?>
<sst xmlns="http://schemas.openxmlformats.org/spreadsheetml/2006/main" count="62" uniqueCount="56">
  <si>
    <t>Analysis of Contribution to Fixed Cost</t>
  </si>
  <si>
    <t>Annual Mcf {1}</t>
  </si>
  <si>
    <t>Annual Revenue {1}:</t>
  </si>
  <si>
    <t>Monthly Base Charges, @ Tariff</t>
  </si>
  <si>
    <t>12 mo. X $350/mo. =</t>
  </si>
  <si>
    <t>Transportation Adm. Fee, @ Tariff</t>
  </si>
  <si>
    <t>12 mo. X $50/mo. =</t>
  </si>
  <si>
    <t>Commodity Gas Cost, @ Tariff</t>
  </si>
  <si>
    <t>*</t>
  </si>
  <si>
    <t>Non-Commodity Charges, @ Tariff</t>
  </si>
  <si>
    <t>Simple Margin, special contract rates applied</t>
  </si>
  <si>
    <t xml:space="preserve">  to annual deliveries:</t>
  </si>
  <si>
    <t>Firm Service -</t>
  </si>
  <si>
    <t>@</t>
  </si>
  <si>
    <t>per Mcf</t>
  </si>
  <si>
    <t xml:space="preserve">TOTAL </t>
  </si>
  <si>
    <t>* - Excluding non-commodity charges and gas costs as noted.</t>
  </si>
  <si>
    <t>Less Variable/Avoidable Costs:</t>
  </si>
  <si>
    <t>Lost &amp; Unaccounted For {2}</t>
  </si>
  <si>
    <t>Odorant {3}</t>
  </si>
  <si>
    <t>KPSC Assessment {3}</t>
  </si>
  <si>
    <t>Measurement/Regulation Station {3}</t>
  </si>
  <si>
    <t xml:space="preserve">Meter Reading, Maintenance and Billing </t>
  </si>
  <si>
    <t>Contribution to Fixed Cost:</t>
  </si>
  <si>
    <t>Notes:</t>
  </si>
  <si>
    <t>{1} - Pro-forma Test Year Volumes in Case 2015-00343.  Annual Revenue</t>
  </si>
  <si>
    <t>applying rate structures and service mix in pending special contract.</t>
  </si>
  <si>
    <t xml:space="preserve">{2} - In accordance with tariffs, Company retains a portion of Customers </t>
  </si>
  <si>
    <t>supplies to compensate for the L&amp;U experienced in Atmos'</t>
  </si>
  <si>
    <t>distribution system.  Thus, the variable cost of L&amp;U is, in effect, recovered</t>
  </si>
  <si>
    <t>through gas-in-kind retention.</t>
  </si>
  <si>
    <t>{3} - Calculations shown on Page 2 of this Exhibit.</t>
  </si>
  <si>
    <t>Page 2</t>
  </si>
  <si>
    <t>Odorant:</t>
  </si>
  <si>
    <t>Odorant injection rate, lb./MMcf</t>
  </si>
  <si>
    <t>x</t>
  </si>
  <si>
    <t>Odorant Cost per lb., current</t>
  </si>
  <si>
    <t>KPSC Assessment:</t>
  </si>
  <si>
    <t>Annual Revenue</t>
  </si>
  <si>
    <t>Percentage</t>
  </si>
  <si>
    <t>Measurement/Regulation Station:</t>
  </si>
  <si>
    <t>Standard Measurement/Regulation Station Cost-</t>
  </si>
  <si>
    <t xml:space="preserve">   Materials:  Regulators, valves, piping, etc.</t>
  </si>
  <si>
    <t xml:space="preserve">   Labor:  Fabrication and installation</t>
  </si>
  <si>
    <t xml:space="preserve">   Total</t>
  </si>
  <si>
    <t>Annual Depreciation Rate -</t>
  </si>
  <si>
    <t>Annual Depreciation Expense</t>
  </si>
  <si>
    <t>Capital Cost {1}</t>
  </si>
  <si>
    <t>Income Tax {2}</t>
  </si>
  <si>
    <t>TOTAL</t>
  </si>
  <si>
    <t>{1} - Investment in Measurement/Regulation Station times 9.97% rate of</t>
  </si>
  <si>
    <t>return on investment.</t>
  </si>
  <si>
    <t>{2} - Composite State and Federal income tax rate (40.3626%) times equity</t>
  </si>
  <si>
    <t>portion of return on investment (6.15% times investment in Measurement/</t>
  </si>
  <si>
    <t>Regulation Station).</t>
  </si>
  <si>
    <t>Customer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</si>
</sst>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_);_(&quot;$&quot;* \(#,##0.0000\);_(&quot;$&quot;* &quot;-&quot;??_);_(@_)"/>
    <numFmt numFmtId="167" formatCode="0.0000%"/>
  </numFmts>
  <fonts count="2" x14ac:knownFonts="1"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164" fontId="1" fillId="0" borderId="0" xfId="1" applyNumberFormat="1" applyFont="1"/>
    <xf numFmtId="165" fontId="1" fillId="0" borderId="0" xfId="2" applyNumberFormat="1" applyFont="1"/>
    <xf numFmtId="166" fontId="1" fillId="0" borderId="0" xfId="2" applyNumberFormat="1" applyFont="1"/>
    <xf numFmtId="164" fontId="1" fillId="0" borderId="0" xfId="0" applyNumberFormat="1" applyFont="1"/>
    <xf numFmtId="164" fontId="1" fillId="0" borderId="1" xfId="1" applyNumberFormat="1" applyFont="1" applyBorder="1"/>
    <xf numFmtId="165" fontId="1" fillId="0" borderId="0" xfId="0" applyNumberFormat="1" applyFont="1"/>
    <xf numFmtId="0" fontId="1" fillId="0" borderId="0" xfId="0" applyFont="1" applyAlignment="1">
      <alignment horizontal="right"/>
    </xf>
    <xf numFmtId="43" fontId="1" fillId="0" borderId="0" xfId="1" applyNumberFormat="1" applyFont="1"/>
    <xf numFmtId="43" fontId="1" fillId="0" borderId="1" xfId="1" applyNumberFormat="1" applyFont="1" applyBorder="1"/>
    <xf numFmtId="167" fontId="1" fillId="0" borderId="1" xfId="3" applyNumberFormat="1" applyFont="1" applyBorder="1"/>
    <xf numFmtId="0" fontId="1" fillId="0" borderId="0" xfId="0" applyFont="1" applyBorder="1"/>
    <xf numFmtId="10" fontId="1" fillId="0" borderId="1" xfId="3" applyNumberFormat="1" applyFont="1" applyBorder="1"/>
    <xf numFmtId="164" fontId="1" fillId="2" borderId="0" xfId="1" applyNumberFormat="1" applyFont="1" applyFill="1"/>
    <xf numFmtId="166" fontId="1" fillId="2" borderId="0" xfId="2" applyNumberFormat="1" applyFont="1" applyFill="1"/>
    <xf numFmtId="165" fontId="1" fillId="2" borderId="0" xfId="0" applyNumberFormat="1" applyFont="1" applyFill="1"/>
    <xf numFmtId="164" fontId="1" fillId="2" borderId="1" xfId="1" applyNumberFormat="1" applyFont="1" applyFill="1" applyBorder="1"/>
    <xf numFmtId="165" fontId="1" fillId="2" borderId="2" xfId="2" applyNumberFormat="1" applyFont="1" applyFill="1" applyBorder="1"/>
    <xf numFmtId="165" fontId="1" fillId="2" borderId="0" xfId="2" applyNumberFormat="1" applyFont="1" applyFill="1"/>
    <xf numFmtId="164" fontId="1" fillId="2" borderId="0" xfId="0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0</xdr:row>
      <xdr:rowOff>38100</xdr:rowOff>
    </xdr:from>
    <xdr:to>
      <xdr:col>7</xdr:col>
      <xdr:colOff>279400</xdr:colOff>
      <xdr:row>1</xdr:row>
      <xdr:rowOff>127000</xdr:rowOff>
    </xdr:to>
    <xdr:sp macro="" textlink="">
      <xdr:nvSpPr>
        <xdr:cNvPr id="2" name="TextBox 1"/>
        <xdr:cNvSpPr txBox="1"/>
      </xdr:nvSpPr>
      <xdr:spPr>
        <a:xfrm>
          <a:off x="914400" y="38100"/>
          <a:ext cx="3594100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FF0000"/>
              </a:solidFill>
            </a:rPr>
            <a:t>CONFIDENTIAL</a:t>
          </a:r>
        </a:p>
      </xdr:txBody>
    </xdr:sp>
    <xdr:clientData/>
  </xdr:twoCellAnchor>
  <xdr:twoCellAnchor>
    <xdr:from>
      <xdr:col>1</xdr:col>
      <xdr:colOff>279400</xdr:colOff>
      <xdr:row>50</xdr:row>
      <xdr:rowOff>76200</xdr:rowOff>
    </xdr:from>
    <xdr:to>
      <xdr:col>7</xdr:col>
      <xdr:colOff>254000</xdr:colOff>
      <xdr:row>52</xdr:row>
      <xdr:rowOff>0</xdr:rowOff>
    </xdr:to>
    <xdr:sp macro="" textlink="">
      <xdr:nvSpPr>
        <xdr:cNvPr id="3" name="TextBox 2"/>
        <xdr:cNvSpPr txBox="1"/>
      </xdr:nvSpPr>
      <xdr:spPr>
        <a:xfrm>
          <a:off x="889000" y="8356600"/>
          <a:ext cx="3594100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FF0000"/>
              </a:solidFill>
            </a:rPr>
            <a:t>CONFIDENTIAL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8</xdr:col>
      <xdr:colOff>558800</xdr:colOff>
      <xdr:row>7</xdr:row>
      <xdr:rowOff>50800</xdr:rowOff>
    </xdr:to>
    <xdr:sp macro="" textlink="">
      <xdr:nvSpPr>
        <xdr:cNvPr id="4" name="TextBox 3"/>
        <xdr:cNvSpPr txBox="1"/>
      </xdr:nvSpPr>
      <xdr:spPr>
        <a:xfrm>
          <a:off x="4229100" y="660400"/>
          <a:ext cx="1346200" cy="54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FF0000"/>
              </a:solidFill>
            </a:rPr>
            <a:t>REDACTED</a:t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8</xdr:col>
      <xdr:colOff>558800</xdr:colOff>
      <xdr:row>58</xdr:row>
      <xdr:rowOff>50800</xdr:rowOff>
    </xdr:to>
    <xdr:sp macro="" textlink="">
      <xdr:nvSpPr>
        <xdr:cNvPr id="5" name="TextBox 4"/>
        <xdr:cNvSpPr txBox="1"/>
      </xdr:nvSpPr>
      <xdr:spPr>
        <a:xfrm>
          <a:off x="4229100" y="9105900"/>
          <a:ext cx="1346200" cy="54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FF0000"/>
              </a:solidFill>
            </a:rPr>
            <a:t>REDACTED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I90"/>
  <sheetViews>
    <sheetView tabSelected="1" view="pageBreakPreview" zoomScale="60" zoomScaleNormal="100" workbookViewId="0"/>
  </sheetViews>
  <sheetFormatPr defaultRowHeight="12.75" x14ac:dyDescent="0.2"/>
  <cols>
    <col min="2" max="2" width="10.28515625" bestFit="1" customWidth="1"/>
    <col min="3" max="3" width="4.5703125" customWidth="1"/>
    <col min="4" max="4" width="10.28515625" bestFit="1" customWidth="1"/>
    <col min="7" max="7" width="9.7109375" customWidth="1"/>
    <col min="8" max="8" width="11.5703125" customWidth="1"/>
    <col min="9" max="9" width="9.7109375" customWidth="1"/>
  </cols>
  <sheetData>
    <row r="2" spans="1:9" x14ac:dyDescent="0.2">
      <c r="A2" s="1"/>
      <c r="B2" s="1"/>
      <c r="C2" s="1"/>
      <c r="D2" s="1"/>
      <c r="E2" s="1"/>
      <c r="F2" s="1"/>
      <c r="G2" s="1"/>
      <c r="H2" s="1"/>
      <c r="I2" s="1"/>
    </row>
    <row r="3" spans="1:9" x14ac:dyDescent="0.2">
      <c r="A3" s="1"/>
      <c r="B3" s="1"/>
      <c r="C3" s="1"/>
      <c r="D3" s="4"/>
      <c r="E3" s="5" t="s">
        <v>55</v>
      </c>
      <c r="F3" s="4"/>
      <c r="G3" s="1"/>
      <c r="H3" s="1"/>
      <c r="I3" s="3">
        <f ca="1">NOW()</f>
        <v>42432.380018865741</v>
      </c>
    </row>
    <row r="4" spans="1:9" x14ac:dyDescent="0.2">
      <c r="A4" s="1"/>
      <c r="B4" s="1"/>
      <c r="C4" s="1"/>
      <c r="D4" s="4"/>
      <c r="E4" s="5"/>
      <c r="F4" s="4"/>
      <c r="G4" s="1"/>
      <c r="H4" s="1"/>
      <c r="I4" s="1"/>
    </row>
    <row r="5" spans="1:9" x14ac:dyDescent="0.2">
      <c r="A5" s="1"/>
      <c r="B5" s="1"/>
      <c r="C5" s="1"/>
      <c r="D5" s="1"/>
      <c r="E5" s="1"/>
      <c r="F5" s="1"/>
      <c r="G5" s="1"/>
      <c r="H5" s="1"/>
      <c r="I5" s="1"/>
    </row>
    <row r="6" spans="1:9" x14ac:dyDescent="0.2">
      <c r="A6" s="1"/>
      <c r="B6" s="1"/>
      <c r="C6" s="1"/>
      <c r="D6" s="1"/>
      <c r="E6" s="2" t="s">
        <v>0</v>
      </c>
      <c r="F6" s="1"/>
      <c r="G6" s="1"/>
      <c r="H6" s="1"/>
      <c r="I6" s="1"/>
    </row>
    <row r="7" spans="1:9" x14ac:dyDescent="0.2">
      <c r="A7" s="1"/>
      <c r="B7" s="1"/>
      <c r="C7" s="1"/>
      <c r="D7" s="1"/>
      <c r="E7" s="1"/>
      <c r="F7" s="1"/>
      <c r="G7" s="1"/>
      <c r="H7" s="1"/>
      <c r="I7" s="1"/>
    </row>
    <row r="8" spans="1:9" x14ac:dyDescent="0.2">
      <c r="A8" s="1"/>
      <c r="B8" s="1"/>
      <c r="C8" s="1"/>
      <c r="D8" s="1"/>
      <c r="E8" s="1"/>
      <c r="F8" s="1"/>
      <c r="G8" s="1"/>
      <c r="H8" s="1"/>
      <c r="I8" s="1"/>
    </row>
    <row r="9" spans="1:9" x14ac:dyDescent="0.2">
      <c r="A9" s="1" t="s">
        <v>1</v>
      </c>
      <c r="B9" s="1"/>
      <c r="C9" s="1"/>
      <c r="D9" s="18"/>
      <c r="E9" s="1"/>
      <c r="F9" s="1"/>
      <c r="G9" s="1"/>
      <c r="H9" s="1"/>
      <c r="I9" s="1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 t="s">
        <v>2</v>
      </c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 t="s">
        <v>3</v>
      </c>
      <c r="B13" s="1"/>
      <c r="C13" s="1"/>
      <c r="D13" s="1"/>
      <c r="E13" s="1" t="s">
        <v>4</v>
      </c>
      <c r="F13" s="1"/>
      <c r="G13" s="1"/>
      <c r="H13" s="7">
        <f>12*350</f>
        <v>4200</v>
      </c>
      <c r="I13" s="1"/>
    </row>
    <row r="14" spans="1:9" x14ac:dyDescent="0.2">
      <c r="A14" s="1" t="s">
        <v>5</v>
      </c>
      <c r="B14" s="1"/>
      <c r="C14" s="1"/>
      <c r="D14" s="1"/>
      <c r="E14" s="1" t="s">
        <v>6</v>
      </c>
      <c r="F14" s="1"/>
      <c r="G14" s="1"/>
      <c r="H14" s="6">
        <f>12*50</f>
        <v>600</v>
      </c>
      <c r="I14" s="1"/>
    </row>
    <row r="15" spans="1:9" x14ac:dyDescent="0.2">
      <c r="A15" s="1" t="s">
        <v>7</v>
      </c>
      <c r="B15" s="1"/>
      <c r="C15" s="1"/>
      <c r="D15" s="1"/>
      <c r="E15" s="4"/>
      <c r="F15" s="4"/>
      <c r="G15" s="1"/>
      <c r="H15" s="6">
        <v>0</v>
      </c>
      <c r="I15" s="1" t="s">
        <v>8</v>
      </c>
    </row>
    <row r="16" spans="1:9" x14ac:dyDescent="0.2">
      <c r="A16" s="1" t="s">
        <v>9</v>
      </c>
      <c r="B16" s="1"/>
      <c r="C16" s="1"/>
      <c r="D16" s="1"/>
      <c r="E16" s="4"/>
      <c r="F16" s="4"/>
      <c r="G16" s="1"/>
      <c r="H16" s="6">
        <v>0</v>
      </c>
      <c r="I16" s="1" t="s">
        <v>8</v>
      </c>
    </row>
    <row r="17" spans="1:9" x14ac:dyDescent="0.2">
      <c r="A17" s="1" t="s">
        <v>10</v>
      </c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 t="s">
        <v>11</v>
      </c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 t="s">
        <v>12</v>
      </c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8">
        <f>+D9</f>
        <v>0</v>
      </c>
      <c r="C20" s="1" t="s">
        <v>13</v>
      </c>
      <c r="D20" s="19"/>
      <c r="E20" s="1" t="s">
        <v>14</v>
      </c>
      <c r="F20" s="1"/>
      <c r="G20" s="1"/>
      <c r="H20" s="18">
        <f>+B20*D20</f>
        <v>0</v>
      </c>
      <c r="I20" s="1"/>
    </row>
    <row r="21" spans="1:9" x14ac:dyDescent="0.2">
      <c r="A21" s="1"/>
      <c r="B21" s="9"/>
      <c r="C21" s="1"/>
      <c r="D21" s="8"/>
      <c r="E21" s="1"/>
      <c r="F21" s="1"/>
      <c r="G21" s="1"/>
      <c r="H21" s="10"/>
      <c r="I21" s="1"/>
    </row>
    <row r="22" spans="1:9" x14ac:dyDescent="0.2">
      <c r="A22" s="1"/>
      <c r="B22" s="1"/>
      <c r="C22" s="1"/>
      <c r="D22" s="1"/>
      <c r="E22" s="1"/>
      <c r="F22" s="1"/>
      <c r="G22" s="1" t="s">
        <v>15</v>
      </c>
      <c r="H22" s="20"/>
      <c r="I22" s="1"/>
    </row>
    <row r="23" spans="1:9" x14ac:dyDescent="0.2">
      <c r="A23" s="1"/>
      <c r="I23" s="1"/>
    </row>
    <row r="24" spans="1:9" x14ac:dyDescent="0.2">
      <c r="A24" s="1"/>
      <c r="I24" s="1"/>
    </row>
    <row r="25" spans="1:9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">
      <c r="A26" s="1" t="s">
        <v>16</v>
      </c>
      <c r="B26" s="1"/>
      <c r="C26" s="1"/>
      <c r="D26" s="1"/>
      <c r="E26" s="1"/>
      <c r="F26" s="1"/>
      <c r="G26" s="1"/>
      <c r="H26" s="1"/>
      <c r="I26" s="1"/>
    </row>
    <row r="27" spans="1:9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">
      <c r="A28" s="1" t="s">
        <v>17</v>
      </c>
      <c r="B28" s="1"/>
      <c r="C28" s="1"/>
      <c r="D28" s="1"/>
      <c r="E28" s="1"/>
      <c r="F28" s="1"/>
      <c r="G28" s="1"/>
      <c r="H28" s="1"/>
      <c r="I28" s="1"/>
    </row>
    <row r="29" spans="1:9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">
      <c r="A30" s="1" t="s">
        <v>18</v>
      </c>
      <c r="B30" s="1"/>
      <c r="C30" s="1"/>
      <c r="D30" s="1"/>
      <c r="E30" s="1"/>
      <c r="F30" s="1"/>
      <c r="G30" s="6">
        <v>0</v>
      </c>
      <c r="H30" s="1"/>
      <c r="I30" s="1"/>
    </row>
    <row r="31" spans="1:9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">
      <c r="A32" s="1" t="s">
        <v>19</v>
      </c>
      <c r="B32" s="1"/>
      <c r="C32" s="1"/>
      <c r="D32" s="1"/>
      <c r="E32" s="1"/>
      <c r="F32" s="1"/>
      <c r="G32" s="18">
        <f>+H63</f>
        <v>0</v>
      </c>
      <c r="H32" s="1"/>
      <c r="I32" s="1"/>
    </row>
    <row r="33" spans="1:9" x14ac:dyDescent="0.2">
      <c r="A33" s="1"/>
      <c r="B33" s="1"/>
      <c r="C33" s="1"/>
      <c r="D33" s="1"/>
      <c r="E33" s="1"/>
      <c r="F33" s="1"/>
      <c r="G33" s="6"/>
      <c r="H33" s="1"/>
      <c r="I33" s="1"/>
    </row>
    <row r="34" spans="1:9" x14ac:dyDescent="0.2">
      <c r="A34" s="1" t="s">
        <v>20</v>
      </c>
      <c r="B34" s="1"/>
      <c r="C34" s="1"/>
      <c r="D34" s="1"/>
      <c r="E34" s="1"/>
      <c r="F34" s="1"/>
      <c r="G34" s="18">
        <f>+H68</f>
        <v>0</v>
      </c>
      <c r="H34" s="1"/>
      <c r="I34" s="1"/>
    </row>
    <row r="35" spans="1:9" x14ac:dyDescent="0.2">
      <c r="A35" s="1"/>
      <c r="B35" s="1"/>
      <c r="C35" s="1"/>
      <c r="D35" s="1"/>
      <c r="E35" s="1"/>
      <c r="F35" s="1"/>
      <c r="G35" s="6"/>
      <c r="H35" s="1"/>
      <c r="I35" s="1"/>
    </row>
    <row r="36" spans="1:9" x14ac:dyDescent="0.2">
      <c r="A36" s="1" t="s">
        <v>21</v>
      </c>
      <c r="B36" s="1"/>
      <c r="C36" s="1"/>
      <c r="D36" s="1"/>
      <c r="E36" s="1"/>
      <c r="F36" s="1"/>
      <c r="G36" s="18"/>
      <c r="H36" s="1"/>
      <c r="I36" s="1"/>
    </row>
    <row r="37" spans="1:9" x14ac:dyDescent="0.2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">
      <c r="A38" s="1" t="s">
        <v>22</v>
      </c>
      <c r="B38" s="1"/>
      <c r="C38" s="1"/>
      <c r="D38" s="1"/>
      <c r="E38" s="1"/>
      <c r="F38" s="1"/>
      <c r="G38" s="10">
        <v>0</v>
      </c>
      <c r="H38" s="1"/>
      <c r="I38" s="1"/>
    </row>
    <row r="39" spans="1:9" x14ac:dyDescent="0.2">
      <c r="A39" s="1"/>
      <c r="B39" s="1"/>
      <c r="C39" s="1"/>
      <c r="D39" s="1"/>
      <c r="E39" s="1"/>
      <c r="F39" s="1"/>
      <c r="G39" s="1"/>
      <c r="H39" s="21">
        <f>SUM(G30:G38)</f>
        <v>0</v>
      </c>
      <c r="I39" s="1"/>
    </row>
    <row r="40" spans="1:9" x14ac:dyDescent="0.2">
      <c r="A40" s="1"/>
      <c r="B40" s="1"/>
      <c r="C40" s="1"/>
      <c r="D40" s="1"/>
      <c r="E40" s="1"/>
      <c r="F40" s="1"/>
      <c r="G40" s="1"/>
      <c r="H40" s="1"/>
      <c r="I40" s="1"/>
    </row>
    <row r="41" spans="1:9" ht="13.5" thickBot="1" x14ac:dyDescent="0.25">
      <c r="A41" s="1"/>
      <c r="B41" s="1"/>
      <c r="C41" s="1" t="s">
        <v>23</v>
      </c>
      <c r="D41" s="1"/>
      <c r="E41" s="1"/>
      <c r="F41" s="1"/>
      <c r="G41" s="1"/>
      <c r="H41" s="22">
        <f>+H22-H39</f>
        <v>0</v>
      </c>
      <c r="I41" s="1"/>
    </row>
    <row r="42" spans="1:9" ht="13.5" thickTop="1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">
      <c r="A44" s="1" t="s">
        <v>24</v>
      </c>
      <c r="B44" s="1" t="s">
        <v>25</v>
      </c>
      <c r="C44" s="1"/>
      <c r="D44" s="1"/>
      <c r="E44" s="1"/>
      <c r="F44" s="1"/>
      <c r="G44" s="1"/>
      <c r="H44" s="1"/>
      <c r="I44" s="1"/>
    </row>
    <row r="45" spans="1:9" x14ac:dyDescent="0.2">
      <c r="A45" s="1"/>
      <c r="B45" s="1" t="s">
        <v>26</v>
      </c>
      <c r="C45" s="1"/>
      <c r="D45" s="1"/>
      <c r="E45" s="1"/>
      <c r="F45" s="1"/>
      <c r="G45" s="1"/>
      <c r="H45" s="1"/>
      <c r="I45" s="1"/>
    </row>
    <row r="46" spans="1:9" x14ac:dyDescent="0.2">
      <c r="A46" s="1"/>
      <c r="B46" s="1" t="s">
        <v>27</v>
      </c>
      <c r="C46" s="1"/>
      <c r="D46" s="1"/>
      <c r="E46" s="1"/>
      <c r="F46" s="1"/>
      <c r="G46" s="1"/>
      <c r="H46" s="1"/>
      <c r="I46" s="1"/>
    </row>
    <row r="47" spans="1:9" x14ac:dyDescent="0.2">
      <c r="A47" s="1"/>
      <c r="B47" s="1" t="s">
        <v>28</v>
      </c>
      <c r="C47" s="1"/>
      <c r="D47" s="1"/>
      <c r="E47" s="1"/>
      <c r="F47" s="1"/>
      <c r="G47" s="1"/>
      <c r="H47" s="1"/>
      <c r="I47" s="1"/>
    </row>
    <row r="48" spans="1:9" x14ac:dyDescent="0.2">
      <c r="A48" s="1"/>
      <c r="B48" s="1" t="s">
        <v>29</v>
      </c>
      <c r="C48" s="1"/>
      <c r="D48" s="1"/>
      <c r="E48" s="1"/>
      <c r="F48" s="1"/>
      <c r="G48" s="1"/>
      <c r="H48" s="1"/>
      <c r="I48" s="1"/>
    </row>
    <row r="49" spans="1:9" x14ac:dyDescent="0.2">
      <c r="A49" s="1"/>
      <c r="B49" s="1" t="s">
        <v>30</v>
      </c>
      <c r="C49" s="1"/>
      <c r="D49" s="1"/>
      <c r="E49" s="1"/>
      <c r="F49" s="1"/>
      <c r="G49" s="1"/>
      <c r="H49" s="1"/>
      <c r="I49" s="1"/>
    </row>
    <row r="50" spans="1:9" x14ac:dyDescent="0.2">
      <c r="A50" s="1"/>
      <c r="B50" s="1" t="s">
        <v>31</v>
      </c>
      <c r="C50" s="1"/>
      <c r="D50" s="1"/>
      <c r="E50" s="1"/>
      <c r="F50" s="1"/>
      <c r="G50" s="1"/>
      <c r="H50" s="1"/>
      <c r="I50" s="1"/>
    </row>
    <row r="51" spans="1:9" x14ac:dyDescent="0.2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">
      <c r="A53" s="1"/>
      <c r="B53" s="1"/>
      <c r="C53" s="1"/>
      <c r="D53" s="4"/>
      <c r="E53" s="5" t="s">
        <v>55</v>
      </c>
      <c r="F53" s="4"/>
      <c r="G53" s="1"/>
      <c r="H53" s="1"/>
      <c r="I53" s="3">
        <f ca="1">NOW()</f>
        <v>42432.380018865741</v>
      </c>
    </row>
    <row r="54" spans="1:9" x14ac:dyDescent="0.2">
      <c r="A54" s="1"/>
      <c r="B54" s="1"/>
      <c r="C54" s="1"/>
      <c r="D54" s="4"/>
      <c r="E54" s="5"/>
      <c r="F54" s="4"/>
      <c r="G54" s="1"/>
      <c r="H54" s="1"/>
      <c r="I54" s="12" t="s">
        <v>32</v>
      </c>
    </row>
    <row r="55" spans="1:9" x14ac:dyDescent="0.2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">
      <c r="A56" s="1"/>
      <c r="B56" s="1"/>
      <c r="C56" s="1"/>
      <c r="D56" s="1"/>
      <c r="E56" s="2" t="s">
        <v>0</v>
      </c>
      <c r="F56" s="1"/>
      <c r="G56" s="1"/>
      <c r="H56" s="1"/>
      <c r="I56" s="1"/>
    </row>
    <row r="57" spans="1:9" x14ac:dyDescent="0.2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">
      <c r="A59" s="1" t="s">
        <v>33</v>
      </c>
      <c r="B59" s="1"/>
      <c r="C59" s="6"/>
      <c r="D59" s="1"/>
      <c r="E59" s="1"/>
      <c r="F59" s="1"/>
      <c r="G59" s="1"/>
      <c r="H59" s="1"/>
      <c r="I59" s="1"/>
    </row>
    <row r="60" spans="1:9" x14ac:dyDescent="0.2">
      <c r="A60" s="1"/>
      <c r="B60" s="1" t="s">
        <v>34</v>
      </c>
      <c r="C60" s="1"/>
      <c r="D60" s="1"/>
      <c r="E60" s="1"/>
      <c r="F60" s="1"/>
      <c r="G60" s="13">
        <v>0.75</v>
      </c>
      <c r="H60" s="1"/>
      <c r="I60" s="1"/>
    </row>
    <row r="61" spans="1:9" x14ac:dyDescent="0.2">
      <c r="A61" s="1"/>
      <c r="B61" s="4"/>
      <c r="C61" s="4"/>
      <c r="D61" s="4"/>
      <c r="E61" s="1"/>
      <c r="F61" s="12" t="s">
        <v>35</v>
      </c>
      <c r="G61" s="6">
        <f>+D9/1000</f>
        <v>0</v>
      </c>
      <c r="H61" s="1"/>
      <c r="I61" s="1"/>
    </row>
    <row r="62" spans="1:9" x14ac:dyDescent="0.2">
      <c r="A62" s="1"/>
      <c r="B62" s="1" t="s">
        <v>36</v>
      </c>
      <c r="C62" s="1"/>
      <c r="D62" s="1"/>
      <c r="E62" s="1"/>
      <c r="F62" s="12" t="s">
        <v>35</v>
      </c>
      <c r="G62" s="14">
        <v>2.15</v>
      </c>
      <c r="H62" s="1"/>
      <c r="I62" s="1"/>
    </row>
    <row r="63" spans="1:9" x14ac:dyDescent="0.2">
      <c r="A63" s="1"/>
      <c r="B63" s="1"/>
      <c r="C63" s="1"/>
      <c r="D63" s="1"/>
      <c r="E63" s="1"/>
      <c r="F63" s="1"/>
      <c r="G63" s="1"/>
      <c r="H63" s="23">
        <f>G60*G61*G62</f>
        <v>0</v>
      </c>
      <c r="I63" s="1"/>
    </row>
    <row r="64" spans="1:9" x14ac:dyDescent="0.2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">
      <c r="A65" s="1" t="s">
        <v>37</v>
      </c>
      <c r="B65" s="1"/>
      <c r="C65" s="1"/>
      <c r="D65" s="1"/>
      <c r="E65" s="1"/>
      <c r="F65" s="1"/>
      <c r="G65" s="1"/>
      <c r="H65" s="1"/>
      <c r="I65" s="1"/>
    </row>
    <row r="66" spans="1:9" x14ac:dyDescent="0.2">
      <c r="A66" s="1"/>
      <c r="B66" s="1" t="s">
        <v>38</v>
      </c>
      <c r="C66" s="1"/>
      <c r="D66" s="20">
        <f>+H22</f>
        <v>0</v>
      </c>
      <c r="E66" s="1"/>
      <c r="F66" s="1"/>
      <c r="G66" s="1"/>
      <c r="H66" s="1"/>
      <c r="I66" s="1"/>
    </row>
    <row r="67" spans="1:9" x14ac:dyDescent="0.2">
      <c r="A67" s="1"/>
      <c r="B67" s="1" t="s">
        <v>39</v>
      </c>
      <c r="C67" s="1"/>
      <c r="D67" s="15">
        <v>1.9009999999999999E-3</v>
      </c>
      <c r="E67" s="1"/>
      <c r="F67" s="1"/>
      <c r="G67" s="1"/>
      <c r="H67" s="1"/>
      <c r="I67" s="1"/>
    </row>
    <row r="68" spans="1:9" x14ac:dyDescent="0.2">
      <c r="A68" s="1"/>
      <c r="B68" s="1"/>
      <c r="C68" s="1"/>
      <c r="D68" s="1"/>
      <c r="E68" s="1"/>
      <c r="F68" s="1"/>
      <c r="G68" s="1"/>
      <c r="H68" s="18">
        <f>+D66*D67</f>
        <v>0</v>
      </c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" t="s">
        <v>40</v>
      </c>
      <c r="B70" s="1"/>
      <c r="C70" s="1"/>
      <c r="D70" s="1"/>
      <c r="E70" s="1"/>
      <c r="F70" s="1"/>
      <c r="G70" s="1"/>
      <c r="H70" s="6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6"/>
      <c r="I71" s="1"/>
    </row>
    <row r="72" spans="1:9" x14ac:dyDescent="0.2">
      <c r="A72" s="1"/>
      <c r="B72" s="1" t="s">
        <v>41</v>
      </c>
      <c r="C72" s="1"/>
      <c r="D72" s="1"/>
      <c r="E72" s="1"/>
      <c r="F72" s="1"/>
      <c r="G72" s="1"/>
      <c r="H72" s="11"/>
      <c r="I72" s="1"/>
    </row>
    <row r="73" spans="1:9" x14ac:dyDescent="0.2">
      <c r="A73" s="1"/>
      <c r="B73" s="1" t="s">
        <v>42</v>
      </c>
      <c r="C73" s="1"/>
      <c r="D73" s="1"/>
      <c r="E73" s="1"/>
      <c r="F73" s="1"/>
      <c r="G73" s="7">
        <v>96000</v>
      </c>
      <c r="H73" s="1"/>
      <c r="I73" s="1"/>
    </row>
    <row r="74" spans="1:9" x14ac:dyDescent="0.2">
      <c r="A74" s="1"/>
      <c r="B74" s="1" t="s">
        <v>43</v>
      </c>
      <c r="C74" s="1"/>
      <c r="D74" s="1"/>
      <c r="E74" s="1"/>
      <c r="F74" s="1"/>
      <c r="G74" s="10">
        <v>60000</v>
      </c>
      <c r="H74" s="1"/>
      <c r="I74" s="1"/>
    </row>
    <row r="75" spans="1:9" x14ac:dyDescent="0.2">
      <c r="A75" s="1"/>
      <c r="B75" s="1" t="s">
        <v>44</v>
      </c>
      <c r="C75" s="1"/>
      <c r="D75" s="1"/>
      <c r="E75" s="1"/>
      <c r="F75" s="1"/>
      <c r="G75" s="9">
        <f>+G73+G74</f>
        <v>156000</v>
      </c>
      <c r="H75" s="1"/>
      <c r="I75" s="1"/>
    </row>
    <row r="76" spans="1:9" x14ac:dyDescent="0.2">
      <c r="A76" s="1"/>
      <c r="B76" s="1" t="s">
        <v>45</v>
      </c>
      <c r="C76" s="1"/>
      <c r="D76" s="1"/>
      <c r="E76" s="1"/>
      <c r="F76" s="12" t="s">
        <v>35</v>
      </c>
      <c r="G76" s="17">
        <v>3.0700000000000002E-2</v>
      </c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 t="s">
        <v>46</v>
      </c>
      <c r="C78" s="1"/>
      <c r="D78" s="1"/>
      <c r="E78" s="1"/>
      <c r="F78" s="1"/>
      <c r="G78" s="6">
        <f>+G75*G76</f>
        <v>4789.2</v>
      </c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">
      <c r="A80" s="1"/>
      <c r="B80" s="1" t="s">
        <v>47</v>
      </c>
      <c r="C80" s="1"/>
      <c r="D80" s="1"/>
      <c r="E80" s="1"/>
      <c r="F80" s="1"/>
      <c r="G80" s="6">
        <f>+G75*0.0771</f>
        <v>12027.6</v>
      </c>
      <c r="H80" s="1"/>
      <c r="I80" s="1"/>
    </row>
    <row r="81" spans="1:9" x14ac:dyDescent="0.2">
      <c r="A81" s="1"/>
      <c r="B81" s="1" t="s">
        <v>48</v>
      </c>
      <c r="C81" s="1"/>
      <c r="D81" s="1"/>
      <c r="E81" s="1"/>
      <c r="F81" s="1"/>
      <c r="G81" s="10">
        <f>+G75*0.3984*(0.098*0.4916)</f>
        <v>2994.2073907199997</v>
      </c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9">
        <f>+G80+G81</f>
        <v>15021.80739072</v>
      </c>
      <c r="H82" s="1"/>
      <c r="I82" s="1"/>
    </row>
    <row r="83" spans="1:9" x14ac:dyDescent="0.2">
      <c r="A83" s="1"/>
      <c r="B83" s="1"/>
      <c r="C83" s="1"/>
      <c r="D83" s="1"/>
      <c r="E83" s="1"/>
      <c r="F83" s="1" t="s">
        <v>49</v>
      </c>
      <c r="G83" s="1"/>
      <c r="H83" s="24"/>
      <c r="I83" s="1"/>
    </row>
    <row r="84" spans="1:9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16"/>
      <c r="H85" s="1"/>
      <c r="I85" s="1"/>
    </row>
    <row r="86" spans="1:9" x14ac:dyDescent="0.2">
      <c r="A86" s="1" t="s">
        <v>24</v>
      </c>
      <c r="B86" s="1" t="s">
        <v>50</v>
      </c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 t="s">
        <v>51</v>
      </c>
      <c r="C87" s="1"/>
      <c r="D87" s="1"/>
      <c r="E87" s="1"/>
      <c r="F87" s="1"/>
      <c r="G87" s="1"/>
      <c r="H87" s="16"/>
      <c r="I87" s="1"/>
    </row>
    <row r="88" spans="1:9" x14ac:dyDescent="0.2">
      <c r="A88" s="1"/>
      <c r="B88" s="1" t="s">
        <v>52</v>
      </c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 t="s">
        <v>53</v>
      </c>
      <c r="C89" s="1"/>
      <c r="D89" s="1"/>
      <c r="E89" s="1"/>
      <c r="F89" s="1"/>
      <c r="G89" s="1"/>
      <c r="H89" s="16"/>
      <c r="I89" s="1"/>
    </row>
    <row r="90" spans="1:9" x14ac:dyDescent="0.2">
      <c r="A90" s="1"/>
      <c r="B90" s="1" t="s">
        <v>54</v>
      </c>
      <c r="C90" s="1"/>
      <c r="D90" s="1"/>
      <c r="E90" s="1"/>
      <c r="F90" s="1"/>
      <c r="G90" s="1"/>
      <c r="H90" s="1"/>
      <c r="I90" s="1"/>
    </row>
  </sheetData>
  <pageMargins left="0.75" right="0.75" top="1" bottom="1" header="0.25" footer="0.5"/>
  <pageSetup scale="99" orientation="portrait" horizontalDpi="300" verticalDpi="300" r:id="rId1"/>
  <headerFooter alignWithMargins="0">
    <oddHeader>&amp;RCASE NO. 2015-00343
ATTACHMENT 11
TO AG DR NO. 1-47</oddHeader>
  </headerFooter>
  <rowBreaks count="1" manualBreakCount="1">
    <brk id="5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Customer K</vt:lpstr>
      <vt:lpstr>'Customer K'!Print_Area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L. Smith</dc:creator>
  <cp:lastModifiedBy>Eric  Wilen</cp:lastModifiedBy>
  <cp:lastPrinted>2016-03-03T15:07:15Z</cp:lastPrinted>
  <dcterms:created xsi:type="dcterms:W3CDTF">2016-02-29T22:12:02Z</dcterms:created>
  <dcterms:modified xsi:type="dcterms:W3CDTF">2016-03-03T15:07:17Z</dcterms:modified>
</cp:coreProperties>
</file>