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astl\Documents\Welsh Group\Kenergy 2015\PSC Data Requests\"/>
    </mc:Choice>
  </mc:AlternateContent>
  <bookViews>
    <workbookView xWindow="480" yWindow="30" windowWidth="14565" windowHeight="8805"/>
  </bookViews>
  <sheets>
    <sheet name="362" sheetId="2" r:id="rId1"/>
    <sheet name="364" sheetId="5" r:id="rId2"/>
    <sheet name="365" sheetId="6" r:id="rId3"/>
    <sheet name="366" sheetId="7" r:id="rId4"/>
    <sheet name="367" sheetId="8" r:id="rId5"/>
    <sheet name="368" sheetId="9" r:id="rId6"/>
    <sheet name="369" sheetId="10" r:id="rId7"/>
    <sheet name="370" sheetId="11" r:id="rId8"/>
    <sheet name="371" sheetId="12" r:id="rId9"/>
    <sheet name="373" sheetId="13" r:id="rId10"/>
    <sheet name="Sheet1" sheetId="14" r:id="rId11"/>
  </sheets>
  <calcPr calcId="162913"/>
</workbook>
</file>

<file path=xl/calcChain.xml><?xml version="1.0" encoding="utf-8"?>
<calcChain xmlns="http://schemas.openxmlformats.org/spreadsheetml/2006/main">
  <c r="B18" i="11" l="1"/>
  <c r="I18" i="11" s="1"/>
  <c r="B19" i="11" s="1"/>
  <c r="I19" i="11" s="1"/>
  <c r="B20" i="11" s="1"/>
  <c r="I20" i="11" s="1"/>
  <c r="B21" i="11" s="1"/>
  <c r="I21" i="11" s="1"/>
  <c r="B22" i="11" s="1"/>
  <c r="I22" i="11" s="1"/>
  <c r="E14" i="13"/>
  <c r="E11" i="13"/>
  <c r="I10" i="13"/>
  <c r="B11" i="13" s="1"/>
  <c r="D17" i="12"/>
  <c r="E14" i="12"/>
  <c r="E11" i="12"/>
  <c r="I10" i="12"/>
  <c r="B11" i="12" s="1"/>
  <c r="I11" i="12" s="1"/>
  <c r="B12" i="12" s="1"/>
  <c r="I12" i="12" s="1"/>
  <c r="B13" i="12" s="1"/>
  <c r="I13" i="12" s="1"/>
  <c r="B14" i="12" s="1"/>
  <c r="D17" i="11"/>
  <c r="I10" i="11"/>
  <c r="B11" i="11" s="1"/>
  <c r="I11" i="11" s="1"/>
  <c r="B12" i="11" s="1"/>
  <c r="I12" i="11" s="1"/>
  <c r="B13" i="11" s="1"/>
  <c r="I13" i="11" s="1"/>
  <c r="B14" i="11" s="1"/>
  <c r="I14" i="11" s="1"/>
  <c r="B15" i="11" s="1"/>
  <c r="I15" i="11" s="1"/>
  <c r="B16" i="11" s="1"/>
  <c r="I16" i="11" s="1"/>
  <c r="B17" i="11" s="1"/>
  <c r="I17" i="11" s="1"/>
  <c r="D17" i="10"/>
  <c r="E14" i="10"/>
  <c r="E11" i="10"/>
  <c r="I10" i="10"/>
  <c r="B11" i="10" s="1"/>
  <c r="D17" i="9"/>
  <c r="E14" i="9"/>
  <c r="E11" i="9"/>
  <c r="I10" i="9"/>
  <c r="B11" i="9" s="1"/>
  <c r="D17" i="8"/>
  <c r="E14" i="8"/>
  <c r="E11" i="8"/>
  <c r="I10" i="8"/>
  <c r="B11" i="8" s="1"/>
  <c r="I10" i="7"/>
  <c r="B11" i="7" s="1"/>
  <c r="I11" i="7" s="1"/>
  <c r="B12" i="7" s="1"/>
  <c r="I12" i="7" s="1"/>
  <c r="B13" i="7" s="1"/>
  <c r="I13" i="7" s="1"/>
  <c r="B14" i="7" s="1"/>
  <c r="I14" i="7" s="1"/>
  <c r="B15" i="7" s="1"/>
  <c r="I15" i="7" s="1"/>
  <c r="B16" i="7" s="1"/>
  <c r="I16" i="7" s="1"/>
  <c r="B17" i="7" s="1"/>
  <c r="I17" i="7" s="1"/>
  <c r="B18" i="7" s="1"/>
  <c r="I18" i="7" s="1"/>
  <c r="B19" i="7" s="1"/>
  <c r="I19" i="7" s="1"/>
  <c r="B20" i="7" s="1"/>
  <c r="I20" i="7" s="1"/>
  <c r="B21" i="7" s="1"/>
  <c r="I21" i="7" s="1"/>
  <c r="B22" i="7" s="1"/>
  <c r="I22" i="7" s="1"/>
  <c r="E15" i="2"/>
  <c r="I10" i="2"/>
  <c r="B11" i="2" s="1"/>
  <c r="I11" i="2" s="1"/>
  <c r="B12" i="2" s="1"/>
  <c r="I12" i="2" s="1"/>
  <c r="B13" i="2" s="1"/>
  <c r="I13" i="2" s="1"/>
  <c r="B14" i="2" s="1"/>
  <c r="I14" i="2" s="1"/>
  <c r="B15" i="2" s="1"/>
  <c r="E14" i="5"/>
  <c r="E11" i="5"/>
  <c r="I10" i="5"/>
  <c r="B11" i="5" s="1"/>
  <c r="D17" i="6"/>
  <c r="E14" i="6"/>
  <c r="E11" i="6"/>
  <c r="I10" i="6"/>
  <c r="B11" i="6" s="1"/>
  <c r="I11" i="6" s="1"/>
  <c r="B12" i="6" s="1"/>
  <c r="I12" i="6" s="1"/>
  <c r="B13" i="6" s="1"/>
  <c r="I13" i="6" s="1"/>
  <c r="B14" i="6" s="1"/>
  <c r="D17" i="5"/>
  <c r="I14" i="6" l="1"/>
  <c r="B15" i="6" s="1"/>
  <c r="I15" i="6" s="1"/>
  <c r="B16" i="6" s="1"/>
  <c r="I16" i="6" s="1"/>
  <c r="B17" i="6" s="1"/>
  <c r="I17" i="6" s="1"/>
  <c r="B18" i="6" s="1"/>
  <c r="I18" i="6" s="1"/>
  <c r="B19" i="6" s="1"/>
  <c r="I19" i="6" s="1"/>
  <c r="B20" i="6" s="1"/>
  <c r="I20" i="6" s="1"/>
  <c r="B21" i="6" s="1"/>
  <c r="I21" i="6" s="1"/>
  <c r="B22" i="6" s="1"/>
  <c r="I22" i="6" s="1"/>
  <c r="I11" i="13"/>
  <c r="B12" i="13" s="1"/>
  <c r="I12" i="13" s="1"/>
  <c r="B13" i="13" s="1"/>
  <c r="I13" i="13" s="1"/>
  <c r="B14" i="13" s="1"/>
  <c r="I14" i="13" s="1"/>
  <c r="B15" i="13" s="1"/>
  <c r="I15" i="13" s="1"/>
  <c r="B16" i="13" s="1"/>
  <c r="I16" i="13" s="1"/>
  <c r="B17" i="13" s="1"/>
  <c r="I17" i="13" s="1"/>
  <c r="B18" i="13" s="1"/>
  <c r="I18" i="13" s="1"/>
  <c r="B19" i="13" s="1"/>
  <c r="I19" i="13" s="1"/>
  <c r="B20" i="13" s="1"/>
  <c r="I20" i="13" s="1"/>
  <c r="B21" i="13" s="1"/>
  <c r="I21" i="13" s="1"/>
  <c r="B22" i="13" s="1"/>
  <c r="I22" i="13" s="1"/>
  <c r="I14" i="12"/>
  <c r="B15" i="12" s="1"/>
  <c r="I15" i="12" s="1"/>
  <c r="B16" i="12" s="1"/>
  <c r="I16" i="12" s="1"/>
  <c r="B17" i="12" s="1"/>
  <c r="I17" i="12" s="1"/>
  <c r="B18" i="12" s="1"/>
  <c r="I18" i="12" s="1"/>
  <c r="B19" i="12" s="1"/>
  <c r="I19" i="12" s="1"/>
  <c r="B20" i="12" s="1"/>
  <c r="I11" i="10"/>
  <c r="B12" i="10" s="1"/>
  <c r="I12" i="10" s="1"/>
  <c r="B13" i="10" s="1"/>
  <c r="I13" i="10" s="1"/>
  <c r="B14" i="10" s="1"/>
  <c r="I14" i="10" s="1"/>
  <c r="B15" i="10" s="1"/>
  <c r="I15" i="10" s="1"/>
  <c r="B16" i="10" s="1"/>
  <c r="I16" i="10" s="1"/>
  <c r="B17" i="10" s="1"/>
  <c r="I17" i="10" s="1"/>
  <c r="B18" i="10" s="1"/>
  <c r="I18" i="10" s="1"/>
  <c r="B19" i="10" s="1"/>
  <c r="I19" i="10" s="1"/>
  <c r="B20" i="10" s="1"/>
  <c r="I20" i="10" s="1"/>
  <c r="B21" i="10" s="1"/>
  <c r="I21" i="10" s="1"/>
  <c r="B22" i="10" s="1"/>
  <c r="I22" i="10" s="1"/>
  <c r="I11" i="9"/>
  <c r="B12" i="9" s="1"/>
  <c r="I12" i="9" s="1"/>
  <c r="B13" i="9" s="1"/>
  <c r="I13" i="9" s="1"/>
  <c r="B14" i="9" s="1"/>
  <c r="I14" i="9" s="1"/>
  <c r="B15" i="9" s="1"/>
  <c r="I15" i="9" s="1"/>
  <c r="B16" i="9" s="1"/>
  <c r="I16" i="9" s="1"/>
  <c r="B17" i="9" s="1"/>
  <c r="I17" i="9" s="1"/>
  <c r="B18" i="9" s="1"/>
  <c r="I18" i="9" s="1"/>
  <c r="B19" i="9" s="1"/>
  <c r="I19" i="9" s="1"/>
  <c r="B20" i="9" s="1"/>
  <c r="I20" i="9" s="1"/>
  <c r="B21" i="9" s="1"/>
  <c r="I21" i="9" s="1"/>
  <c r="B22" i="9" s="1"/>
  <c r="I22" i="9" s="1"/>
  <c r="I11" i="8"/>
  <c r="B12" i="8" s="1"/>
  <c r="I12" i="8" s="1"/>
  <c r="B13" i="8" s="1"/>
  <c r="I13" i="8" s="1"/>
  <c r="B14" i="8" s="1"/>
  <c r="I14" i="8" s="1"/>
  <c r="B15" i="8" s="1"/>
  <c r="I15" i="8" s="1"/>
  <c r="B16" i="8" s="1"/>
  <c r="I16" i="8" s="1"/>
  <c r="B17" i="8" s="1"/>
  <c r="I17" i="8" s="1"/>
  <c r="B18" i="8" s="1"/>
  <c r="I18" i="8" s="1"/>
  <c r="B19" i="8" s="1"/>
  <c r="I19" i="8" s="1"/>
  <c r="B20" i="8" s="1"/>
  <c r="I20" i="8" s="1"/>
  <c r="B21" i="8" s="1"/>
  <c r="I21" i="8" s="1"/>
  <c r="B22" i="8" s="1"/>
  <c r="I22" i="8" s="1"/>
  <c r="I15" i="2"/>
  <c r="B16" i="2" s="1"/>
  <c r="I16" i="2" s="1"/>
  <c r="B17" i="2" s="1"/>
  <c r="I17" i="2" s="1"/>
  <c r="B18" i="2" s="1"/>
  <c r="I18" i="2" s="1"/>
  <c r="B19" i="2" s="1"/>
  <c r="I19" i="2" s="1"/>
  <c r="B20" i="2" s="1"/>
  <c r="I20" i="2" s="1"/>
  <c r="B21" i="2" s="1"/>
  <c r="I21" i="2" s="1"/>
  <c r="B22" i="2" s="1"/>
  <c r="I22" i="2" s="1"/>
  <c r="I11" i="5"/>
  <c r="B12" i="5" s="1"/>
  <c r="I12" i="5" s="1"/>
  <c r="B13" i="5" s="1"/>
  <c r="I13" i="5" s="1"/>
  <c r="B14" i="5" s="1"/>
  <c r="I14" i="5" s="1"/>
  <c r="B15" i="5" s="1"/>
  <c r="I15" i="5" s="1"/>
  <c r="B16" i="5" s="1"/>
  <c r="I16" i="5" s="1"/>
  <c r="B17" i="5" s="1"/>
  <c r="I17" i="5" s="1"/>
  <c r="B18" i="5" s="1"/>
  <c r="I18" i="5" s="1"/>
  <c r="B19" i="5" s="1"/>
  <c r="I19" i="5" s="1"/>
  <c r="B20" i="5" s="1"/>
  <c r="I20" i="5" s="1"/>
  <c r="B21" i="5" s="1"/>
  <c r="I21" i="5" s="1"/>
  <c r="B22" i="5" s="1"/>
  <c r="I22" i="5" s="1"/>
  <c r="B21" i="12" l="1"/>
  <c r="I21" i="12" s="1"/>
  <c r="B22" i="12" s="1"/>
  <c r="I22" i="12" s="1"/>
  <c r="I20" i="12"/>
</calcChain>
</file>

<file path=xl/sharedStrings.xml><?xml version="1.0" encoding="utf-8"?>
<sst xmlns="http://schemas.openxmlformats.org/spreadsheetml/2006/main" count="176" uniqueCount="26">
  <si>
    <t>Balance</t>
  </si>
  <si>
    <t>Depreciation</t>
  </si>
  <si>
    <t>Reserve</t>
  </si>
  <si>
    <t>Gross</t>
  </si>
  <si>
    <t>Cost of</t>
  </si>
  <si>
    <t>Beg of Year</t>
  </si>
  <si>
    <t>Expense</t>
  </si>
  <si>
    <t>Retirements</t>
  </si>
  <si>
    <t>Adjustments</t>
  </si>
  <si>
    <t>Salvage</t>
  </si>
  <si>
    <t>Removal</t>
  </si>
  <si>
    <t>End of Year</t>
  </si>
  <si>
    <t>KENERGY</t>
  </si>
  <si>
    <t>Account 362</t>
  </si>
  <si>
    <t>ACCOUNT DEPRECIATION RESERVE</t>
  </si>
  <si>
    <t>*</t>
  </si>
  <si>
    <t>Account 364</t>
  </si>
  <si>
    <t>Account 365</t>
  </si>
  <si>
    <t>Account 366</t>
  </si>
  <si>
    <t>Account 367</t>
  </si>
  <si>
    <t>Account 368</t>
  </si>
  <si>
    <t>Account 369</t>
  </si>
  <si>
    <t>Account 370</t>
  </si>
  <si>
    <t>Account 371</t>
  </si>
  <si>
    <t>Account 373</t>
  </si>
  <si>
    <t>*  Reserve Adustment from the 2006 Depreciation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</si>
</sst>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Lucida Sans"/>
      <family val="2"/>
    </font>
    <font>
      <b/>
      <sz val="10"/>
      <name val="Lucida Sans"/>
      <family val="2"/>
    </font>
    <font>
      <b/>
      <u/>
      <sz val="10"/>
      <name val="Lucida Sans"/>
      <family val="2"/>
    </font>
    <font>
      <b/>
      <sz val="12"/>
      <name val="Lucida Sans"/>
      <family val="2"/>
    </font>
    <font>
      <sz val="10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164" fontId="4" fillId="0" borderId="0" xfId="1" applyNumberFormat="1" applyFont="1"/>
    <xf numFmtId="0" fontId="6" fillId="0" borderId="0" xfId="0" applyFont="1" applyBorder="1" applyAlignment="1">
      <alignment horizontal="left"/>
    </xf>
    <xf numFmtId="0" fontId="4" fillId="0" borderId="0" xfId="1" applyNumberFormat="1" applyFont="1" applyBorder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1.57031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13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9924747.5399999991</v>
      </c>
      <c r="C10" s="11">
        <v>726696</v>
      </c>
      <c r="D10" s="11">
        <v>176704.67</v>
      </c>
      <c r="E10" s="11"/>
      <c r="F10" s="11"/>
      <c r="G10" s="11">
        <v>86394.32</v>
      </c>
      <c r="H10" s="11">
        <v>28296.61</v>
      </c>
      <c r="I10" s="10">
        <f t="shared" ref="I10:I12" si="0">+B10+C10-D10+E10+G10-H10</f>
        <v>10532836.58</v>
      </c>
    </row>
    <row r="11" spans="1:10">
      <c r="A11" s="9">
        <v>2003</v>
      </c>
      <c r="B11" s="10">
        <f t="shared" ref="B11:B12" si="1">+I10</f>
        <v>10532836.58</v>
      </c>
      <c r="C11" s="11">
        <v>832824.69</v>
      </c>
      <c r="D11" s="11">
        <v>336165.61</v>
      </c>
      <c r="E11" s="11"/>
      <c r="F11" s="11"/>
      <c r="G11" s="11">
        <v>58751.53</v>
      </c>
      <c r="H11" s="11">
        <v>12122.4</v>
      </c>
      <c r="I11" s="10">
        <f t="shared" si="0"/>
        <v>11076124.789999999</v>
      </c>
    </row>
    <row r="12" spans="1:10">
      <c r="A12" s="9">
        <v>2004</v>
      </c>
      <c r="B12" s="10">
        <f t="shared" si="1"/>
        <v>11076124.789999999</v>
      </c>
      <c r="C12" s="10">
        <v>876702.74</v>
      </c>
      <c r="D12" s="10">
        <v>279777.83</v>
      </c>
      <c r="E12" s="10"/>
      <c r="F12" s="10"/>
      <c r="G12" s="10">
        <v>74802.97</v>
      </c>
      <c r="H12" s="10">
        <v>25417.59</v>
      </c>
      <c r="I12" s="10">
        <f t="shared" si="0"/>
        <v>11722435.08</v>
      </c>
      <c r="J12" s="7"/>
    </row>
    <row r="13" spans="1:10">
      <c r="A13" s="9">
        <v>2005</v>
      </c>
      <c r="B13" s="10">
        <f>+I12</f>
        <v>11722435.08</v>
      </c>
      <c r="C13" s="10">
        <v>703854.31</v>
      </c>
      <c r="D13" s="10">
        <v>464439.72</v>
      </c>
      <c r="E13" s="10"/>
      <c r="F13" s="10"/>
      <c r="G13" s="10">
        <v>55386.66</v>
      </c>
      <c r="H13" s="10">
        <v>14705.21</v>
      </c>
      <c r="I13" s="10">
        <f t="shared" ref="I13:I22" si="2">+B13+C13-D13+E13+G13-H13</f>
        <v>12002531.119999999</v>
      </c>
      <c r="J13" s="7"/>
    </row>
    <row r="14" spans="1:10">
      <c r="A14" s="9">
        <v>2006</v>
      </c>
      <c r="B14" s="13">
        <f t="shared" ref="B14:B22" si="3">+I13</f>
        <v>12002531.119999999</v>
      </c>
      <c r="C14" s="10">
        <v>791429.1</v>
      </c>
      <c r="D14" s="10">
        <v>143650.07999999999</v>
      </c>
      <c r="E14" s="10"/>
      <c r="F14" s="10"/>
      <c r="G14" s="10">
        <v>41858.199999999997</v>
      </c>
      <c r="H14" s="10">
        <v>9891.74</v>
      </c>
      <c r="I14" s="10">
        <f t="shared" si="2"/>
        <v>12682276.599999998</v>
      </c>
    </row>
    <row r="15" spans="1:10">
      <c r="A15" s="9">
        <v>2007</v>
      </c>
      <c r="B15" s="13">
        <f t="shared" si="3"/>
        <v>12682276.599999998</v>
      </c>
      <c r="C15" s="10">
        <v>751906.82</v>
      </c>
      <c r="D15" s="10">
        <v>108269.41</v>
      </c>
      <c r="E15" s="10">
        <f>-6223034+20</f>
        <v>-6223014</v>
      </c>
      <c r="F15" s="10" t="s">
        <v>15</v>
      </c>
      <c r="G15" s="10">
        <v>-106114.81</v>
      </c>
      <c r="H15" s="10">
        <v>7331.52</v>
      </c>
      <c r="I15" s="10">
        <f t="shared" si="2"/>
        <v>6989453.6799999988</v>
      </c>
    </row>
    <row r="16" spans="1:10">
      <c r="A16" s="9">
        <v>2008</v>
      </c>
      <c r="B16" s="13">
        <f t="shared" si="3"/>
        <v>6989453.6799999988</v>
      </c>
      <c r="C16" s="10">
        <v>758260.12</v>
      </c>
      <c r="D16" s="10">
        <v>162120.71</v>
      </c>
      <c r="E16" s="10"/>
      <c r="F16" s="10"/>
      <c r="G16" s="10">
        <v>69513.570000000007</v>
      </c>
      <c r="H16" s="10">
        <v>16315.84</v>
      </c>
      <c r="I16" s="10">
        <f t="shared" si="2"/>
        <v>7638790.8199999994</v>
      </c>
    </row>
    <row r="17" spans="1:9">
      <c r="A17" s="9">
        <v>2009</v>
      </c>
      <c r="B17" s="13">
        <f t="shared" si="3"/>
        <v>7638790.8199999994</v>
      </c>
      <c r="C17" s="10">
        <v>760877.6</v>
      </c>
      <c r="D17" s="10">
        <v>160264.51999999999</v>
      </c>
      <c r="E17" s="10"/>
      <c r="F17" s="10"/>
      <c r="G17" s="10">
        <v>41709.730000000003</v>
      </c>
      <c r="H17" s="10">
        <v>11210.29</v>
      </c>
      <c r="I17" s="10">
        <f t="shared" si="2"/>
        <v>8269903.3400000008</v>
      </c>
    </row>
    <row r="18" spans="1:9">
      <c r="A18" s="9">
        <v>2010</v>
      </c>
      <c r="B18" s="13">
        <f t="shared" si="3"/>
        <v>8269903.3400000008</v>
      </c>
      <c r="C18" s="10">
        <v>833832</v>
      </c>
      <c r="D18" s="10">
        <v>1706581</v>
      </c>
      <c r="E18" s="10"/>
      <c r="F18" s="10"/>
      <c r="G18" s="10">
        <v>65665</v>
      </c>
      <c r="H18" s="10">
        <v>22712</v>
      </c>
      <c r="I18" s="10">
        <f t="shared" si="2"/>
        <v>7440107.3399999999</v>
      </c>
    </row>
    <row r="19" spans="1:9">
      <c r="A19" s="9">
        <v>2011</v>
      </c>
      <c r="B19" s="13">
        <f t="shared" si="3"/>
        <v>7440107.3399999999</v>
      </c>
      <c r="C19" s="10">
        <v>2454207</v>
      </c>
      <c r="D19" s="10">
        <v>270115</v>
      </c>
      <c r="E19" s="10"/>
      <c r="F19" s="10"/>
      <c r="G19" s="10">
        <v>43529</v>
      </c>
      <c r="H19" s="10">
        <v>-24667</v>
      </c>
      <c r="I19" s="10">
        <f t="shared" si="2"/>
        <v>9692395.3399999999</v>
      </c>
    </row>
    <row r="20" spans="1:9">
      <c r="A20" s="9">
        <v>2012</v>
      </c>
      <c r="B20" s="13">
        <f t="shared" si="3"/>
        <v>9692395.3399999999</v>
      </c>
      <c r="C20" s="10">
        <v>83036</v>
      </c>
      <c r="D20" s="10">
        <v>1103617</v>
      </c>
      <c r="E20" s="10"/>
      <c r="F20" s="10"/>
      <c r="G20" s="10">
        <v>8705</v>
      </c>
      <c r="H20" s="10">
        <v>-45003</v>
      </c>
      <c r="I20" s="10">
        <f t="shared" si="2"/>
        <v>8725522.3399999999</v>
      </c>
    </row>
    <row r="21" spans="1:9">
      <c r="A21" s="9">
        <v>2013</v>
      </c>
      <c r="B21" s="13">
        <f t="shared" si="3"/>
        <v>8725522.3399999999</v>
      </c>
      <c r="C21" s="10">
        <v>518920</v>
      </c>
      <c r="D21" s="10">
        <v>434349</v>
      </c>
      <c r="E21" s="10"/>
      <c r="F21" s="10"/>
      <c r="G21" s="10">
        <v>376024</v>
      </c>
      <c r="H21" s="10">
        <v>13280</v>
      </c>
      <c r="I21" s="10">
        <f t="shared" si="2"/>
        <v>9172837.3399999999</v>
      </c>
    </row>
    <row r="22" spans="1:9">
      <c r="A22" s="9">
        <v>2014</v>
      </c>
      <c r="B22" s="13">
        <f t="shared" si="3"/>
        <v>9172837.3399999999</v>
      </c>
      <c r="C22" s="10">
        <v>551489</v>
      </c>
      <c r="D22" s="10">
        <v>426925</v>
      </c>
      <c r="E22" s="10"/>
      <c r="F22" s="10"/>
      <c r="G22" s="10">
        <v>133764</v>
      </c>
      <c r="H22" s="10">
        <v>27618</v>
      </c>
      <c r="I22" s="10">
        <f t="shared" si="2"/>
        <v>9403547.3399999999</v>
      </c>
    </row>
    <row r="24" spans="1:9">
      <c r="B24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honeticPr fontId="2" type="noConversion"/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7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2.1406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24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39272.239999999998</v>
      </c>
      <c r="C10" s="11">
        <v>11604.85</v>
      </c>
      <c r="D10" s="11">
        <v>2901.45</v>
      </c>
      <c r="E10" s="11"/>
      <c r="F10" s="11"/>
      <c r="G10" s="11">
        <v>117.94</v>
      </c>
      <c r="H10" s="11">
        <v>968.13</v>
      </c>
      <c r="I10" s="10">
        <f t="shared" ref="I10:I22" si="0">+B10+C10-D10+E10+G10-H10</f>
        <v>47125.450000000004</v>
      </c>
    </row>
    <row r="11" spans="1:10">
      <c r="A11" s="9">
        <v>2003</v>
      </c>
      <c r="B11" s="13">
        <f t="shared" ref="B11:B12" si="1">+I10</f>
        <v>47125.450000000004</v>
      </c>
      <c r="C11" s="11">
        <v>12831.23</v>
      </c>
      <c r="D11" s="11">
        <v>2741.2</v>
      </c>
      <c r="E11" s="11">
        <f>898-415</f>
        <v>483</v>
      </c>
      <c r="F11" s="11"/>
      <c r="G11" s="11">
        <v>-861.86</v>
      </c>
      <c r="H11" s="11">
        <v>938.52</v>
      </c>
      <c r="I11" s="10">
        <f t="shared" si="0"/>
        <v>55898.100000000013</v>
      </c>
    </row>
    <row r="12" spans="1:10">
      <c r="A12" s="9">
        <v>2004</v>
      </c>
      <c r="B12" s="13">
        <f t="shared" si="1"/>
        <v>55898.100000000013</v>
      </c>
      <c r="C12" s="10">
        <v>15088.21</v>
      </c>
      <c r="D12" s="10">
        <v>8620.3700000000008</v>
      </c>
      <c r="E12" s="10"/>
      <c r="F12" s="10"/>
      <c r="G12" s="10">
        <v>1120.58</v>
      </c>
      <c r="H12" s="10">
        <v>4527.66</v>
      </c>
      <c r="I12" s="10">
        <f t="shared" si="0"/>
        <v>58958.860000000015</v>
      </c>
      <c r="J12" s="7"/>
    </row>
    <row r="13" spans="1:10">
      <c r="A13" s="9">
        <v>2005</v>
      </c>
      <c r="B13" s="13">
        <f>+I12</f>
        <v>58958.860000000015</v>
      </c>
      <c r="C13" s="10">
        <v>15647.35</v>
      </c>
      <c r="D13" s="10">
        <v>7074.25</v>
      </c>
      <c r="E13" s="10"/>
      <c r="F13" s="10"/>
      <c r="G13" s="10">
        <v>46.05</v>
      </c>
      <c r="H13" s="10">
        <v>924.01</v>
      </c>
      <c r="I13" s="10">
        <f t="shared" si="0"/>
        <v>66654.000000000029</v>
      </c>
      <c r="J13" s="7"/>
    </row>
    <row r="14" spans="1:10">
      <c r="A14" s="9">
        <v>2006</v>
      </c>
      <c r="B14" s="13">
        <f t="shared" ref="B14:B22" si="2">+I13</f>
        <v>66654.000000000029</v>
      </c>
      <c r="C14" s="10">
        <v>18157.3</v>
      </c>
      <c r="D14" s="10">
        <v>4429.8100000000004</v>
      </c>
      <c r="E14" s="10">
        <f>7837-8106</f>
        <v>-269</v>
      </c>
      <c r="F14" s="10"/>
      <c r="G14" s="10">
        <v>271.14999999999998</v>
      </c>
      <c r="H14" s="10">
        <v>2547.06</v>
      </c>
      <c r="I14" s="10">
        <f t="shared" si="0"/>
        <v>77836.580000000031</v>
      </c>
    </row>
    <row r="15" spans="1:10">
      <c r="A15" s="9">
        <v>2007</v>
      </c>
      <c r="B15" s="13">
        <f t="shared" si="2"/>
        <v>77836.580000000031</v>
      </c>
      <c r="C15" s="10">
        <v>24962.55</v>
      </c>
      <c r="D15" s="10">
        <v>6502.14</v>
      </c>
      <c r="E15" s="10">
        <v>54543</v>
      </c>
      <c r="F15" s="10" t="s">
        <v>15</v>
      </c>
      <c r="G15" s="10">
        <v>-5801.31</v>
      </c>
      <c r="H15" s="10">
        <v>1851.48</v>
      </c>
      <c r="I15" s="10">
        <f t="shared" si="0"/>
        <v>143187.20000000004</v>
      </c>
    </row>
    <row r="16" spans="1:10">
      <c r="A16" s="9">
        <v>2008</v>
      </c>
      <c r="B16" s="13">
        <f t="shared" si="2"/>
        <v>143187.20000000004</v>
      </c>
      <c r="C16" s="10">
        <v>27429.5</v>
      </c>
      <c r="D16" s="10">
        <v>4171.92</v>
      </c>
      <c r="E16" s="10"/>
      <c r="F16" s="10"/>
      <c r="G16" s="10">
        <v>2252.0100000000002</v>
      </c>
      <c r="H16" s="10">
        <v>646.61</v>
      </c>
      <c r="I16" s="10">
        <f t="shared" si="0"/>
        <v>168050.18000000005</v>
      </c>
    </row>
    <row r="17" spans="1:9">
      <c r="A17" s="9">
        <v>2009</v>
      </c>
      <c r="B17" s="13">
        <f t="shared" si="2"/>
        <v>168050.18000000005</v>
      </c>
      <c r="C17" s="10">
        <v>29612.77</v>
      </c>
      <c r="D17" s="10">
        <v>1191.31</v>
      </c>
      <c r="E17" s="10"/>
      <c r="F17" s="10"/>
      <c r="G17" s="10">
        <v>386.32</v>
      </c>
      <c r="H17" s="10">
        <v>938</v>
      </c>
      <c r="I17" s="10">
        <f t="shared" si="0"/>
        <v>195919.96000000005</v>
      </c>
    </row>
    <row r="18" spans="1:9">
      <c r="A18" s="9">
        <v>2010</v>
      </c>
      <c r="B18" s="13">
        <f t="shared" si="2"/>
        <v>195919.96000000005</v>
      </c>
      <c r="C18" s="10">
        <v>30016</v>
      </c>
      <c r="D18" s="10">
        <v>3945</v>
      </c>
      <c r="E18" s="10"/>
      <c r="F18" s="10"/>
      <c r="G18" s="10">
        <v>2982</v>
      </c>
      <c r="H18" s="10">
        <v>823</v>
      </c>
      <c r="I18" s="10">
        <f t="shared" si="0"/>
        <v>224149.96000000005</v>
      </c>
    </row>
    <row r="19" spans="1:9">
      <c r="A19" s="9">
        <v>2011</v>
      </c>
      <c r="B19" s="13">
        <f t="shared" si="2"/>
        <v>224149.96000000005</v>
      </c>
      <c r="C19" s="10">
        <v>30903</v>
      </c>
      <c r="D19" s="10">
        <v>6593</v>
      </c>
      <c r="E19" s="10"/>
      <c r="F19" s="10"/>
      <c r="G19" s="10">
        <v>1633</v>
      </c>
      <c r="H19" s="10">
        <v>1229</v>
      </c>
      <c r="I19" s="10">
        <f t="shared" si="0"/>
        <v>248863.96000000005</v>
      </c>
    </row>
    <row r="20" spans="1:9">
      <c r="A20" s="9">
        <v>2012</v>
      </c>
      <c r="B20" s="13">
        <f t="shared" si="2"/>
        <v>248863.96000000005</v>
      </c>
      <c r="C20" s="10">
        <v>31701</v>
      </c>
      <c r="D20" s="10">
        <v>9528</v>
      </c>
      <c r="E20" s="10"/>
      <c r="F20" s="10"/>
      <c r="G20" s="10">
        <v>-432</v>
      </c>
      <c r="H20" s="10">
        <v>1804</v>
      </c>
      <c r="I20" s="10">
        <f t="shared" si="0"/>
        <v>268800.96000000008</v>
      </c>
    </row>
    <row r="21" spans="1:9">
      <c r="A21" s="9">
        <v>2013</v>
      </c>
      <c r="B21" s="13">
        <f t="shared" si="2"/>
        <v>268800.96000000008</v>
      </c>
      <c r="C21" s="10">
        <v>32959</v>
      </c>
      <c r="D21" s="10">
        <v>9098</v>
      </c>
      <c r="E21" s="10"/>
      <c r="F21" s="10"/>
      <c r="G21" s="10">
        <v>98</v>
      </c>
      <c r="H21" s="10">
        <v>2751</v>
      </c>
      <c r="I21" s="10">
        <f t="shared" si="0"/>
        <v>290008.96000000008</v>
      </c>
    </row>
    <row r="22" spans="1:9">
      <c r="A22" s="9">
        <v>2014</v>
      </c>
      <c r="B22" s="13">
        <f t="shared" si="2"/>
        <v>290008.96000000008</v>
      </c>
      <c r="C22" s="10">
        <v>33680</v>
      </c>
      <c r="D22" s="10">
        <v>7186</v>
      </c>
      <c r="E22" s="10"/>
      <c r="F22" s="10"/>
      <c r="G22" s="10">
        <v>-1</v>
      </c>
      <c r="H22" s="10">
        <v>3273</v>
      </c>
      <c r="I22" s="10">
        <f t="shared" si="0"/>
        <v>313228.96000000008</v>
      </c>
    </row>
    <row r="25" spans="1:9">
      <c r="B25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3.57031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16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5049103.5599999996</v>
      </c>
      <c r="C10" s="11">
        <v>1440505.8</v>
      </c>
      <c r="D10" s="11">
        <v>518002.42</v>
      </c>
      <c r="E10" s="11"/>
      <c r="F10" s="11"/>
      <c r="G10" s="11">
        <v>58564.82</v>
      </c>
      <c r="H10" s="11">
        <v>567356.76</v>
      </c>
      <c r="I10" s="10">
        <f t="shared" ref="I10:I12" si="0">+B10+C10-D10+E10+G10-H10</f>
        <v>5462815</v>
      </c>
    </row>
    <row r="11" spans="1:10">
      <c r="A11" s="9">
        <v>2003</v>
      </c>
      <c r="B11" s="13">
        <f t="shared" ref="B11:B13" si="1">+I10</f>
        <v>5462815</v>
      </c>
      <c r="C11" s="11">
        <v>1491827.81</v>
      </c>
      <c r="D11" s="11">
        <v>466149.29</v>
      </c>
      <c r="E11" s="11">
        <f>56337-22766</f>
        <v>33571</v>
      </c>
      <c r="F11" s="11"/>
      <c r="G11" s="11">
        <v>67743.53</v>
      </c>
      <c r="H11" s="11">
        <v>533470.67000000004</v>
      </c>
      <c r="I11" s="10">
        <f t="shared" si="0"/>
        <v>6056337.3800000008</v>
      </c>
    </row>
    <row r="12" spans="1:10">
      <c r="A12" s="9">
        <v>2004</v>
      </c>
      <c r="B12" s="13">
        <f t="shared" si="1"/>
        <v>6056337.3800000008</v>
      </c>
      <c r="C12" s="10">
        <v>1593552.98</v>
      </c>
      <c r="D12" s="10">
        <v>375698.44</v>
      </c>
      <c r="E12" s="10"/>
      <c r="F12" s="10"/>
      <c r="G12" s="10">
        <v>49830.26</v>
      </c>
      <c r="H12" s="10">
        <v>405802.12</v>
      </c>
      <c r="I12" s="10">
        <f t="shared" si="0"/>
        <v>6918220.0600000005</v>
      </c>
      <c r="J12" s="7"/>
    </row>
    <row r="13" spans="1:10">
      <c r="A13" s="9">
        <v>2005</v>
      </c>
      <c r="B13" s="13">
        <f t="shared" si="1"/>
        <v>6918220.0600000005</v>
      </c>
      <c r="C13" s="10">
        <v>1636522</v>
      </c>
      <c r="D13" s="10">
        <v>500536.33</v>
      </c>
      <c r="E13" s="10"/>
      <c r="F13" s="10"/>
      <c r="G13" s="10">
        <v>71559.56</v>
      </c>
      <c r="H13" s="10">
        <v>358756.14</v>
      </c>
      <c r="I13" s="10">
        <f t="shared" ref="I13:I22" si="2">+B13+C13-D13+E13+G13-H13</f>
        <v>7767009.1500000004</v>
      </c>
      <c r="J13" s="7"/>
    </row>
    <row r="14" spans="1:10">
      <c r="A14" s="9">
        <v>2006</v>
      </c>
      <c r="B14" s="13">
        <f t="shared" ref="B14:B22" si="3">+I13</f>
        <v>7767009.1500000004</v>
      </c>
      <c r="C14" s="10">
        <v>1770758.48</v>
      </c>
      <c r="D14" s="10">
        <v>602436.22</v>
      </c>
      <c r="E14" s="10">
        <f>65239-81336</f>
        <v>-16097</v>
      </c>
      <c r="F14" s="10"/>
      <c r="G14" s="10">
        <v>84454.89</v>
      </c>
      <c r="H14" s="10">
        <v>638450.36</v>
      </c>
      <c r="I14" s="10">
        <f t="shared" si="2"/>
        <v>8365238.9400000004</v>
      </c>
    </row>
    <row r="15" spans="1:10">
      <c r="A15" s="9">
        <v>2007</v>
      </c>
      <c r="B15" s="13">
        <f t="shared" si="3"/>
        <v>8365238.9400000004</v>
      </c>
      <c r="C15" s="10">
        <v>2534822.15</v>
      </c>
      <c r="D15" s="10">
        <v>423158.57</v>
      </c>
      <c r="E15" s="10"/>
      <c r="F15" s="10"/>
      <c r="G15" s="10">
        <v>120053.16</v>
      </c>
      <c r="H15" s="10">
        <v>499465.48</v>
      </c>
      <c r="I15" s="10">
        <f t="shared" si="2"/>
        <v>10097490.199999999</v>
      </c>
    </row>
    <row r="16" spans="1:10">
      <c r="A16" s="9">
        <v>2008</v>
      </c>
      <c r="B16" s="13">
        <f t="shared" si="3"/>
        <v>10097490.199999999</v>
      </c>
      <c r="C16" s="10">
        <v>2647947.8199999998</v>
      </c>
      <c r="D16" s="10">
        <v>482123.97</v>
      </c>
      <c r="E16" s="10"/>
      <c r="F16" s="10"/>
      <c r="G16" s="10">
        <v>34453.83</v>
      </c>
      <c r="H16" s="10">
        <v>482762.21</v>
      </c>
      <c r="I16" s="10">
        <f t="shared" si="2"/>
        <v>11815005.669999998</v>
      </c>
    </row>
    <row r="17" spans="1:9">
      <c r="A17" s="9">
        <v>2009</v>
      </c>
      <c r="B17" s="13">
        <f t="shared" si="3"/>
        <v>11815005.669999998</v>
      </c>
      <c r="C17" s="10">
        <v>2775886.71</v>
      </c>
      <c r="D17" s="10">
        <f>314460.03+814371.42</f>
        <v>1128831.4500000002</v>
      </c>
      <c r="E17" s="10"/>
      <c r="F17" s="10"/>
      <c r="G17" s="10">
        <v>18669.21</v>
      </c>
      <c r="H17" s="10">
        <v>341510.36</v>
      </c>
      <c r="I17" s="10">
        <f t="shared" si="2"/>
        <v>13139219.780000001</v>
      </c>
    </row>
    <row r="18" spans="1:9">
      <c r="A18" s="9">
        <v>2010</v>
      </c>
      <c r="B18" s="13">
        <f t="shared" si="3"/>
        <v>13139219.780000001</v>
      </c>
      <c r="C18" s="10">
        <v>2904279</v>
      </c>
      <c r="D18" s="10">
        <v>523551</v>
      </c>
      <c r="E18" s="10"/>
      <c r="F18" s="10"/>
      <c r="G18" s="10">
        <v>28891</v>
      </c>
      <c r="H18" s="10">
        <v>445874</v>
      </c>
      <c r="I18" s="10">
        <f t="shared" si="2"/>
        <v>15102964.780000001</v>
      </c>
    </row>
    <row r="19" spans="1:9">
      <c r="A19" s="9">
        <v>2011</v>
      </c>
      <c r="B19" s="13">
        <f t="shared" si="3"/>
        <v>15102964.780000001</v>
      </c>
      <c r="C19" s="10">
        <v>3151777</v>
      </c>
      <c r="D19" s="10">
        <v>337845</v>
      </c>
      <c r="E19" s="10"/>
      <c r="F19" s="10"/>
      <c r="G19" s="10">
        <v>37084</v>
      </c>
      <c r="H19" s="10">
        <v>380065</v>
      </c>
      <c r="I19" s="10">
        <f t="shared" si="2"/>
        <v>17573915.780000001</v>
      </c>
    </row>
    <row r="20" spans="1:9">
      <c r="A20" s="9">
        <v>2012</v>
      </c>
      <c r="B20" s="13">
        <f t="shared" si="3"/>
        <v>17573915.780000001</v>
      </c>
      <c r="C20" s="10">
        <v>3515329</v>
      </c>
      <c r="D20" s="10">
        <v>510662</v>
      </c>
      <c r="E20" s="10"/>
      <c r="F20" s="10"/>
      <c r="G20" s="10">
        <v>91600</v>
      </c>
      <c r="H20" s="10">
        <v>583299</v>
      </c>
      <c r="I20" s="10">
        <f t="shared" si="2"/>
        <v>20086883.780000001</v>
      </c>
    </row>
    <row r="21" spans="1:9">
      <c r="A21" s="9">
        <v>2013</v>
      </c>
      <c r="B21" s="13">
        <f t="shared" si="3"/>
        <v>20086883.780000001</v>
      </c>
      <c r="C21" s="10">
        <v>3706263</v>
      </c>
      <c r="D21" s="10">
        <v>414731</v>
      </c>
      <c r="E21" s="10"/>
      <c r="F21" s="10"/>
      <c r="G21" s="10">
        <v>50131</v>
      </c>
      <c r="H21" s="10">
        <v>521281</v>
      </c>
      <c r="I21" s="10">
        <f t="shared" si="2"/>
        <v>22907265.780000001</v>
      </c>
    </row>
    <row r="22" spans="1:9">
      <c r="A22" s="9">
        <v>2014</v>
      </c>
      <c r="B22" s="13">
        <f t="shared" si="3"/>
        <v>22907265.780000001</v>
      </c>
      <c r="C22" s="10">
        <v>3846037</v>
      </c>
      <c r="D22" s="10">
        <v>415695</v>
      </c>
      <c r="E22" s="10"/>
      <c r="F22" s="10"/>
      <c r="G22" s="10">
        <v>47035</v>
      </c>
      <c r="H22" s="10">
        <v>509578</v>
      </c>
      <c r="I22" s="10">
        <f t="shared" si="2"/>
        <v>25875064.780000001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3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17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3954549.1</v>
      </c>
      <c r="C10" s="11">
        <v>1140022</v>
      </c>
      <c r="D10" s="11">
        <v>334663.19</v>
      </c>
      <c r="E10" s="11"/>
      <c r="F10" s="11"/>
      <c r="G10" s="11">
        <v>32040.5</v>
      </c>
      <c r="H10" s="11">
        <v>329476.71000000002</v>
      </c>
      <c r="I10" s="10">
        <f t="shared" ref="I10:I12" si="0">+B10+C10-D10+E10+G10-H10</f>
        <v>4462471.6999999993</v>
      </c>
    </row>
    <row r="11" spans="1:10">
      <c r="A11" s="9">
        <v>2003</v>
      </c>
      <c r="B11" s="13">
        <f t="shared" ref="B11:B12" si="1">+I10</f>
        <v>4462471.6999999993</v>
      </c>
      <c r="C11" s="11">
        <v>1203022.3600000001</v>
      </c>
      <c r="D11" s="11">
        <v>286772.55</v>
      </c>
      <c r="E11" s="11">
        <f>76162-62471</f>
        <v>13691</v>
      </c>
      <c r="F11" s="11"/>
      <c r="G11" s="11">
        <v>51210.02</v>
      </c>
      <c r="H11" s="11">
        <v>295621.12</v>
      </c>
      <c r="I11" s="10">
        <f t="shared" si="0"/>
        <v>5148001.4099999992</v>
      </c>
    </row>
    <row r="12" spans="1:10">
      <c r="A12" s="9">
        <v>2004</v>
      </c>
      <c r="B12" s="13">
        <f t="shared" si="1"/>
        <v>5148001.4099999992</v>
      </c>
      <c r="C12" s="10">
        <v>1289455.51</v>
      </c>
      <c r="D12" s="10">
        <v>247719.05</v>
      </c>
      <c r="E12" s="10"/>
      <c r="F12" s="10"/>
      <c r="G12" s="10">
        <v>52386.96</v>
      </c>
      <c r="H12" s="10">
        <v>262544.53999999998</v>
      </c>
      <c r="I12" s="10">
        <f t="shared" si="0"/>
        <v>5979580.2899999991</v>
      </c>
      <c r="J12" s="7"/>
    </row>
    <row r="13" spans="1:10">
      <c r="A13" s="9">
        <v>2005</v>
      </c>
      <c r="B13" s="13">
        <f>+I12</f>
        <v>5979580.2899999991</v>
      </c>
      <c r="C13" s="10">
        <v>1319927.9099999999</v>
      </c>
      <c r="D13" s="10">
        <v>278876.11</v>
      </c>
      <c r="E13" s="10"/>
      <c r="F13" s="10"/>
      <c r="G13" s="10">
        <v>47636.03</v>
      </c>
      <c r="H13" s="10">
        <v>187119.87</v>
      </c>
      <c r="I13" s="10">
        <f t="shared" ref="I13:I22" si="2">+B13+C13-D13+E13+G13-H13</f>
        <v>6881148.2499999991</v>
      </c>
      <c r="J13" s="7"/>
    </row>
    <row r="14" spans="1:10">
      <c r="A14" s="9">
        <v>2006</v>
      </c>
      <c r="B14" s="13">
        <f t="shared" ref="B14:B22" si="3">+I13</f>
        <v>6881148.2499999991</v>
      </c>
      <c r="C14" s="10">
        <v>1377280.1</v>
      </c>
      <c r="D14" s="10">
        <v>298501.33</v>
      </c>
      <c r="E14" s="10">
        <f>73552-81148</f>
        <v>-7596</v>
      </c>
      <c r="F14" s="10"/>
      <c r="G14" s="10">
        <v>79002.990000000005</v>
      </c>
      <c r="H14" s="10">
        <v>294177.71999999997</v>
      </c>
      <c r="I14" s="10">
        <f t="shared" si="2"/>
        <v>7737156.29</v>
      </c>
    </row>
    <row r="15" spans="1:10">
      <c r="A15" s="9">
        <v>2007</v>
      </c>
      <c r="B15" s="13">
        <f t="shared" si="3"/>
        <v>7737156.29</v>
      </c>
      <c r="C15" s="10">
        <v>1566886.59</v>
      </c>
      <c r="D15" s="10">
        <v>365743.39</v>
      </c>
      <c r="E15" s="10"/>
      <c r="F15" s="10"/>
      <c r="G15" s="10">
        <v>96754.59</v>
      </c>
      <c r="H15" s="10">
        <v>316631.67</v>
      </c>
      <c r="I15" s="10">
        <f t="shared" si="2"/>
        <v>8718422.4100000001</v>
      </c>
    </row>
    <row r="16" spans="1:10">
      <c r="A16" s="9">
        <v>2008</v>
      </c>
      <c r="B16" s="13">
        <f t="shared" si="3"/>
        <v>8718422.4100000001</v>
      </c>
      <c r="C16" s="10">
        <v>1608398.44</v>
      </c>
      <c r="D16" s="10">
        <v>245143.15</v>
      </c>
      <c r="E16" s="10"/>
      <c r="F16" s="10"/>
      <c r="G16" s="10">
        <v>23414.12</v>
      </c>
      <c r="H16" s="10">
        <v>198135.06</v>
      </c>
      <c r="I16" s="10">
        <f t="shared" si="2"/>
        <v>9906956.7599999979</v>
      </c>
    </row>
    <row r="17" spans="1:9">
      <c r="A17" s="9">
        <v>2009</v>
      </c>
      <c r="B17" s="13">
        <f t="shared" si="3"/>
        <v>9906956.7599999979</v>
      </c>
      <c r="C17" s="10">
        <v>1639515.86</v>
      </c>
      <c r="D17" s="10">
        <f>220767.49+290656.34</f>
        <v>511423.83</v>
      </c>
      <c r="E17" s="10"/>
      <c r="F17" s="10"/>
      <c r="G17" s="10">
        <v>62767.05</v>
      </c>
      <c r="H17" s="10">
        <v>160804.76999999999</v>
      </c>
      <c r="I17" s="10">
        <f t="shared" si="2"/>
        <v>10937011.069999998</v>
      </c>
    </row>
    <row r="18" spans="1:9">
      <c r="A18" s="9">
        <v>2010</v>
      </c>
      <c r="B18" s="13">
        <f t="shared" si="3"/>
        <v>10937011.069999998</v>
      </c>
      <c r="C18" s="10">
        <v>1630291</v>
      </c>
      <c r="D18" s="10">
        <v>353043</v>
      </c>
      <c r="E18" s="10"/>
      <c r="F18" s="10"/>
      <c r="G18" s="10">
        <v>35721</v>
      </c>
      <c r="H18" s="10">
        <v>245111</v>
      </c>
      <c r="I18" s="10">
        <f t="shared" si="2"/>
        <v>12004869.069999998</v>
      </c>
    </row>
    <row r="19" spans="1:9">
      <c r="A19" s="9">
        <v>2011</v>
      </c>
      <c r="B19" s="13">
        <f t="shared" si="3"/>
        <v>12004869.069999998</v>
      </c>
      <c r="C19" s="10">
        <v>1800834</v>
      </c>
      <c r="D19" s="10">
        <v>417912</v>
      </c>
      <c r="E19" s="10"/>
      <c r="F19" s="10"/>
      <c r="G19" s="10">
        <v>55815</v>
      </c>
      <c r="H19" s="10">
        <v>225589</v>
      </c>
      <c r="I19" s="10">
        <f t="shared" si="2"/>
        <v>13218017.069999998</v>
      </c>
    </row>
    <row r="20" spans="1:9">
      <c r="A20" s="9">
        <v>2012</v>
      </c>
      <c r="B20" s="13">
        <f t="shared" si="3"/>
        <v>13218017.069999998</v>
      </c>
      <c r="C20" s="10">
        <v>2632202</v>
      </c>
      <c r="D20" s="10">
        <v>873046</v>
      </c>
      <c r="E20" s="10"/>
      <c r="F20" s="10"/>
      <c r="G20" s="10">
        <v>78408</v>
      </c>
      <c r="H20" s="10">
        <v>441155</v>
      </c>
      <c r="I20" s="10">
        <f t="shared" si="2"/>
        <v>14614426.069999998</v>
      </c>
    </row>
    <row r="21" spans="1:9">
      <c r="A21" s="9">
        <v>2013</v>
      </c>
      <c r="B21" s="13">
        <f t="shared" si="3"/>
        <v>14614426.069999998</v>
      </c>
      <c r="C21" s="10">
        <v>2159765</v>
      </c>
      <c r="D21" s="10">
        <v>599648</v>
      </c>
      <c r="E21" s="10"/>
      <c r="F21" s="10"/>
      <c r="G21" s="10">
        <v>71607</v>
      </c>
      <c r="H21" s="10">
        <v>301066</v>
      </c>
      <c r="I21" s="10">
        <f t="shared" si="2"/>
        <v>15945084.069999998</v>
      </c>
    </row>
    <row r="22" spans="1:9">
      <c r="A22" s="9">
        <v>2014</v>
      </c>
      <c r="B22" s="13">
        <f t="shared" si="3"/>
        <v>15945084.069999998</v>
      </c>
      <c r="C22" s="10">
        <v>2239159</v>
      </c>
      <c r="D22" s="10">
        <v>296190</v>
      </c>
      <c r="E22" s="10"/>
      <c r="F22" s="10"/>
      <c r="G22" s="10">
        <v>72737</v>
      </c>
      <c r="H22" s="10">
        <v>238862</v>
      </c>
      <c r="I22" s="10">
        <f t="shared" si="2"/>
        <v>17721928.07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2.1406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18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1585.47</v>
      </c>
      <c r="C10" s="11">
        <v>439.2</v>
      </c>
      <c r="D10" s="11">
        <v>0</v>
      </c>
      <c r="E10" s="11"/>
      <c r="F10" s="11"/>
      <c r="G10" s="11">
        <v>0</v>
      </c>
      <c r="H10" s="11">
        <v>0</v>
      </c>
      <c r="I10" s="10">
        <f t="shared" ref="I10:I22" si="0">+B10+C10-D10+E10+G10-H10</f>
        <v>2024.67</v>
      </c>
    </row>
    <row r="11" spans="1:10">
      <c r="A11" s="9">
        <v>2003</v>
      </c>
      <c r="B11" s="13">
        <f t="shared" ref="B11:B12" si="1">+I10</f>
        <v>2024.67</v>
      </c>
      <c r="C11" s="11">
        <v>439.2</v>
      </c>
      <c r="D11" s="11">
        <v>0</v>
      </c>
      <c r="E11" s="11"/>
      <c r="F11" s="11"/>
      <c r="G11" s="11">
        <v>0</v>
      </c>
      <c r="H11" s="11">
        <v>0</v>
      </c>
      <c r="I11" s="10">
        <f t="shared" si="0"/>
        <v>2463.87</v>
      </c>
    </row>
    <row r="12" spans="1:10">
      <c r="A12" s="9">
        <v>2004</v>
      </c>
      <c r="B12" s="13">
        <f t="shared" si="1"/>
        <v>2463.87</v>
      </c>
      <c r="C12" s="10">
        <v>439.2</v>
      </c>
      <c r="D12" s="10">
        <v>0</v>
      </c>
      <c r="E12" s="10"/>
      <c r="F12" s="10"/>
      <c r="G12" s="10">
        <v>0</v>
      </c>
      <c r="H12" s="10">
        <v>0</v>
      </c>
      <c r="I12" s="10">
        <f t="shared" si="0"/>
        <v>2903.0699999999997</v>
      </c>
      <c r="J12" s="7"/>
    </row>
    <row r="13" spans="1:10">
      <c r="A13" s="9">
        <v>2005</v>
      </c>
      <c r="B13" s="13">
        <f>+I12</f>
        <v>2903.0699999999997</v>
      </c>
      <c r="C13" s="10">
        <v>439.2</v>
      </c>
      <c r="D13" s="10">
        <v>0</v>
      </c>
      <c r="E13" s="10"/>
      <c r="F13" s="10"/>
      <c r="G13" s="10">
        <v>0</v>
      </c>
      <c r="H13" s="10">
        <v>0</v>
      </c>
      <c r="I13" s="10">
        <f t="shared" si="0"/>
        <v>3342.2699999999995</v>
      </c>
      <c r="J13" s="7"/>
    </row>
    <row r="14" spans="1:10">
      <c r="A14" s="9">
        <v>2006</v>
      </c>
      <c r="B14" s="13">
        <f t="shared" ref="B14:B22" si="2">+I13</f>
        <v>3342.2699999999995</v>
      </c>
      <c r="C14" s="10">
        <v>439.2</v>
      </c>
      <c r="D14" s="10">
        <v>0</v>
      </c>
      <c r="E14" s="10"/>
      <c r="F14" s="10"/>
      <c r="G14" s="10">
        <v>0</v>
      </c>
      <c r="H14" s="10">
        <v>0</v>
      </c>
      <c r="I14" s="10">
        <f t="shared" si="0"/>
        <v>3781.4699999999993</v>
      </c>
    </row>
    <row r="15" spans="1:10">
      <c r="A15" s="9">
        <v>2007</v>
      </c>
      <c r="B15" s="13">
        <f t="shared" si="2"/>
        <v>3781.4699999999993</v>
      </c>
      <c r="C15" s="10">
        <v>311.64</v>
      </c>
      <c r="D15" s="10">
        <v>0</v>
      </c>
      <c r="E15" s="10">
        <v>6291</v>
      </c>
      <c r="F15" s="10" t="s">
        <v>15</v>
      </c>
      <c r="G15" s="10">
        <v>0</v>
      </c>
      <c r="H15" s="10">
        <v>0</v>
      </c>
      <c r="I15" s="10">
        <f t="shared" si="0"/>
        <v>10384.109999999999</v>
      </c>
    </row>
    <row r="16" spans="1:10">
      <c r="A16" s="9">
        <v>2008</v>
      </c>
      <c r="B16" s="13">
        <f t="shared" si="2"/>
        <v>10384.109999999999</v>
      </c>
      <c r="C16" s="10">
        <v>311.64</v>
      </c>
      <c r="D16" s="10">
        <v>0</v>
      </c>
      <c r="E16" s="10"/>
      <c r="F16" s="10"/>
      <c r="G16" s="10">
        <v>0</v>
      </c>
      <c r="H16" s="10">
        <v>0</v>
      </c>
      <c r="I16" s="10">
        <f t="shared" si="0"/>
        <v>10695.749999999998</v>
      </c>
    </row>
    <row r="17" spans="1:9">
      <c r="A17" s="9">
        <v>2009</v>
      </c>
      <c r="B17" s="13">
        <f t="shared" si="2"/>
        <v>10695.749999999998</v>
      </c>
      <c r="C17" s="10">
        <v>311.64</v>
      </c>
      <c r="D17" s="10">
        <v>0</v>
      </c>
      <c r="E17" s="10"/>
      <c r="F17" s="10"/>
      <c r="G17" s="10">
        <v>0</v>
      </c>
      <c r="H17" s="10">
        <v>0</v>
      </c>
      <c r="I17" s="10">
        <f t="shared" si="0"/>
        <v>11007.389999999998</v>
      </c>
    </row>
    <row r="18" spans="1:9">
      <c r="A18" s="9">
        <v>2010</v>
      </c>
      <c r="B18" s="13">
        <f t="shared" si="2"/>
        <v>11007.389999999998</v>
      </c>
      <c r="C18" s="10">
        <v>312</v>
      </c>
      <c r="D18" s="10"/>
      <c r="E18" s="10"/>
      <c r="F18" s="10"/>
      <c r="G18" s="10"/>
      <c r="H18" s="10"/>
      <c r="I18" s="10">
        <f t="shared" si="0"/>
        <v>11319.389999999998</v>
      </c>
    </row>
    <row r="19" spans="1:9">
      <c r="A19" s="9">
        <v>2011</v>
      </c>
      <c r="B19" s="13">
        <f t="shared" si="2"/>
        <v>11319.389999999998</v>
      </c>
      <c r="C19" s="10">
        <v>312</v>
      </c>
      <c r="D19" s="10"/>
      <c r="E19" s="10"/>
      <c r="F19" s="10"/>
      <c r="G19" s="10"/>
      <c r="H19" s="10"/>
      <c r="I19" s="10">
        <f t="shared" si="0"/>
        <v>11631.389999999998</v>
      </c>
    </row>
    <row r="20" spans="1:9">
      <c r="A20" s="9">
        <v>2012</v>
      </c>
      <c r="B20" s="13">
        <f t="shared" si="2"/>
        <v>11631.389999999998</v>
      </c>
      <c r="C20" s="10">
        <v>312</v>
      </c>
      <c r="D20" s="10"/>
      <c r="E20" s="10">
        <v>-1</v>
      </c>
      <c r="F20" s="10"/>
      <c r="G20" s="10"/>
      <c r="H20" s="10"/>
      <c r="I20" s="10">
        <f t="shared" si="0"/>
        <v>11942.389999999998</v>
      </c>
    </row>
    <row r="21" spans="1:9">
      <c r="A21" s="9">
        <v>2013</v>
      </c>
      <c r="B21" s="13">
        <f t="shared" si="2"/>
        <v>11942.389999999998</v>
      </c>
      <c r="C21" s="10">
        <v>312</v>
      </c>
      <c r="D21" s="10"/>
      <c r="E21" s="10"/>
      <c r="F21" s="10"/>
      <c r="G21" s="10"/>
      <c r="H21" s="10"/>
      <c r="I21" s="10">
        <f t="shared" si="0"/>
        <v>12254.389999999998</v>
      </c>
    </row>
    <row r="22" spans="1:9">
      <c r="A22" s="9">
        <v>2014</v>
      </c>
      <c r="B22" s="13">
        <f t="shared" si="2"/>
        <v>12254.389999999998</v>
      </c>
      <c r="C22" s="10">
        <v>312</v>
      </c>
      <c r="D22" s="10"/>
      <c r="E22" s="10"/>
      <c r="F22" s="10"/>
      <c r="G22" s="10"/>
      <c r="H22" s="10"/>
      <c r="I22" s="10">
        <f t="shared" si="0"/>
        <v>12566.389999999998</v>
      </c>
    </row>
    <row r="25" spans="1:9">
      <c r="B25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2.1406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19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784062.87</v>
      </c>
      <c r="C10" s="11">
        <v>226012.65</v>
      </c>
      <c r="D10" s="11">
        <v>7603.15</v>
      </c>
      <c r="E10" s="11"/>
      <c r="F10" s="11"/>
      <c r="G10" s="11">
        <v>-1573.64</v>
      </c>
      <c r="H10" s="11">
        <v>5036.08</v>
      </c>
      <c r="I10" s="10">
        <f t="shared" ref="I10:I22" si="0">+B10+C10-D10+E10+G10-H10</f>
        <v>995862.65</v>
      </c>
    </row>
    <row r="11" spans="1:10">
      <c r="A11" s="9">
        <v>2003</v>
      </c>
      <c r="B11" s="13">
        <f t="shared" ref="B11:B12" si="1">+I10</f>
        <v>995862.65</v>
      </c>
      <c r="C11" s="11">
        <v>236274.53</v>
      </c>
      <c r="D11" s="11">
        <v>16259.89</v>
      </c>
      <c r="E11" s="11">
        <f>14905-6449</f>
        <v>8456</v>
      </c>
      <c r="F11" s="11"/>
      <c r="G11" s="11">
        <v>-3367.73</v>
      </c>
      <c r="H11" s="11">
        <v>6060.3</v>
      </c>
      <c r="I11" s="10">
        <f t="shared" si="0"/>
        <v>1214905.26</v>
      </c>
    </row>
    <row r="12" spans="1:10">
      <c r="A12" s="9">
        <v>2004</v>
      </c>
      <c r="B12" s="13">
        <f t="shared" si="1"/>
        <v>1214905.26</v>
      </c>
      <c r="C12" s="10">
        <v>262393.71999999997</v>
      </c>
      <c r="D12" s="10">
        <v>32903.53</v>
      </c>
      <c r="E12" s="10"/>
      <c r="F12" s="10"/>
      <c r="G12" s="10">
        <v>-2032.96</v>
      </c>
      <c r="H12" s="10">
        <v>6445.64</v>
      </c>
      <c r="I12" s="10">
        <f t="shared" si="0"/>
        <v>1435916.85</v>
      </c>
      <c r="J12" s="7"/>
    </row>
    <row r="13" spans="1:10">
      <c r="A13" s="9">
        <v>2005</v>
      </c>
      <c r="B13" s="13">
        <f>+I12</f>
        <v>1435916.85</v>
      </c>
      <c r="C13" s="10">
        <v>276468.2</v>
      </c>
      <c r="D13" s="10">
        <v>33540.93</v>
      </c>
      <c r="E13" s="10"/>
      <c r="F13" s="10"/>
      <c r="G13" s="10">
        <v>-3176.54</v>
      </c>
      <c r="H13" s="10">
        <v>650.09</v>
      </c>
      <c r="I13" s="10">
        <f t="shared" si="0"/>
        <v>1675017.49</v>
      </c>
      <c r="J13" s="7"/>
    </row>
    <row r="14" spans="1:10">
      <c r="A14" s="9">
        <v>2006</v>
      </c>
      <c r="B14" s="13">
        <f t="shared" ref="B14:B22" si="2">+I13</f>
        <v>1675017.49</v>
      </c>
      <c r="C14" s="10">
        <v>315634.59999999998</v>
      </c>
      <c r="D14" s="10">
        <v>52113.24</v>
      </c>
      <c r="E14" s="10">
        <f>5123-9804</f>
        <v>-4681</v>
      </c>
      <c r="F14" s="10"/>
      <c r="G14" s="10">
        <v>349.06</v>
      </c>
      <c r="H14" s="10">
        <v>29083.79</v>
      </c>
      <c r="I14" s="10">
        <f t="shared" si="0"/>
        <v>1905123.1199999999</v>
      </c>
    </row>
    <row r="15" spans="1:10">
      <c r="A15" s="9">
        <v>2007</v>
      </c>
      <c r="B15" s="13">
        <f t="shared" si="2"/>
        <v>1905123.1199999999</v>
      </c>
      <c r="C15" s="10">
        <v>344878.61</v>
      </c>
      <c r="D15" s="10">
        <v>92495.16</v>
      </c>
      <c r="E15" s="10">
        <v>189915</v>
      </c>
      <c r="F15" s="10" t="s">
        <v>15</v>
      </c>
      <c r="G15" s="10">
        <v>8500.09</v>
      </c>
      <c r="H15" s="10">
        <v>49337.88</v>
      </c>
      <c r="I15" s="10">
        <f t="shared" si="0"/>
        <v>2306583.7799999998</v>
      </c>
    </row>
    <row r="16" spans="1:10">
      <c r="A16" s="9">
        <v>2008</v>
      </c>
      <c r="B16" s="13">
        <f t="shared" si="2"/>
        <v>2306583.7799999998</v>
      </c>
      <c r="C16" s="10">
        <v>374148.09</v>
      </c>
      <c r="D16" s="10">
        <v>46632.95</v>
      </c>
      <c r="E16" s="10"/>
      <c r="F16" s="10"/>
      <c r="G16" s="10">
        <v>4494.8999999999996</v>
      </c>
      <c r="H16" s="10">
        <v>10975.88</v>
      </c>
      <c r="I16" s="10">
        <f t="shared" si="0"/>
        <v>2627617.9399999995</v>
      </c>
    </row>
    <row r="17" spans="1:9">
      <c r="A17" s="9">
        <v>2009</v>
      </c>
      <c r="B17" s="13">
        <f t="shared" si="2"/>
        <v>2627617.9399999995</v>
      </c>
      <c r="C17" s="10">
        <v>394857.1</v>
      </c>
      <c r="D17" s="10">
        <f>32770.71+1599.49</f>
        <v>34370.199999999997</v>
      </c>
      <c r="E17" s="10"/>
      <c r="F17" s="10"/>
      <c r="G17" s="10">
        <v>1870.32</v>
      </c>
      <c r="H17" s="10">
        <v>17153.46</v>
      </c>
      <c r="I17" s="10">
        <f t="shared" si="0"/>
        <v>2972821.6999999993</v>
      </c>
    </row>
    <row r="18" spans="1:9">
      <c r="A18" s="9">
        <v>2010</v>
      </c>
      <c r="B18" s="13">
        <f t="shared" si="2"/>
        <v>2972821.6999999993</v>
      </c>
      <c r="C18" s="10">
        <v>401719</v>
      </c>
      <c r="D18" s="10">
        <v>78926</v>
      </c>
      <c r="E18" s="10"/>
      <c r="F18" s="10"/>
      <c r="G18" s="10">
        <v>167</v>
      </c>
      <c r="H18" s="10">
        <v>30569</v>
      </c>
      <c r="I18" s="10">
        <f t="shared" si="0"/>
        <v>3265212.6999999993</v>
      </c>
    </row>
    <row r="19" spans="1:9">
      <c r="A19" s="9">
        <v>2011</v>
      </c>
      <c r="B19" s="13">
        <f t="shared" si="2"/>
        <v>3265212.6999999993</v>
      </c>
      <c r="C19" s="10">
        <v>445144</v>
      </c>
      <c r="D19" s="10">
        <v>30525</v>
      </c>
      <c r="E19" s="10"/>
      <c r="F19" s="10"/>
      <c r="G19" s="10">
        <v>272</v>
      </c>
      <c r="H19" s="10">
        <v>19087</v>
      </c>
      <c r="I19" s="10">
        <f t="shared" si="0"/>
        <v>3661016.6999999993</v>
      </c>
    </row>
    <row r="20" spans="1:9">
      <c r="A20" s="9">
        <v>2012</v>
      </c>
      <c r="B20" s="13">
        <f t="shared" si="2"/>
        <v>3661016.6999999993</v>
      </c>
      <c r="C20" s="10">
        <v>471008</v>
      </c>
      <c r="D20" s="10">
        <v>61153</v>
      </c>
      <c r="E20" s="10"/>
      <c r="F20" s="10"/>
      <c r="G20" s="10">
        <v>3710</v>
      </c>
      <c r="H20" s="10">
        <v>16865</v>
      </c>
      <c r="I20" s="10">
        <f t="shared" si="0"/>
        <v>4057716.6999999993</v>
      </c>
    </row>
    <row r="21" spans="1:9">
      <c r="A21" s="9">
        <v>2013</v>
      </c>
      <c r="B21" s="13">
        <f t="shared" si="2"/>
        <v>4057716.6999999993</v>
      </c>
      <c r="C21" s="10">
        <v>491652</v>
      </c>
      <c r="D21" s="10">
        <v>29502</v>
      </c>
      <c r="E21" s="10"/>
      <c r="F21" s="10"/>
      <c r="G21" s="10">
        <v>214</v>
      </c>
      <c r="H21" s="10">
        <v>14895</v>
      </c>
      <c r="I21" s="10">
        <f t="shared" si="0"/>
        <v>4505185.6999999993</v>
      </c>
    </row>
    <row r="22" spans="1:9">
      <c r="A22" s="9">
        <v>2014</v>
      </c>
      <c r="B22" s="13">
        <f t="shared" si="2"/>
        <v>4505185.6999999993</v>
      </c>
      <c r="C22" s="10">
        <v>523632</v>
      </c>
      <c r="D22" s="10">
        <v>31725</v>
      </c>
      <c r="E22" s="10"/>
      <c r="F22" s="10"/>
      <c r="G22" s="10">
        <v>30</v>
      </c>
      <c r="H22" s="10">
        <v>16513</v>
      </c>
      <c r="I22" s="10">
        <f t="shared" si="0"/>
        <v>4980609.6999999993</v>
      </c>
    </row>
    <row r="25" spans="1:9">
      <c r="B25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2.1406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20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2624438.11</v>
      </c>
      <c r="C10" s="11">
        <v>736512.73</v>
      </c>
      <c r="D10" s="11">
        <v>394442.93</v>
      </c>
      <c r="E10" s="11"/>
      <c r="F10" s="11"/>
      <c r="G10" s="11">
        <v>17223.57</v>
      </c>
      <c r="H10" s="11">
        <v>228245.47</v>
      </c>
      <c r="I10" s="10">
        <f t="shared" ref="I10:I22" si="0">+B10+C10-D10+E10+G10-H10</f>
        <v>2755486.0099999993</v>
      </c>
    </row>
    <row r="11" spans="1:10">
      <c r="A11" s="9">
        <v>2003</v>
      </c>
      <c r="B11" s="13">
        <f t="shared" ref="B11:B12" si="1">+I10</f>
        <v>2755486.0099999993</v>
      </c>
      <c r="C11" s="11">
        <v>754518.58</v>
      </c>
      <c r="D11" s="11">
        <v>218668.67</v>
      </c>
      <c r="E11" s="11">
        <f>70683-68904</f>
        <v>1779</v>
      </c>
      <c r="F11" s="11"/>
      <c r="G11" s="11">
        <v>13660.43</v>
      </c>
      <c r="H11" s="11">
        <v>136092.76999999999</v>
      </c>
      <c r="I11" s="10">
        <f t="shared" si="0"/>
        <v>3170682.5799999996</v>
      </c>
    </row>
    <row r="12" spans="1:10">
      <c r="A12" s="9">
        <v>2004</v>
      </c>
      <c r="B12" s="13">
        <f t="shared" si="1"/>
        <v>3170682.5799999996</v>
      </c>
      <c r="C12" s="10">
        <v>774006.24</v>
      </c>
      <c r="D12" s="10">
        <v>252757.38</v>
      </c>
      <c r="E12" s="10"/>
      <c r="F12" s="10"/>
      <c r="G12" s="10">
        <v>-4122.07</v>
      </c>
      <c r="H12" s="10">
        <v>157063.6</v>
      </c>
      <c r="I12" s="10">
        <f t="shared" si="0"/>
        <v>3530745.7699999996</v>
      </c>
      <c r="J12" s="7"/>
    </row>
    <row r="13" spans="1:10">
      <c r="A13" s="9">
        <v>2005</v>
      </c>
      <c r="B13" s="13">
        <f>+I12</f>
        <v>3530745.7699999996</v>
      </c>
      <c r="C13" s="10">
        <v>797995.44</v>
      </c>
      <c r="D13" s="10">
        <v>214477.79</v>
      </c>
      <c r="E13" s="10"/>
      <c r="F13" s="10"/>
      <c r="G13" s="10">
        <v>6363.14</v>
      </c>
      <c r="H13" s="10">
        <v>115691.41</v>
      </c>
      <c r="I13" s="10">
        <f t="shared" si="0"/>
        <v>4004935.149999999</v>
      </c>
      <c r="J13" s="7"/>
    </row>
    <row r="14" spans="1:10">
      <c r="A14" s="9">
        <v>2006</v>
      </c>
      <c r="B14" s="13">
        <f t="shared" ref="B14:B22" si="2">+I13</f>
        <v>4004935.149999999</v>
      </c>
      <c r="C14" s="10">
        <v>826516.72</v>
      </c>
      <c r="D14" s="10">
        <v>349538.96</v>
      </c>
      <c r="E14" s="10">
        <f>2719-3706</f>
        <v>-987</v>
      </c>
      <c r="F14" s="10"/>
      <c r="G14" s="10">
        <v>3415.97</v>
      </c>
      <c r="H14" s="10">
        <v>201622.96</v>
      </c>
      <c r="I14" s="10">
        <f t="shared" si="0"/>
        <v>4282718.919999999</v>
      </c>
    </row>
    <row r="15" spans="1:10">
      <c r="A15" s="9">
        <v>2007</v>
      </c>
      <c r="B15" s="13">
        <f t="shared" si="2"/>
        <v>4282718.919999999</v>
      </c>
      <c r="C15" s="10">
        <v>800800.52</v>
      </c>
      <c r="D15" s="10">
        <v>213568.83</v>
      </c>
      <c r="E15" s="10">
        <v>2830470</v>
      </c>
      <c r="F15" s="10" t="s">
        <v>15</v>
      </c>
      <c r="G15" s="10">
        <v>10053.19</v>
      </c>
      <c r="H15" s="10">
        <v>135384.4</v>
      </c>
      <c r="I15" s="10">
        <f t="shared" si="0"/>
        <v>7575089.3999999994</v>
      </c>
    </row>
    <row r="16" spans="1:10">
      <c r="A16" s="9">
        <v>2008</v>
      </c>
      <c r="B16" s="13">
        <f t="shared" si="2"/>
        <v>7575089.3999999994</v>
      </c>
      <c r="C16" s="10">
        <v>832602.81</v>
      </c>
      <c r="D16" s="10">
        <v>284485.08</v>
      </c>
      <c r="E16" s="10"/>
      <c r="F16" s="10"/>
      <c r="G16" s="10">
        <v>156967.29999999999</v>
      </c>
      <c r="H16" s="10">
        <v>219362.65</v>
      </c>
      <c r="I16" s="10">
        <f t="shared" si="0"/>
        <v>8060811.7799999984</v>
      </c>
    </row>
    <row r="17" spans="1:9">
      <c r="A17" s="9">
        <v>2009</v>
      </c>
      <c r="B17" s="13">
        <f t="shared" si="2"/>
        <v>8060811.7799999984</v>
      </c>
      <c r="C17" s="10">
        <v>863670.58</v>
      </c>
      <c r="D17" s="10">
        <f>401980.37+394218.52</f>
        <v>796198.89</v>
      </c>
      <c r="E17" s="10"/>
      <c r="F17" s="10"/>
      <c r="G17" s="10">
        <v>26346.39</v>
      </c>
      <c r="H17" s="10">
        <v>289878.7</v>
      </c>
      <c r="I17" s="10">
        <f t="shared" si="0"/>
        <v>7864751.1599999974</v>
      </c>
    </row>
    <row r="18" spans="1:9">
      <c r="A18" s="9">
        <v>2010</v>
      </c>
      <c r="B18" s="13">
        <f t="shared" si="2"/>
        <v>7864751.1599999974</v>
      </c>
      <c r="C18" s="10">
        <v>811287</v>
      </c>
      <c r="D18" s="10">
        <v>330430</v>
      </c>
      <c r="E18" s="10"/>
      <c r="F18" s="10"/>
      <c r="G18" s="10">
        <v>18721</v>
      </c>
      <c r="H18" s="10">
        <v>262597</v>
      </c>
      <c r="I18" s="10">
        <f t="shared" si="0"/>
        <v>8101732.1599999964</v>
      </c>
    </row>
    <row r="19" spans="1:9">
      <c r="A19" s="9">
        <v>2011</v>
      </c>
      <c r="B19" s="13">
        <f t="shared" si="2"/>
        <v>8101732.1599999964</v>
      </c>
      <c r="C19" s="10">
        <v>4971</v>
      </c>
      <c r="D19" s="10">
        <v>331762</v>
      </c>
      <c r="E19" s="10"/>
      <c r="F19" s="10"/>
      <c r="G19" s="10">
        <v>46219</v>
      </c>
      <c r="H19" s="10">
        <v>259343</v>
      </c>
      <c r="I19" s="10">
        <f t="shared" si="0"/>
        <v>7561817.1599999964</v>
      </c>
    </row>
    <row r="20" spans="1:9">
      <c r="A20" s="9">
        <v>2012</v>
      </c>
      <c r="B20" s="13">
        <f t="shared" si="2"/>
        <v>7561817.1599999964</v>
      </c>
      <c r="C20" s="10">
        <v>1234570</v>
      </c>
      <c r="D20" s="10">
        <v>330963</v>
      </c>
      <c r="E20" s="10"/>
      <c r="F20" s="10"/>
      <c r="G20" s="10">
        <v>56952</v>
      </c>
      <c r="H20" s="10">
        <v>282153</v>
      </c>
      <c r="I20" s="10">
        <f t="shared" si="0"/>
        <v>8240223.1599999964</v>
      </c>
    </row>
    <row r="21" spans="1:9">
      <c r="A21" s="9">
        <v>2013</v>
      </c>
      <c r="B21" s="13">
        <f t="shared" si="2"/>
        <v>8240223.1599999964</v>
      </c>
      <c r="C21" s="10">
        <v>991097</v>
      </c>
      <c r="D21" s="10">
        <v>245547</v>
      </c>
      <c r="E21" s="10"/>
      <c r="F21" s="10"/>
      <c r="G21" s="10">
        <v>39328</v>
      </c>
      <c r="H21" s="10">
        <v>261699</v>
      </c>
      <c r="I21" s="10">
        <f t="shared" si="0"/>
        <v>8763402.1599999964</v>
      </c>
    </row>
    <row r="22" spans="1:9">
      <c r="A22" s="9">
        <v>2014</v>
      </c>
      <c r="B22" s="13">
        <f t="shared" si="2"/>
        <v>8763402.1599999964</v>
      </c>
      <c r="C22" s="10">
        <v>1040538</v>
      </c>
      <c r="D22" s="10">
        <v>176207</v>
      </c>
      <c r="E22" s="10"/>
      <c r="F22" s="10"/>
      <c r="G22" s="10">
        <v>34529</v>
      </c>
      <c r="H22" s="10">
        <v>191663</v>
      </c>
      <c r="I22" s="10">
        <f t="shared" si="0"/>
        <v>9470599.1599999964</v>
      </c>
    </row>
    <row r="25" spans="1:9">
      <c r="B25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2.1406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21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1298516.77</v>
      </c>
      <c r="C10" s="11">
        <v>376013.19</v>
      </c>
      <c r="D10" s="11">
        <v>78305.08</v>
      </c>
      <c r="E10" s="11"/>
      <c r="F10" s="11"/>
      <c r="G10" s="11">
        <v>13746.26</v>
      </c>
      <c r="H10" s="11">
        <v>102198.1</v>
      </c>
      <c r="I10" s="10">
        <f t="shared" ref="I10:I22" si="0">+B10+C10-D10+E10+G10-H10</f>
        <v>1507773.0399999998</v>
      </c>
    </row>
    <row r="11" spans="1:10">
      <c r="A11" s="9">
        <v>2003</v>
      </c>
      <c r="B11" s="13">
        <f t="shared" ref="B11:B12" si="1">+I10</f>
        <v>1507773.0399999998</v>
      </c>
      <c r="C11" s="11">
        <v>398329.81</v>
      </c>
      <c r="D11" s="11">
        <v>63939.53</v>
      </c>
      <c r="E11" s="11">
        <f>76750-62264</f>
        <v>14486</v>
      </c>
      <c r="F11" s="11"/>
      <c r="G11" s="11">
        <v>14843.51</v>
      </c>
      <c r="H11" s="11">
        <v>94743.039999999994</v>
      </c>
      <c r="I11" s="10">
        <f t="shared" si="0"/>
        <v>1776749.7899999998</v>
      </c>
    </row>
    <row r="12" spans="1:10">
      <c r="A12" s="9">
        <v>2004</v>
      </c>
      <c r="B12" s="13">
        <f t="shared" si="1"/>
        <v>1776749.7899999998</v>
      </c>
      <c r="C12" s="10">
        <v>445490.16</v>
      </c>
      <c r="D12" s="10">
        <v>1042818.37</v>
      </c>
      <c r="E12" s="10"/>
      <c r="F12" s="10"/>
      <c r="G12" s="10">
        <v>12734.77</v>
      </c>
      <c r="H12" s="10">
        <v>94881.81</v>
      </c>
      <c r="I12" s="10">
        <f t="shared" si="0"/>
        <v>1097274.5399999996</v>
      </c>
      <c r="J12" s="7"/>
    </row>
    <row r="13" spans="1:10">
      <c r="A13" s="9">
        <v>2005</v>
      </c>
      <c r="B13" s="13">
        <f>+I12</f>
        <v>1097274.5399999996</v>
      </c>
      <c r="C13" s="10">
        <v>438771.11</v>
      </c>
      <c r="D13" s="10">
        <v>-51919.99</v>
      </c>
      <c r="E13" s="10"/>
      <c r="F13" s="10"/>
      <c r="G13" s="10">
        <v>12035.48</v>
      </c>
      <c r="H13" s="10">
        <v>47435.28</v>
      </c>
      <c r="I13" s="10">
        <f t="shared" si="0"/>
        <v>1552565.8399999994</v>
      </c>
      <c r="J13" s="7"/>
    </row>
    <row r="14" spans="1:10">
      <c r="A14" s="9">
        <v>2006</v>
      </c>
      <c r="B14" s="13">
        <f t="shared" ref="B14:B22" si="2">+I13</f>
        <v>1552565.8399999994</v>
      </c>
      <c r="C14" s="10">
        <v>515120.71</v>
      </c>
      <c r="D14" s="10">
        <v>-94128.97</v>
      </c>
      <c r="E14" s="10">
        <f>31995-40032</f>
        <v>-8037</v>
      </c>
      <c r="F14" s="10"/>
      <c r="G14" s="10">
        <v>22595.439999999999</v>
      </c>
      <c r="H14" s="10">
        <v>144379.19</v>
      </c>
      <c r="I14" s="10">
        <f t="shared" si="0"/>
        <v>2031994.7699999996</v>
      </c>
    </row>
    <row r="15" spans="1:10">
      <c r="A15" s="9">
        <v>2007</v>
      </c>
      <c r="B15" s="13">
        <f t="shared" si="2"/>
        <v>2031994.7699999996</v>
      </c>
      <c r="C15" s="10">
        <v>707838.37</v>
      </c>
      <c r="D15" s="10">
        <v>-73291.360000000001</v>
      </c>
      <c r="E15" s="10">
        <v>2858024</v>
      </c>
      <c r="F15" s="10" t="s">
        <v>15</v>
      </c>
      <c r="G15" s="10">
        <v>27860.55</v>
      </c>
      <c r="H15" s="10">
        <v>139406.84</v>
      </c>
      <c r="I15" s="10">
        <f t="shared" si="0"/>
        <v>5559602.21</v>
      </c>
    </row>
    <row r="16" spans="1:10">
      <c r="A16" s="9">
        <v>2008</v>
      </c>
      <c r="B16" s="13">
        <f t="shared" si="2"/>
        <v>5559602.21</v>
      </c>
      <c r="C16" s="10">
        <v>773434.47</v>
      </c>
      <c r="D16" s="10">
        <v>-52154.97</v>
      </c>
      <c r="E16" s="10"/>
      <c r="F16" s="10"/>
      <c r="G16" s="10">
        <v>15914.93</v>
      </c>
      <c r="H16" s="10">
        <v>101073.57</v>
      </c>
      <c r="I16" s="10">
        <f t="shared" si="0"/>
        <v>6300033.0099999988</v>
      </c>
    </row>
    <row r="17" spans="1:9">
      <c r="A17" s="9">
        <v>2009</v>
      </c>
      <c r="B17" s="13">
        <f t="shared" si="2"/>
        <v>6300033.0099999988</v>
      </c>
      <c r="C17" s="10">
        <v>819892.43</v>
      </c>
      <c r="D17" s="10">
        <f>31709.35+2385.91</f>
        <v>34095.259999999995</v>
      </c>
      <c r="E17" s="10"/>
      <c r="F17" s="10"/>
      <c r="G17" s="10">
        <v>2566.61</v>
      </c>
      <c r="H17" s="10">
        <v>90778.8</v>
      </c>
      <c r="I17" s="10">
        <f t="shared" si="0"/>
        <v>6997617.9899999993</v>
      </c>
    </row>
    <row r="18" spans="1:9">
      <c r="A18" s="9">
        <v>2010</v>
      </c>
      <c r="B18" s="13">
        <f t="shared" si="2"/>
        <v>6997617.9899999993</v>
      </c>
      <c r="C18" s="10">
        <v>873939</v>
      </c>
      <c r="D18" s="10">
        <v>53022</v>
      </c>
      <c r="E18" s="10"/>
      <c r="F18" s="10"/>
      <c r="G18" s="10">
        <v>3685</v>
      </c>
      <c r="H18" s="10">
        <v>88483</v>
      </c>
      <c r="I18" s="10">
        <f t="shared" si="0"/>
        <v>7733736.9899999993</v>
      </c>
    </row>
    <row r="19" spans="1:9">
      <c r="A19" s="9">
        <v>2011</v>
      </c>
      <c r="B19" s="13">
        <f t="shared" si="2"/>
        <v>7733736.9899999993</v>
      </c>
      <c r="C19" s="10">
        <v>17926</v>
      </c>
      <c r="D19" s="10">
        <v>54575</v>
      </c>
      <c r="E19" s="10"/>
      <c r="F19" s="10"/>
      <c r="G19" s="10">
        <v>10591</v>
      </c>
      <c r="H19" s="10">
        <v>81633</v>
      </c>
      <c r="I19" s="10">
        <f t="shared" si="0"/>
        <v>7626045.9899999993</v>
      </c>
    </row>
    <row r="20" spans="1:9">
      <c r="A20" s="9">
        <v>2012</v>
      </c>
      <c r="B20" s="13">
        <f t="shared" si="2"/>
        <v>7626045.9899999993</v>
      </c>
      <c r="C20" s="10">
        <v>693214</v>
      </c>
      <c r="D20" s="10">
        <v>-265031</v>
      </c>
      <c r="E20" s="10"/>
      <c r="F20" s="10"/>
      <c r="G20" s="10">
        <v>10994</v>
      </c>
      <c r="H20" s="10">
        <v>92434</v>
      </c>
      <c r="I20" s="10">
        <f t="shared" si="0"/>
        <v>8502850.9899999984</v>
      </c>
    </row>
    <row r="21" spans="1:9">
      <c r="A21" s="9">
        <v>2013</v>
      </c>
      <c r="B21" s="13">
        <f t="shared" si="2"/>
        <v>8502850.9899999984</v>
      </c>
      <c r="C21" s="10">
        <v>1016582</v>
      </c>
      <c r="D21" s="10">
        <v>62717</v>
      </c>
      <c r="E21" s="10"/>
      <c r="F21" s="10"/>
      <c r="G21" s="10">
        <v>3882</v>
      </c>
      <c r="H21" s="10">
        <v>117689</v>
      </c>
      <c r="I21" s="10">
        <f t="shared" si="0"/>
        <v>9342908.9899999984</v>
      </c>
    </row>
    <row r="22" spans="1:9">
      <c r="A22" s="9">
        <v>2014</v>
      </c>
      <c r="B22" s="13">
        <f t="shared" si="2"/>
        <v>9342908.9899999984</v>
      </c>
      <c r="C22" s="10">
        <v>1064352</v>
      </c>
      <c r="D22" s="10">
        <v>54889</v>
      </c>
      <c r="E22" s="10"/>
      <c r="F22" s="10"/>
      <c r="G22" s="10">
        <v>2352</v>
      </c>
      <c r="H22" s="10">
        <v>102477</v>
      </c>
      <c r="I22" s="10">
        <f t="shared" si="0"/>
        <v>10252246.989999998</v>
      </c>
    </row>
    <row r="25" spans="1:9">
      <c r="B25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2.1406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22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453240.5</v>
      </c>
      <c r="C10" s="11">
        <v>127207.12</v>
      </c>
      <c r="D10" s="11">
        <v>54768.480000000003</v>
      </c>
      <c r="E10" s="11"/>
      <c r="F10" s="11"/>
      <c r="G10" s="11">
        <v>917.65</v>
      </c>
      <c r="H10" s="11">
        <v>56649.24</v>
      </c>
      <c r="I10" s="10">
        <f t="shared" ref="I10:I22" si="0">+B10+C10-D10+E10+G10-H10</f>
        <v>469947.55000000005</v>
      </c>
    </row>
    <row r="11" spans="1:10">
      <c r="A11" s="9">
        <v>2003</v>
      </c>
      <c r="B11" s="13">
        <f t="shared" ref="B11:B12" si="1">+I10</f>
        <v>469947.55000000005</v>
      </c>
      <c r="C11" s="11">
        <v>131517.62</v>
      </c>
      <c r="D11" s="11">
        <v>44649.72</v>
      </c>
      <c r="E11" s="11">
        <v>21</v>
      </c>
      <c r="F11" s="11"/>
      <c r="G11" s="11">
        <v>2272.14</v>
      </c>
      <c r="H11" s="11">
        <v>47634.17</v>
      </c>
      <c r="I11" s="10">
        <f t="shared" si="0"/>
        <v>511474.4200000001</v>
      </c>
    </row>
    <row r="12" spans="1:10">
      <c r="A12" s="9">
        <v>2004</v>
      </c>
      <c r="B12" s="13">
        <f t="shared" si="1"/>
        <v>511474.4200000001</v>
      </c>
      <c r="C12" s="10">
        <v>137245.91</v>
      </c>
      <c r="D12" s="10">
        <v>32299.45</v>
      </c>
      <c r="E12" s="10"/>
      <c r="F12" s="10"/>
      <c r="G12" s="10">
        <v>-59.34</v>
      </c>
      <c r="H12" s="10">
        <v>37707.96</v>
      </c>
      <c r="I12" s="10">
        <f t="shared" si="0"/>
        <v>578653.58000000019</v>
      </c>
      <c r="J12" s="7"/>
    </row>
    <row r="13" spans="1:10">
      <c r="A13" s="9">
        <v>2005</v>
      </c>
      <c r="B13" s="13">
        <f>+I12</f>
        <v>578653.58000000019</v>
      </c>
      <c r="C13" s="10">
        <v>143105.65</v>
      </c>
      <c r="D13" s="10">
        <v>55978.3</v>
      </c>
      <c r="E13" s="10"/>
      <c r="F13" s="10"/>
      <c r="G13" s="10">
        <v>9.6</v>
      </c>
      <c r="H13" s="10">
        <v>68229.509999999995</v>
      </c>
      <c r="I13" s="10">
        <f t="shared" si="0"/>
        <v>597561.02000000014</v>
      </c>
      <c r="J13" s="7"/>
    </row>
    <row r="14" spans="1:10">
      <c r="A14" s="9">
        <v>2006</v>
      </c>
      <c r="B14" s="13">
        <f t="shared" ref="B14:B22" si="2">+I13</f>
        <v>597561.02000000014</v>
      </c>
      <c r="C14" s="10">
        <v>148361.95000000001</v>
      </c>
      <c r="D14" s="10">
        <v>41588.400000000001</v>
      </c>
      <c r="E14" s="10">
        <v>-11</v>
      </c>
      <c r="F14" s="10"/>
      <c r="G14" s="10">
        <v>15.24</v>
      </c>
      <c r="H14" s="10">
        <v>50328.75</v>
      </c>
      <c r="I14" s="10">
        <f t="shared" si="0"/>
        <v>654010.06000000017</v>
      </c>
    </row>
    <row r="15" spans="1:10">
      <c r="A15" s="9">
        <v>2007</v>
      </c>
      <c r="B15" s="13">
        <f t="shared" si="2"/>
        <v>654010.06000000017</v>
      </c>
      <c r="C15" s="10">
        <v>163126.75</v>
      </c>
      <c r="D15" s="10">
        <v>44303.97</v>
      </c>
      <c r="E15" s="10">
        <v>193121</v>
      </c>
      <c r="F15" s="10" t="s">
        <v>15</v>
      </c>
      <c r="G15" s="10">
        <v>42.23</v>
      </c>
      <c r="H15" s="10">
        <v>55444.58</v>
      </c>
      <c r="I15" s="10">
        <f t="shared" si="0"/>
        <v>910551.49000000022</v>
      </c>
    </row>
    <row r="16" spans="1:10">
      <c r="A16" s="9">
        <v>2008</v>
      </c>
      <c r="B16" s="13">
        <f t="shared" si="2"/>
        <v>910551.49000000022</v>
      </c>
      <c r="C16" s="10">
        <v>174243.66</v>
      </c>
      <c r="D16" s="10">
        <v>33654.01</v>
      </c>
      <c r="E16" s="10"/>
      <c r="F16" s="10"/>
      <c r="G16" s="10">
        <v>395.17</v>
      </c>
      <c r="H16" s="10">
        <v>54881.68</v>
      </c>
      <c r="I16" s="10">
        <f t="shared" si="0"/>
        <v>996654.63</v>
      </c>
    </row>
    <row r="17" spans="1:9">
      <c r="A17" s="9">
        <v>2009</v>
      </c>
      <c r="B17" s="13">
        <f t="shared" si="2"/>
        <v>996654.63</v>
      </c>
      <c r="C17" s="10">
        <v>177794.25</v>
      </c>
      <c r="D17" s="10">
        <f>60124.49+26.92</f>
        <v>60151.409999999996</v>
      </c>
      <c r="E17" s="10"/>
      <c r="F17" s="10"/>
      <c r="G17" s="10">
        <v>7</v>
      </c>
      <c r="H17" s="10">
        <v>104060.89</v>
      </c>
      <c r="I17" s="10">
        <f t="shared" si="0"/>
        <v>1010243.58</v>
      </c>
    </row>
    <row r="18" spans="1:9">
      <c r="A18" s="9">
        <v>2010</v>
      </c>
      <c r="B18" s="13">
        <f t="shared" si="2"/>
        <v>1010243.58</v>
      </c>
      <c r="C18" s="10">
        <v>180735</v>
      </c>
      <c r="D18" s="10">
        <v>51176</v>
      </c>
      <c r="E18" s="10"/>
      <c r="F18" s="10"/>
      <c r="G18" s="10">
        <v>6</v>
      </c>
      <c r="H18" s="10">
        <v>95206</v>
      </c>
      <c r="I18" s="10">
        <f t="shared" si="0"/>
        <v>1044602.5800000001</v>
      </c>
    </row>
    <row r="19" spans="1:9">
      <c r="A19" s="9">
        <v>2011</v>
      </c>
      <c r="B19" s="13">
        <f t="shared" si="2"/>
        <v>1044602.5800000001</v>
      </c>
      <c r="C19" s="10">
        <v>215729</v>
      </c>
      <c r="D19" s="10">
        <v>58710</v>
      </c>
      <c r="E19" s="10"/>
      <c r="F19" s="10"/>
      <c r="G19" s="10">
        <v>14</v>
      </c>
      <c r="H19" s="10">
        <v>109307</v>
      </c>
      <c r="I19" s="10">
        <f t="shared" si="0"/>
        <v>1092328.58</v>
      </c>
    </row>
    <row r="20" spans="1:9">
      <c r="A20" s="9">
        <v>2012</v>
      </c>
      <c r="B20" s="13">
        <f t="shared" si="2"/>
        <v>1092328.58</v>
      </c>
      <c r="C20" s="10">
        <v>285731</v>
      </c>
      <c r="D20" s="10">
        <v>49459</v>
      </c>
      <c r="E20" s="10"/>
      <c r="F20" s="10"/>
      <c r="G20" s="10">
        <v>41</v>
      </c>
      <c r="H20" s="10">
        <v>95398</v>
      </c>
      <c r="I20" s="10">
        <f t="shared" si="0"/>
        <v>1233243.58</v>
      </c>
    </row>
    <row r="21" spans="1:9">
      <c r="A21" s="9">
        <v>2013</v>
      </c>
      <c r="B21" s="13">
        <f t="shared" si="2"/>
        <v>1233243.58</v>
      </c>
      <c r="C21" s="10">
        <v>300224</v>
      </c>
      <c r="D21" s="10">
        <v>37429</v>
      </c>
      <c r="E21" s="10"/>
      <c r="F21" s="10"/>
      <c r="G21" s="10">
        <v>27</v>
      </c>
      <c r="H21" s="10">
        <v>56949</v>
      </c>
      <c r="I21" s="10">
        <f t="shared" si="0"/>
        <v>1439116.58</v>
      </c>
    </row>
    <row r="22" spans="1:9">
      <c r="A22" s="9">
        <v>2014</v>
      </c>
      <c r="B22" s="13">
        <f t="shared" si="2"/>
        <v>1439116.58</v>
      </c>
      <c r="C22" s="10">
        <v>306665</v>
      </c>
      <c r="D22" s="10">
        <v>74562</v>
      </c>
      <c r="E22" s="10"/>
      <c r="F22" s="10"/>
      <c r="G22" s="10">
        <v>71</v>
      </c>
      <c r="H22" s="10">
        <v>156767</v>
      </c>
      <c r="I22" s="10">
        <f t="shared" si="0"/>
        <v>1514523.58</v>
      </c>
    </row>
    <row r="25" spans="1:9">
      <c r="B25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Normal="100" workbookViewId="0">
      <selection activeCell="B24" sqref="B24"/>
    </sheetView>
  </sheetViews>
  <sheetFormatPr defaultColWidth="9.140625" defaultRowHeight="12.75"/>
  <cols>
    <col min="1" max="1" width="9.140625" style="12"/>
    <col min="2" max="2" width="12.140625" style="12" customWidth="1"/>
    <col min="3" max="3" width="13.7109375" style="12" customWidth="1"/>
    <col min="4" max="4" width="14.140625" style="12" customWidth="1"/>
    <col min="5" max="5" width="13" style="12" customWidth="1"/>
    <col min="6" max="6" width="2.85546875" style="12" customWidth="1"/>
    <col min="7" max="7" width="10.28515625" style="12" customWidth="1"/>
    <col min="8" max="8" width="10.85546875" style="12" customWidth="1"/>
    <col min="9" max="9" width="13.28515625" style="12" customWidth="1"/>
    <col min="10" max="16384" width="9.140625" style="12"/>
  </cols>
  <sheetData>
    <row r="1" spans="1:10" ht="18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0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0" ht="18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8" t="s">
        <v>23</v>
      </c>
      <c r="B4" s="1"/>
      <c r="C4" s="1"/>
      <c r="D4" s="1"/>
      <c r="E4" s="1"/>
      <c r="F4" s="1"/>
      <c r="G4" s="1"/>
      <c r="H4" s="1"/>
      <c r="I4" s="1"/>
    </row>
    <row r="5" spans="1:10" ht="18">
      <c r="A5" s="1"/>
      <c r="B5" s="1"/>
      <c r="C5" s="1"/>
      <c r="D5" s="1"/>
      <c r="E5" s="1"/>
      <c r="F5" s="1"/>
      <c r="G5" s="1"/>
      <c r="H5" s="1"/>
      <c r="I5" s="1"/>
    </row>
    <row r="6" spans="1:10" ht="18">
      <c r="A6" s="1"/>
      <c r="B6" s="1"/>
      <c r="C6" s="1"/>
      <c r="D6" s="1"/>
      <c r="E6" s="1"/>
      <c r="F6" s="1"/>
      <c r="G6" s="1"/>
      <c r="H6" s="1"/>
      <c r="I6" s="1"/>
    </row>
    <row r="7" spans="1:10">
      <c r="A7" s="2"/>
      <c r="B7" s="3" t="s">
        <v>0</v>
      </c>
      <c r="C7" s="3" t="s">
        <v>1</v>
      </c>
      <c r="D7" s="3"/>
      <c r="E7" s="17" t="s">
        <v>2</v>
      </c>
      <c r="F7" s="17"/>
      <c r="G7" s="3" t="s">
        <v>3</v>
      </c>
      <c r="H7" s="3" t="s">
        <v>4</v>
      </c>
      <c r="I7" s="4" t="s">
        <v>0</v>
      </c>
    </row>
    <row r="8" spans="1:10">
      <c r="A8" s="2"/>
      <c r="B8" s="5" t="s">
        <v>5</v>
      </c>
      <c r="C8" s="5" t="s">
        <v>6</v>
      </c>
      <c r="D8" s="5" t="s">
        <v>7</v>
      </c>
      <c r="E8" s="18" t="s">
        <v>8</v>
      </c>
      <c r="F8" s="18"/>
      <c r="G8" s="5" t="s">
        <v>9</v>
      </c>
      <c r="H8" s="5" t="s">
        <v>10</v>
      </c>
      <c r="I8" s="6" t="s">
        <v>11</v>
      </c>
    </row>
    <row r="9" spans="1:10">
      <c r="A9" s="2"/>
      <c r="B9" s="5"/>
      <c r="C9" s="5"/>
      <c r="D9" s="5"/>
      <c r="E9" s="5"/>
      <c r="F9" s="5"/>
      <c r="G9" s="5"/>
      <c r="H9" s="5"/>
      <c r="I9" s="6"/>
    </row>
    <row r="10" spans="1:10">
      <c r="A10" s="9">
        <v>2002</v>
      </c>
      <c r="B10" s="11">
        <v>267819.28999999998</v>
      </c>
      <c r="C10" s="11">
        <v>76386.259999999995</v>
      </c>
      <c r="D10" s="11">
        <v>32234.91</v>
      </c>
      <c r="E10" s="11"/>
      <c r="F10" s="11"/>
      <c r="G10" s="11">
        <v>3665.22</v>
      </c>
      <c r="H10" s="11">
        <v>31555.21</v>
      </c>
      <c r="I10" s="10">
        <f t="shared" ref="I10:I22" si="0">+B10+C10-D10+E10+G10-H10</f>
        <v>284080.64999999997</v>
      </c>
    </row>
    <row r="11" spans="1:10">
      <c r="A11" s="9">
        <v>2003</v>
      </c>
      <c r="B11" s="13">
        <f t="shared" ref="B11:B12" si="1">+I10</f>
        <v>284080.64999999997</v>
      </c>
      <c r="C11" s="11">
        <v>78289.06</v>
      </c>
      <c r="D11" s="11">
        <v>26219.95</v>
      </c>
      <c r="E11" s="11">
        <f>8759-7275</f>
        <v>1484</v>
      </c>
      <c r="F11" s="11"/>
      <c r="G11" s="11">
        <v>2486.8200000000002</v>
      </c>
      <c r="H11" s="11">
        <v>31361.77</v>
      </c>
      <c r="I11" s="10">
        <f t="shared" si="0"/>
        <v>308758.80999999994</v>
      </c>
    </row>
    <row r="12" spans="1:10">
      <c r="A12" s="9">
        <v>2004</v>
      </c>
      <c r="B12" s="13">
        <f t="shared" si="1"/>
        <v>308758.80999999994</v>
      </c>
      <c r="C12" s="10">
        <v>81691.63</v>
      </c>
      <c r="D12" s="10">
        <v>30123.040000000001</v>
      </c>
      <c r="E12" s="10"/>
      <c r="F12" s="10"/>
      <c r="G12" s="10">
        <v>2615.39</v>
      </c>
      <c r="H12" s="10">
        <v>31192.799999999999</v>
      </c>
      <c r="I12" s="10">
        <f t="shared" si="0"/>
        <v>331749.99</v>
      </c>
      <c r="J12" s="7"/>
    </row>
    <row r="13" spans="1:10">
      <c r="A13" s="9">
        <v>2005</v>
      </c>
      <c r="B13" s="13">
        <f>+I12</f>
        <v>331749.99</v>
      </c>
      <c r="C13" s="10">
        <v>82947</v>
      </c>
      <c r="D13" s="10">
        <v>35375.85</v>
      </c>
      <c r="E13" s="10"/>
      <c r="F13" s="10"/>
      <c r="G13" s="10">
        <v>4481.1499999999996</v>
      </c>
      <c r="H13" s="10">
        <v>27099.97</v>
      </c>
      <c r="I13" s="10">
        <f t="shared" si="0"/>
        <v>356702.32000000007</v>
      </c>
      <c r="J13" s="7"/>
    </row>
    <row r="14" spans="1:10">
      <c r="A14" s="9">
        <v>2006</v>
      </c>
      <c r="B14" s="13">
        <f t="shared" ref="B14:B22" si="2">+I13</f>
        <v>356702.32000000007</v>
      </c>
      <c r="C14" s="10">
        <v>88875.25</v>
      </c>
      <c r="D14" s="10">
        <v>42577.45</v>
      </c>
      <c r="E14" s="10">
        <f>59698-60522</f>
        <v>-824</v>
      </c>
      <c r="F14" s="10"/>
      <c r="G14" s="10">
        <v>1596.82</v>
      </c>
      <c r="H14" s="10">
        <v>44074.94</v>
      </c>
      <c r="I14" s="10">
        <f t="shared" si="0"/>
        <v>359698.00000000006</v>
      </c>
    </row>
    <row r="15" spans="1:10">
      <c r="A15" s="9">
        <v>2007</v>
      </c>
      <c r="B15" s="13">
        <f t="shared" si="2"/>
        <v>359698.00000000006</v>
      </c>
      <c r="C15" s="10">
        <v>131949.93</v>
      </c>
      <c r="D15" s="10">
        <v>31760.69</v>
      </c>
      <c r="E15" s="10">
        <v>90670</v>
      </c>
      <c r="F15" s="10" t="s">
        <v>15</v>
      </c>
      <c r="G15" s="10">
        <v>4878.29</v>
      </c>
      <c r="H15" s="10">
        <v>38568.78</v>
      </c>
      <c r="I15" s="10">
        <f t="shared" si="0"/>
        <v>516866.75</v>
      </c>
    </row>
    <row r="16" spans="1:10">
      <c r="A16" s="9">
        <v>2008</v>
      </c>
      <c r="B16" s="13">
        <f t="shared" si="2"/>
        <v>516866.75</v>
      </c>
      <c r="C16" s="10">
        <v>137259.99</v>
      </c>
      <c r="D16" s="10">
        <v>36343.22</v>
      </c>
      <c r="E16" s="10"/>
      <c r="F16" s="10"/>
      <c r="G16" s="10">
        <v>2173.38</v>
      </c>
      <c r="H16" s="10">
        <v>28892.13</v>
      </c>
      <c r="I16" s="10">
        <f t="shared" si="0"/>
        <v>591064.77</v>
      </c>
    </row>
    <row r="17" spans="1:9">
      <c r="A17" s="9">
        <v>2009</v>
      </c>
      <c r="B17" s="13">
        <f t="shared" si="2"/>
        <v>591064.77</v>
      </c>
      <c r="C17" s="10">
        <v>141756.76</v>
      </c>
      <c r="D17" s="10">
        <f>30912.24+5456.41</f>
        <v>36368.65</v>
      </c>
      <c r="E17" s="10"/>
      <c r="F17" s="10"/>
      <c r="G17" s="10">
        <v>1475.19</v>
      </c>
      <c r="H17" s="10">
        <v>25696.33</v>
      </c>
      <c r="I17" s="10">
        <f t="shared" si="0"/>
        <v>672231.74</v>
      </c>
    </row>
    <row r="18" spans="1:9">
      <c r="A18" s="9">
        <v>2010</v>
      </c>
      <c r="B18" s="13">
        <f t="shared" si="2"/>
        <v>672231.74</v>
      </c>
      <c r="C18" s="10">
        <v>147304</v>
      </c>
      <c r="D18" s="10">
        <v>40737</v>
      </c>
      <c r="E18" s="10"/>
      <c r="F18" s="10"/>
      <c r="G18" s="10">
        <v>653</v>
      </c>
      <c r="H18" s="10">
        <v>29592</v>
      </c>
      <c r="I18" s="10">
        <f t="shared" si="0"/>
        <v>749859.74</v>
      </c>
    </row>
    <row r="19" spans="1:9">
      <c r="A19" s="9">
        <v>2011</v>
      </c>
      <c r="B19" s="13">
        <f t="shared" si="2"/>
        <v>749859.74</v>
      </c>
      <c r="C19" s="10">
        <v>165774</v>
      </c>
      <c r="D19" s="10">
        <v>54355</v>
      </c>
      <c r="E19" s="10"/>
      <c r="F19" s="10"/>
      <c r="G19" s="10">
        <v>583</v>
      </c>
      <c r="H19" s="10">
        <v>31377</v>
      </c>
      <c r="I19" s="10">
        <f t="shared" si="0"/>
        <v>830484.74</v>
      </c>
    </row>
    <row r="20" spans="1:9">
      <c r="A20" s="9">
        <v>2012</v>
      </c>
      <c r="B20" s="13">
        <f t="shared" si="2"/>
        <v>830484.74</v>
      </c>
      <c r="C20" s="10">
        <v>199514</v>
      </c>
      <c r="D20" s="10">
        <v>87808</v>
      </c>
      <c r="E20" s="10"/>
      <c r="F20" s="10"/>
      <c r="G20" s="10">
        <v>2134</v>
      </c>
      <c r="H20" s="10">
        <v>37782</v>
      </c>
      <c r="I20" s="10">
        <f t="shared" si="0"/>
        <v>906542.74</v>
      </c>
    </row>
    <row r="21" spans="1:9">
      <c r="A21" s="9">
        <v>2013</v>
      </c>
      <c r="B21" s="13">
        <f t="shared" si="2"/>
        <v>906542.74</v>
      </c>
      <c r="C21" s="10">
        <v>210168</v>
      </c>
      <c r="D21" s="10">
        <v>79488</v>
      </c>
      <c r="E21" s="10"/>
      <c r="F21" s="10"/>
      <c r="G21" s="10">
        <v>-329</v>
      </c>
      <c r="H21" s="10">
        <v>39595</v>
      </c>
      <c r="I21" s="10">
        <f t="shared" si="0"/>
        <v>997298.74</v>
      </c>
    </row>
    <row r="22" spans="1:9">
      <c r="A22" s="9">
        <v>2014</v>
      </c>
      <c r="B22" s="13">
        <f t="shared" si="2"/>
        <v>997298.74</v>
      </c>
      <c r="C22" s="10">
        <v>223715</v>
      </c>
      <c r="D22" s="10">
        <v>130237</v>
      </c>
      <c r="E22" s="10"/>
      <c r="F22" s="10"/>
      <c r="G22" s="10">
        <v>6170</v>
      </c>
      <c r="H22" s="10">
        <v>82038</v>
      </c>
      <c r="I22" s="10">
        <f t="shared" si="0"/>
        <v>1014908.74</v>
      </c>
    </row>
    <row r="25" spans="1:9">
      <c r="B25" s="12" t="s">
        <v>25</v>
      </c>
    </row>
    <row r="76" spans="2:5">
      <c r="B76" s="14"/>
    </row>
    <row r="79" spans="2:5">
      <c r="E79" s="15"/>
    </row>
  </sheetData>
  <mergeCells count="4">
    <mergeCell ref="A1:I1"/>
    <mergeCell ref="A2:I2"/>
    <mergeCell ref="E7:F7"/>
    <mergeCell ref="E8:F8"/>
  </mergeCells>
  <pageMargins left="0.75" right="0.75" top="1" bottom="1" header="0.5" footer="0.5"/>
  <pageSetup scale="89" orientation="portrait" r:id="rId1"/>
  <headerFooter alignWithMargins="0">
    <oddFooter>&amp;LWelsh Group&amp;CPage &amp;P&amp;RJune 26,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362</vt:lpstr>
      <vt:lpstr>364</vt:lpstr>
      <vt:lpstr>365</vt:lpstr>
      <vt:lpstr>366</vt:lpstr>
      <vt:lpstr>367</vt:lpstr>
      <vt:lpstr>368</vt:lpstr>
      <vt:lpstr>369</vt:lpstr>
      <vt:lpstr>370</vt:lpstr>
      <vt:lpstr>371</vt:lpstr>
      <vt:lpstr>373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Barber</dc:creator>
  <cp:lastModifiedBy>robert welsh</cp:lastModifiedBy>
  <cp:lastPrinted>2015-06-22T03:02:35Z</cp:lastPrinted>
  <dcterms:created xsi:type="dcterms:W3CDTF">2006-02-27T15:25:10Z</dcterms:created>
  <dcterms:modified xsi:type="dcterms:W3CDTF">2015-12-24T01:11:54Z</dcterms:modified>
</cp:coreProperties>
</file>