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228" windowHeight="8220"/>
  </bookViews>
  <sheets>
    <sheet name="Sheet 1" sheetId="1" r:id="rId1"/>
  </sheets>
  <definedNames>
    <definedName name="_xlnm.Print_Area" localSheetId="0">'Sheet 1'!$A$1:$O$46</definedName>
  </definedNames>
  <calcPr calcId="145621"/>
</workbook>
</file>

<file path=xl/calcChain.xml><?xml version="1.0" encoding="utf-8"?>
<calcChain xmlns="http://schemas.openxmlformats.org/spreadsheetml/2006/main">
  <c r="J39" i="1" l="1"/>
  <c r="E11" i="1"/>
  <c r="M11" i="1"/>
  <c r="M18" i="1"/>
  <c r="K17" i="1"/>
  <c r="K22" i="1"/>
  <c r="N14" i="1"/>
  <c r="N22" i="1"/>
  <c r="L13" i="1"/>
  <c r="L22" i="1"/>
  <c r="L12" i="1"/>
  <c r="M10" i="1"/>
  <c r="M9" i="1"/>
  <c r="M8" i="1"/>
  <c r="A10" i="1"/>
  <c r="A11" i="1"/>
  <c r="A12" i="1"/>
  <c r="A13" i="1"/>
  <c r="A14" i="1"/>
  <c r="A15" i="1"/>
  <c r="A16" i="1"/>
  <c r="A17" i="1"/>
  <c r="A18" i="1"/>
  <c r="A19" i="1"/>
  <c r="A22" i="1"/>
  <c r="A23" i="1"/>
  <c r="A24" i="1"/>
  <c r="A25" i="1"/>
  <c r="A26" i="1"/>
  <c r="A27" i="1"/>
  <c r="A28" i="1"/>
  <c r="A30" i="1"/>
  <c r="A31" i="1"/>
  <c r="A32" i="1"/>
  <c r="A33" i="1"/>
  <c r="A34" i="1"/>
  <c r="A35" i="1"/>
  <c r="A36" i="1"/>
  <c r="A37" i="1"/>
  <c r="A38" i="1"/>
  <c r="A9" i="1"/>
  <c r="E34" i="1"/>
  <c r="E36" i="1"/>
  <c r="F38" i="1"/>
  <c r="Q38" i="1"/>
  <c r="E15" i="1"/>
  <c r="E19" i="1"/>
  <c r="M38" i="1"/>
  <c r="L38" i="1"/>
  <c r="N38" i="1"/>
  <c r="K38" i="1"/>
  <c r="G38" i="1"/>
  <c r="J38" i="1"/>
  <c r="M20" i="1"/>
  <c r="N39" i="1"/>
  <c r="M21" i="1"/>
  <c r="M22" i="1"/>
  <c r="Q39" i="1"/>
  <c r="O20" i="1"/>
  <c r="O22" i="1"/>
</calcChain>
</file>

<file path=xl/sharedStrings.xml><?xml version="1.0" encoding="utf-8"?>
<sst xmlns="http://schemas.openxmlformats.org/spreadsheetml/2006/main" count="73" uniqueCount="67">
  <si>
    <t>KENERGY CORP.</t>
  </si>
  <si>
    <t>(a)</t>
  </si>
  <si>
    <t>(b)</t>
  </si>
  <si>
    <t>Less:</t>
  </si>
  <si>
    <t>DURING TEST YEAR JUNE 30, 2015</t>
  </si>
  <si>
    <t>CEO search expenses</t>
  </si>
  <si>
    <t>Legal costs - territorial dispute</t>
  </si>
  <si>
    <t>Legal costs - Sales tax dispute</t>
  </si>
  <si>
    <t>Account</t>
  </si>
  <si>
    <t>No.</t>
  </si>
  <si>
    <t>(1)</t>
  </si>
  <si>
    <t>(2)</t>
  </si>
  <si>
    <t>Increase to :</t>
  </si>
  <si>
    <t>Total adjustment above</t>
  </si>
  <si>
    <t>Test year % allocated to other accounts</t>
  </si>
  <si>
    <t>Proforma increase to account</t>
  </si>
  <si>
    <t>Decrease to :</t>
  </si>
  <si>
    <t>Test year % of account balance allocated to it</t>
  </si>
  <si>
    <t>Loss on Disposition of Marion Property</t>
  </si>
  <si>
    <t>Line Maintenance</t>
  </si>
  <si>
    <t>SCHEDULE OF NON-RECURRING ITEMS</t>
  </si>
  <si>
    <t>Kenergy Website Redesign</t>
  </si>
  <si>
    <t>(3)</t>
  </si>
  <si>
    <t>(1) Total web redesign cost included in the test period was $22,475.  17% or $3,821 is removed</t>
  </si>
  <si>
    <t>(2) Reduce non-labor substation maintenance to 5-year average.</t>
  </si>
  <si>
    <t>(3) Reduce non-labor line maintenance to 5-year average.</t>
  </si>
  <si>
    <t>Substation Maintenance</t>
  </si>
  <si>
    <t xml:space="preserve">    on the disallowed expense adjustment.  Web redesign occurs every 3-5 years.  This adjustment removes</t>
  </si>
  <si>
    <t>Meter Removal Cost</t>
  </si>
  <si>
    <t>(4)</t>
  </si>
  <si>
    <t>(4) Adjust meter removal labor credit in account 586.000 to 5-year average.</t>
  </si>
  <si>
    <t>2015-00312 RATE APPLICATION</t>
  </si>
  <si>
    <t>Exhibit 5A, page 9</t>
  </si>
  <si>
    <t>Exhibit 5A</t>
  </si>
  <si>
    <t>Page</t>
  </si>
  <si>
    <t>9d</t>
  </si>
  <si>
    <t>9h</t>
  </si>
  <si>
    <t>9c</t>
  </si>
  <si>
    <t>9b</t>
  </si>
  <si>
    <t>9a</t>
  </si>
  <si>
    <t>Capital Credit Allocation Statements (No cost in test yr.</t>
  </si>
  <si>
    <t>9e</t>
  </si>
  <si>
    <t xml:space="preserve">   4/5ths of the remaining expense or (22,475 - 3,821) / 5 * 4  See Exhibit 5B, page 40, col. v.</t>
  </si>
  <si>
    <t>Adjustment to Direct served accounts for cost allocation:</t>
  </si>
  <si>
    <t>on margins, but reduce the amounts allocated to</t>
  </si>
  <si>
    <t>direct serves and non. Op for the non-recurring items</t>
  </si>
  <si>
    <t>excluded for rate-making purposes</t>
  </si>
  <si>
    <t>(c)</t>
  </si>
  <si>
    <t>(d)</t>
  </si>
  <si>
    <t>(e)</t>
  </si>
  <si>
    <t>(f)</t>
  </si>
  <si>
    <t>(g)</t>
  </si>
  <si>
    <t>(h)</t>
  </si>
  <si>
    <t>(i)</t>
  </si>
  <si>
    <t>Col. D plus e</t>
  </si>
  <si>
    <t>Col f+ g+h+i</t>
  </si>
  <si>
    <t>Dist.</t>
  </si>
  <si>
    <t>Ops</t>
  </si>
  <si>
    <t>Maint</t>
  </si>
  <si>
    <t>A&amp;G</t>
  </si>
  <si>
    <t>Other</t>
  </si>
  <si>
    <t>Deduct.</t>
  </si>
  <si>
    <t>Non</t>
  </si>
  <si>
    <t>Op.</t>
  </si>
  <si>
    <t>From below:</t>
  </si>
  <si>
    <t>To adjustment recap: exh 5a, pages 4, 5 &amp; 5A line 16</t>
  </si>
  <si>
    <t xml:space="preserve">Note: the change to the allocation has no impact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</si>
</sst>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9" formatCode="_(* #,##0.000_);_(* \(#,##0.000\);_(* &quot;-&quot;??_);_(@_)"/>
    <numFmt numFmtId="182" formatCode="0.000"/>
    <numFmt numFmtId="185" formatCode="_(&quot;$&quot;* #,##0_);_(&quot;$&quot;* \(#,##0\);_(&quot;$&quot;* &quot;-&quot;??_);_(@_)"/>
  </numFmts>
  <fonts count="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right"/>
    </xf>
    <xf numFmtId="9" fontId="0" fillId="0" borderId="0" xfId="0" applyNumberFormat="1"/>
    <xf numFmtId="3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0" xfId="0" quotePrefix="1" applyFont="1" applyBorder="1"/>
    <xf numFmtId="42" fontId="3" fillId="0" borderId="0" xfId="0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42" fontId="3" fillId="0" borderId="0" xfId="0" applyNumberFormat="1" applyFont="1" applyBorder="1"/>
    <xf numFmtId="179" fontId="3" fillId="0" borderId="0" xfId="0" applyNumberFormat="1" applyFont="1" applyBorder="1"/>
    <xf numFmtId="42" fontId="3" fillId="0" borderId="1" xfId="0" applyNumberFormat="1" applyFont="1" applyBorder="1"/>
    <xf numFmtId="42" fontId="3" fillId="0" borderId="0" xfId="0" quotePrefix="1" applyNumberFormat="1" applyFont="1" applyBorder="1"/>
    <xf numFmtId="42" fontId="3" fillId="0" borderId="0" xfId="0" applyNumberFormat="1" applyFont="1"/>
    <xf numFmtId="179" fontId="3" fillId="0" borderId="0" xfId="1" applyNumberFormat="1" applyFont="1" applyBorder="1"/>
    <xf numFmtId="42" fontId="3" fillId="0" borderId="0" xfId="0" quotePrefix="1" applyNumberFormat="1" applyFont="1" applyBorder="1" applyAlignment="1">
      <alignment horizontal="center"/>
    </xf>
    <xf numFmtId="0" fontId="3" fillId="0" borderId="0" xfId="0" applyFont="1" applyFill="1" applyBorder="1"/>
    <xf numFmtId="42" fontId="3" fillId="0" borderId="2" xfId="0" applyNumberFormat="1" applyFont="1" applyBorder="1"/>
    <xf numFmtId="0" fontId="3" fillId="0" borderId="0" xfId="0" quotePrefix="1" applyFont="1" applyFill="1" applyBorder="1"/>
    <xf numFmtId="0" fontId="3" fillId="0" borderId="0" xfId="0" quotePrefix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82" fontId="3" fillId="0" borderId="1" xfId="0" applyNumberFormat="1" applyFont="1" applyBorder="1"/>
    <xf numFmtId="0" fontId="3" fillId="0" borderId="0" xfId="0" applyFont="1" applyBorder="1" applyAlignment="1">
      <alignment horizontal="left"/>
    </xf>
    <xf numFmtId="42" fontId="3" fillId="0" borderId="0" xfId="0" applyNumberFormat="1" applyFont="1" applyBorder="1" applyAlignment="1">
      <alignment horizontal="right"/>
    </xf>
    <xf numFmtId="9" fontId="3" fillId="0" borderId="1" xfId="0" applyNumberFormat="1" applyFont="1" applyBorder="1"/>
    <xf numFmtId="5" fontId="3" fillId="0" borderId="3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0" fontId="3" fillId="0" borderId="0" xfId="0" applyFont="1" applyAlignment="1">
      <alignment horizontal="centerContinuous"/>
    </xf>
    <xf numFmtId="0" fontId="3" fillId="0" borderId="0" xfId="0" quotePrefix="1" applyFont="1" applyFill="1" applyBorder="1" applyAlignment="1">
      <alignment horizontal="center"/>
    </xf>
    <xf numFmtId="3" fontId="3" fillId="0" borderId="0" xfId="0" applyNumberFormat="1" applyFont="1"/>
    <xf numFmtId="0" fontId="3" fillId="0" borderId="1" xfId="0" applyFont="1" applyBorder="1"/>
    <xf numFmtId="3" fontId="3" fillId="0" borderId="1" xfId="0" applyNumberFormat="1" applyFont="1" applyBorder="1"/>
    <xf numFmtId="5" fontId="3" fillId="0" borderId="0" xfId="0" applyNumberFormat="1" applyFont="1" applyBorder="1"/>
    <xf numFmtId="3" fontId="3" fillId="0" borderId="0" xfId="0" applyNumberFormat="1" applyFont="1" applyBorder="1"/>
    <xf numFmtId="0" fontId="0" fillId="0" borderId="1" xfId="0" applyBorder="1"/>
    <xf numFmtId="185" fontId="3" fillId="0" borderId="3" xfId="2" applyNumberFormat="1" applyFont="1" applyBorder="1"/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zoomScaleNormal="100" workbookViewId="0">
      <selection activeCell="E18" sqref="E18"/>
    </sheetView>
  </sheetViews>
  <sheetFormatPr defaultRowHeight="13.2" x14ac:dyDescent="0.25"/>
  <cols>
    <col min="1" max="1" width="6" customWidth="1"/>
    <col min="2" max="2" width="2.6640625" customWidth="1"/>
    <col min="3" max="3" width="46.109375" customWidth="1"/>
    <col min="4" max="4" width="9.44140625" customWidth="1"/>
    <col min="5" max="5" width="14.109375" bestFit="1" customWidth="1"/>
    <col min="6" max="6" width="10.77734375" customWidth="1"/>
    <col min="7" max="7" width="13.77734375" bestFit="1" customWidth="1"/>
    <col min="8" max="8" width="10" hidden="1" customWidth="1"/>
    <col min="9" max="9" width="16" hidden="1" customWidth="1"/>
    <col min="10" max="10" width="10.6640625" customWidth="1"/>
    <col min="11" max="11" width="15.77734375" bestFit="1" customWidth="1"/>
    <col min="12" max="12" width="12.5546875" customWidth="1"/>
    <col min="13" max="14" width="13.77734375" bestFit="1" customWidth="1"/>
    <col min="15" max="15" width="9.33203125" bestFit="1" customWidth="1"/>
  </cols>
  <sheetData>
    <row r="1" spans="1:15" ht="1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5"/>
      <c r="K1" s="5"/>
      <c r="L1" s="5"/>
      <c r="M1" s="5"/>
      <c r="N1" s="5"/>
    </row>
    <row r="2" spans="1:15" ht="15" x14ac:dyDescent="0.25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5"/>
      <c r="K2" s="5"/>
      <c r="L2" s="5"/>
      <c r="M2" s="5"/>
      <c r="N2" s="5"/>
    </row>
    <row r="3" spans="1:15" ht="15" x14ac:dyDescent="0.25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5"/>
      <c r="K3" s="5"/>
      <c r="L3" s="5"/>
      <c r="M3" s="5"/>
      <c r="N3" s="5"/>
    </row>
    <row r="4" spans="1:15" ht="15" x14ac:dyDescent="0.25">
      <c r="A4" s="41" t="s">
        <v>4</v>
      </c>
      <c r="B4" s="41"/>
      <c r="C4" s="41"/>
      <c r="D4" s="41"/>
      <c r="E4" s="41"/>
      <c r="F4" s="41"/>
      <c r="G4" s="41"/>
      <c r="H4" s="41"/>
      <c r="I4" s="41"/>
      <c r="J4" s="5"/>
      <c r="K4" s="5" t="s">
        <v>65</v>
      </c>
      <c r="L4" s="5"/>
      <c r="M4" s="5"/>
      <c r="N4" s="5"/>
    </row>
    <row r="5" spans="1:15" ht="15" x14ac:dyDescent="0.25">
      <c r="A5" s="4"/>
      <c r="B5" s="4"/>
      <c r="C5" s="4"/>
      <c r="D5" s="4"/>
      <c r="E5" s="4"/>
      <c r="F5" s="4"/>
      <c r="G5" s="4" t="s">
        <v>8</v>
      </c>
      <c r="H5" s="4"/>
      <c r="I5" s="4"/>
      <c r="J5" s="5"/>
      <c r="K5" s="4" t="s">
        <v>56</v>
      </c>
      <c r="L5" s="4" t="s">
        <v>56</v>
      </c>
      <c r="M5" s="4" t="s">
        <v>59</v>
      </c>
      <c r="N5" s="4" t="s">
        <v>60</v>
      </c>
      <c r="O5" s="4" t="s">
        <v>62</v>
      </c>
    </row>
    <row r="6" spans="1:15" ht="15" x14ac:dyDescent="0.25">
      <c r="A6" s="5"/>
      <c r="B6" s="5"/>
      <c r="C6" s="6" t="s">
        <v>1</v>
      </c>
      <c r="D6" s="6"/>
      <c r="E6" s="6" t="s">
        <v>2</v>
      </c>
      <c r="F6" s="6" t="s">
        <v>33</v>
      </c>
      <c r="G6" s="7" t="s">
        <v>9</v>
      </c>
      <c r="H6" s="5"/>
      <c r="I6" s="5"/>
      <c r="J6" s="5"/>
      <c r="K6" s="4" t="s">
        <v>57</v>
      </c>
      <c r="L6" s="4" t="s">
        <v>58</v>
      </c>
      <c r="M6" s="4"/>
      <c r="N6" s="4" t="s">
        <v>61</v>
      </c>
      <c r="O6" s="4" t="s">
        <v>63</v>
      </c>
    </row>
    <row r="7" spans="1:15" ht="15" x14ac:dyDescent="0.25">
      <c r="A7" s="5"/>
      <c r="B7" s="5"/>
      <c r="C7" s="6"/>
      <c r="D7" s="6"/>
      <c r="E7" s="6"/>
      <c r="F7" s="6" t="s">
        <v>34</v>
      </c>
      <c r="G7" s="7"/>
      <c r="H7" s="5"/>
      <c r="I7" s="5"/>
      <c r="J7" s="5"/>
      <c r="K7" s="5"/>
      <c r="L7" s="5"/>
      <c r="M7" s="5"/>
      <c r="N7" s="5"/>
    </row>
    <row r="8" spans="1:15" ht="15" x14ac:dyDescent="0.25">
      <c r="A8" s="8">
        <v>1</v>
      </c>
      <c r="B8" s="8"/>
      <c r="C8" s="9" t="s">
        <v>5</v>
      </c>
      <c r="D8" s="10"/>
      <c r="E8" s="11">
        <v>-18103</v>
      </c>
      <c r="F8" s="7" t="s">
        <v>41</v>
      </c>
      <c r="G8" s="12">
        <v>920</v>
      </c>
      <c r="H8" s="5"/>
      <c r="I8" s="13"/>
      <c r="J8" s="5"/>
      <c r="K8" s="5"/>
      <c r="L8" s="5"/>
      <c r="M8" s="17">
        <f>E8</f>
        <v>-18103</v>
      </c>
      <c r="N8" s="5"/>
    </row>
    <row r="9" spans="1:15" ht="15" x14ac:dyDescent="0.25">
      <c r="A9" s="8">
        <f>A8+1</f>
        <v>2</v>
      </c>
      <c r="B9" s="8"/>
      <c r="C9" s="9" t="s">
        <v>6</v>
      </c>
      <c r="D9" s="10"/>
      <c r="E9" s="13">
        <v>-11320</v>
      </c>
      <c r="F9" s="7" t="s">
        <v>36</v>
      </c>
      <c r="G9" s="14">
        <v>923</v>
      </c>
      <c r="H9" s="5"/>
      <c r="I9" s="13"/>
      <c r="J9" s="5"/>
      <c r="K9" s="5"/>
      <c r="L9" s="5"/>
      <c r="M9" s="17">
        <f>E9</f>
        <v>-11320</v>
      </c>
      <c r="N9" s="5"/>
    </row>
    <row r="10" spans="1:15" ht="15" x14ac:dyDescent="0.25">
      <c r="A10" s="8">
        <f t="shared" ref="A10:A38" si="0">A9+1</f>
        <v>3</v>
      </c>
      <c r="B10" s="8"/>
      <c r="C10" s="9" t="s">
        <v>7</v>
      </c>
      <c r="D10" s="10"/>
      <c r="E10" s="13">
        <v>-11024</v>
      </c>
      <c r="F10" s="7" t="s">
        <v>36</v>
      </c>
      <c r="G10" s="14">
        <v>923</v>
      </c>
      <c r="H10" s="5"/>
      <c r="I10" s="13"/>
      <c r="J10" s="5"/>
      <c r="K10" s="5"/>
      <c r="L10" s="5"/>
      <c r="M10" s="17">
        <f>E10</f>
        <v>-11024</v>
      </c>
      <c r="N10" s="5"/>
    </row>
    <row r="11" spans="1:15" ht="15" x14ac:dyDescent="0.25">
      <c r="A11" s="8">
        <f t="shared" si="0"/>
        <v>4</v>
      </c>
      <c r="B11" s="8"/>
      <c r="C11" s="9" t="s">
        <v>21</v>
      </c>
      <c r="D11" s="10" t="s">
        <v>10</v>
      </c>
      <c r="E11" s="13">
        <f>-ROUND(22475*0.83/5*4,0)</f>
        <v>-14923</v>
      </c>
      <c r="F11" s="7"/>
      <c r="G11" s="14">
        <v>930.2</v>
      </c>
      <c r="H11" s="5"/>
      <c r="I11" s="13"/>
      <c r="J11" s="5"/>
      <c r="K11" s="5"/>
      <c r="L11" s="5"/>
      <c r="M11" s="17">
        <f>E11</f>
        <v>-14923</v>
      </c>
      <c r="N11" s="5"/>
    </row>
    <row r="12" spans="1:15" ht="15" x14ac:dyDescent="0.25">
      <c r="A12" s="8">
        <f t="shared" si="0"/>
        <v>5</v>
      </c>
      <c r="B12" s="8"/>
      <c r="C12" s="9" t="s">
        <v>26</v>
      </c>
      <c r="D12" s="10" t="s">
        <v>11</v>
      </c>
      <c r="E12" s="13">
        <v>-81831</v>
      </c>
      <c r="F12" s="7" t="s">
        <v>37</v>
      </c>
      <c r="G12" s="14">
        <v>592</v>
      </c>
      <c r="H12" s="5"/>
      <c r="I12" s="13"/>
      <c r="J12" s="5"/>
      <c r="K12" s="5"/>
      <c r="L12" s="17">
        <f>E12</f>
        <v>-81831</v>
      </c>
      <c r="M12" s="5"/>
      <c r="N12" s="5"/>
    </row>
    <row r="13" spans="1:15" ht="15" x14ac:dyDescent="0.25">
      <c r="A13" s="8">
        <f t="shared" si="0"/>
        <v>6</v>
      </c>
      <c r="B13" s="8"/>
      <c r="C13" s="9" t="s">
        <v>19</v>
      </c>
      <c r="D13" s="10" t="s">
        <v>22</v>
      </c>
      <c r="E13" s="13">
        <v>-214900</v>
      </c>
      <c r="F13" s="7" t="s">
        <v>35</v>
      </c>
      <c r="G13" s="14">
        <v>593</v>
      </c>
      <c r="H13" s="5"/>
      <c r="I13" s="13"/>
      <c r="J13" s="5"/>
      <c r="K13" s="5"/>
      <c r="L13" s="17">
        <f>E13</f>
        <v>-214900</v>
      </c>
      <c r="M13" s="5"/>
      <c r="N13" s="5"/>
    </row>
    <row r="14" spans="1:15" ht="15" x14ac:dyDescent="0.25">
      <c r="A14" s="8">
        <f t="shared" si="0"/>
        <v>7</v>
      </c>
      <c r="B14" s="8"/>
      <c r="C14" s="9" t="s">
        <v>18</v>
      </c>
      <c r="D14" s="10"/>
      <c r="E14" s="15">
        <v>-45528</v>
      </c>
      <c r="F14" s="16"/>
      <c r="G14" s="14">
        <v>421.2</v>
      </c>
      <c r="H14" s="5"/>
      <c r="I14" s="17"/>
      <c r="J14" s="5"/>
      <c r="K14" s="5"/>
      <c r="L14" s="5"/>
      <c r="M14" s="5"/>
      <c r="N14" s="17">
        <f>E14</f>
        <v>-45528</v>
      </c>
    </row>
    <row r="15" spans="1:15" ht="15" x14ac:dyDescent="0.25">
      <c r="A15" s="8">
        <f t="shared" si="0"/>
        <v>8</v>
      </c>
      <c r="B15" s="8"/>
      <c r="C15" s="9"/>
      <c r="D15" s="10"/>
      <c r="E15" s="13">
        <f>SUM(E8:E14)</f>
        <v>-397629</v>
      </c>
      <c r="F15" s="13"/>
      <c r="G15" s="13"/>
      <c r="H15" s="5"/>
      <c r="I15" s="17"/>
      <c r="J15" s="5"/>
      <c r="K15" s="5"/>
      <c r="L15" s="5"/>
      <c r="M15" s="5"/>
      <c r="N15" s="5"/>
    </row>
    <row r="16" spans="1:15" ht="15" x14ac:dyDescent="0.25">
      <c r="A16" s="8">
        <f t="shared" si="0"/>
        <v>9</v>
      </c>
      <c r="B16" s="8"/>
      <c r="C16" s="9" t="s">
        <v>3</v>
      </c>
      <c r="D16" s="9"/>
      <c r="E16" s="13"/>
      <c r="F16" s="13"/>
      <c r="G16" s="13"/>
      <c r="H16" s="6"/>
      <c r="I16" s="13"/>
      <c r="J16" s="5"/>
      <c r="K16" s="5"/>
      <c r="L16" s="5"/>
      <c r="M16" s="5"/>
      <c r="N16" s="5"/>
    </row>
    <row r="17" spans="1:15" ht="15" x14ac:dyDescent="0.25">
      <c r="A17" s="8">
        <f t="shared" si="0"/>
        <v>10</v>
      </c>
      <c r="B17" s="8"/>
      <c r="C17" s="9" t="s">
        <v>28</v>
      </c>
      <c r="D17" s="10" t="s">
        <v>29</v>
      </c>
      <c r="E17" s="13">
        <v>174180</v>
      </c>
      <c r="F17" s="11" t="s">
        <v>39</v>
      </c>
      <c r="G17" s="18">
        <v>586</v>
      </c>
      <c r="H17" s="6"/>
      <c r="I17" s="13"/>
      <c r="J17" s="5"/>
      <c r="K17" s="17">
        <f>E17</f>
        <v>174180</v>
      </c>
      <c r="L17" s="5"/>
      <c r="M17" s="5"/>
      <c r="N17" s="5"/>
    </row>
    <row r="18" spans="1:15" ht="15" x14ac:dyDescent="0.25">
      <c r="A18" s="8">
        <f t="shared" si="0"/>
        <v>11</v>
      </c>
      <c r="B18" s="8"/>
      <c r="C18" s="9" t="s">
        <v>40</v>
      </c>
      <c r="D18" s="10"/>
      <c r="E18" s="15">
        <v>28952</v>
      </c>
      <c r="F18" s="19" t="s">
        <v>38</v>
      </c>
      <c r="G18" s="18">
        <v>930.2</v>
      </c>
      <c r="H18" s="5"/>
      <c r="I18" s="17"/>
      <c r="J18" s="5"/>
      <c r="K18" s="5"/>
      <c r="L18" s="5"/>
      <c r="M18" s="17">
        <f>E18</f>
        <v>28952</v>
      </c>
      <c r="N18" s="5"/>
    </row>
    <row r="19" spans="1:15" ht="15.6" thickBot="1" x14ac:dyDescent="0.3">
      <c r="A19" s="8">
        <f t="shared" si="0"/>
        <v>12</v>
      </c>
      <c r="B19" s="8"/>
      <c r="C19" s="20"/>
      <c r="D19" s="9"/>
      <c r="E19" s="21">
        <f>SUM(E15:E18)</f>
        <v>-194497</v>
      </c>
      <c r="F19" s="13"/>
      <c r="G19" s="13"/>
      <c r="H19" s="5"/>
      <c r="I19" s="13"/>
      <c r="J19" s="5"/>
      <c r="K19" s="5"/>
      <c r="L19" s="5"/>
      <c r="M19" s="5"/>
      <c r="N19" s="5"/>
    </row>
    <row r="20" spans="1:15" ht="15.6" thickTop="1" x14ac:dyDescent="0.25">
      <c r="A20" s="8"/>
      <c r="B20" s="8"/>
      <c r="C20" s="20"/>
      <c r="D20" s="9"/>
      <c r="E20" s="13"/>
      <c r="F20" s="13"/>
      <c r="G20" s="13" t="s">
        <v>64</v>
      </c>
      <c r="H20" s="5"/>
      <c r="I20" s="13"/>
      <c r="J20" s="5"/>
      <c r="K20" s="5"/>
      <c r="L20" s="5"/>
      <c r="M20" s="37">
        <f>-E36</f>
        <v>4022</v>
      </c>
      <c r="N20" s="9"/>
      <c r="O20" s="38">
        <f>J39</f>
        <v>40</v>
      </c>
    </row>
    <row r="21" spans="1:15" ht="15" x14ac:dyDescent="0.25">
      <c r="A21" s="8"/>
      <c r="B21" s="8"/>
      <c r="C21" s="20"/>
      <c r="D21" s="9"/>
      <c r="E21" s="13"/>
      <c r="F21" s="13"/>
      <c r="H21" s="5"/>
      <c r="I21" s="13"/>
      <c r="J21" s="5"/>
      <c r="K21" s="35"/>
      <c r="L21" s="35"/>
      <c r="M21" s="36">
        <f>N39</f>
        <v>-3982</v>
      </c>
      <c r="N21" s="39"/>
      <c r="O21" s="39"/>
    </row>
    <row r="22" spans="1:15" ht="15.6" thickBot="1" x14ac:dyDescent="0.3">
      <c r="A22" s="8">
        <f>A19+1</f>
        <v>13</v>
      </c>
      <c r="B22" s="8"/>
      <c r="C22" s="5"/>
      <c r="D22" s="9"/>
      <c r="E22" s="9"/>
      <c r="F22" s="9"/>
      <c r="G22" s="9"/>
      <c r="H22" s="5"/>
      <c r="I22" s="5"/>
      <c r="J22" s="5"/>
      <c r="K22" s="40">
        <f>SUM(K8:K21)</f>
        <v>174180</v>
      </c>
      <c r="L22" s="40">
        <f>SUM(L8:L21)</f>
        <v>-296731</v>
      </c>
      <c r="M22" s="40">
        <f>SUM(M8:M21)</f>
        <v>-26378</v>
      </c>
      <c r="N22" s="40">
        <f>SUM(N8:N21)</f>
        <v>-45528</v>
      </c>
      <c r="O22" s="40">
        <f>SUM(O8:O21)</f>
        <v>40</v>
      </c>
    </row>
    <row r="23" spans="1:15" ht="15.6" thickTop="1" x14ac:dyDescent="0.25">
      <c r="A23" s="8">
        <f t="shared" si="0"/>
        <v>14</v>
      </c>
      <c r="B23" s="8"/>
      <c r="C23" s="22" t="s">
        <v>23</v>
      </c>
      <c r="D23" s="9"/>
      <c r="E23" s="23"/>
      <c r="F23" s="9"/>
      <c r="G23" s="5"/>
      <c r="H23" s="5"/>
      <c r="I23" s="5"/>
      <c r="J23" s="5"/>
      <c r="K23" s="5"/>
      <c r="L23" s="5"/>
      <c r="M23" s="5"/>
      <c r="N23" s="5"/>
    </row>
    <row r="24" spans="1:15" ht="15" x14ac:dyDescent="0.25">
      <c r="A24" s="8">
        <f t="shared" si="0"/>
        <v>15</v>
      </c>
      <c r="B24" s="8"/>
      <c r="C24" s="22" t="s">
        <v>27</v>
      </c>
      <c r="D24" s="9"/>
      <c r="E24" s="23"/>
      <c r="F24" s="9"/>
      <c r="G24" s="5"/>
      <c r="H24" s="5"/>
      <c r="I24" s="5"/>
      <c r="J24" s="5"/>
      <c r="K24" s="5"/>
      <c r="L24" s="5"/>
      <c r="M24" s="5"/>
      <c r="N24" s="5"/>
    </row>
    <row r="25" spans="1:15" ht="15" x14ac:dyDescent="0.25">
      <c r="A25" s="8">
        <f t="shared" si="0"/>
        <v>16</v>
      </c>
      <c r="B25" s="8"/>
      <c r="C25" s="22" t="s">
        <v>42</v>
      </c>
      <c r="D25" s="9"/>
      <c r="E25" s="23"/>
      <c r="F25" s="9"/>
      <c r="G25" s="5"/>
      <c r="H25" s="5"/>
      <c r="I25" s="5"/>
      <c r="J25" s="5"/>
      <c r="K25" s="5"/>
      <c r="L25" s="5"/>
      <c r="M25" s="5"/>
      <c r="N25" s="5"/>
    </row>
    <row r="26" spans="1:15" ht="15" x14ac:dyDescent="0.25">
      <c r="A26" s="8">
        <f t="shared" si="0"/>
        <v>17</v>
      </c>
      <c r="B26" s="8"/>
      <c r="C26" s="22" t="s">
        <v>24</v>
      </c>
      <c r="D26" s="9"/>
      <c r="E26" s="23"/>
      <c r="F26" s="9"/>
      <c r="G26" s="5"/>
      <c r="H26" s="5"/>
      <c r="I26" s="5"/>
      <c r="J26" s="5"/>
      <c r="K26" s="5"/>
      <c r="L26" s="5"/>
      <c r="M26" s="5"/>
      <c r="N26" s="5"/>
    </row>
    <row r="27" spans="1:15" ht="15" x14ac:dyDescent="0.25">
      <c r="A27" s="8">
        <f t="shared" si="0"/>
        <v>18</v>
      </c>
      <c r="B27" s="8"/>
      <c r="C27" s="22" t="s">
        <v>25</v>
      </c>
      <c r="D27" s="9"/>
      <c r="E27" s="23"/>
      <c r="F27" s="9"/>
      <c r="G27" s="5"/>
      <c r="H27" s="5"/>
      <c r="I27" s="5"/>
      <c r="J27" s="5"/>
      <c r="K27" s="5"/>
      <c r="L27" s="5"/>
      <c r="M27" s="5"/>
      <c r="N27" s="5"/>
    </row>
    <row r="28" spans="1:15" ht="15" x14ac:dyDescent="0.25">
      <c r="A28" s="8">
        <f t="shared" si="0"/>
        <v>19</v>
      </c>
      <c r="B28" s="8"/>
      <c r="C28" s="22" t="s">
        <v>30</v>
      </c>
      <c r="D28" s="9"/>
      <c r="E28" s="23"/>
      <c r="F28" s="9"/>
      <c r="G28" s="5"/>
      <c r="H28" s="5"/>
      <c r="I28" s="5"/>
      <c r="J28" s="5"/>
      <c r="K28" s="5"/>
      <c r="L28" s="5"/>
      <c r="M28" s="5"/>
      <c r="N28" s="5"/>
    </row>
    <row r="29" spans="1:15" ht="15" x14ac:dyDescent="0.25">
      <c r="A29" s="8"/>
      <c r="B29" s="8"/>
      <c r="C29" s="22"/>
      <c r="D29" s="9"/>
      <c r="E29" s="23"/>
      <c r="F29" s="9"/>
      <c r="G29" s="5"/>
      <c r="H29" s="5"/>
      <c r="I29" s="5"/>
      <c r="J29" s="5"/>
      <c r="K29" s="5"/>
      <c r="L29" s="5"/>
      <c r="M29" s="5"/>
      <c r="N29" s="5"/>
    </row>
    <row r="30" spans="1:15" ht="15" x14ac:dyDescent="0.25">
      <c r="A30" s="8">
        <f>A28+1</f>
        <v>20</v>
      </c>
      <c r="B30" s="8"/>
      <c r="C30" s="33" t="s">
        <v>1</v>
      </c>
      <c r="D30" s="9"/>
      <c r="E30" s="33" t="s">
        <v>2</v>
      </c>
      <c r="F30" s="33" t="s">
        <v>47</v>
      </c>
      <c r="G30" s="33" t="s">
        <v>48</v>
      </c>
      <c r="H30" s="33" t="s">
        <v>1</v>
      </c>
      <c r="I30" s="33" t="s">
        <v>1</v>
      </c>
      <c r="J30" s="33" t="s">
        <v>49</v>
      </c>
      <c r="K30" s="33" t="s">
        <v>50</v>
      </c>
      <c r="L30" s="33" t="s">
        <v>51</v>
      </c>
      <c r="M30" s="33" t="s">
        <v>52</v>
      </c>
      <c r="N30" s="33" t="s">
        <v>53</v>
      </c>
    </row>
    <row r="31" spans="1:15" ht="15" x14ac:dyDescent="0.25">
      <c r="A31" s="8">
        <f t="shared" si="0"/>
        <v>21</v>
      </c>
      <c r="B31" s="8"/>
      <c r="C31" s="20" t="s">
        <v>43</v>
      </c>
      <c r="D31" s="10"/>
    </row>
    <row r="32" spans="1:15" ht="15" x14ac:dyDescent="0.25">
      <c r="A32" s="8">
        <f t="shared" si="0"/>
        <v>22</v>
      </c>
      <c r="B32" s="8"/>
      <c r="C32" s="20" t="s">
        <v>12</v>
      </c>
      <c r="D32" s="9"/>
      <c r="E32" s="25">
        <v>923</v>
      </c>
      <c r="F32" s="25"/>
      <c r="G32" s="25">
        <v>416</v>
      </c>
      <c r="H32" s="25"/>
      <c r="I32" s="25"/>
      <c r="J32" s="25">
        <v>417.1</v>
      </c>
      <c r="K32" s="25">
        <v>923.221</v>
      </c>
      <c r="L32" s="25">
        <v>923.22199999999998</v>
      </c>
      <c r="M32" s="25">
        <v>923.23</v>
      </c>
      <c r="N32" s="25">
        <v>923.24</v>
      </c>
    </row>
    <row r="33" spans="1:17" ht="15" x14ac:dyDescent="0.25">
      <c r="A33" s="8">
        <f t="shared" si="0"/>
        <v>23</v>
      </c>
      <c r="B33" s="8"/>
      <c r="C33" s="22" t="s">
        <v>13</v>
      </c>
      <c r="D33" s="10"/>
      <c r="E33" s="5"/>
      <c r="F33" s="9"/>
      <c r="G33" s="5"/>
      <c r="H33" s="5"/>
      <c r="I33" s="5"/>
      <c r="J33" s="5"/>
      <c r="K33" s="5"/>
      <c r="L33" s="5"/>
      <c r="M33" s="5"/>
      <c r="N33" s="5"/>
    </row>
    <row r="34" spans="1:17" ht="15" x14ac:dyDescent="0.25">
      <c r="A34" s="8">
        <f t="shared" si="0"/>
        <v>24</v>
      </c>
      <c r="B34" s="8"/>
      <c r="C34" s="26" t="s">
        <v>14</v>
      </c>
      <c r="D34" s="9"/>
      <c r="E34" s="27">
        <f>E9+E10</f>
        <v>-22344</v>
      </c>
      <c r="F34" s="24"/>
      <c r="G34" s="5"/>
      <c r="H34" s="5"/>
      <c r="I34" s="5"/>
      <c r="J34" s="5"/>
      <c r="K34" s="5"/>
      <c r="L34" s="5"/>
      <c r="M34" s="5"/>
      <c r="N34" s="5"/>
    </row>
    <row r="35" spans="1:17" ht="15" x14ac:dyDescent="0.25">
      <c r="A35" s="8">
        <f t="shared" si="0"/>
        <v>25</v>
      </c>
      <c r="B35" s="8"/>
      <c r="C35" s="20" t="s">
        <v>15</v>
      </c>
      <c r="D35" s="5"/>
      <c r="E35" s="28">
        <v>0.18</v>
      </c>
      <c r="F35" s="5"/>
      <c r="G35" s="5"/>
      <c r="H35" s="5"/>
      <c r="I35" s="5"/>
      <c r="J35" s="5"/>
      <c r="K35" s="5"/>
      <c r="L35" s="5"/>
      <c r="M35" s="5"/>
      <c r="N35" s="5"/>
    </row>
    <row r="36" spans="1:17" ht="15.6" thickBot="1" x14ac:dyDescent="0.3">
      <c r="A36" s="8">
        <f t="shared" si="0"/>
        <v>26</v>
      </c>
      <c r="B36" s="8"/>
      <c r="C36" s="22" t="s">
        <v>16</v>
      </c>
      <c r="D36" s="5"/>
      <c r="E36" s="29">
        <f>ROUND(E34*E35,0)</f>
        <v>-4022</v>
      </c>
      <c r="F36" s="5"/>
      <c r="G36" s="5"/>
      <c r="H36" s="5"/>
      <c r="I36" s="5"/>
      <c r="J36" s="5"/>
      <c r="K36" s="5"/>
      <c r="L36" s="5"/>
      <c r="M36" s="5"/>
      <c r="N36" s="5"/>
    </row>
    <row r="37" spans="1:17" ht="15.6" thickTop="1" x14ac:dyDescent="0.25">
      <c r="A37" s="8">
        <f t="shared" si="0"/>
        <v>27</v>
      </c>
      <c r="B37" s="8"/>
      <c r="C37" s="5" t="s">
        <v>17</v>
      </c>
      <c r="D37" s="5"/>
      <c r="E37" s="5"/>
      <c r="F37" s="5"/>
      <c r="G37" s="28">
        <v>5.0000000000000001E-3</v>
      </c>
      <c r="H37" s="28"/>
      <c r="I37" s="28"/>
      <c r="J37" s="28">
        <v>5.0000000000000001E-3</v>
      </c>
      <c r="K37" s="28">
        <v>0.24</v>
      </c>
      <c r="L37" s="28">
        <v>0.24</v>
      </c>
      <c r="M37" s="28">
        <v>0.03</v>
      </c>
      <c r="N37" s="28">
        <v>0.48</v>
      </c>
    </row>
    <row r="38" spans="1:17" ht="15.6" thickBot="1" x14ac:dyDescent="0.3">
      <c r="A38" s="8">
        <f t="shared" si="0"/>
        <v>28</v>
      </c>
      <c r="B38" s="5"/>
      <c r="C38" s="5"/>
      <c r="D38" s="5"/>
      <c r="E38" s="5"/>
      <c r="F38" s="30">
        <f>E36</f>
        <v>-4022</v>
      </c>
      <c r="G38" s="31">
        <f>ROUND(G37*$F$38,0)</f>
        <v>-20</v>
      </c>
      <c r="H38" s="31"/>
      <c r="I38" s="31"/>
      <c r="J38" s="31">
        <f>ROUND(J37*$F$38,0)</f>
        <v>-20</v>
      </c>
      <c r="K38" s="31">
        <f>ROUND(K37*$F$38,0)</f>
        <v>-965</v>
      </c>
      <c r="L38" s="31">
        <f>ROUND(L37*$F$38,0)</f>
        <v>-965</v>
      </c>
      <c r="M38" s="31">
        <f>ROUND(M37*$F$38,0)</f>
        <v>-121</v>
      </c>
      <c r="N38" s="31">
        <f>ROUND(N37*$F$38,0)</f>
        <v>-1931</v>
      </c>
      <c r="Q38" s="2">
        <f>SUM(G37:N37)</f>
        <v>1</v>
      </c>
    </row>
    <row r="39" spans="1:17" ht="15.6" thickTop="1" x14ac:dyDescent="0.25">
      <c r="A39" s="8"/>
      <c r="B39" s="5"/>
      <c r="C39" s="5" t="s">
        <v>66</v>
      </c>
      <c r="D39" s="5"/>
      <c r="E39" s="5"/>
      <c r="F39" s="5"/>
      <c r="G39" s="5" t="s">
        <v>54</v>
      </c>
      <c r="H39" s="5"/>
      <c r="I39" s="5"/>
      <c r="J39" s="34">
        <f>-SUM(G38:J38)</f>
        <v>40</v>
      </c>
      <c r="K39" s="5"/>
      <c r="L39" s="32" t="s">
        <v>55</v>
      </c>
      <c r="M39" s="32"/>
      <c r="N39" s="34">
        <f>SUM(K38:N38)</f>
        <v>-3982</v>
      </c>
      <c r="Q39" s="3">
        <f>SUM(G38:N38)</f>
        <v>-4022</v>
      </c>
    </row>
    <row r="40" spans="1:17" ht="15" x14ac:dyDescent="0.25">
      <c r="A40" s="8"/>
      <c r="B40" s="5"/>
      <c r="C40" s="5" t="s">
        <v>44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7" ht="15" x14ac:dyDescent="0.25">
      <c r="A41" s="8"/>
      <c r="B41" s="5"/>
      <c r="C41" s="5" t="s">
        <v>45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7" ht="15" x14ac:dyDescent="0.25">
      <c r="A42" s="8"/>
      <c r="B42" s="5"/>
      <c r="C42" s="5" t="s">
        <v>46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7" ht="15" x14ac:dyDescent="0.25">
      <c r="A43" s="8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7" ht="15" x14ac:dyDescent="0.25">
      <c r="A44" s="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7" ht="15" x14ac:dyDescent="0.25">
      <c r="A45" s="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7" ht="15" x14ac:dyDescent="0.25">
      <c r="A46" s="8"/>
      <c r="B46" s="5"/>
      <c r="C46" s="32" t="s">
        <v>32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7" x14ac:dyDescent="0.25">
      <c r="A47" s="1"/>
    </row>
    <row r="48" spans="1:17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</sheetData>
  <mergeCells count="4">
    <mergeCell ref="A1:I1"/>
    <mergeCell ref="A2:I2"/>
    <mergeCell ref="A3:I3"/>
    <mergeCell ref="A4:I4"/>
  </mergeCells>
  <phoneticPr fontId="2" type="noConversion"/>
  <pageMargins left="0.63" right="0.49" top="0.75" bottom="0.5" header="0.5" footer="0.5"/>
  <pageSetup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Kenergy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Benita Martin</dc:creator>
  <cp:lastModifiedBy>Travis Siewert</cp:lastModifiedBy>
  <cp:lastPrinted>2015-10-23T18:19:58Z</cp:lastPrinted>
  <dcterms:created xsi:type="dcterms:W3CDTF">2008-02-22T20:36:56Z</dcterms:created>
  <dcterms:modified xsi:type="dcterms:W3CDTF">2015-12-29T20:46:30Z</dcterms:modified>
</cp:coreProperties>
</file>