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" yWindow="65428" windowWidth="13212" windowHeight="7632" activeTab="0"/>
  </bookViews>
  <sheets>
    <sheet name="May 13 to Oct 13" sheetId="1" r:id="rId1"/>
    <sheet name="Nov 13 to Apr 14" sheetId="2" r:id="rId2"/>
    <sheet name="May 14 to Oct 14" sheetId="3" r:id="rId3"/>
    <sheet name="Nov 14 to Apr 15" sheetId="4" r:id="rId4"/>
  </sheets>
  <definedNames>
    <definedName name="_xlnm.Print_Titles" localSheetId="0">'May 13 to Oct 13'!$A:$E</definedName>
    <definedName name="_xlnm.Print_Titles" localSheetId="2">'May 14 to Oct 14'!$A:$E</definedName>
    <definedName name="_xlnm.Print_Titles" localSheetId="1">'Nov 13 to Apr 14'!$A:$E</definedName>
    <definedName name="_xlnm.Print_Titles" localSheetId="3">'Nov 14 to Apr 15'!$A:$E</definedName>
  </definedNames>
  <calcPr fullCalcOnLoad="1"/>
</workbook>
</file>

<file path=xl/sharedStrings.xml><?xml version="1.0" encoding="utf-8"?>
<sst xmlns="http://schemas.openxmlformats.org/spreadsheetml/2006/main" count="226" uniqueCount="52">
  <si>
    <t>LINE</t>
  </si>
  <si>
    <t>CRR from ES FORM 3.00</t>
  </si>
  <si>
    <t>Brr from ES FORM 1.10</t>
  </si>
  <si>
    <t>E(m) (LINE 1 - LINE 2)</t>
  </si>
  <si>
    <t>KY Retail E(m) (LINE 3 * LINE 4)</t>
  </si>
  <si>
    <t>Net KY Retail E(m) (LINE 5 + LINE 6)</t>
  </si>
  <si>
    <t>SURCHARGE FACTOR</t>
  </si>
  <si>
    <t>Net KY Retail E(m) (Line 7)</t>
  </si>
  <si>
    <t>KY Retail R(m) from ES FORM 3.30</t>
  </si>
  <si>
    <t>Environmental Surchage Factor for Expense  Month                                                     (Line 8 / LINE 9)</t>
  </si>
  <si>
    <t>CALCULATION OF E(m)</t>
  </si>
  <si>
    <t>E(m) = CRR - BRR</t>
  </si>
  <si>
    <t>CALCULATION OF E(m) and SURCHARGE FACTOR</t>
  </si>
  <si>
    <t>ENVIRONMENTAL SURCHARGE REPORT</t>
  </si>
  <si>
    <t xml:space="preserve">KENTUCKY POWER COMPANY </t>
  </si>
  <si>
    <t>Kentucky Retail Jurisdictional Allocation Factor,                                                         from ES FORM 3.30, Schedule of Revenues, LINE 1</t>
  </si>
  <si>
    <t>May</t>
  </si>
  <si>
    <t>June</t>
  </si>
  <si>
    <t>July</t>
  </si>
  <si>
    <t>August</t>
  </si>
  <si>
    <t>September</t>
  </si>
  <si>
    <t>October</t>
  </si>
  <si>
    <t>5A</t>
  </si>
  <si>
    <t>E(m) (LINE 11 - LINE 12)</t>
  </si>
  <si>
    <t>KY Retail E(m) (LINE 13 * LINE 14)</t>
  </si>
  <si>
    <t>Net KY Retail E(m) (LINE 15 + LINE 16)</t>
  </si>
  <si>
    <t>Net KY Retail E(m) (Line 17)</t>
  </si>
  <si>
    <t>Environmental Surchage Factor for Expense  Month                                                     (Line 18 / LINE 19)</t>
  </si>
  <si>
    <t>As Revised</t>
  </si>
  <si>
    <t>As Originally Filed</t>
  </si>
  <si>
    <t>Difference (Line 18 - Line 8)</t>
  </si>
  <si>
    <t>Total</t>
  </si>
  <si>
    <t>(Over)/Under Recovery Adjustment from                                                                     ES FORM 3.30</t>
  </si>
  <si>
    <t xml:space="preserve">LINE </t>
  </si>
  <si>
    <t>Case No. 2013-00141, Order Dated August 19, 2013</t>
  </si>
  <si>
    <t>15A</t>
  </si>
  <si>
    <t>(Credit) / Charge</t>
  </si>
  <si>
    <t>To Customer</t>
  </si>
  <si>
    <t>BRR from ES FORM 1.10</t>
  </si>
  <si>
    <t>November</t>
  </si>
  <si>
    <t>December</t>
  </si>
  <si>
    <t xml:space="preserve">January </t>
  </si>
  <si>
    <t xml:space="preserve">February </t>
  </si>
  <si>
    <t xml:space="preserve">March </t>
  </si>
  <si>
    <t>April</t>
  </si>
  <si>
    <t>Environmental Surcharge Factor as filed</t>
  </si>
  <si>
    <t>As Filed</t>
  </si>
  <si>
    <t xml:space="preserve">May </t>
  </si>
  <si>
    <t xml:space="preserve">June </t>
  </si>
  <si>
    <t xml:space="preserve">July </t>
  </si>
  <si>
    <t xml:space="preserve">September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</si>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</sst>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$&quot;#,##0.0_);\(&quot;$&quot;#,##0.0\)"/>
    <numFmt numFmtId="167" formatCode="_(* #,##0.0_);_(* \(#,##0.0\);_(* &quot;-&quot;??_);_(@_)"/>
    <numFmt numFmtId="168" formatCode="_(* #,##0_);_(* \(#,##0\);_(* &quot;-&quot;??_);_(@_)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0" fontId="0" fillId="0" borderId="0" xfId="0" applyFont="1" applyBorder="1" applyAlignment="1">
      <alignment/>
    </xf>
    <xf numFmtId="5" fontId="2" fillId="0" borderId="10" xfId="0" applyNumberFormat="1" applyFont="1" applyBorder="1" applyAlignment="1">
      <alignment/>
    </xf>
    <xf numFmtId="5" fontId="2" fillId="0" borderId="11" xfId="42" applyNumberFormat="1" applyFont="1" applyBorder="1" applyAlignment="1">
      <alignment/>
    </xf>
    <xf numFmtId="0" fontId="0" fillId="0" borderId="0" xfId="57" applyFont="1" applyBorder="1">
      <alignment/>
      <protection/>
    </xf>
    <xf numFmtId="0" fontId="0" fillId="0" borderId="0" xfId="57" applyFont="1" applyFill="1" applyBorder="1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37" fontId="0" fillId="0" borderId="0" xfId="57" applyNumberFormat="1" applyFont="1" applyBorder="1" applyAlignment="1">
      <alignment horizontal="center"/>
      <protection/>
    </xf>
    <xf numFmtId="37" fontId="0" fillId="0" borderId="0" xfId="57" applyNumberFormat="1" applyFont="1" applyFill="1" applyBorder="1">
      <alignment/>
      <protection/>
    </xf>
    <xf numFmtId="5" fontId="0" fillId="0" borderId="0" xfId="57" applyNumberFormat="1" applyFont="1" applyBorder="1">
      <alignment/>
      <protection/>
    </xf>
    <xf numFmtId="5" fontId="2" fillId="0" borderId="0" xfId="57" applyNumberFormat="1" applyFont="1" applyBorder="1">
      <alignment/>
      <protection/>
    </xf>
    <xf numFmtId="49" fontId="0" fillId="0" borderId="0" xfId="57" applyNumberFormat="1" applyFont="1" applyBorder="1" applyAlignment="1">
      <alignment wrapText="1"/>
      <protection/>
    </xf>
    <xf numFmtId="164" fontId="0" fillId="0" borderId="0" xfId="57" applyNumberFormat="1" applyFont="1" applyBorder="1">
      <alignment/>
      <protection/>
    </xf>
    <xf numFmtId="165" fontId="0" fillId="0" borderId="0" xfId="57" applyNumberFormat="1" applyFont="1" applyBorder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5" zoomScaleNormal="85"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1" sqref="F21"/>
    </sheetView>
  </sheetViews>
  <sheetFormatPr defaultColWidth="9.140625" defaultRowHeight="12.75"/>
  <cols>
    <col min="1" max="1" width="5.00390625" style="5" bestFit="1" customWidth="1"/>
    <col min="2" max="2" width="4.7109375" style="5" customWidth="1"/>
    <col min="3" max="3" width="2.28125" style="6" customWidth="1"/>
    <col min="4" max="4" width="48.140625" style="5" bestFit="1" customWidth="1"/>
    <col min="5" max="5" width="2.28125" style="5" customWidth="1"/>
    <col min="6" max="6" width="15.421875" style="5" bestFit="1" customWidth="1"/>
    <col min="7" max="8" width="15.140625" style="5" bestFit="1" customWidth="1"/>
    <col min="9" max="9" width="15.57421875" style="5" bestFit="1" customWidth="1"/>
    <col min="10" max="10" width="14.8515625" style="5" bestFit="1" customWidth="1"/>
    <col min="11" max="11" width="15.57421875" style="5" bestFit="1" customWidth="1"/>
    <col min="12" max="12" width="14.28125" style="5" bestFit="1" customWidth="1"/>
    <col min="13" max="13" width="2.28125" style="5" customWidth="1"/>
    <col min="14" max="23" width="12.7109375" style="5" customWidth="1"/>
    <col min="24" max="16384" width="9.140625" style="5" customWidth="1"/>
  </cols>
  <sheetData>
    <row r="1" ht="12.75">
      <c r="D1" s="9" t="s">
        <v>14</v>
      </c>
    </row>
    <row r="2" ht="12.75">
      <c r="D2" s="7" t="s">
        <v>13</v>
      </c>
    </row>
    <row r="3" ht="12.75">
      <c r="D3" s="10" t="s">
        <v>12</v>
      </c>
    </row>
    <row r="5" ht="12.75">
      <c r="D5" s="15" t="s">
        <v>29</v>
      </c>
    </row>
    <row r="6" ht="12.75">
      <c r="L6" s="7" t="s">
        <v>31</v>
      </c>
    </row>
    <row r="7" spans="3:12" s="7" customFormat="1" ht="12.75">
      <c r="C7" s="11"/>
      <c r="D7" s="2" t="s">
        <v>10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21</v>
      </c>
      <c r="L7" s="7" t="s">
        <v>36</v>
      </c>
    </row>
    <row r="8" spans="3:12" s="7" customFormat="1" ht="12.75">
      <c r="C8" s="11"/>
      <c r="D8" s="8" t="s">
        <v>11</v>
      </c>
      <c r="F8" s="7">
        <v>2013</v>
      </c>
      <c r="G8" s="7">
        <v>2013</v>
      </c>
      <c r="H8" s="7">
        <v>2013</v>
      </c>
      <c r="I8" s="7">
        <v>2013</v>
      </c>
      <c r="J8" s="7">
        <v>2013</v>
      </c>
      <c r="K8" s="7">
        <v>2013</v>
      </c>
      <c r="L8" s="7" t="s">
        <v>37</v>
      </c>
    </row>
    <row r="9" ht="12.75">
      <c r="D9" s="8"/>
    </row>
    <row r="10" spans="1:11" ht="12.75">
      <c r="A10" s="7" t="s">
        <v>0</v>
      </c>
      <c r="B10" s="3">
        <v>1</v>
      </c>
      <c r="C10" s="4"/>
      <c r="D10" s="5" t="s">
        <v>1</v>
      </c>
      <c r="F10" s="12">
        <v>2597314</v>
      </c>
      <c r="G10" s="12">
        <v>2524222</v>
      </c>
      <c r="H10" s="12">
        <v>2679644</v>
      </c>
      <c r="I10" s="12">
        <v>2780519</v>
      </c>
      <c r="J10" s="12">
        <v>2746327</v>
      </c>
      <c r="K10" s="12">
        <v>2588033</v>
      </c>
    </row>
    <row r="11" spans="2:11" ht="12.75">
      <c r="B11" s="3"/>
      <c r="C11" s="4"/>
      <c r="F11" s="12"/>
      <c r="G11" s="12"/>
      <c r="H11" s="12"/>
      <c r="I11" s="12"/>
      <c r="J11" s="12"/>
      <c r="K11" s="12"/>
    </row>
    <row r="12" spans="1:11" ht="12.75">
      <c r="A12" s="7" t="s">
        <v>0</v>
      </c>
      <c r="B12" s="3">
        <f>+B10+1</f>
        <v>2</v>
      </c>
      <c r="C12" s="4"/>
      <c r="D12" s="5" t="s">
        <v>38</v>
      </c>
      <c r="F12" s="16">
        <v>3922590</v>
      </c>
      <c r="G12" s="16">
        <v>3627274</v>
      </c>
      <c r="H12" s="16">
        <v>3805325</v>
      </c>
      <c r="I12" s="16">
        <v>4088830</v>
      </c>
      <c r="J12" s="16">
        <v>3740010</v>
      </c>
      <c r="K12" s="16">
        <v>3260302</v>
      </c>
    </row>
    <row r="13" spans="1:11" ht="12.75">
      <c r="A13" s="7"/>
      <c r="B13" s="3"/>
      <c r="C13" s="4"/>
      <c r="F13" s="12"/>
      <c r="G13" s="12"/>
      <c r="H13" s="12"/>
      <c r="I13" s="12"/>
      <c r="J13" s="12"/>
      <c r="K13" s="12"/>
    </row>
    <row r="14" spans="1:11" ht="12.75">
      <c r="A14" s="7" t="s">
        <v>0</v>
      </c>
      <c r="B14" s="3">
        <f>+B12+1</f>
        <v>3</v>
      </c>
      <c r="C14" s="4"/>
      <c r="D14" s="5" t="s">
        <v>3</v>
      </c>
      <c r="F14" s="12">
        <f aca="true" t="shared" si="0" ref="F14:K14">+F10-F12</f>
        <v>-1325276</v>
      </c>
      <c r="G14" s="12">
        <f t="shared" si="0"/>
        <v>-1103052</v>
      </c>
      <c r="H14" s="12">
        <f t="shared" si="0"/>
        <v>-1125681</v>
      </c>
      <c r="I14" s="12">
        <f t="shared" si="0"/>
        <v>-1308311</v>
      </c>
      <c r="J14" s="12">
        <f t="shared" si="0"/>
        <v>-993683</v>
      </c>
      <c r="K14" s="12">
        <f t="shared" si="0"/>
        <v>-672269</v>
      </c>
    </row>
    <row r="15" spans="1:11" ht="12.75">
      <c r="A15" s="7"/>
      <c r="B15" s="3"/>
      <c r="C15" s="4"/>
      <c r="F15" s="12"/>
      <c r="G15" s="12"/>
      <c r="H15" s="12"/>
      <c r="I15" s="12"/>
      <c r="J15" s="12"/>
      <c r="K15" s="12"/>
    </row>
    <row r="16" spans="1:11" ht="26.25">
      <c r="A16" s="7" t="s">
        <v>0</v>
      </c>
      <c r="B16" s="3">
        <f>+B14+1</f>
        <v>4</v>
      </c>
      <c r="C16" s="4"/>
      <c r="D16" s="1" t="s">
        <v>15</v>
      </c>
      <c r="F16" s="13">
        <v>0.885</v>
      </c>
      <c r="G16" s="13">
        <v>0.828</v>
      </c>
      <c r="H16" s="13">
        <v>0.765</v>
      </c>
      <c r="I16" s="13">
        <v>0.763</v>
      </c>
      <c r="J16" s="13">
        <v>0.794</v>
      </c>
      <c r="K16" s="13">
        <v>0.84</v>
      </c>
    </row>
    <row r="17" spans="1:11" ht="12.75">
      <c r="A17" s="7"/>
      <c r="B17" s="3"/>
      <c r="C17" s="4"/>
      <c r="F17" s="12"/>
      <c r="G17" s="12"/>
      <c r="H17" s="12"/>
      <c r="I17" s="12"/>
      <c r="J17" s="12"/>
      <c r="K17" s="12"/>
    </row>
    <row r="18" spans="1:11" ht="12.75">
      <c r="A18" s="7" t="s">
        <v>0</v>
      </c>
      <c r="B18" s="3">
        <v>5</v>
      </c>
      <c r="C18" s="4"/>
      <c r="D18" s="5" t="s">
        <v>4</v>
      </c>
      <c r="F18" s="12">
        <f aca="true" t="shared" si="1" ref="F18:K18">ROUND(F14*F16,0)</f>
        <v>-1172869</v>
      </c>
      <c r="G18" s="12">
        <f t="shared" si="1"/>
        <v>-913327</v>
      </c>
      <c r="H18" s="12">
        <f t="shared" si="1"/>
        <v>-861146</v>
      </c>
      <c r="I18" s="12">
        <f t="shared" si="1"/>
        <v>-998241</v>
      </c>
      <c r="J18" s="12">
        <f t="shared" si="1"/>
        <v>-788984</v>
      </c>
      <c r="K18" s="12">
        <f t="shared" si="1"/>
        <v>-564706</v>
      </c>
    </row>
    <row r="19" spans="1:11" ht="12.75">
      <c r="A19" s="7"/>
      <c r="B19" s="3"/>
      <c r="C19" s="4"/>
      <c r="F19" s="12"/>
      <c r="G19" s="12"/>
      <c r="H19" s="12"/>
      <c r="I19" s="12"/>
      <c r="J19" s="12"/>
      <c r="K19" s="12"/>
    </row>
    <row r="20" spans="1:11" ht="12.75">
      <c r="A20" s="7" t="s">
        <v>33</v>
      </c>
      <c r="B20" s="3" t="s">
        <v>22</v>
      </c>
      <c r="C20" s="4"/>
      <c r="D20" s="5" t="s">
        <v>34</v>
      </c>
      <c r="F20" s="12">
        <v>0</v>
      </c>
      <c r="G20" s="12">
        <v>0</v>
      </c>
      <c r="H20" s="12">
        <v>61013</v>
      </c>
      <c r="I20" s="12">
        <v>0</v>
      </c>
      <c r="J20" s="12">
        <v>0</v>
      </c>
      <c r="K20" s="12">
        <v>0</v>
      </c>
    </row>
    <row r="21" spans="1:11" ht="12.75">
      <c r="A21" s="7"/>
      <c r="B21" s="3"/>
      <c r="C21" s="4"/>
      <c r="F21" s="12"/>
      <c r="G21" s="12"/>
      <c r="H21" s="12"/>
      <c r="I21" s="12"/>
      <c r="J21" s="12"/>
      <c r="K21" s="12"/>
    </row>
    <row r="22" spans="1:11" ht="26.25">
      <c r="A22" s="7" t="s">
        <v>0</v>
      </c>
      <c r="B22" s="3">
        <f>+B16+2</f>
        <v>6</v>
      </c>
      <c r="C22" s="4"/>
      <c r="D22" s="1" t="s">
        <v>32</v>
      </c>
      <c r="F22" s="12">
        <v>25673</v>
      </c>
      <c r="G22" s="12">
        <v>-150032</v>
      </c>
      <c r="H22" s="12">
        <v>333583</v>
      </c>
      <c r="I22" s="12">
        <v>58786</v>
      </c>
      <c r="J22" s="12">
        <v>-52787</v>
      </c>
      <c r="K22" s="12">
        <v>-110402</v>
      </c>
    </row>
    <row r="23" spans="1:11" ht="12.75">
      <c r="A23" s="7"/>
      <c r="B23" s="3"/>
      <c r="C23" s="4"/>
      <c r="F23" s="12"/>
      <c r="G23" s="12"/>
      <c r="H23" s="12"/>
      <c r="I23" s="12"/>
      <c r="J23" s="12"/>
      <c r="K23" s="12"/>
    </row>
    <row r="24" spans="1:11" ht="12.75">
      <c r="A24" s="7" t="s">
        <v>0</v>
      </c>
      <c r="B24" s="3">
        <f>+B22+1</f>
        <v>7</v>
      </c>
      <c r="C24" s="4"/>
      <c r="D24" s="5" t="s">
        <v>5</v>
      </c>
      <c r="F24" s="12">
        <f>+F18+F22</f>
        <v>-1147196</v>
      </c>
      <c r="G24" s="12">
        <f>+G18+G22</f>
        <v>-1063359</v>
      </c>
      <c r="H24" s="12">
        <f>H18+H20+H22</f>
        <v>-466550</v>
      </c>
      <c r="I24" s="12">
        <f>+I18+I22</f>
        <v>-939455</v>
      </c>
      <c r="J24" s="12">
        <f>+J18+J22</f>
        <v>-841771</v>
      </c>
      <c r="K24" s="12">
        <f>+K18+K22</f>
        <v>-675108</v>
      </c>
    </row>
    <row r="25" spans="1:11" ht="12.75">
      <c r="A25" s="7"/>
      <c r="B25" s="3"/>
      <c r="C25" s="4"/>
      <c r="F25" s="12"/>
      <c r="G25" s="12"/>
      <c r="H25" s="12"/>
      <c r="I25" s="12"/>
      <c r="J25" s="12"/>
      <c r="K25" s="12"/>
    </row>
    <row r="26" spans="1:11" ht="12.75">
      <c r="A26" s="7"/>
      <c r="B26" s="3"/>
      <c r="C26" s="4"/>
      <c r="D26" s="2" t="s">
        <v>6</v>
      </c>
      <c r="F26" s="12"/>
      <c r="G26" s="12"/>
      <c r="H26" s="12"/>
      <c r="I26" s="12"/>
      <c r="J26" s="12"/>
      <c r="K26" s="12"/>
    </row>
    <row r="27" spans="1:11" ht="12.75">
      <c r="A27" s="7"/>
      <c r="B27" s="3"/>
      <c r="C27" s="4"/>
      <c r="F27" s="12"/>
      <c r="G27" s="12"/>
      <c r="H27" s="12"/>
      <c r="I27" s="12"/>
      <c r="J27" s="12"/>
      <c r="K27" s="12"/>
    </row>
    <row r="28" spans="1:11" ht="12.75">
      <c r="A28" s="7" t="s">
        <v>0</v>
      </c>
      <c r="B28" s="3">
        <f>+B24+1</f>
        <v>8</v>
      </c>
      <c r="C28" s="4"/>
      <c r="D28" s="5" t="s">
        <v>7</v>
      </c>
      <c r="F28" s="12">
        <f aca="true" t="shared" si="2" ref="F28:K28">+F24</f>
        <v>-1147196</v>
      </c>
      <c r="G28" s="12">
        <f t="shared" si="2"/>
        <v>-1063359</v>
      </c>
      <c r="H28" s="12">
        <f t="shared" si="2"/>
        <v>-466550</v>
      </c>
      <c r="I28" s="12">
        <f t="shared" si="2"/>
        <v>-939455</v>
      </c>
      <c r="J28" s="12">
        <f t="shared" si="2"/>
        <v>-841771</v>
      </c>
      <c r="K28" s="12">
        <f t="shared" si="2"/>
        <v>-675108</v>
      </c>
    </row>
    <row r="29" spans="1:11" ht="12.75">
      <c r="A29" s="7"/>
      <c r="B29" s="3"/>
      <c r="C29" s="4"/>
      <c r="F29" s="12"/>
      <c r="G29" s="12"/>
      <c r="H29" s="12"/>
      <c r="I29" s="12"/>
      <c r="J29" s="12"/>
      <c r="K29" s="12"/>
    </row>
    <row r="30" spans="1:11" ht="12.75">
      <c r="A30" s="7" t="s">
        <v>0</v>
      </c>
      <c r="B30" s="3">
        <f>+B28+1</f>
        <v>9</v>
      </c>
      <c r="C30" s="4"/>
      <c r="D30" s="5" t="s">
        <v>8</v>
      </c>
      <c r="F30" s="12">
        <v>37535151</v>
      </c>
      <c r="G30" s="12">
        <v>40850149</v>
      </c>
      <c r="H30" s="12">
        <v>44230778</v>
      </c>
      <c r="I30" s="12">
        <v>41501715</v>
      </c>
      <c r="J30" s="12">
        <v>38203533</v>
      </c>
      <c r="K30" s="12">
        <v>35398439</v>
      </c>
    </row>
    <row r="31" spans="1:11" ht="12.75">
      <c r="A31" s="7"/>
      <c r="B31" s="3"/>
      <c r="C31" s="4"/>
      <c r="F31" s="12"/>
      <c r="G31" s="12"/>
      <c r="H31" s="12"/>
      <c r="I31" s="12"/>
      <c r="J31" s="12"/>
      <c r="K31" s="12"/>
    </row>
    <row r="32" spans="1:11" ht="26.25">
      <c r="A32" s="7" t="s">
        <v>0</v>
      </c>
      <c r="B32" s="3">
        <f>+B30+1</f>
        <v>10</v>
      </c>
      <c r="C32" s="4"/>
      <c r="D32" s="1" t="s">
        <v>9</v>
      </c>
      <c r="F32" s="14">
        <f aca="true" t="shared" si="3" ref="F32:K32">ROUND(F28/F30,6)</f>
        <v>-0.030563</v>
      </c>
      <c r="G32" s="14">
        <f t="shared" si="3"/>
        <v>-0.026031</v>
      </c>
      <c r="H32" s="14">
        <f t="shared" si="3"/>
        <v>-0.010548</v>
      </c>
      <c r="I32" s="14">
        <f t="shared" si="3"/>
        <v>-0.022637</v>
      </c>
      <c r="J32" s="14">
        <f t="shared" si="3"/>
        <v>-0.022034</v>
      </c>
      <c r="K32" s="14">
        <f t="shared" si="3"/>
        <v>-0.019072</v>
      </c>
    </row>
    <row r="33" spans="6:11" ht="12.75">
      <c r="F33" s="12"/>
      <c r="G33" s="12"/>
      <c r="H33" s="12"/>
      <c r="I33" s="12"/>
      <c r="J33" s="12"/>
      <c r="K33" s="12"/>
    </row>
    <row r="34" spans="4:11" ht="12.75">
      <c r="D34" s="15" t="s">
        <v>28</v>
      </c>
      <c r="F34" s="12"/>
      <c r="G34" s="12"/>
      <c r="H34" s="12"/>
      <c r="I34" s="12"/>
      <c r="J34" s="12"/>
      <c r="K34" s="12"/>
    </row>
    <row r="35" spans="6:11" ht="12.75">
      <c r="F35" s="12"/>
      <c r="G35" s="12"/>
      <c r="H35" s="12"/>
      <c r="I35" s="12"/>
      <c r="J35" s="12"/>
      <c r="K35" s="12"/>
    </row>
    <row r="36" spans="4:11" ht="12.75">
      <c r="D36" s="2" t="s">
        <v>10</v>
      </c>
      <c r="F36" s="7" t="s">
        <v>16</v>
      </c>
      <c r="G36" s="7" t="s">
        <v>17</v>
      </c>
      <c r="H36" s="7" t="s">
        <v>18</v>
      </c>
      <c r="I36" s="7" t="s">
        <v>19</v>
      </c>
      <c r="J36" s="7" t="s">
        <v>20</v>
      </c>
      <c r="K36" s="7" t="s">
        <v>21</v>
      </c>
    </row>
    <row r="37" spans="4:11" ht="12.75">
      <c r="D37" s="8" t="s">
        <v>11</v>
      </c>
      <c r="F37" s="7">
        <v>2013</v>
      </c>
      <c r="G37" s="7">
        <v>2013</v>
      </c>
      <c r="H37" s="7">
        <v>2013</v>
      </c>
      <c r="I37" s="7">
        <v>2013</v>
      </c>
      <c r="J37" s="7">
        <v>2013</v>
      </c>
      <c r="K37" s="7">
        <v>2013</v>
      </c>
    </row>
    <row r="38" spans="6:11" ht="12.75">
      <c r="F38" s="12"/>
      <c r="G38" s="12"/>
      <c r="H38" s="12"/>
      <c r="I38" s="12"/>
      <c r="J38" s="12"/>
      <c r="K38" s="12"/>
    </row>
    <row r="39" spans="1:11" ht="12.75">
      <c r="A39" s="7" t="s">
        <v>0</v>
      </c>
      <c r="B39" s="3">
        <f>+B32+1</f>
        <v>11</v>
      </c>
      <c r="C39" s="4"/>
      <c r="D39" s="5" t="s">
        <v>1</v>
      </c>
      <c r="F39" s="12">
        <v>2599146</v>
      </c>
      <c r="G39" s="12">
        <v>2524962</v>
      </c>
      <c r="H39" s="12">
        <v>2680376</v>
      </c>
      <c r="I39" s="12">
        <v>2734469</v>
      </c>
      <c r="J39" s="12">
        <v>2747061</v>
      </c>
      <c r="K39" s="12">
        <v>2588033</v>
      </c>
    </row>
    <row r="40" spans="2:11" ht="12.75">
      <c r="B40" s="3"/>
      <c r="C40" s="4"/>
      <c r="F40" s="12"/>
      <c r="G40" s="12"/>
      <c r="H40" s="12"/>
      <c r="I40" s="12"/>
      <c r="J40" s="12"/>
      <c r="K40" s="12"/>
    </row>
    <row r="41" spans="1:11" ht="12.75">
      <c r="A41" s="7" t="s">
        <v>0</v>
      </c>
      <c r="B41" s="3">
        <f>+B39+1</f>
        <v>12</v>
      </c>
      <c r="C41" s="4"/>
      <c r="D41" s="5" t="s">
        <v>2</v>
      </c>
      <c r="F41" s="16">
        <v>3922590</v>
      </c>
      <c r="G41" s="16">
        <v>3627274</v>
      </c>
      <c r="H41" s="16">
        <v>3805325</v>
      </c>
      <c r="I41" s="16">
        <v>4088830</v>
      </c>
      <c r="J41" s="16">
        <v>3740010</v>
      </c>
      <c r="K41" s="16">
        <v>3260302</v>
      </c>
    </row>
    <row r="42" spans="1:11" ht="12.75">
      <c r="A42" s="7"/>
      <c r="B42" s="3"/>
      <c r="C42" s="4"/>
      <c r="F42" s="12"/>
      <c r="G42" s="12"/>
      <c r="H42" s="12"/>
      <c r="I42" s="12"/>
      <c r="J42" s="12"/>
      <c r="K42" s="12"/>
    </row>
    <row r="43" spans="1:11" ht="12.75">
      <c r="A43" s="7" t="s">
        <v>0</v>
      </c>
      <c r="B43" s="3">
        <f>+B41+1</f>
        <v>13</v>
      </c>
      <c r="C43" s="4"/>
      <c r="D43" s="5" t="s">
        <v>23</v>
      </c>
      <c r="F43" s="12">
        <f aca="true" t="shared" si="4" ref="F43:K43">F39-F41</f>
        <v>-1323444</v>
      </c>
      <c r="G43" s="12">
        <f t="shared" si="4"/>
        <v>-1102312</v>
      </c>
      <c r="H43" s="12">
        <f t="shared" si="4"/>
        <v>-1124949</v>
      </c>
      <c r="I43" s="12">
        <f t="shared" si="4"/>
        <v>-1354361</v>
      </c>
      <c r="J43" s="12">
        <f t="shared" si="4"/>
        <v>-992949</v>
      </c>
      <c r="K43" s="12">
        <f t="shared" si="4"/>
        <v>-672269</v>
      </c>
    </row>
    <row r="44" spans="1:11" ht="12.75">
      <c r="A44" s="7"/>
      <c r="B44" s="3"/>
      <c r="C44" s="4"/>
      <c r="F44" s="12"/>
      <c r="G44" s="12"/>
      <c r="H44" s="12"/>
      <c r="I44" s="12"/>
      <c r="J44" s="12"/>
      <c r="K44" s="12"/>
    </row>
    <row r="45" spans="1:11" ht="26.25">
      <c r="A45" s="7" t="s">
        <v>0</v>
      </c>
      <c r="B45" s="3">
        <f>+B43+1</f>
        <v>14</v>
      </c>
      <c r="C45" s="4"/>
      <c r="D45" s="1" t="s">
        <v>15</v>
      </c>
      <c r="F45" s="13">
        <v>0.886</v>
      </c>
      <c r="G45" s="13">
        <v>0.829</v>
      </c>
      <c r="H45" s="17">
        <v>0.765</v>
      </c>
      <c r="I45" s="17">
        <v>0.763</v>
      </c>
      <c r="J45" s="17">
        <v>0.774</v>
      </c>
      <c r="K45" s="17">
        <v>0.84</v>
      </c>
    </row>
    <row r="46" spans="6:11" ht="12.75">
      <c r="F46" s="12"/>
      <c r="G46" s="12"/>
      <c r="H46" s="12"/>
      <c r="I46" s="12"/>
      <c r="J46" s="12"/>
      <c r="K46" s="12"/>
    </row>
    <row r="47" spans="1:11" ht="12.75">
      <c r="A47" s="7" t="s">
        <v>0</v>
      </c>
      <c r="B47" s="3">
        <f>+B45+1</f>
        <v>15</v>
      </c>
      <c r="C47" s="4"/>
      <c r="D47" s="5" t="s">
        <v>24</v>
      </c>
      <c r="F47" s="12">
        <f aca="true" t="shared" si="5" ref="F47:K47">ROUND(F43*F45,0)</f>
        <v>-1172571</v>
      </c>
      <c r="G47" s="12">
        <f>ROUND(G43*G45,0)+1</f>
        <v>-913816</v>
      </c>
      <c r="H47" s="12">
        <f t="shared" si="5"/>
        <v>-860586</v>
      </c>
      <c r="I47" s="12">
        <f t="shared" si="5"/>
        <v>-1033377</v>
      </c>
      <c r="J47" s="12">
        <f t="shared" si="5"/>
        <v>-768543</v>
      </c>
      <c r="K47" s="12">
        <f t="shared" si="5"/>
        <v>-564706</v>
      </c>
    </row>
    <row r="48" spans="1:11" ht="12.75">
      <c r="A48" s="7"/>
      <c r="B48" s="3"/>
      <c r="C48" s="4"/>
      <c r="F48" s="12"/>
      <c r="G48" s="12"/>
      <c r="H48" s="12"/>
      <c r="I48" s="12"/>
      <c r="J48" s="12"/>
      <c r="K48" s="12"/>
    </row>
    <row r="49" spans="1:11" ht="12.75">
      <c r="A49" s="7" t="s">
        <v>33</v>
      </c>
      <c r="B49" s="3" t="s">
        <v>35</v>
      </c>
      <c r="C49" s="4"/>
      <c r="D49" s="5" t="s">
        <v>34</v>
      </c>
      <c r="F49" s="12">
        <v>0</v>
      </c>
      <c r="G49" s="12">
        <v>0</v>
      </c>
      <c r="H49" s="12">
        <v>61013</v>
      </c>
      <c r="I49" s="12">
        <v>0</v>
      </c>
      <c r="J49" s="12">
        <v>0</v>
      </c>
      <c r="K49" s="12">
        <v>0</v>
      </c>
    </row>
    <row r="50" spans="1:11" ht="12.75">
      <c r="A50" s="7"/>
      <c r="B50" s="3"/>
      <c r="C50" s="4"/>
      <c r="F50" s="12"/>
      <c r="G50" s="12"/>
      <c r="H50" s="12"/>
      <c r="I50" s="12"/>
      <c r="J50" s="12"/>
      <c r="K50" s="12"/>
    </row>
    <row r="51" spans="1:11" ht="26.25">
      <c r="A51" s="7" t="s">
        <v>0</v>
      </c>
      <c r="B51" s="3">
        <f>+B47+1</f>
        <v>16</v>
      </c>
      <c r="C51" s="4"/>
      <c r="D51" s="1" t="s">
        <v>32</v>
      </c>
      <c r="F51" s="12">
        <v>25673</v>
      </c>
      <c r="G51" s="12">
        <v>-150032</v>
      </c>
      <c r="H51" s="12">
        <v>333583</v>
      </c>
      <c r="I51" s="12">
        <v>58786</v>
      </c>
      <c r="J51" s="12">
        <v>-52787</v>
      </c>
      <c r="K51" s="12">
        <v>-110402</v>
      </c>
    </row>
    <row r="52" spans="1:11" ht="12.75">
      <c r="A52" s="7"/>
      <c r="B52" s="3"/>
      <c r="C52" s="4"/>
      <c r="F52" s="12"/>
      <c r="G52" s="12"/>
      <c r="H52" s="12"/>
      <c r="I52" s="12"/>
      <c r="J52" s="12"/>
      <c r="K52" s="12"/>
    </row>
    <row r="53" spans="1:11" ht="12.75">
      <c r="A53" s="7" t="s">
        <v>0</v>
      </c>
      <c r="B53" s="3">
        <f>+B51+1</f>
        <v>17</v>
      </c>
      <c r="C53" s="4"/>
      <c r="D53" s="5" t="s">
        <v>25</v>
      </c>
      <c r="F53" s="12">
        <f>F47+F51</f>
        <v>-1146898</v>
      </c>
      <c r="G53" s="12">
        <f>G47+G51</f>
        <v>-1063848</v>
      </c>
      <c r="H53" s="12">
        <f>H47+H51+H49</f>
        <v>-465990</v>
      </c>
      <c r="I53" s="12">
        <f>I47+I51</f>
        <v>-974591</v>
      </c>
      <c r="J53" s="12">
        <f>J47+J51</f>
        <v>-821330</v>
      </c>
      <c r="K53" s="12">
        <f>K47+K51</f>
        <v>-675108</v>
      </c>
    </row>
    <row r="54" spans="1:11" ht="12.75">
      <c r="A54" s="7"/>
      <c r="B54" s="3"/>
      <c r="C54" s="4"/>
      <c r="F54" s="12"/>
      <c r="G54" s="12"/>
      <c r="H54" s="12"/>
      <c r="I54" s="12"/>
      <c r="J54" s="12"/>
      <c r="K54" s="12"/>
    </row>
    <row r="55" spans="1:11" ht="12.75">
      <c r="A55" s="7"/>
      <c r="B55" s="3"/>
      <c r="C55" s="4"/>
      <c r="D55" s="2" t="s">
        <v>6</v>
      </c>
      <c r="F55" s="12"/>
      <c r="G55" s="12"/>
      <c r="H55" s="12"/>
      <c r="I55" s="12"/>
      <c r="J55" s="12"/>
      <c r="K55" s="12"/>
    </row>
    <row r="56" spans="1:11" ht="12.75">
      <c r="A56" s="7"/>
      <c r="B56" s="3"/>
      <c r="C56" s="4"/>
      <c r="F56" s="12"/>
      <c r="G56" s="12"/>
      <c r="H56" s="12"/>
      <c r="I56" s="12"/>
      <c r="J56" s="12"/>
      <c r="K56" s="12"/>
    </row>
    <row r="57" spans="1:11" ht="12.75">
      <c r="A57" s="7" t="s">
        <v>0</v>
      </c>
      <c r="B57" s="3">
        <f>+B53+1</f>
        <v>18</v>
      </c>
      <c r="C57" s="4"/>
      <c r="D57" s="5" t="s">
        <v>26</v>
      </c>
      <c r="F57" s="12">
        <f aca="true" t="shared" si="6" ref="F57:K57">F53</f>
        <v>-1146898</v>
      </c>
      <c r="G57" s="12">
        <f t="shared" si="6"/>
        <v>-1063848</v>
      </c>
      <c r="H57" s="12">
        <f t="shared" si="6"/>
        <v>-465990</v>
      </c>
      <c r="I57" s="12">
        <f t="shared" si="6"/>
        <v>-974591</v>
      </c>
      <c r="J57" s="12">
        <f t="shared" si="6"/>
        <v>-821330</v>
      </c>
      <c r="K57" s="12">
        <f t="shared" si="6"/>
        <v>-675108</v>
      </c>
    </row>
    <row r="58" spans="1:11" ht="12.75">
      <c r="A58" s="7"/>
      <c r="B58" s="3"/>
      <c r="C58" s="4"/>
      <c r="F58" s="12"/>
      <c r="G58" s="12"/>
      <c r="H58" s="12"/>
      <c r="I58" s="12"/>
      <c r="J58" s="12"/>
      <c r="K58" s="12"/>
    </row>
    <row r="59" spans="1:11" ht="12.75">
      <c r="A59" s="7" t="s">
        <v>0</v>
      </c>
      <c r="B59" s="3">
        <f>+B57+1</f>
        <v>19</v>
      </c>
      <c r="C59" s="4"/>
      <c r="D59" s="5" t="s">
        <v>8</v>
      </c>
      <c r="F59" s="12">
        <v>37535151</v>
      </c>
      <c r="G59" s="12">
        <v>40850149</v>
      </c>
      <c r="H59" s="12">
        <v>44230778</v>
      </c>
      <c r="I59" s="12">
        <v>41501715</v>
      </c>
      <c r="J59" s="12">
        <v>38203533</v>
      </c>
      <c r="K59" s="12">
        <v>35398439</v>
      </c>
    </row>
    <row r="60" spans="1:11" ht="12.75">
      <c r="A60" s="7"/>
      <c r="B60" s="3"/>
      <c r="C60" s="4"/>
      <c r="F60" s="12"/>
      <c r="G60" s="12"/>
      <c r="H60" s="12"/>
      <c r="I60" s="12"/>
      <c r="J60" s="12"/>
      <c r="K60" s="12"/>
    </row>
    <row r="61" spans="1:11" ht="26.25">
      <c r="A61" s="7" t="s">
        <v>0</v>
      </c>
      <c r="B61" s="3">
        <f>+B59+1</f>
        <v>20</v>
      </c>
      <c r="C61" s="4"/>
      <c r="D61" s="1" t="s">
        <v>27</v>
      </c>
      <c r="F61" s="14">
        <f aca="true" t="shared" si="7" ref="F61:K61">ROUND(F57/F59,6)</f>
        <v>-0.030555</v>
      </c>
      <c r="G61" s="14">
        <f t="shared" si="7"/>
        <v>-0.026043</v>
      </c>
      <c r="H61" s="14">
        <f t="shared" si="7"/>
        <v>-0.010535</v>
      </c>
      <c r="I61" s="14">
        <f t="shared" si="7"/>
        <v>-0.023483</v>
      </c>
      <c r="J61" s="14">
        <f t="shared" si="7"/>
        <v>-0.021499</v>
      </c>
      <c r="K61" s="14">
        <f t="shared" si="7"/>
        <v>-0.019072</v>
      </c>
    </row>
    <row r="63" spans="1:12" ht="12.75">
      <c r="A63" s="7" t="s">
        <v>0</v>
      </c>
      <c r="B63" s="3">
        <f>+B61+1</f>
        <v>21</v>
      </c>
      <c r="D63" s="7" t="s">
        <v>30</v>
      </c>
      <c r="F63" s="12">
        <f aca="true" t="shared" si="8" ref="F63:K63">F57-F28</f>
        <v>298</v>
      </c>
      <c r="G63" s="12">
        <f t="shared" si="8"/>
        <v>-489</v>
      </c>
      <c r="H63" s="12">
        <f t="shared" si="8"/>
        <v>560</v>
      </c>
      <c r="I63" s="12">
        <f t="shared" si="8"/>
        <v>-35136</v>
      </c>
      <c r="J63" s="12">
        <f t="shared" si="8"/>
        <v>20441</v>
      </c>
      <c r="K63" s="12">
        <f t="shared" si="8"/>
        <v>0</v>
      </c>
      <c r="L63" s="19">
        <f>SUM(F63:K63)</f>
        <v>-14326</v>
      </c>
    </row>
    <row r="65" spans="1:12" ht="13.5" thickBot="1">
      <c r="A65" s="37"/>
      <c r="B65" s="38"/>
      <c r="C65" s="38"/>
      <c r="D65" s="38"/>
      <c r="E65" s="18"/>
      <c r="F65" s="18"/>
      <c r="G65" s="18"/>
      <c r="H65" s="18"/>
      <c r="L65" s="20">
        <f>SUM(L63:L64)</f>
        <v>-14326</v>
      </c>
    </row>
    <row r="66" spans="1:4" ht="13.5" thickTop="1">
      <c r="A66" s="38"/>
      <c r="B66" s="38"/>
      <c r="C66" s="38"/>
      <c r="D66" s="38"/>
    </row>
    <row r="67" ht="12.75">
      <c r="L67" s="12"/>
    </row>
  </sheetData>
  <sheetProtection/>
  <mergeCells count="1">
    <mergeCell ref="A65:D66"/>
  </mergeCells>
  <printOptions horizontalCentered="1"/>
  <pageMargins left="0" right="0" top="0.59" bottom="0" header="0.55" footer="0"/>
  <pageSetup horizontalDpi="600" verticalDpi="600" orientation="landscape" scale="4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5" sqref="D5"/>
    </sheetView>
  </sheetViews>
  <sheetFormatPr defaultColWidth="9.140625" defaultRowHeight="12.75"/>
  <cols>
    <col min="1" max="1" width="5.00390625" style="21" bestFit="1" customWidth="1"/>
    <col min="2" max="2" width="4.7109375" style="21" customWidth="1"/>
    <col min="3" max="3" width="2.28125" style="22" customWidth="1"/>
    <col min="4" max="4" width="48.140625" style="21" bestFit="1" customWidth="1"/>
    <col min="5" max="6" width="2.28125" style="21" customWidth="1"/>
    <col min="7" max="7" width="15.421875" style="21" bestFit="1" customWidth="1"/>
    <col min="8" max="9" width="15.140625" style="21" bestFit="1" customWidth="1"/>
    <col min="10" max="10" width="15.57421875" style="21" bestFit="1" customWidth="1"/>
    <col min="11" max="11" width="14.8515625" style="21" bestFit="1" customWidth="1"/>
    <col min="12" max="12" width="15.57421875" style="21" bestFit="1" customWidth="1"/>
    <col min="13" max="13" width="14.28125" style="21" hidden="1" customWidth="1"/>
    <col min="14" max="14" width="2.28125" style="21" customWidth="1"/>
    <col min="15" max="24" width="12.7109375" style="21" customWidth="1"/>
    <col min="25" max="16384" width="9.140625" style="21" customWidth="1"/>
  </cols>
  <sheetData>
    <row r="1" ht="12.75">
      <c r="D1" s="23" t="s">
        <v>14</v>
      </c>
    </row>
    <row r="2" ht="12.75">
      <c r="D2" s="24" t="s">
        <v>13</v>
      </c>
    </row>
    <row r="3" ht="12.75">
      <c r="D3" s="25" t="s">
        <v>12</v>
      </c>
    </row>
    <row r="5" ht="12.75">
      <c r="D5" s="26" t="s">
        <v>46</v>
      </c>
    </row>
    <row r="6" ht="12.75">
      <c r="M6" s="24" t="s">
        <v>31</v>
      </c>
    </row>
    <row r="7" spans="3:13" s="24" customFormat="1" ht="12.75">
      <c r="C7" s="27"/>
      <c r="D7" s="28" t="s">
        <v>10</v>
      </c>
      <c r="G7" s="24" t="s">
        <v>39</v>
      </c>
      <c r="H7" s="24" t="s">
        <v>40</v>
      </c>
      <c r="I7" s="24" t="s">
        <v>41</v>
      </c>
      <c r="J7" s="24" t="s">
        <v>42</v>
      </c>
      <c r="K7" s="24" t="s">
        <v>43</v>
      </c>
      <c r="L7" s="24" t="s">
        <v>44</v>
      </c>
      <c r="M7" s="24" t="s">
        <v>36</v>
      </c>
    </row>
    <row r="8" spans="3:13" s="24" customFormat="1" ht="12.75">
      <c r="C8" s="27"/>
      <c r="D8" s="29" t="s">
        <v>11</v>
      </c>
      <c r="G8" s="24">
        <v>2013</v>
      </c>
      <c r="H8" s="24">
        <v>2013</v>
      </c>
      <c r="I8" s="24">
        <v>2014</v>
      </c>
      <c r="J8" s="24">
        <v>2014</v>
      </c>
      <c r="K8" s="24">
        <v>2014</v>
      </c>
      <c r="L8" s="24">
        <v>2014</v>
      </c>
      <c r="M8" s="24" t="s">
        <v>37</v>
      </c>
    </row>
    <row r="9" ht="12.75">
      <c r="D9" s="29"/>
    </row>
    <row r="10" spans="1:12" ht="12.75">
      <c r="A10" s="24" t="s">
        <v>0</v>
      </c>
      <c r="B10" s="30">
        <v>1</v>
      </c>
      <c r="C10" s="31"/>
      <c r="D10" s="21" t="s">
        <v>1</v>
      </c>
      <c r="G10" s="32">
        <v>2574766</v>
      </c>
      <c r="H10" s="32">
        <v>3956730</v>
      </c>
      <c r="I10" s="32">
        <v>2819234</v>
      </c>
      <c r="J10" s="32">
        <v>2727758</v>
      </c>
      <c r="K10" s="32">
        <v>2361529</v>
      </c>
      <c r="L10" s="32">
        <v>2844327</v>
      </c>
    </row>
    <row r="11" spans="2:12" ht="12.75">
      <c r="B11" s="30"/>
      <c r="C11" s="31"/>
      <c r="G11" s="32"/>
      <c r="H11" s="32"/>
      <c r="I11" s="32"/>
      <c r="J11" s="32"/>
      <c r="K11" s="32"/>
      <c r="L11" s="32"/>
    </row>
    <row r="12" spans="1:12" ht="12.75">
      <c r="A12" s="24" t="s">
        <v>0</v>
      </c>
      <c r="B12" s="30">
        <f>+B10+1</f>
        <v>2</v>
      </c>
      <c r="C12" s="31"/>
      <c r="D12" s="21" t="s">
        <v>2</v>
      </c>
      <c r="G12" s="33">
        <v>2786040</v>
      </c>
      <c r="H12" s="33">
        <v>4074321</v>
      </c>
      <c r="I12" s="33">
        <v>3991163</v>
      </c>
      <c r="J12" s="33">
        <v>3590810</v>
      </c>
      <c r="K12" s="33">
        <v>3651374</v>
      </c>
      <c r="L12" s="33">
        <v>3647040</v>
      </c>
    </row>
    <row r="13" spans="1:12" ht="12.75">
      <c r="A13" s="24"/>
      <c r="B13" s="30"/>
      <c r="C13" s="31"/>
      <c r="G13" s="32"/>
      <c r="H13" s="32"/>
      <c r="I13" s="32"/>
      <c r="J13" s="32"/>
      <c r="K13" s="32"/>
      <c r="L13" s="32"/>
    </row>
    <row r="14" spans="1:12" ht="12.75">
      <c r="A14" s="24" t="s">
        <v>0</v>
      </c>
      <c r="B14" s="30">
        <f>+B12+1</f>
        <v>3</v>
      </c>
      <c r="C14" s="31"/>
      <c r="D14" s="21" t="s">
        <v>3</v>
      </c>
      <c r="G14" s="32">
        <f aca="true" t="shared" si="0" ref="G14:L14">+G10-G12</f>
        <v>-211274</v>
      </c>
      <c r="H14" s="32">
        <f t="shared" si="0"/>
        <v>-117591</v>
      </c>
      <c r="I14" s="32">
        <f t="shared" si="0"/>
        <v>-1171929</v>
      </c>
      <c r="J14" s="32">
        <f t="shared" si="0"/>
        <v>-863052</v>
      </c>
      <c r="K14" s="32">
        <f t="shared" si="0"/>
        <v>-1289845</v>
      </c>
      <c r="L14" s="32">
        <f t="shared" si="0"/>
        <v>-802713</v>
      </c>
    </row>
    <row r="15" spans="1:12" ht="12.75">
      <c r="A15" s="24"/>
      <c r="B15" s="30"/>
      <c r="C15" s="31"/>
      <c r="G15" s="32"/>
      <c r="H15" s="32"/>
      <c r="I15" s="32"/>
      <c r="J15" s="32"/>
      <c r="K15" s="32"/>
      <c r="L15" s="32"/>
    </row>
    <row r="16" spans="1:12" ht="26.25">
      <c r="A16" s="24" t="s">
        <v>0</v>
      </c>
      <c r="B16" s="30">
        <f>+B14+1</f>
        <v>4</v>
      </c>
      <c r="C16" s="31"/>
      <c r="D16" s="34" t="s">
        <v>15</v>
      </c>
      <c r="G16" s="35">
        <v>0.875</v>
      </c>
      <c r="H16" s="35">
        <v>0.754</v>
      </c>
      <c r="I16" s="35">
        <v>0.585</v>
      </c>
      <c r="J16" s="35">
        <v>0.682</v>
      </c>
      <c r="K16" s="35">
        <v>0.704</v>
      </c>
      <c r="L16" s="35">
        <v>0.664</v>
      </c>
    </row>
    <row r="17" spans="1:12" ht="12.75">
      <c r="A17" s="24"/>
      <c r="B17" s="30"/>
      <c r="C17" s="31"/>
      <c r="G17" s="32"/>
      <c r="H17" s="32"/>
      <c r="I17" s="32"/>
      <c r="J17" s="32"/>
      <c r="K17" s="32"/>
      <c r="L17" s="32"/>
    </row>
    <row r="18" spans="1:12" ht="12.75">
      <c r="A18" s="24" t="s">
        <v>0</v>
      </c>
      <c r="B18" s="30">
        <v>5</v>
      </c>
      <c r="C18" s="31"/>
      <c r="D18" s="21" t="s">
        <v>4</v>
      </c>
      <c r="G18" s="32">
        <f aca="true" t="shared" si="1" ref="G18:L18">ROUND(G14*G16,0)</f>
        <v>-184865</v>
      </c>
      <c r="H18" s="32">
        <f t="shared" si="1"/>
        <v>-88664</v>
      </c>
      <c r="I18" s="32">
        <f t="shared" si="1"/>
        <v>-685578</v>
      </c>
      <c r="J18" s="32">
        <f t="shared" si="1"/>
        <v>-588601</v>
      </c>
      <c r="K18" s="32">
        <f t="shared" si="1"/>
        <v>-908051</v>
      </c>
      <c r="L18" s="32">
        <f t="shared" si="1"/>
        <v>-533001</v>
      </c>
    </row>
    <row r="19" spans="1:12" ht="12.75">
      <c r="A19" s="24"/>
      <c r="B19" s="30"/>
      <c r="C19" s="31"/>
      <c r="G19" s="32"/>
      <c r="H19" s="32"/>
      <c r="I19" s="32"/>
      <c r="J19" s="32"/>
      <c r="K19" s="32"/>
      <c r="L19" s="32"/>
    </row>
    <row r="20" spans="1:12" ht="26.25">
      <c r="A20" s="24" t="s">
        <v>0</v>
      </c>
      <c r="B20" s="30">
        <f>+B16+2</f>
        <v>6</v>
      </c>
      <c r="C20" s="31"/>
      <c r="D20" s="34" t="s">
        <v>32</v>
      </c>
      <c r="G20" s="32">
        <v>-3941</v>
      </c>
      <c r="H20" s="32">
        <v>153864</v>
      </c>
      <c r="I20" s="32">
        <v>160805</v>
      </c>
      <c r="J20" s="32">
        <v>-13442</v>
      </c>
      <c r="K20" s="32">
        <v>-81919</v>
      </c>
      <c r="L20" s="32">
        <v>-169203</v>
      </c>
    </row>
    <row r="21" spans="1:12" ht="12.75">
      <c r="A21" s="24"/>
      <c r="B21" s="30"/>
      <c r="C21" s="31"/>
      <c r="G21" s="32"/>
      <c r="H21" s="32"/>
      <c r="I21" s="32"/>
      <c r="J21" s="32"/>
      <c r="K21" s="32"/>
      <c r="L21" s="32"/>
    </row>
    <row r="22" spans="1:12" ht="12.75">
      <c r="A22" s="24" t="s">
        <v>0</v>
      </c>
      <c r="B22" s="30">
        <f>+B20+1</f>
        <v>7</v>
      </c>
      <c r="C22" s="31"/>
      <c r="D22" s="21" t="s">
        <v>5</v>
      </c>
      <c r="G22" s="32">
        <f aca="true" t="shared" si="2" ref="G22:L22">+G18+G20</f>
        <v>-188806</v>
      </c>
      <c r="H22" s="32">
        <f t="shared" si="2"/>
        <v>65200</v>
      </c>
      <c r="I22" s="32">
        <f t="shared" si="2"/>
        <v>-524773</v>
      </c>
      <c r="J22" s="32">
        <f t="shared" si="2"/>
        <v>-602043</v>
      </c>
      <c r="K22" s="32">
        <f t="shared" si="2"/>
        <v>-989970</v>
      </c>
      <c r="L22" s="32">
        <f t="shared" si="2"/>
        <v>-702204</v>
      </c>
    </row>
    <row r="23" spans="1:12" ht="12.75">
      <c r="A23" s="24"/>
      <c r="B23" s="30"/>
      <c r="C23" s="31"/>
      <c r="G23" s="32"/>
      <c r="H23" s="32"/>
      <c r="I23" s="32"/>
      <c r="J23" s="32"/>
      <c r="K23" s="32"/>
      <c r="L23" s="32"/>
    </row>
    <row r="24" spans="1:12" ht="12.75">
      <c r="A24" s="24"/>
      <c r="B24" s="30"/>
      <c r="C24" s="31"/>
      <c r="D24" s="28" t="s">
        <v>6</v>
      </c>
      <c r="G24" s="32"/>
      <c r="H24" s="32"/>
      <c r="I24" s="32"/>
      <c r="J24" s="32"/>
      <c r="K24" s="32"/>
      <c r="L24" s="32"/>
    </row>
    <row r="25" spans="1:12" ht="12.75">
      <c r="A25" s="24"/>
      <c r="B25" s="30"/>
      <c r="C25" s="31"/>
      <c r="G25" s="32"/>
      <c r="H25" s="32"/>
      <c r="I25" s="32"/>
      <c r="J25" s="32"/>
      <c r="K25" s="32"/>
      <c r="L25" s="32"/>
    </row>
    <row r="26" spans="1:12" ht="12.75">
      <c r="A26" s="24" t="s">
        <v>0</v>
      </c>
      <c r="B26" s="30">
        <f>+B22+1</f>
        <v>8</v>
      </c>
      <c r="C26" s="31"/>
      <c r="D26" s="21" t="s">
        <v>7</v>
      </c>
      <c r="G26" s="32">
        <f aca="true" t="shared" si="3" ref="G26:L26">+G22</f>
        <v>-188806</v>
      </c>
      <c r="H26" s="32">
        <f t="shared" si="3"/>
        <v>65200</v>
      </c>
      <c r="I26" s="32">
        <f t="shared" si="3"/>
        <v>-524773</v>
      </c>
      <c r="J26" s="32">
        <f t="shared" si="3"/>
        <v>-602043</v>
      </c>
      <c r="K26" s="32">
        <f t="shared" si="3"/>
        <v>-989970</v>
      </c>
      <c r="L26" s="32">
        <f t="shared" si="3"/>
        <v>-702204</v>
      </c>
    </row>
    <row r="27" spans="1:12" ht="12.75">
      <c r="A27" s="24"/>
      <c r="B27" s="30"/>
      <c r="C27" s="31"/>
      <c r="G27" s="32"/>
      <c r="H27" s="32"/>
      <c r="I27" s="32"/>
      <c r="J27" s="32"/>
      <c r="K27" s="32"/>
      <c r="L27" s="32"/>
    </row>
    <row r="28" spans="1:12" ht="12.75">
      <c r="A28" s="24" t="s">
        <v>0</v>
      </c>
      <c r="B28" s="30">
        <f>+B26+1</f>
        <v>9</v>
      </c>
      <c r="C28" s="31"/>
      <c r="D28" s="21" t="s">
        <v>8</v>
      </c>
      <c r="G28" s="32">
        <v>36538048</v>
      </c>
      <c r="H28" s="32">
        <v>48795073</v>
      </c>
      <c r="I28" s="32">
        <v>61560054</v>
      </c>
      <c r="J28" s="32">
        <v>58261445</v>
      </c>
      <c r="K28" s="32">
        <v>51215221</v>
      </c>
      <c r="L28" s="32">
        <v>49239610</v>
      </c>
    </row>
    <row r="29" spans="1:12" ht="12.75">
      <c r="A29" s="24"/>
      <c r="B29" s="30"/>
      <c r="C29" s="31"/>
      <c r="G29" s="32"/>
      <c r="H29" s="32"/>
      <c r="I29" s="32"/>
      <c r="J29" s="32"/>
      <c r="K29" s="32"/>
      <c r="L29" s="32"/>
    </row>
    <row r="30" spans="1:12" ht="26.25">
      <c r="A30" s="24" t="s">
        <v>0</v>
      </c>
      <c r="B30" s="30">
        <f>+B28+1</f>
        <v>10</v>
      </c>
      <c r="C30" s="31"/>
      <c r="D30" s="34" t="s">
        <v>9</v>
      </c>
      <c r="G30" s="36">
        <f aca="true" t="shared" si="4" ref="G30:L30">ROUND(G26/G28,6)</f>
        <v>-0.005167</v>
      </c>
      <c r="H30" s="36">
        <f t="shared" si="4"/>
        <v>0.001336</v>
      </c>
      <c r="I30" s="36">
        <f t="shared" si="4"/>
        <v>-0.008525</v>
      </c>
      <c r="J30" s="36">
        <f t="shared" si="4"/>
        <v>-0.010333</v>
      </c>
      <c r="K30" s="36">
        <f t="shared" si="4"/>
        <v>-0.01933</v>
      </c>
      <c r="L30" s="36">
        <f t="shared" si="4"/>
        <v>-0.014261</v>
      </c>
    </row>
    <row r="31" spans="7:12" ht="12.75">
      <c r="G31" s="32"/>
      <c r="H31" s="32"/>
      <c r="I31" s="32"/>
      <c r="J31" s="32"/>
      <c r="K31" s="32"/>
      <c r="L31" s="32"/>
    </row>
    <row r="32" spans="1:13" ht="12.75">
      <c r="A32" s="24" t="s">
        <v>0</v>
      </c>
      <c r="B32" s="30">
        <f>+B30+1</f>
        <v>11</v>
      </c>
      <c r="D32" s="21" t="s">
        <v>45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/>
    </row>
    <row r="33" spans="7:12" ht="12.75">
      <c r="G33" s="32"/>
      <c r="H33" s="32"/>
      <c r="I33" s="32"/>
      <c r="J33" s="32"/>
      <c r="K33" s="32"/>
      <c r="L33" s="32"/>
    </row>
    <row r="34" ht="12.75">
      <c r="M34" s="32"/>
    </row>
  </sheetData>
  <sheetProtection/>
  <printOptions horizontalCentered="1" verticalCentered="1"/>
  <pageMargins left="0" right="0" top="0.59" bottom="0" header="0.55" footer="0"/>
  <pageSetup fitToHeight="1" fitToWidth="1" horizontalDpi="600" verticalDpi="600" orientation="landscape" scale="63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32" sqref="A32:IV32"/>
    </sheetView>
  </sheetViews>
  <sheetFormatPr defaultColWidth="9.140625" defaultRowHeight="12.75"/>
  <cols>
    <col min="1" max="1" width="5.00390625" style="21" bestFit="1" customWidth="1"/>
    <col min="2" max="2" width="4.7109375" style="21" customWidth="1"/>
    <col min="3" max="3" width="2.28125" style="22" customWidth="1"/>
    <col min="4" max="4" width="48.140625" style="21" bestFit="1" customWidth="1"/>
    <col min="5" max="6" width="2.28125" style="21" customWidth="1"/>
    <col min="7" max="7" width="15.421875" style="21" bestFit="1" customWidth="1"/>
    <col min="8" max="9" width="15.140625" style="21" bestFit="1" customWidth="1"/>
    <col min="10" max="10" width="15.57421875" style="21" bestFit="1" customWidth="1"/>
    <col min="11" max="11" width="14.8515625" style="21" bestFit="1" customWidth="1"/>
    <col min="12" max="12" width="15.57421875" style="21" bestFit="1" customWidth="1"/>
    <col min="13" max="13" width="14.28125" style="21" hidden="1" customWidth="1"/>
    <col min="14" max="14" width="2.28125" style="21" customWidth="1"/>
    <col min="15" max="24" width="12.7109375" style="21" customWidth="1"/>
    <col min="25" max="16384" width="9.140625" style="21" customWidth="1"/>
  </cols>
  <sheetData>
    <row r="1" ht="12.75">
      <c r="D1" s="23" t="s">
        <v>14</v>
      </c>
    </row>
    <row r="2" ht="12.75">
      <c r="D2" s="24" t="s">
        <v>13</v>
      </c>
    </row>
    <row r="3" ht="12.75">
      <c r="D3" s="25" t="s">
        <v>12</v>
      </c>
    </row>
    <row r="5" ht="12.75">
      <c r="D5" s="26" t="s">
        <v>46</v>
      </c>
    </row>
    <row r="6" ht="12.75">
      <c r="M6" s="24" t="s">
        <v>31</v>
      </c>
    </row>
    <row r="7" spans="3:13" s="24" customFormat="1" ht="12.75">
      <c r="C7" s="27"/>
      <c r="D7" s="28" t="s">
        <v>10</v>
      </c>
      <c r="G7" s="24" t="s">
        <v>47</v>
      </c>
      <c r="H7" s="24" t="s">
        <v>48</v>
      </c>
      <c r="I7" s="24" t="s">
        <v>49</v>
      </c>
      <c r="J7" s="24" t="s">
        <v>19</v>
      </c>
      <c r="K7" s="24" t="s">
        <v>50</v>
      </c>
      <c r="L7" s="24" t="s">
        <v>21</v>
      </c>
      <c r="M7" s="24" t="s">
        <v>36</v>
      </c>
    </row>
    <row r="8" spans="3:13" s="24" customFormat="1" ht="12.75">
      <c r="C8" s="27"/>
      <c r="D8" s="29" t="s">
        <v>11</v>
      </c>
      <c r="G8" s="24">
        <v>2014</v>
      </c>
      <c r="H8" s="24">
        <v>2014</v>
      </c>
      <c r="I8" s="24">
        <v>2014</v>
      </c>
      <c r="J8" s="24">
        <v>2014</v>
      </c>
      <c r="K8" s="24">
        <v>2014</v>
      </c>
      <c r="L8" s="24">
        <v>2014</v>
      </c>
      <c r="M8" s="24" t="s">
        <v>37</v>
      </c>
    </row>
    <row r="9" ht="12.75">
      <c r="D9" s="29"/>
    </row>
    <row r="10" spans="1:12" ht="12.75">
      <c r="A10" s="24" t="s">
        <v>0</v>
      </c>
      <c r="B10" s="30">
        <v>1</v>
      </c>
      <c r="C10" s="31"/>
      <c r="D10" s="21" t="s">
        <v>1</v>
      </c>
      <c r="G10" s="32">
        <v>2450433</v>
      </c>
      <c r="H10" s="32">
        <v>2788301</v>
      </c>
      <c r="I10" s="32">
        <v>2675318</v>
      </c>
      <c r="J10" s="32">
        <v>2796292</v>
      </c>
      <c r="K10" s="32">
        <v>2146708</v>
      </c>
      <c r="L10" s="32">
        <v>1705925</v>
      </c>
    </row>
    <row r="11" spans="2:12" ht="12.75">
      <c r="B11" s="30"/>
      <c r="C11" s="31"/>
      <c r="G11" s="32"/>
      <c r="H11" s="32"/>
      <c r="I11" s="32"/>
      <c r="J11" s="32"/>
      <c r="K11" s="32"/>
      <c r="L11" s="32"/>
    </row>
    <row r="12" spans="1:12" ht="12.75">
      <c r="A12" s="24" t="s">
        <v>0</v>
      </c>
      <c r="B12" s="30">
        <f>+B10+1</f>
        <v>2</v>
      </c>
      <c r="C12" s="31"/>
      <c r="D12" s="21" t="s">
        <v>2</v>
      </c>
      <c r="G12" s="33">
        <v>3922590</v>
      </c>
      <c r="H12" s="33">
        <v>3627274</v>
      </c>
      <c r="I12" s="33">
        <v>3805325</v>
      </c>
      <c r="J12" s="33">
        <v>4088830</v>
      </c>
      <c r="K12" s="33">
        <v>3740010</v>
      </c>
      <c r="L12" s="33">
        <v>3260302</v>
      </c>
    </row>
    <row r="13" spans="1:12" ht="12.75">
      <c r="A13" s="24"/>
      <c r="B13" s="30"/>
      <c r="C13" s="31"/>
      <c r="G13" s="32"/>
      <c r="H13" s="32"/>
      <c r="I13" s="32"/>
      <c r="J13" s="32"/>
      <c r="K13" s="32"/>
      <c r="L13" s="32"/>
    </row>
    <row r="14" spans="1:12" ht="12.75">
      <c r="A14" s="24" t="s">
        <v>0</v>
      </c>
      <c r="B14" s="30">
        <f>+B12+1</f>
        <v>3</v>
      </c>
      <c r="C14" s="31"/>
      <c r="D14" s="21" t="s">
        <v>3</v>
      </c>
      <c r="G14" s="32">
        <f aca="true" t="shared" si="0" ref="G14:L14">+G10-G12</f>
        <v>-1472157</v>
      </c>
      <c r="H14" s="32">
        <f t="shared" si="0"/>
        <v>-838973</v>
      </c>
      <c r="I14" s="32">
        <f t="shared" si="0"/>
        <v>-1130007</v>
      </c>
      <c r="J14" s="32">
        <f t="shared" si="0"/>
        <v>-1292538</v>
      </c>
      <c r="K14" s="32">
        <f t="shared" si="0"/>
        <v>-1593302</v>
      </c>
      <c r="L14" s="32">
        <f t="shared" si="0"/>
        <v>-1554377</v>
      </c>
    </row>
    <row r="15" spans="1:12" ht="12.75">
      <c r="A15" s="24"/>
      <c r="B15" s="30"/>
      <c r="C15" s="31"/>
      <c r="G15" s="32"/>
      <c r="H15" s="32"/>
      <c r="I15" s="32"/>
      <c r="J15" s="32"/>
      <c r="K15" s="32"/>
      <c r="L15" s="32"/>
    </row>
    <row r="16" spans="1:12" ht="26.25">
      <c r="A16" s="24" t="s">
        <v>0</v>
      </c>
      <c r="B16" s="30">
        <f>+B14+1</f>
        <v>4</v>
      </c>
      <c r="C16" s="31"/>
      <c r="D16" s="34" t="s">
        <v>15</v>
      </c>
      <c r="G16" s="35">
        <v>0.767</v>
      </c>
      <c r="H16" s="35">
        <v>0.632</v>
      </c>
      <c r="I16" s="35">
        <v>0.684</v>
      </c>
      <c r="J16" s="35">
        <v>0.657</v>
      </c>
      <c r="K16" s="35">
        <v>0.76</v>
      </c>
      <c r="L16" s="35">
        <v>0.928</v>
      </c>
    </row>
    <row r="17" spans="1:12" ht="12.75">
      <c r="A17" s="24"/>
      <c r="B17" s="30"/>
      <c r="C17" s="31"/>
      <c r="G17" s="32"/>
      <c r="H17" s="32"/>
      <c r="I17" s="32"/>
      <c r="J17" s="32"/>
      <c r="K17" s="32"/>
      <c r="L17" s="32"/>
    </row>
    <row r="18" spans="1:12" ht="12.75">
      <c r="A18" s="24" t="s">
        <v>0</v>
      </c>
      <c r="B18" s="30">
        <v>5</v>
      </c>
      <c r="C18" s="31"/>
      <c r="D18" s="21" t="s">
        <v>4</v>
      </c>
      <c r="G18" s="32">
        <f aca="true" t="shared" si="1" ref="G18:L18">ROUND(G14*G16,0)</f>
        <v>-1129144</v>
      </c>
      <c r="H18" s="32">
        <f t="shared" si="1"/>
        <v>-530231</v>
      </c>
      <c r="I18" s="32">
        <f t="shared" si="1"/>
        <v>-772925</v>
      </c>
      <c r="J18" s="32">
        <f>ROUND(J14*J16,0)-1</f>
        <v>-849198</v>
      </c>
      <c r="K18" s="32">
        <f t="shared" si="1"/>
        <v>-1210910</v>
      </c>
      <c r="L18" s="32">
        <f t="shared" si="1"/>
        <v>-1442462</v>
      </c>
    </row>
    <row r="19" spans="1:12" ht="12.75">
      <c r="A19" s="24"/>
      <c r="B19" s="30"/>
      <c r="C19" s="31"/>
      <c r="G19" s="32"/>
      <c r="H19" s="32"/>
      <c r="I19" s="32"/>
      <c r="J19" s="32"/>
      <c r="K19" s="32"/>
      <c r="L19" s="32"/>
    </row>
    <row r="20" spans="1:12" ht="26.25">
      <c r="A20" s="24" t="s">
        <v>0</v>
      </c>
      <c r="B20" s="30">
        <f>+B16+2</f>
        <v>6</v>
      </c>
      <c r="C20" s="31"/>
      <c r="D20" s="34" t="s">
        <v>32</v>
      </c>
      <c r="G20" s="32">
        <v>-175314</v>
      </c>
      <c r="H20" s="32">
        <v>-37669</v>
      </c>
      <c r="I20" s="32">
        <v>371913</v>
      </c>
      <c r="J20" s="32">
        <v>-81048</v>
      </c>
      <c r="K20" s="32">
        <v>-647</v>
      </c>
      <c r="L20" s="32">
        <v>-64130</v>
      </c>
    </row>
    <row r="21" spans="1:12" ht="12.75">
      <c r="A21" s="24"/>
      <c r="B21" s="30"/>
      <c r="C21" s="31"/>
      <c r="G21" s="32"/>
      <c r="H21" s="32"/>
      <c r="I21" s="32"/>
      <c r="J21" s="32"/>
      <c r="K21" s="32"/>
      <c r="L21" s="32"/>
    </row>
    <row r="22" spans="1:12" ht="12.75">
      <c r="A22" s="24" t="s">
        <v>0</v>
      </c>
      <c r="B22" s="30">
        <f>+B20+1</f>
        <v>7</v>
      </c>
      <c r="C22" s="31"/>
      <c r="D22" s="21" t="s">
        <v>5</v>
      </c>
      <c r="G22" s="32">
        <f aca="true" t="shared" si="2" ref="G22:L22">+G18+G20</f>
        <v>-1304458</v>
      </c>
      <c r="H22" s="32">
        <f t="shared" si="2"/>
        <v>-567900</v>
      </c>
      <c r="I22" s="32">
        <f t="shared" si="2"/>
        <v>-401012</v>
      </c>
      <c r="J22" s="32">
        <f t="shared" si="2"/>
        <v>-930246</v>
      </c>
      <c r="K22" s="32">
        <f t="shared" si="2"/>
        <v>-1211557</v>
      </c>
      <c r="L22" s="32">
        <f t="shared" si="2"/>
        <v>-1506592</v>
      </c>
    </row>
    <row r="23" spans="1:12" ht="12.75">
      <c r="A23" s="24"/>
      <c r="B23" s="30"/>
      <c r="C23" s="31"/>
      <c r="G23" s="32"/>
      <c r="H23" s="32"/>
      <c r="I23" s="32"/>
      <c r="J23" s="32"/>
      <c r="K23" s="32"/>
      <c r="L23" s="32"/>
    </row>
    <row r="24" spans="1:12" ht="12.75">
      <c r="A24" s="24"/>
      <c r="B24" s="30"/>
      <c r="C24" s="31"/>
      <c r="D24" s="28" t="s">
        <v>6</v>
      </c>
      <c r="G24" s="32"/>
      <c r="H24" s="32"/>
      <c r="I24" s="32"/>
      <c r="J24" s="32"/>
      <c r="K24" s="32"/>
      <c r="L24" s="32"/>
    </row>
    <row r="25" spans="1:12" ht="12.75">
      <c r="A25" s="24"/>
      <c r="B25" s="30"/>
      <c r="C25" s="31"/>
      <c r="G25" s="32"/>
      <c r="H25" s="32"/>
      <c r="I25" s="32"/>
      <c r="J25" s="32"/>
      <c r="K25" s="32"/>
      <c r="L25" s="32"/>
    </row>
    <row r="26" spans="1:12" ht="12.75">
      <c r="A26" s="24" t="s">
        <v>0</v>
      </c>
      <c r="B26" s="30">
        <f>+B22+1</f>
        <v>8</v>
      </c>
      <c r="C26" s="31"/>
      <c r="D26" s="21" t="s">
        <v>7</v>
      </c>
      <c r="G26" s="32">
        <f aca="true" t="shared" si="3" ref="G26:L26">+G22</f>
        <v>-1304458</v>
      </c>
      <c r="H26" s="32">
        <f t="shared" si="3"/>
        <v>-567900</v>
      </c>
      <c r="I26" s="32">
        <f t="shared" si="3"/>
        <v>-401012</v>
      </c>
      <c r="J26" s="32">
        <f t="shared" si="3"/>
        <v>-930246</v>
      </c>
      <c r="K26" s="32">
        <f t="shared" si="3"/>
        <v>-1211557</v>
      </c>
      <c r="L26" s="32">
        <f t="shared" si="3"/>
        <v>-1506592</v>
      </c>
    </row>
    <row r="27" spans="1:12" ht="12.75">
      <c r="A27" s="24"/>
      <c r="B27" s="30"/>
      <c r="C27" s="31"/>
      <c r="G27" s="32"/>
      <c r="H27" s="32"/>
      <c r="I27" s="32"/>
      <c r="J27" s="32"/>
      <c r="K27" s="32"/>
      <c r="L27" s="32"/>
    </row>
    <row r="28" spans="1:12" ht="12.75">
      <c r="A28" s="24" t="s">
        <v>0</v>
      </c>
      <c r="B28" s="30">
        <f>+B26+1</f>
        <v>9</v>
      </c>
      <c r="C28" s="31"/>
      <c r="D28" s="21" t="s">
        <v>8</v>
      </c>
      <c r="G28" s="32">
        <v>43265822</v>
      </c>
      <c r="H28" s="32">
        <v>45149929</v>
      </c>
      <c r="I28" s="32">
        <v>47964857</v>
      </c>
      <c r="J28" s="32">
        <v>46763827</v>
      </c>
      <c r="K28" s="32">
        <v>46233929</v>
      </c>
      <c r="L28" s="32">
        <v>39566552</v>
      </c>
    </row>
    <row r="29" spans="1:12" ht="12.75">
      <c r="A29" s="24"/>
      <c r="B29" s="30"/>
      <c r="C29" s="31"/>
      <c r="G29" s="32"/>
      <c r="H29" s="32"/>
      <c r="I29" s="32"/>
      <c r="J29" s="32"/>
      <c r="K29" s="32"/>
      <c r="L29" s="32"/>
    </row>
    <row r="30" spans="1:12" ht="26.25">
      <c r="A30" s="24" t="s">
        <v>0</v>
      </c>
      <c r="B30" s="30">
        <f>+B28+1</f>
        <v>10</v>
      </c>
      <c r="C30" s="31"/>
      <c r="D30" s="34" t="s">
        <v>9</v>
      </c>
      <c r="G30" s="36">
        <f aca="true" t="shared" si="4" ref="G30:L30">ROUND(G26/G28,6)</f>
        <v>-0.03015</v>
      </c>
      <c r="H30" s="36">
        <f t="shared" si="4"/>
        <v>-0.012578</v>
      </c>
      <c r="I30" s="36">
        <f t="shared" si="4"/>
        <v>-0.008361</v>
      </c>
      <c r="J30" s="36">
        <f t="shared" si="4"/>
        <v>-0.019892</v>
      </c>
      <c r="K30" s="36">
        <f t="shared" si="4"/>
        <v>-0.026205</v>
      </c>
      <c r="L30" s="36">
        <f t="shared" si="4"/>
        <v>-0.038077</v>
      </c>
    </row>
    <row r="31" spans="7:12" ht="12.75">
      <c r="G31" s="32"/>
      <c r="H31" s="32"/>
      <c r="I31" s="32"/>
      <c r="J31" s="32"/>
      <c r="K31" s="32"/>
      <c r="L31" s="32"/>
    </row>
    <row r="32" spans="1:13" ht="12.75">
      <c r="A32" s="24" t="s">
        <v>0</v>
      </c>
      <c r="B32" s="30">
        <f>+B30+1</f>
        <v>11</v>
      </c>
      <c r="D32" s="21" t="s">
        <v>45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/>
    </row>
    <row r="33" spans="7:12" ht="12.75">
      <c r="G33" s="32"/>
      <c r="H33" s="32"/>
      <c r="I33" s="32"/>
      <c r="J33" s="32"/>
      <c r="K33" s="32"/>
      <c r="L33" s="32"/>
    </row>
    <row r="34" ht="12.75">
      <c r="M34" s="32"/>
    </row>
  </sheetData>
  <sheetProtection/>
  <printOptions horizontalCentered="1" verticalCentered="1"/>
  <pageMargins left="0" right="0" top="0.59" bottom="0" header="0.55" footer="0"/>
  <pageSetup fitToHeight="1" fitToWidth="1" horizontalDpi="600" verticalDpi="600" orientation="landscape" scale="63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85" zoomScaleNormal="8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6" sqref="D6"/>
    </sheetView>
  </sheetViews>
  <sheetFormatPr defaultColWidth="9.140625" defaultRowHeight="12.75"/>
  <cols>
    <col min="1" max="1" width="5.00390625" style="5" bestFit="1" customWidth="1"/>
    <col min="2" max="2" width="4.7109375" style="5" customWidth="1"/>
    <col min="3" max="3" width="2.28125" style="6" customWidth="1"/>
    <col min="4" max="4" width="48.140625" style="5" bestFit="1" customWidth="1"/>
    <col min="5" max="5" width="2.28125" style="5" customWidth="1"/>
    <col min="6" max="6" width="15.421875" style="5" bestFit="1" customWidth="1"/>
    <col min="7" max="8" width="15.140625" style="5" bestFit="1" customWidth="1"/>
    <col min="9" max="9" width="15.57421875" style="5" bestFit="1" customWidth="1"/>
    <col min="10" max="10" width="14.8515625" style="5" bestFit="1" customWidth="1"/>
    <col min="11" max="11" width="15.57421875" style="5" bestFit="1" customWidth="1"/>
    <col min="12" max="12" width="14.28125" style="5" bestFit="1" customWidth="1"/>
    <col min="13" max="13" width="2.28125" style="5" customWidth="1"/>
    <col min="14" max="23" width="12.7109375" style="5" customWidth="1"/>
    <col min="24" max="16384" width="9.140625" style="5" customWidth="1"/>
  </cols>
  <sheetData>
    <row r="1" ht="12.75">
      <c r="D1" s="9" t="s">
        <v>14</v>
      </c>
    </row>
    <row r="2" ht="12.75">
      <c r="D2" s="7" t="s">
        <v>13</v>
      </c>
    </row>
    <row r="3" ht="12.75">
      <c r="D3" s="10" t="s">
        <v>12</v>
      </c>
    </row>
    <row r="5" ht="12.75">
      <c r="D5" s="15" t="s">
        <v>46</v>
      </c>
    </row>
    <row r="6" ht="12.75">
      <c r="L6" s="7" t="s">
        <v>31</v>
      </c>
    </row>
    <row r="7" spans="3:12" s="7" customFormat="1" ht="12.75">
      <c r="C7" s="11"/>
      <c r="D7" s="2" t="s">
        <v>10</v>
      </c>
      <c r="F7" s="24" t="s">
        <v>39</v>
      </c>
      <c r="G7" s="24" t="s">
        <v>40</v>
      </c>
      <c r="H7" s="24" t="s">
        <v>41</v>
      </c>
      <c r="I7" s="24" t="s">
        <v>42</v>
      </c>
      <c r="J7" s="24" t="s">
        <v>43</v>
      </c>
      <c r="K7" s="24" t="s">
        <v>44</v>
      </c>
      <c r="L7" s="7" t="s">
        <v>36</v>
      </c>
    </row>
    <row r="8" spans="3:12" s="7" customFormat="1" ht="12.75">
      <c r="C8" s="11"/>
      <c r="D8" s="8" t="s">
        <v>11</v>
      </c>
      <c r="F8" s="7">
        <v>2014</v>
      </c>
      <c r="G8" s="7">
        <v>2014</v>
      </c>
      <c r="H8" s="7">
        <v>2015</v>
      </c>
      <c r="I8" s="7">
        <v>2015</v>
      </c>
      <c r="J8" s="7">
        <v>2015</v>
      </c>
      <c r="K8" s="7">
        <v>2015</v>
      </c>
      <c r="L8" s="7" t="s">
        <v>37</v>
      </c>
    </row>
    <row r="9" ht="12.75">
      <c r="D9" s="8"/>
    </row>
    <row r="10" spans="1:11" ht="12.75">
      <c r="A10" s="7" t="s">
        <v>0</v>
      </c>
      <c r="B10" s="3">
        <v>1</v>
      </c>
      <c r="C10" s="4"/>
      <c r="D10" s="5" t="s">
        <v>1</v>
      </c>
      <c r="F10" s="12">
        <v>1716771</v>
      </c>
      <c r="G10" s="12">
        <v>2524222</v>
      </c>
      <c r="H10" s="12">
        <v>2679644</v>
      </c>
      <c r="I10" s="12">
        <v>2780519</v>
      </c>
      <c r="J10" s="12">
        <v>2746327</v>
      </c>
      <c r="K10" s="12">
        <v>2588033</v>
      </c>
    </row>
    <row r="11" spans="2:11" ht="12.75">
      <c r="B11" s="3"/>
      <c r="C11" s="4"/>
      <c r="F11" s="12"/>
      <c r="G11" s="12"/>
      <c r="H11" s="12"/>
      <c r="I11" s="12"/>
      <c r="J11" s="12"/>
      <c r="K11" s="12"/>
    </row>
    <row r="12" spans="1:11" ht="12.75">
      <c r="A12" s="7" t="s">
        <v>0</v>
      </c>
      <c r="B12" s="3">
        <f>+B10+1</f>
        <v>2</v>
      </c>
      <c r="C12" s="4"/>
      <c r="D12" s="5" t="s">
        <v>38</v>
      </c>
      <c r="F12" s="16">
        <v>2786040</v>
      </c>
      <c r="G12" s="16">
        <v>3627274</v>
      </c>
      <c r="H12" s="16">
        <v>3805325</v>
      </c>
      <c r="I12" s="16">
        <v>4088830</v>
      </c>
      <c r="J12" s="16">
        <v>3740010</v>
      </c>
      <c r="K12" s="16">
        <v>3260302</v>
      </c>
    </row>
    <row r="13" spans="1:11" ht="12.75">
      <c r="A13" s="7"/>
      <c r="B13" s="3"/>
      <c r="C13" s="4"/>
      <c r="F13" s="12"/>
      <c r="G13" s="12"/>
      <c r="H13" s="12"/>
      <c r="I13" s="12"/>
      <c r="J13" s="12"/>
      <c r="K13" s="12"/>
    </row>
    <row r="14" spans="1:11" ht="12.75">
      <c r="A14" s="7" t="s">
        <v>0</v>
      </c>
      <c r="B14" s="3">
        <f>+B12+1</f>
        <v>3</v>
      </c>
      <c r="C14" s="4"/>
      <c r="D14" s="5" t="s">
        <v>3</v>
      </c>
      <c r="F14" s="12">
        <f aca="true" t="shared" si="0" ref="F14:K14">+F10-F12</f>
        <v>-1069269</v>
      </c>
      <c r="G14" s="12">
        <f t="shared" si="0"/>
        <v>-1103052</v>
      </c>
      <c r="H14" s="12">
        <f t="shared" si="0"/>
        <v>-1125681</v>
      </c>
      <c r="I14" s="12">
        <f t="shared" si="0"/>
        <v>-1308311</v>
      </c>
      <c r="J14" s="12">
        <f t="shared" si="0"/>
        <v>-993683</v>
      </c>
      <c r="K14" s="12">
        <f t="shared" si="0"/>
        <v>-672269</v>
      </c>
    </row>
    <row r="15" spans="1:11" ht="12.75">
      <c r="A15" s="7"/>
      <c r="B15" s="3"/>
      <c r="C15" s="4"/>
      <c r="F15" s="12"/>
      <c r="G15" s="12"/>
      <c r="H15" s="12"/>
      <c r="I15" s="12"/>
      <c r="J15" s="12"/>
      <c r="K15" s="12"/>
    </row>
    <row r="16" spans="1:11" ht="26.25">
      <c r="A16" s="7" t="s">
        <v>0</v>
      </c>
      <c r="B16" s="3">
        <f>+B14+1</f>
        <v>4</v>
      </c>
      <c r="C16" s="4"/>
      <c r="D16" s="1" t="s">
        <v>15</v>
      </c>
      <c r="F16" s="13">
        <v>0.91</v>
      </c>
      <c r="G16" s="13">
        <v>0.828</v>
      </c>
      <c r="H16" s="13">
        <v>0.765</v>
      </c>
      <c r="I16" s="13">
        <v>0.763</v>
      </c>
      <c r="J16" s="13">
        <v>0.794</v>
      </c>
      <c r="K16" s="13">
        <v>0.84</v>
      </c>
    </row>
    <row r="17" spans="1:11" ht="12.75">
      <c r="A17" s="7"/>
      <c r="B17" s="3"/>
      <c r="C17" s="4"/>
      <c r="F17" s="12"/>
      <c r="G17" s="12"/>
      <c r="H17" s="12"/>
      <c r="I17" s="12"/>
      <c r="J17" s="12"/>
      <c r="K17" s="12"/>
    </row>
    <row r="18" spans="1:11" ht="12.75">
      <c r="A18" s="7" t="s">
        <v>0</v>
      </c>
      <c r="B18" s="3">
        <v>5</v>
      </c>
      <c r="C18" s="4"/>
      <c r="D18" s="5" t="s">
        <v>4</v>
      </c>
      <c r="F18" s="12">
        <f aca="true" t="shared" si="1" ref="F18:K18">ROUND(F14*F16,0)</f>
        <v>-973035</v>
      </c>
      <c r="G18" s="12">
        <f t="shared" si="1"/>
        <v>-913327</v>
      </c>
      <c r="H18" s="12">
        <f t="shared" si="1"/>
        <v>-861146</v>
      </c>
      <c r="I18" s="12">
        <f t="shared" si="1"/>
        <v>-998241</v>
      </c>
      <c r="J18" s="12">
        <f t="shared" si="1"/>
        <v>-788984</v>
      </c>
      <c r="K18" s="12">
        <f t="shared" si="1"/>
        <v>-564706</v>
      </c>
    </row>
    <row r="19" spans="1:11" ht="12.75">
      <c r="A19" s="7"/>
      <c r="B19" s="3"/>
      <c r="C19" s="4"/>
      <c r="F19" s="12"/>
      <c r="G19" s="12"/>
      <c r="H19" s="12"/>
      <c r="I19" s="12"/>
      <c r="J19" s="12"/>
      <c r="K19" s="12"/>
    </row>
    <row r="20" spans="1:11" ht="12.75" hidden="1">
      <c r="A20" s="7" t="s">
        <v>33</v>
      </c>
      <c r="B20" s="3" t="s">
        <v>22</v>
      </c>
      <c r="C20" s="4"/>
      <c r="D20" s="5" t="s">
        <v>51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 hidden="1">
      <c r="A21" s="7"/>
      <c r="B21" s="3"/>
      <c r="C21" s="4"/>
      <c r="F21" s="12"/>
      <c r="G21" s="12"/>
      <c r="H21" s="12"/>
      <c r="I21" s="12"/>
      <c r="J21" s="12"/>
      <c r="K21" s="12"/>
    </row>
    <row r="22" spans="1:11" ht="26.25">
      <c r="A22" s="7" t="s">
        <v>0</v>
      </c>
      <c r="B22" s="3">
        <f>+B16+2</f>
        <v>6</v>
      </c>
      <c r="C22" s="4"/>
      <c r="D22" s="1" t="s">
        <v>32</v>
      </c>
      <c r="F22" s="12">
        <v>25673</v>
      </c>
      <c r="G22" s="12">
        <v>-150032</v>
      </c>
      <c r="H22" s="12">
        <v>333583</v>
      </c>
      <c r="I22" s="12">
        <v>58786</v>
      </c>
      <c r="J22" s="12">
        <v>-52787</v>
      </c>
      <c r="K22" s="12">
        <v>-110402</v>
      </c>
    </row>
    <row r="23" spans="1:11" ht="12.75">
      <c r="A23" s="7"/>
      <c r="B23" s="3"/>
      <c r="C23" s="4"/>
      <c r="F23" s="12"/>
      <c r="G23" s="12"/>
      <c r="H23" s="12"/>
      <c r="I23" s="12"/>
      <c r="J23" s="12"/>
      <c r="K23" s="12"/>
    </row>
    <row r="24" spans="1:11" ht="12.75">
      <c r="A24" s="7" t="s">
        <v>0</v>
      </c>
      <c r="B24" s="3">
        <f>+B22+1</f>
        <v>7</v>
      </c>
      <c r="C24" s="4"/>
      <c r="D24" s="5" t="s">
        <v>5</v>
      </c>
      <c r="F24" s="12">
        <f>+F18+F22</f>
        <v>-947362</v>
      </c>
      <c r="G24" s="12">
        <f>+G18+G22</f>
        <v>-1063359</v>
      </c>
      <c r="H24" s="12">
        <f>H18+H20+H22</f>
        <v>-527563</v>
      </c>
      <c r="I24" s="12">
        <f>+I18+I22</f>
        <v>-939455</v>
      </c>
      <c r="J24" s="12">
        <f>+J18+J22</f>
        <v>-841771</v>
      </c>
      <c r="K24" s="12">
        <f>+K18+K22</f>
        <v>-675108</v>
      </c>
    </row>
    <row r="25" spans="1:11" ht="12.75">
      <c r="A25" s="7"/>
      <c r="B25" s="3"/>
      <c r="C25" s="4"/>
      <c r="F25" s="12"/>
      <c r="G25" s="12"/>
      <c r="H25" s="12"/>
      <c r="I25" s="12"/>
      <c r="J25" s="12"/>
      <c r="K25" s="12"/>
    </row>
    <row r="26" spans="1:11" ht="12.75">
      <c r="A26" s="7"/>
      <c r="B26" s="3"/>
      <c r="C26" s="4"/>
      <c r="D26" s="2" t="s">
        <v>6</v>
      </c>
      <c r="F26" s="12"/>
      <c r="G26" s="12"/>
      <c r="H26" s="12"/>
      <c r="I26" s="12"/>
      <c r="J26" s="12"/>
      <c r="K26" s="12"/>
    </row>
    <row r="27" spans="1:11" ht="12.75">
      <c r="A27" s="7"/>
      <c r="B27" s="3"/>
      <c r="C27" s="4"/>
      <c r="F27" s="12"/>
      <c r="G27" s="12"/>
      <c r="H27" s="12"/>
      <c r="I27" s="12"/>
      <c r="J27" s="12"/>
      <c r="K27" s="12"/>
    </row>
    <row r="28" spans="1:11" ht="12.75">
      <c r="A28" s="7" t="s">
        <v>0</v>
      </c>
      <c r="B28" s="3">
        <f>+B24+1</f>
        <v>8</v>
      </c>
      <c r="C28" s="4"/>
      <c r="D28" s="5" t="s">
        <v>7</v>
      </c>
      <c r="F28" s="12">
        <f aca="true" t="shared" si="2" ref="F28:K28">+F24</f>
        <v>-947362</v>
      </c>
      <c r="G28" s="12">
        <f t="shared" si="2"/>
        <v>-1063359</v>
      </c>
      <c r="H28" s="12">
        <f t="shared" si="2"/>
        <v>-527563</v>
      </c>
      <c r="I28" s="12">
        <f t="shared" si="2"/>
        <v>-939455</v>
      </c>
      <c r="J28" s="12">
        <f t="shared" si="2"/>
        <v>-841771</v>
      </c>
      <c r="K28" s="12">
        <f t="shared" si="2"/>
        <v>-675108</v>
      </c>
    </row>
    <row r="29" spans="1:11" ht="12.75">
      <c r="A29" s="7"/>
      <c r="B29" s="3"/>
      <c r="C29" s="4"/>
      <c r="F29" s="12"/>
      <c r="G29" s="12"/>
      <c r="H29" s="12"/>
      <c r="I29" s="12"/>
      <c r="J29" s="12"/>
      <c r="K29" s="12"/>
    </row>
    <row r="30" spans="1:11" ht="12.75">
      <c r="A30" s="7" t="s">
        <v>0</v>
      </c>
      <c r="B30" s="3">
        <f>+B28+1</f>
        <v>9</v>
      </c>
      <c r="C30" s="4"/>
      <c r="D30" s="5" t="s">
        <v>8</v>
      </c>
      <c r="F30" s="12">
        <v>37535151</v>
      </c>
      <c r="G30" s="12">
        <v>40850149</v>
      </c>
      <c r="H30" s="12">
        <v>44230778</v>
      </c>
      <c r="I30" s="12">
        <v>41501715</v>
      </c>
      <c r="J30" s="12">
        <v>38203533</v>
      </c>
      <c r="K30" s="12">
        <v>35398439</v>
      </c>
    </row>
    <row r="31" spans="1:11" ht="12.75">
      <c r="A31" s="7"/>
      <c r="B31" s="3"/>
      <c r="C31" s="4"/>
      <c r="F31" s="12"/>
      <c r="G31" s="12"/>
      <c r="H31" s="12"/>
      <c r="I31" s="12"/>
      <c r="J31" s="12"/>
      <c r="K31" s="12"/>
    </row>
    <row r="32" spans="1:11" ht="26.25">
      <c r="A32" s="7" t="s">
        <v>0</v>
      </c>
      <c r="B32" s="3">
        <f>+B30+1</f>
        <v>10</v>
      </c>
      <c r="C32" s="4"/>
      <c r="D32" s="1" t="s">
        <v>9</v>
      </c>
      <c r="F32" s="14">
        <f aca="true" t="shared" si="3" ref="F32:K32">ROUND(F28/F30,6)</f>
        <v>-0.025239</v>
      </c>
      <c r="G32" s="14">
        <f t="shared" si="3"/>
        <v>-0.026031</v>
      </c>
      <c r="H32" s="14">
        <f t="shared" si="3"/>
        <v>-0.011928</v>
      </c>
      <c r="I32" s="14">
        <f t="shared" si="3"/>
        <v>-0.022637</v>
      </c>
      <c r="J32" s="14">
        <f t="shared" si="3"/>
        <v>-0.022034</v>
      </c>
      <c r="K32" s="14">
        <f t="shared" si="3"/>
        <v>-0.019072</v>
      </c>
    </row>
    <row r="33" spans="6:11" ht="12.75">
      <c r="F33" s="12"/>
      <c r="G33" s="12"/>
      <c r="H33" s="12"/>
      <c r="I33" s="12"/>
      <c r="J33" s="12"/>
      <c r="K33" s="12"/>
    </row>
    <row r="34" spans="1:12" s="21" customFormat="1" ht="12.75">
      <c r="A34" s="24" t="s">
        <v>0</v>
      </c>
      <c r="B34" s="30">
        <f>+B32+1</f>
        <v>11</v>
      </c>
      <c r="C34" s="22"/>
      <c r="D34" s="21" t="s">
        <v>45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/>
    </row>
    <row r="35" spans="1:13" s="21" customFormat="1" ht="12.75">
      <c r="A35" s="24"/>
      <c r="B35" s="30"/>
      <c r="C35" s="22"/>
      <c r="G35" s="36"/>
      <c r="H35" s="36"/>
      <c r="I35" s="36"/>
      <c r="J35" s="36"/>
      <c r="K35" s="36"/>
      <c r="L35" s="36"/>
      <c r="M35" s="36"/>
    </row>
    <row r="36" spans="4:11" ht="12.75" hidden="1">
      <c r="D36" s="15" t="s">
        <v>28</v>
      </c>
      <c r="F36" s="12"/>
      <c r="G36" s="12"/>
      <c r="H36" s="12"/>
      <c r="I36" s="12"/>
      <c r="J36" s="12"/>
      <c r="K36" s="12"/>
    </row>
    <row r="37" spans="6:11" ht="12.75" hidden="1">
      <c r="F37" s="12"/>
      <c r="G37" s="12"/>
      <c r="H37" s="12"/>
      <c r="I37" s="12"/>
      <c r="J37" s="12"/>
      <c r="K37" s="12"/>
    </row>
    <row r="38" spans="4:11" ht="12.75" hidden="1">
      <c r="D38" s="2" t="s">
        <v>10</v>
      </c>
      <c r="F38" s="24" t="s">
        <v>39</v>
      </c>
      <c r="G38" s="24" t="s">
        <v>40</v>
      </c>
      <c r="H38" s="24" t="s">
        <v>41</v>
      </c>
      <c r="I38" s="24" t="s">
        <v>42</v>
      </c>
      <c r="J38" s="24" t="s">
        <v>43</v>
      </c>
      <c r="K38" s="24" t="s">
        <v>44</v>
      </c>
    </row>
    <row r="39" spans="4:11" ht="12.75" hidden="1">
      <c r="D39" s="8" t="s">
        <v>11</v>
      </c>
      <c r="F39" s="7">
        <v>2014</v>
      </c>
      <c r="G39" s="7">
        <v>2014</v>
      </c>
      <c r="H39" s="7">
        <v>2015</v>
      </c>
      <c r="I39" s="7">
        <v>2015</v>
      </c>
      <c r="J39" s="7">
        <v>2015</v>
      </c>
      <c r="K39" s="7">
        <v>2015</v>
      </c>
    </row>
    <row r="40" spans="6:11" ht="12.75" hidden="1">
      <c r="F40" s="12"/>
      <c r="G40" s="12"/>
      <c r="H40" s="12"/>
      <c r="I40" s="12"/>
      <c r="J40" s="12"/>
      <c r="K40" s="12"/>
    </row>
    <row r="41" spans="1:11" ht="12.75" hidden="1">
      <c r="A41" s="7" t="s">
        <v>0</v>
      </c>
      <c r="B41" s="3">
        <f>+B32+1</f>
        <v>11</v>
      </c>
      <c r="C41" s="4"/>
      <c r="D41" s="5" t="s">
        <v>1</v>
      </c>
      <c r="F41" s="12">
        <v>2599146</v>
      </c>
      <c r="G41" s="12">
        <v>2524962</v>
      </c>
      <c r="H41" s="12">
        <v>2680376</v>
      </c>
      <c r="I41" s="12">
        <v>2734469</v>
      </c>
      <c r="J41" s="12">
        <v>2747061</v>
      </c>
      <c r="K41" s="12">
        <v>2588033</v>
      </c>
    </row>
    <row r="42" spans="2:11" ht="12.75" hidden="1">
      <c r="B42" s="3"/>
      <c r="C42" s="4"/>
      <c r="F42" s="12"/>
      <c r="G42" s="12"/>
      <c r="H42" s="12"/>
      <c r="I42" s="12"/>
      <c r="J42" s="12"/>
      <c r="K42" s="12"/>
    </row>
    <row r="43" spans="1:11" ht="12.75" hidden="1">
      <c r="A43" s="7" t="s">
        <v>0</v>
      </c>
      <c r="B43" s="3">
        <f>+B41+1</f>
        <v>12</v>
      </c>
      <c r="C43" s="4"/>
      <c r="D43" s="5" t="s">
        <v>2</v>
      </c>
      <c r="F43" s="16">
        <v>3922590</v>
      </c>
      <c r="G43" s="16">
        <v>3627274</v>
      </c>
      <c r="H43" s="16">
        <v>3805325</v>
      </c>
      <c r="I43" s="16">
        <v>4088830</v>
      </c>
      <c r="J43" s="16">
        <v>3740010</v>
      </c>
      <c r="K43" s="16">
        <v>3260302</v>
      </c>
    </row>
    <row r="44" spans="1:11" ht="12.75" hidden="1">
      <c r="A44" s="7"/>
      <c r="B44" s="3"/>
      <c r="C44" s="4"/>
      <c r="F44" s="12"/>
      <c r="G44" s="12"/>
      <c r="H44" s="12"/>
      <c r="I44" s="12"/>
      <c r="J44" s="12"/>
      <c r="K44" s="12"/>
    </row>
    <row r="45" spans="1:11" ht="12.75" hidden="1">
      <c r="A45" s="7" t="s">
        <v>0</v>
      </c>
      <c r="B45" s="3">
        <f>+B43+1</f>
        <v>13</v>
      </c>
      <c r="C45" s="4"/>
      <c r="D45" s="5" t="s">
        <v>23</v>
      </c>
      <c r="F45" s="12">
        <f aca="true" t="shared" si="4" ref="F45:K45">F41-F43</f>
        <v>-1323444</v>
      </c>
      <c r="G45" s="12">
        <f t="shared" si="4"/>
        <v>-1102312</v>
      </c>
      <c r="H45" s="12">
        <f t="shared" si="4"/>
        <v>-1124949</v>
      </c>
      <c r="I45" s="12">
        <f t="shared" si="4"/>
        <v>-1354361</v>
      </c>
      <c r="J45" s="12">
        <f t="shared" si="4"/>
        <v>-992949</v>
      </c>
      <c r="K45" s="12">
        <f t="shared" si="4"/>
        <v>-672269</v>
      </c>
    </row>
    <row r="46" spans="1:11" ht="12.75" hidden="1">
      <c r="A46" s="7"/>
      <c r="B46" s="3"/>
      <c r="C46" s="4"/>
      <c r="F46" s="12"/>
      <c r="G46" s="12"/>
      <c r="H46" s="12"/>
      <c r="I46" s="12"/>
      <c r="J46" s="12"/>
      <c r="K46" s="12"/>
    </row>
    <row r="47" spans="1:11" ht="26.25" hidden="1">
      <c r="A47" s="7" t="s">
        <v>0</v>
      </c>
      <c r="B47" s="3">
        <f>+B45+1</f>
        <v>14</v>
      </c>
      <c r="C47" s="4"/>
      <c r="D47" s="1" t="s">
        <v>15</v>
      </c>
      <c r="F47" s="13">
        <v>0.886</v>
      </c>
      <c r="G47" s="13">
        <v>0.829</v>
      </c>
      <c r="H47" s="17">
        <v>0.765</v>
      </c>
      <c r="I47" s="17">
        <v>0.763</v>
      </c>
      <c r="J47" s="17">
        <v>0.774</v>
      </c>
      <c r="K47" s="17">
        <v>0.84</v>
      </c>
    </row>
    <row r="48" spans="6:11" ht="12.75" hidden="1">
      <c r="F48" s="12"/>
      <c r="G48" s="12"/>
      <c r="H48" s="12"/>
      <c r="I48" s="12"/>
      <c r="J48" s="12"/>
      <c r="K48" s="12"/>
    </row>
    <row r="49" spans="1:11" ht="12.75" hidden="1">
      <c r="A49" s="7" t="s">
        <v>0</v>
      </c>
      <c r="B49" s="3">
        <f>+B47+1</f>
        <v>15</v>
      </c>
      <c r="C49" s="4"/>
      <c r="D49" s="5" t="s">
        <v>24</v>
      </c>
      <c r="F49" s="12">
        <f aca="true" t="shared" si="5" ref="F49:K49">ROUND(F45*F47,0)</f>
        <v>-1172571</v>
      </c>
      <c r="G49" s="12">
        <f>ROUND(G45*G47,0)+1</f>
        <v>-913816</v>
      </c>
      <c r="H49" s="12">
        <f t="shared" si="5"/>
        <v>-860586</v>
      </c>
      <c r="I49" s="12">
        <f t="shared" si="5"/>
        <v>-1033377</v>
      </c>
      <c r="J49" s="12">
        <f t="shared" si="5"/>
        <v>-768543</v>
      </c>
      <c r="K49" s="12">
        <f t="shared" si="5"/>
        <v>-564706</v>
      </c>
    </row>
    <row r="50" spans="1:11" ht="12.75" hidden="1">
      <c r="A50" s="7"/>
      <c r="B50" s="3"/>
      <c r="C50" s="4"/>
      <c r="F50" s="12"/>
      <c r="G50" s="12"/>
      <c r="H50" s="12"/>
      <c r="I50" s="12"/>
      <c r="J50" s="12"/>
      <c r="K50" s="12"/>
    </row>
    <row r="51" spans="1:11" ht="12.75" hidden="1">
      <c r="A51" s="7" t="s">
        <v>33</v>
      </c>
      <c r="B51" s="3" t="s">
        <v>35</v>
      </c>
      <c r="C51" s="4"/>
      <c r="D51" s="5" t="s">
        <v>34</v>
      </c>
      <c r="F51" s="12">
        <v>0</v>
      </c>
      <c r="G51" s="12">
        <v>0</v>
      </c>
      <c r="H51" s="12">
        <v>61013</v>
      </c>
      <c r="I51" s="12">
        <v>0</v>
      </c>
      <c r="J51" s="12">
        <v>0</v>
      </c>
      <c r="K51" s="12">
        <v>0</v>
      </c>
    </row>
    <row r="52" spans="1:11" ht="12.75" hidden="1">
      <c r="A52" s="7"/>
      <c r="B52" s="3"/>
      <c r="C52" s="4"/>
      <c r="F52" s="12"/>
      <c r="G52" s="12"/>
      <c r="H52" s="12"/>
      <c r="I52" s="12"/>
      <c r="J52" s="12"/>
      <c r="K52" s="12"/>
    </row>
    <row r="53" spans="1:11" ht="26.25" hidden="1">
      <c r="A53" s="7" t="s">
        <v>0</v>
      </c>
      <c r="B53" s="3">
        <f>+B49+1</f>
        <v>16</v>
      </c>
      <c r="C53" s="4"/>
      <c r="D53" s="1" t="s">
        <v>32</v>
      </c>
      <c r="F53" s="12">
        <v>25673</v>
      </c>
      <c r="G53" s="12">
        <v>-150032</v>
      </c>
      <c r="H53" s="12">
        <v>333583</v>
      </c>
      <c r="I53" s="12">
        <v>58786</v>
      </c>
      <c r="J53" s="12">
        <v>-52787</v>
      </c>
      <c r="K53" s="12">
        <v>-110402</v>
      </c>
    </row>
    <row r="54" spans="1:11" ht="12.75" hidden="1">
      <c r="A54" s="7"/>
      <c r="B54" s="3"/>
      <c r="C54" s="4"/>
      <c r="F54" s="12"/>
      <c r="G54" s="12"/>
      <c r="H54" s="12"/>
      <c r="I54" s="12"/>
      <c r="J54" s="12"/>
      <c r="K54" s="12"/>
    </row>
    <row r="55" spans="1:11" ht="12.75" hidden="1">
      <c r="A55" s="7" t="s">
        <v>0</v>
      </c>
      <c r="B55" s="3">
        <f>+B53+1</f>
        <v>17</v>
      </c>
      <c r="C55" s="4"/>
      <c r="D55" s="5" t="s">
        <v>25</v>
      </c>
      <c r="F55" s="12">
        <f>F49+F53</f>
        <v>-1146898</v>
      </c>
      <c r="G55" s="12">
        <f>G49+G53</f>
        <v>-1063848</v>
      </c>
      <c r="H55" s="12">
        <f>H49+H53+H51</f>
        <v>-465990</v>
      </c>
      <c r="I55" s="12">
        <f>I49+I53</f>
        <v>-974591</v>
      </c>
      <c r="J55" s="12">
        <f>J49+J53</f>
        <v>-821330</v>
      </c>
      <c r="K55" s="12">
        <f>K49+K53</f>
        <v>-675108</v>
      </c>
    </row>
    <row r="56" spans="1:11" ht="12.75" hidden="1">
      <c r="A56" s="7"/>
      <c r="B56" s="3"/>
      <c r="C56" s="4"/>
      <c r="F56" s="12"/>
      <c r="G56" s="12"/>
      <c r="H56" s="12"/>
      <c r="I56" s="12"/>
      <c r="J56" s="12"/>
      <c r="K56" s="12"/>
    </row>
    <row r="57" spans="1:11" ht="12.75" hidden="1">
      <c r="A57" s="7"/>
      <c r="B57" s="3"/>
      <c r="C57" s="4"/>
      <c r="D57" s="2" t="s">
        <v>6</v>
      </c>
      <c r="F57" s="12"/>
      <c r="G57" s="12"/>
      <c r="H57" s="12"/>
      <c r="I57" s="12"/>
      <c r="J57" s="12"/>
      <c r="K57" s="12"/>
    </row>
    <row r="58" spans="1:11" ht="12.75" hidden="1">
      <c r="A58" s="7"/>
      <c r="B58" s="3"/>
      <c r="C58" s="4"/>
      <c r="F58" s="12"/>
      <c r="G58" s="12"/>
      <c r="H58" s="12"/>
      <c r="I58" s="12"/>
      <c r="J58" s="12"/>
      <c r="K58" s="12"/>
    </row>
    <row r="59" spans="1:11" ht="12.75" hidden="1">
      <c r="A59" s="7" t="s">
        <v>0</v>
      </c>
      <c r="B59" s="3">
        <f>+B55+1</f>
        <v>18</v>
      </c>
      <c r="C59" s="4"/>
      <c r="D59" s="5" t="s">
        <v>26</v>
      </c>
      <c r="F59" s="12">
        <f aca="true" t="shared" si="6" ref="F59:K59">F55</f>
        <v>-1146898</v>
      </c>
      <c r="G59" s="12">
        <f t="shared" si="6"/>
        <v>-1063848</v>
      </c>
      <c r="H59" s="12">
        <f t="shared" si="6"/>
        <v>-465990</v>
      </c>
      <c r="I59" s="12">
        <f t="shared" si="6"/>
        <v>-974591</v>
      </c>
      <c r="J59" s="12">
        <f t="shared" si="6"/>
        <v>-821330</v>
      </c>
      <c r="K59" s="12">
        <f t="shared" si="6"/>
        <v>-675108</v>
      </c>
    </row>
    <row r="60" spans="1:11" ht="12.75" hidden="1">
      <c r="A60" s="7"/>
      <c r="B60" s="3"/>
      <c r="C60" s="4"/>
      <c r="F60" s="12"/>
      <c r="G60" s="12"/>
      <c r="H60" s="12"/>
      <c r="I60" s="12"/>
      <c r="J60" s="12"/>
      <c r="K60" s="12"/>
    </row>
    <row r="61" spans="1:11" ht="12.75" hidden="1">
      <c r="A61" s="7" t="s">
        <v>0</v>
      </c>
      <c r="B61" s="3">
        <f>+B59+1</f>
        <v>19</v>
      </c>
      <c r="C61" s="4"/>
      <c r="D61" s="5" t="s">
        <v>8</v>
      </c>
      <c r="F61" s="12">
        <v>37535151</v>
      </c>
      <c r="G61" s="12">
        <v>40850149</v>
      </c>
      <c r="H61" s="12">
        <v>44230778</v>
      </c>
      <c r="I61" s="12">
        <v>41501715</v>
      </c>
      <c r="J61" s="12">
        <v>38203533</v>
      </c>
      <c r="K61" s="12">
        <v>35398439</v>
      </c>
    </row>
    <row r="62" spans="1:11" ht="12.75" hidden="1">
      <c r="A62" s="7"/>
      <c r="B62" s="3"/>
      <c r="C62" s="4"/>
      <c r="F62" s="12"/>
      <c r="G62" s="12"/>
      <c r="H62" s="12"/>
      <c r="I62" s="12"/>
      <c r="J62" s="12"/>
      <c r="K62" s="12"/>
    </row>
    <row r="63" spans="1:11" ht="26.25" hidden="1">
      <c r="A63" s="7" t="s">
        <v>0</v>
      </c>
      <c r="B63" s="3">
        <f>+B61+1</f>
        <v>20</v>
      </c>
      <c r="C63" s="4"/>
      <c r="D63" s="1" t="s">
        <v>27</v>
      </c>
      <c r="F63" s="14">
        <f aca="true" t="shared" si="7" ref="F63:K63">ROUND(F59/F61,6)</f>
        <v>-0.030555</v>
      </c>
      <c r="G63" s="14">
        <f t="shared" si="7"/>
        <v>-0.026043</v>
      </c>
      <c r="H63" s="14">
        <f t="shared" si="7"/>
        <v>-0.010535</v>
      </c>
      <c r="I63" s="14">
        <f t="shared" si="7"/>
        <v>-0.023483</v>
      </c>
      <c r="J63" s="14">
        <f t="shared" si="7"/>
        <v>-0.021499</v>
      </c>
      <c r="K63" s="14">
        <f t="shared" si="7"/>
        <v>-0.019072</v>
      </c>
    </row>
    <row r="64" ht="12.75" hidden="1"/>
    <row r="65" spans="1:12" ht="12.75" hidden="1">
      <c r="A65" s="7" t="s">
        <v>0</v>
      </c>
      <c r="B65" s="3">
        <f>+B63+1</f>
        <v>21</v>
      </c>
      <c r="D65" s="7" t="s">
        <v>30</v>
      </c>
      <c r="F65" s="12">
        <f aca="true" t="shared" si="8" ref="F65:K65">F59-F28</f>
        <v>-199536</v>
      </c>
      <c r="G65" s="12">
        <f t="shared" si="8"/>
        <v>-489</v>
      </c>
      <c r="H65" s="12">
        <f t="shared" si="8"/>
        <v>61573</v>
      </c>
      <c r="I65" s="12">
        <f t="shared" si="8"/>
        <v>-35136</v>
      </c>
      <c r="J65" s="12">
        <f t="shared" si="8"/>
        <v>20441</v>
      </c>
      <c r="K65" s="12">
        <f t="shared" si="8"/>
        <v>0</v>
      </c>
      <c r="L65" s="19">
        <f>SUM(F65:K65)</f>
        <v>-153147</v>
      </c>
    </row>
    <row r="66" ht="12.75" hidden="1"/>
    <row r="67" spans="1:12" ht="13.5" hidden="1" thickBot="1">
      <c r="A67" s="37"/>
      <c r="B67" s="38"/>
      <c r="C67" s="38"/>
      <c r="D67" s="38"/>
      <c r="E67" s="18"/>
      <c r="F67" s="18"/>
      <c r="G67" s="18"/>
      <c r="H67" s="18"/>
      <c r="L67" s="20">
        <f>SUM(L65:L66)</f>
        <v>-153147</v>
      </c>
    </row>
    <row r="68" spans="1:4" ht="13.5" hidden="1" thickTop="1">
      <c r="A68" s="38"/>
      <c r="B68" s="38"/>
      <c r="C68" s="38"/>
      <c r="D68" s="38"/>
    </row>
    <row r="69" ht="12.75">
      <c r="L69" s="12"/>
    </row>
  </sheetData>
  <sheetProtection/>
  <mergeCells count="1">
    <mergeCell ref="A67:D68"/>
  </mergeCells>
  <printOptions horizontalCentered="1"/>
  <pageMargins left="0" right="0" top="0.59" bottom="0" header="0.55" footer="0"/>
  <pageSetup horizontalDpi="600" verticalDpi="600" orientation="landscape" scale="4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2014-03-27T01:35:14Z</cp:lastPrinted>
  <dcterms:created xsi:type="dcterms:W3CDTF">2009-02-27T14:32:50Z</dcterms:created>
  <dcterms:modified xsi:type="dcterms:W3CDTF">2015-09-23T14:54:59Z</dcterms:modified>
  <cp:category/>
  <cp:version/>
  <cp:contentType/>
  <cp:contentStatus/>
</cp:coreProperties>
</file>