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Sheet1!$A$2:$K$16</definedName>
  </definedNames>
  <calcPr calcId="145621"/>
</workbook>
</file>

<file path=xl/calcChain.xml><?xml version="1.0" encoding="utf-8"?>
<calcChain xmlns="http://schemas.openxmlformats.org/spreadsheetml/2006/main">
  <c r="K11" i="1" l="1"/>
  <c r="H11" i="1"/>
  <c r="F11" i="1"/>
  <c r="C11" i="1"/>
  <c r="B11" i="1"/>
  <c r="F10" i="1" l="1"/>
  <c r="K9" i="1" l="1"/>
  <c r="K8" i="1"/>
  <c r="I10" i="1"/>
  <c r="K10" i="1" s="1"/>
  <c r="I7" i="1"/>
  <c r="K7" i="1" s="1"/>
  <c r="I6" i="1"/>
  <c r="K6" i="1" s="1"/>
  <c r="F7" i="1"/>
  <c r="E9" i="1"/>
  <c r="F9" i="1" s="1"/>
  <c r="E8" i="1"/>
  <c r="F8" i="1" s="1"/>
  <c r="F6" i="1"/>
</calcChain>
</file>

<file path=xl/sharedStrings.xml><?xml version="1.0" encoding="utf-8"?>
<sst xmlns="http://schemas.openxmlformats.org/spreadsheetml/2006/main" count="22" uniqueCount="20">
  <si>
    <t>Community Outreach Compact Fluorescent Lighting</t>
  </si>
  <si>
    <t>Total</t>
  </si>
  <si>
    <t>PSC 2-9</t>
  </si>
  <si>
    <t>Program Year 2016</t>
  </si>
  <si>
    <t>Notes:</t>
  </si>
  <si>
    <t>Targeted Energy Efficiency</t>
  </si>
  <si>
    <t>Energy Education for Students</t>
  </si>
  <si>
    <t>Appliance Recycling</t>
  </si>
  <si>
    <r>
      <t>Net to Gross Energy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</si>
  <si>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Net to Gross Energy Ratio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</si>
  <si>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Net-to-Gross (NTG) ratios adjust the gross energy and demand savings associated with a program to reflect the overall effectiveness of the program, taking into account free riders and spillover.  (defined Exhibit 6, page 11)</t>
  </si>
  <si>
    <t>1.  NTG based on Bencost design model .</t>
  </si>
  <si>
    <t>2.  NTG based on 2012 - 2013 Evaluation</t>
  </si>
  <si>
    <t>Exhibit SC 1-19 Gross Demand Savings (kW)</t>
  </si>
  <si>
    <t>Exhibit SC 1-19 Gross Energy Savings (kWh)</t>
  </si>
  <si>
    <t>Exhibit SC 1-11 Net Energy Savings (kWH)</t>
  </si>
  <si>
    <t>Exhibit SC 1-13 Net Demand Savings (kW)</t>
  </si>
  <si>
    <t>Reconcile Energy Savings</t>
  </si>
  <si>
    <t>Reconcile Demand Savings</t>
  </si>
  <si>
    <t>Residential Efficient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</si>
</sst>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2" fillId="0" borderId="1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tabSelected="1" workbookViewId="0">
      <pane xSplit="1" topLeftCell="B1" activePane="topRight" state="frozen"/>
      <selection pane="topRight" activeCell="A3" sqref="A3"/>
    </sheetView>
  </sheetViews>
  <sheetFormatPr defaultRowHeight="14.4" x14ac:dyDescent="0.3"/>
  <cols>
    <col min="1" max="1" width="46.88671875" customWidth="1"/>
    <col min="2" max="13" width="13.109375" customWidth="1"/>
  </cols>
  <sheetData>
    <row r="2" spans="1:14" x14ac:dyDescent="0.3">
      <c r="A2" t="s">
        <v>2</v>
      </c>
    </row>
    <row r="3" spans="1:14" x14ac:dyDescent="0.3">
      <c r="A3" t="s">
        <v>3</v>
      </c>
    </row>
    <row r="4" spans="1:14" ht="57.6" x14ac:dyDescent="0.3">
      <c r="B4" s="9" t="s">
        <v>14</v>
      </c>
      <c r="C4" s="9" t="s">
        <v>15</v>
      </c>
      <c r="D4" s="8" t="s">
        <v>8</v>
      </c>
      <c r="E4" s="8" t="s">
        <v>9</v>
      </c>
      <c r="F4" s="8" t="s">
        <v>17</v>
      </c>
      <c r="G4" s="9" t="s">
        <v>13</v>
      </c>
      <c r="H4" s="8" t="s">
        <v>16</v>
      </c>
      <c r="I4" s="21" t="s">
        <v>8</v>
      </c>
      <c r="J4" s="21" t="s">
        <v>9</v>
      </c>
      <c r="K4" s="8" t="s">
        <v>18</v>
      </c>
      <c r="L4" s="8"/>
      <c r="M4" s="26"/>
      <c r="N4" s="26"/>
    </row>
    <row r="5" spans="1:14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10"/>
    </row>
    <row r="6" spans="1:14" x14ac:dyDescent="0.3">
      <c r="A6" s="1" t="s">
        <v>19</v>
      </c>
      <c r="B6" s="3">
        <v>9473906</v>
      </c>
      <c r="C6" s="6">
        <v>7484386</v>
      </c>
      <c r="D6" s="12">
        <v>0.79000002739999997</v>
      </c>
      <c r="E6" s="12"/>
      <c r="F6" s="6">
        <f>B6*D6</f>
        <v>7484385.9995850241</v>
      </c>
      <c r="G6" s="22">
        <v>973</v>
      </c>
      <c r="H6" s="11">
        <v>769</v>
      </c>
      <c r="I6" s="12">
        <f>769/973</f>
        <v>0.79033915724563208</v>
      </c>
      <c r="J6" s="12"/>
      <c r="K6" s="6">
        <f>G6*I6</f>
        <v>769</v>
      </c>
      <c r="L6" s="15"/>
    </row>
    <row r="7" spans="1:14" x14ac:dyDescent="0.3">
      <c r="A7" s="1" t="s">
        <v>5</v>
      </c>
      <c r="B7" s="2">
        <v>526835</v>
      </c>
      <c r="C7" s="17">
        <v>443798</v>
      </c>
      <c r="D7" s="12">
        <v>0.84238519000000001</v>
      </c>
      <c r="E7" s="12"/>
      <c r="F7" s="17">
        <f>B7*D7</f>
        <v>443798.00157364999</v>
      </c>
      <c r="G7" s="2">
        <v>162.39999999999998</v>
      </c>
      <c r="H7" s="11">
        <v>137</v>
      </c>
      <c r="I7" s="12">
        <f>137/162</f>
        <v>0.84567901234567899</v>
      </c>
      <c r="J7" s="12"/>
      <c r="K7" s="17">
        <f>G7*I7</f>
        <v>137.33827160493826</v>
      </c>
      <c r="L7" s="15"/>
    </row>
    <row r="8" spans="1:14" x14ac:dyDescent="0.3">
      <c r="A8" s="1" t="s">
        <v>0</v>
      </c>
      <c r="B8" s="2">
        <v>400000</v>
      </c>
      <c r="C8" s="17">
        <v>172000</v>
      </c>
      <c r="D8" s="13"/>
      <c r="E8" s="13">
        <f>43/100</f>
        <v>0.43</v>
      </c>
      <c r="F8" s="17">
        <f>B8*E8</f>
        <v>172000</v>
      </c>
      <c r="G8" s="2">
        <v>43.999999999999993</v>
      </c>
      <c r="H8" s="11">
        <v>19</v>
      </c>
      <c r="I8" s="13"/>
      <c r="J8" s="13">
        <v>0.43</v>
      </c>
      <c r="K8" s="17">
        <f>G8*J8</f>
        <v>18.919999999999998</v>
      </c>
      <c r="L8" s="15"/>
    </row>
    <row r="9" spans="1:14" x14ac:dyDescent="0.3">
      <c r="A9" s="1" t="s">
        <v>6</v>
      </c>
      <c r="B9" s="2">
        <v>220000</v>
      </c>
      <c r="C9" s="18">
        <v>147400</v>
      </c>
      <c r="D9" s="13"/>
      <c r="E9" s="13">
        <f>67/100</f>
        <v>0.67</v>
      </c>
      <c r="F9" s="17">
        <f>B9*E9</f>
        <v>147400</v>
      </c>
      <c r="G9" s="2">
        <v>24.2</v>
      </c>
      <c r="H9" s="11">
        <v>16</v>
      </c>
      <c r="I9" s="13"/>
      <c r="J9" s="13">
        <v>0.67</v>
      </c>
      <c r="K9" s="17">
        <f>G9*J9</f>
        <v>16.214000000000002</v>
      </c>
      <c r="L9" s="15"/>
    </row>
    <row r="10" spans="1:14" x14ac:dyDescent="0.3">
      <c r="A10" s="1" t="s">
        <v>7</v>
      </c>
      <c r="B10" s="7">
        <v>460643</v>
      </c>
      <c r="C10" s="19">
        <v>322450</v>
      </c>
      <c r="D10" s="14">
        <v>0.69999978299999999</v>
      </c>
      <c r="E10" s="14"/>
      <c r="F10" s="19">
        <f>B10*D10</f>
        <v>322450.00004046899</v>
      </c>
      <c r="G10" s="7">
        <v>56.199999999999996</v>
      </c>
      <c r="H10" s="20">
        <v>39</v>
      </c>
      <c r="I10" s="14">
        <f>39/56</f>
        <v>0.6964285714285714</v>
      </c>
      <c r="J10" s="14"/>
      <c r="K10" s="19">
        <f>G10*I10</f>
        <v>39.139285714285712</v>
      </c>
      <c r="L10" s="15"/>
    </row>
    <row r="11" spans="1:14" x14ac:dyDescent="0.3">
      <c r="A11" s="5" t="s">
        <v>1</v>
      </c>
      <c r="B11" s="6">
        <f>SUM(B6:B10)</f>
        <v>11081384</v>
      </c>
      <c r="C11" s="6">
        <f>SUM(C6:C10)</f>
        <v>8570034</v>
      </c>
      <c r="D11" s="6"/>
      <c r="E11" s="6"/>
      <c r="F11" s="6">
        <f>SUM(F6:F10)</f>
        <v>8570034.001199143</v>
      </c>
      <c r="G11" s="6">
        <v>1176.9000000000001</v>
      </c>
      <c r="H11" s="11">
        <f>SUM(H6:H10)</f>
        <v>980</v>
      </c>
      <c r="I11" s="6"/>
      <c r="J11" s="6"/>
      <c r="K11" s="6">
        <f>SUM(K6:K10)</f>
        <v>980.61155731922395</v>
      </c>
      <c r="L11" s="11"/>
    </row>
    <row r="13" spans="1:14" x14ac:dyDescent="0.3">
      <c r="A13" s="23" t="s">
        <v>4</v>
      </c>
      <c r="B13" s="24"/>
      <c r="C13" s="16"/>
    </row>
    <row r="14" spans="1:14" x14ac:dyDescent="0.3">
      <c r="A14" s="24" t="s">
        <v>10</v>
      </c>
      <c r="B14" s="24"/>
      <c r="C14" s="16"/>
    </row>
    <row r="15" spans="1:14" x14ac:dyDescent="0.3">
      <c r="A15" s="25" t="s">
        <v>11</v>
      </c>
      <c r="B15" s="24"/>
      <c r="C15" s="16"/>
    </row>
    <row r="16" spans="1:14" x14ac:dyDescent="0.3">
      <c r="A16" s="25" t="s">
        <v>12</v>
      </c>
      <c r="B16" s="24"/>
    </row>
    <row r="17" spans="1:2" x14ac:dyDescent="0.3">
      <c r="A17" s="25"/>
      <c r="B17" s="24"/>
    </row>
    <row r="18" spans="1:2" x14ac:dyDescent="0.3">
      <c r="A18" s="25"/>
      <c r="B18" s="24"/>
    </row>
    <row r="19" spans="1:2" x14ac:dyDescent="0.3">
      <c r="A19" s="25"/>
      <c r="B19" s="24"/>
    </row>
  </sheetData>
  <mergeCells count="1">
    <mergeCell ref="M4:N4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2015-12-04T19:37:58Z</cp:lastPrinted>
  <dcterms:created xsi:type="dcterms:W3CDTF">2015-11-02T15:39:16Z</dcterms:created>
  <dcterms:modified xsi:type="dcterms:W3CDTF">2015-12-04T20:35:44Z</dcterms:modified>
</cp:coreProperties>
</file>