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700" activeTab="5"/>
  </bookViews>
  <sheets>
    <sheet name="Project 28" sheetId="1" r:id="rId1"/>
    <sheet name="Project 29" sheetId="2" r:id="rId2"/>
    <sheet name="Project 30" sheetId="3" r:id="rId3"/>
    <sheet name="Project 31" sheetId="4" r:id="rId4"/>
    <sheet name="Project 33" sheetId="5" r:id="rId5"/>
    <sheet name="Project 35" sheetId="6" r:id="rId6"/>
  </sheets>
  <definedNames>
    <definedName name="_xlnm.Print_Area" localSheetId="0">'Project 28'!$A$1:$J$58</definedName>
    <definedName name="_xlnm.Print_Area" localSheetId="1">'Project 29'!$A$1:$J$56</definedName>
    <definedName name="_xlnm.Print_Area" localSheetId="2">'Project 30'!$A$1:$J$74</definedName>
    <definedName name="_xlnm.Print_Area" localSheetId="3">'Project 31'!$A$1:$J$34</definedName>
    <definedName name="_xlnm.Print_Area" localSheetId="4">'Project 33'!$A$1:$J$50</definedName>
    <definedName name="_xlnm.Print_Area" localSheetId="5">'Project 35'!$A$1:$J$63</definedName>
  </definedNames>
  <calcPr fullCalcOnLoad="1"/>
</workbook>
</file>

<file path=xl/sharedStrings.xml><?xml version="1.0" encoding="utf-8"?>
<sst xmlns="http://schemas.openxmlformats.org/spreadsheetml/2006/main" count="190" uniqueCount="44">
  <si>
    <t>Month</t>
  </si>
  <si>
    <t>Plant Balance</t>
  </si>
  <si>
    <t>Book Depreciation</t>
  </si>
  <si>
    <t>Tax Depreciation</t>
  </si>
  <si>
    <t>Temporary Difference</t>
  </si>
  <si>
    <t>Income Tax Rate</t>
  </si>
  <si>
    <t>Deferred Tax</t>
  </si>
  <si>
    <t>Accumulated Deferred Taxes</t>
  </si>
  <si>
    <t>Deferred Taxes on Retirements</t>
  </si>
  <si>
    <t>Kentucky Utilities Company</t>
  </si>
  <si>
    <t>Deferred Tax Calculations</t>
  </si>
  <si>
    <t>Environmental Compliance Plans, by Approved Project</t>
  </si>
  <si>
    <t>Beg Balance</t>
  </si>
  <si>
    <t>Project 31 - Trimble County Ash Treatment Basin (BAP/GSP)</t>
  </si>
  <si>
    <t>2009 - Plan</t>
  </si>
  <si>
    <t xml:space="preserve"> </t>
  </si>
  <si>
    <t>2011 - Plan</t>
  </si>
  <si>
    <t>Project 35 - Ghent Station Air Compliance</t>
  </si>
  <si>
    <t>Project 29 - ATB Expansion at E.W. Brown Station (Phase II)</t>
  </si>
  <si>
    <t>Project 28 - Brown 3 SCR</t>
  </si>
  <si>
    <t>Project 33 - Beneficial Reuse</t>
  </si>
  <si>
    <t>Project 30 - Ghent CCP Storage (Landfill-Phase I)</t>
  </si>
  <si>
    <t>is shown below:</t>
  </si>
  <si>
    <t>Federal Basis</t>
  </si>
  <si>
    <t>Book Depr.</t>
  </si>
  <si>
    <t>Federal Tax Depr</t>
  </si>
  <si>
    <t>Fed. Difference</t>
  </si>
  <si>
    <t>Fed Tax Rate</t>
  </si>
  <si>
    <t>Fed Def Tax</t>
  </si>
  <si>
    <t>State Basis</t>
  </si>
  <si>
    <t>State Tax Depr</t>
  </si>
  <si>
    <t>St. Difference</t>
  </si>
  <si>
    <t>State Tax Rate</t>
  </si>
  <si>
    <t>St Def Tax</t>
  </si>
  <si>
    <t>St. Offset for Fed Taxes not Owed</t>
  </si>
  <si>
    <t>Total Deferred Tax</t>
  </si>
  <si>
    <t xml:space="preserve">Due to Bonus Depreciation for tax purposes taken on certain components of Project 33, the deferred tax calculation for this project </t>
  </si>
  <si>
    <t>is computed separately for Federal and State purposes.  Specifically, for Federal taxes, certain assets received 50% bonus</t>
  </si>
  <si>
    <t xml:space="preserve">Due to Bonus Depreciation for tax purposes taken on certain components of Project 35, the deferred tax calculation for this project </t>
  </si>
  <si>
    <t xml:space="preserve">Due to Bonus Depreciation for tax purposes taken on certain components of Project 30, the deferred tax calculation for this project </t>
  </si>
  <si>
    <t xml:space="preserve">Due to Bonus Depreciation for tax purposes taken on certain components of Project 29, the deferred tax calculation for this project </t>
  </si>
  <si>
    <t xml:space="preserve">Due to Bonus Depreciation for tax purposes taken on certain components of Project 28, the deferred tax calculation for this project </t>
  </si>
  <si>
    <t>depreciation, which reduces the Federal tax basis to 50% of the plant balance.  A sample calculation of deferred taxes for Feb 2015</t>
  </si>
  <si>
    <t>depreciation, which reduces the Federal tax basis to 50% of the plant balance.  A sample calculation of deferred taxes for Dec 2014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</si>
</sst>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_(* #,##0_);_(* \(#,##0\);_(* &quot;-&quot;??_);_(@_)"/>
    <numFmt numFmtId="169" formatCode="_(* #,##0.0_);_(* \(#,##0.0\);_(* &quot;-&quot;??_);_(@_)"/>
    <numFmt numFmtId="170" formatCode="mmmm\ d\,\ yyyy"/>
    <numFmt numFmtId="171" formatCode="&quot;$&quot;#,##0.000000_);\(&quot;$&quot;#,##0.000000\)"/>
    <numFmt numFmtId="172" formatCode="&quot;$&quot;#,##0.000_);\(&quot;$&quot;#,##0.000\)"/>
    <numFmt numFmtId="173" formatCode="&quot;$&quot;#,##0.0_);\(&quot;$&quot;#,##0.0\)"/>
    <numFmt numFmtId="174" formatCode="0.0%"/>
    <numFmt numFmtId="175" formatCode="0.000%"/>
    <numFmt numFmtId="176" formatCode="&quot;$&quot;#,##0.00"/>
    <numFmt numFmtId="177" formatCode="&quot;$&quot;#,##0.0"/>
    <numFmt numFmtId="178" formatCode="&quot;$&quot;#,##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-409]dddd\,\ mmmm\ dd\,\ yyyy"/>
    <numFmt numFmtId="182" formatCode="mm/dd/yyyy"/>
    <numFmt numFmtId="183" formatCode="[$-409]mmm\-yy;@"/>
    <numFmt numFmtId="184" formatCode="&quot;$&quot;#,##0.000000_);[Red]\(&quot;$&quot;#,##0.000000\)"/>
    <numFmt numFmtId="185" formatCode="0.0000%"/>
    <numFmt numFmtId="186" formatCode="&quot;$&quot;#,##0.0000_);[Red]\(&quot;$&quot;#,##0.0000\)"/>
    <numFmt numFmtId="187" formatCode="_(* #,##0.000_);_(* \(#,##0.000\);_(* &quot;-&quot;??_);_(@_)"/>
    <numFmt numFmtId="188" formatCode="mmm\-yyyy"/>
    <numFmt numFmtId="189" formatCode="_(* #,##0.0000_);_(* \(#,##0.0000\);_(* &quot;-&quot;????_);_(@_)"/>
  </numFmts>
  <fonts count="39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3" fontId="0" fillId="0" borderId="0" xfId="0" applyNumberFormat="1" applyAlignment="1">
      <alignment/>
    </xf>
    <xf numFmtId="18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1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4" fillId="0" borderId="0" xfId="0" applyNumberFormat="1" applyFont="1" applyFill="1" applyBorder="1" applyAlignment="1" quotePrefix="1">
      <alignment horizontal="left"/>
    </xf>
    <xf numFmtId="168" fontId="0" fillId="0" borderId="0" xfId="42" applyNumberFormat="1" applyAlignment="1">
      <alignment/>
    </xf>
    <xf numFmtId="183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183" fontId="0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quotePrefix="1">
      <alignment horizontal="left"/>
    </xf>
    <xf numFmtId="183" fontId="0" fillId="0" borderId="0" xfId="0" applyNumberFormat="1" applyFont="1" applyFill="1" applyAlignment="1">
      <alignment horizontal="left"/>
    </xf>
    <xf numFmtId="183" fontId="0" fillId="0" borderId="0" xfId="59" applyNumberFormat="1" applyFont="1" applyFill="1" applyAlignment="1">
      <alignment horizontal="left"/>
      <protection/>
    </xf>
    <xf numFmtId="183" fontId="0" fillId="0" borderId="0" xfId="59" applyNumberFormat="1" applyFont="1" applyAlignment="1">
      <alignment horizontal="left"/>
      <protection/>
    </xf>
    <xf numFmtId="41" fontId="0" fillId="0" borderId="0" xfId="0" applyNumberFormat="1" applyFill="1" applyAlignment="1">
      <alignment/>
    </xf>
    <xf numFmtId="168" fontId="0" fillId="0" borderId="0" xfId="42" applyNumberFormat="1" applyFont="1" applyFill="1" applyAlignment="1">
      <alignment/>
    </xf>
    <xf numFmtId="0" fontId="0" fillId="0" borderId="0" xfId="0" applyFont="1" applyAlignment="1" quotePrefix="1">
      <alignment horizontal="left"/>
    </xf>
    <xf numFmtId="168" fontId="0" fillId="0" borderId="0" xfId="42" applyNumberFormat="1" applyFont="1" applyAlignment="1">
      <alignment/>
    </xf>
    <xf numFmtId="168" fontId="0" fillId="0" borderId="0" xfId="42" applyNumberFormat="1" applyFont="1" applyFill="1" applyAlignment="1" quotePrefix="1">
      <alignment horizontal="left"/>
    </xf>
    <xf numFmtId="43" fontId="0" fillId="0" borderId="0" xfId="42" applyFon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Border="1" applyAlignment="1">
      <alignment/>
    </xf>
    <xf numFmtId="168" fontId="0" fillId="0" borderId="0" xfId="45" applyNumberFormat="1" applyAlignment="1">
      <alignment/>
    </xf>
    <xf numFmtId="168" fontId="0" fillId="0" borderId="0" xfId="45" applyNumberFormat="1" applyFont="1" applyAlignment="1">
      <alignment/>
    </xf>
    <xf numFmtId="168" fontId="0" fillId="0" borderId="0" xfId="45" applyNumberFormat="1" applyFont="1" applyFill="1" applyAlignment="1">
      <alignment/>
    </xf>
    <xf numFmtId="43" fontId="0" fillId="0" borderId="0" xfId="45" applyFont="1" applyAlignment="1">
      <alignment/>
    </xf>
    <xf numFmtId="43" fontId="0" fillId="0" borderId="0" xfId="45" applyFont="1" applyAlignment="1">
      <alignment/>
    </xf>
    <xf numFmtId="168" fontId="0" fillId="0" borderId="0" xfId="45" applyNumberFormat="1" applyFont="1" applyAlignment="1">
      <alignment/>
    </xf>
    <xf numFmtId="168" fontId="0" fillId="0" borderId="0" xfId="45" applyNumberFormat="1" applyFont="1" applyFill="1" applyAlignment="1" quotePrefix="1">
      <alignment horizontal="left"/>
    </xf>
    <xf numFmtId="43" fontId="0" fillId="0" borderId="0" xfId="45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H50" sqref="H50:I50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1" width="14.00390625" style="0" customWidth="1"/>
    <col min="12" max="12" width="11.85156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"/>
      <c r="B4" s="2"/>
      <c r="C4" s="2"/>
      <c r="D4" s="2"/>
      <c r="E4" s="2"/>
      <c r="F4" s="2"/>
      <c r="G4" s="2"/>
      <c r="H4" s="2"/>
      <c r="I4" s="2"/>
      <c r="J4" s="2"/>
    </row>
    <row r="5" ht="12.75">
      <c r="A5" s="9" t="s">
        <v>14</v>
      </c>
    </row>
    <row r="6" ht="12.75">
      <c r="A6" s="11" t="s">
        <v>19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16993413</v>
      </c>
    </row>
    <row r="10" spans="1:10" ht="12.75">
      <c r="A10" s="16">
        <v>41334</v>
      </c>
      <c r="C10" s="7">
        <v>91793424</v>
      </c>
      <c r="D10" s="15">
        <v>179762</v>
      </c>
      <c r="E10" s="15">
        <v>593165</v>
      </c>
      <c r="F10" s="7">
        <f aca="true" t="shared" si="0" ref="F10:F33">E10-D10</f>
        <v>413403</v>
      </c>
      <c r="G10" s="8">
        <v>0.389</v>
      </c>
      <c r="H10" s="7">
        <f aca="true" t="shared" si="1" ref="H10:H33">F10*G10</f>
        <v>160813.767</v>
      </c>
      <c r="I10" s="7">
        <f>I9+H10</f>
        <v>17154226.767</v>
      </c>
      <c r="J10" s="7">
        <v>0</v>
      </c>
    </row>
    <row r="11" spans="1:10" ht="12.75">
      <c r="A11" s="16">
        <v>41365</v>
      </c>
      <c r="C11" s="7">
        <v>91793424</v>
      </c>
      <c r="D11" s="15">
        <v>179762</v>
      </c>
      <c r="E11" s="15">
        <v>593164</v>
      </c>
      <c r="F11" s="7">
        <f t="shared" si="0"/>
        <v>413402</v>
      </c>
      <c r="G11" s="8">
        <v>0.389</v>
      </c>
      <c r="H11" s="7">
        <f t="shared" si="1"/>
        <v>160813.378</v>
      </c>
      <c r="I11" s="7">
        <f>I10+H11</f>
        <v>17315040.145</v>
      </c>
      <c r="J11" s="7">
        <v>0</v>
      </c>
    </row>
    <row r="12" spans="1:11" ht="12.75">
      <c r="A12" s="16">
        <v>41395</v>
      </c>
      <c r="C12" s="7">
        <v>91793424</v>
      </c>
      <c r="D12" s="15">
        <v>179762</v>
      </c>
      <c r="E12" s="15">
        <v>593164</v>
      </c>
      <c r="F12" s="7">
        <f t="shared" si="0"/>
        <v>413402</v>
      </c>
      <c r="G12" s="8">
        <v>0.389</v>
      </c>
      <c r="H12" s="7">
        <f t="shared" si="1"/>
        <v>160813.378</v>
      </c>
      <c r="I12" s="7">
        <f>I11+H12</f>
        <v>17475853.523</v>
      </c>
      <c r="J12" s="7">
        <v>0</v>
      </c>
      <c r="K12" s="17" t="s">
        <v>15</v>
      </c>
    </row>
    <row r="13" spans="1:11" ht="12.75">
      <c r="A13" s="16">
        <v>41426</v>
      </c>
      <c r="C13" s="7">
        <v>91793424</v>
      </c>
      <c r="D13" s="15">
        <v>179762</v>
      </c>
      <c r="E13" s="15">
        <v>593164</v>
      </c>
      <c r="F13" s="7">
        <f t="shared" si="0"/>
        <v>413402</v>
      </c>
      <c r="G13" s="8">
        <v>0.389</v>
      </c>
      <c r="H13" s="7">
        <f t="shared" si="1"/>
        <v>160813.378</v>
      </c>
      <c r="I13" s="7">
        <f>I12+H13</f>
        <v>17636666.900999997</v>
      </c>
      <c r="J13" s="7">
        <v>0</v>
      </c>
      <c r="K13" s="17" t="s">
        <v>15</v>
      </c>
    </row>
    <row r="14" spans="1:10" ht="12.75">
      <c r="A14" s="16">
        <v>41456</v>
      </c>
      <c r="C14" s="7">
        <v>91793424</v>
      </c>
      <c r="D14" s="15">
        <v>179762</v>
      </c>
      <c r="E14" s="15">
        <v>593168</v>
      </c>
      <c r="F14" s="7">
        <f t="shared" si="0"/>
        <v>413406</v>
      </c>
      <c r="G14" s="8">
        <v>0.389</v>
      </c>
      <c r="H14" s="7">
        <f t="shared" si="1"/>
        <v>160814.934</v>
      </c>
      <c r="I14" s="7">
        <f>I13+H14-1</f>
        <v>17797480.834999997</v>
      </c>
      <c r="J14" s="7">
        <v>0</v>
      </c>
    </row>
    <row r="15" spans="1:10" ht="12.75">
      <c r="A15" s="16">
        <v>41487</v>
      </c>
      <c r="C15" s="7">
        <v>91793424</v>
      </c>
      <c r="D15" s="15">
        <v>179762</v>
      </c>
      <c r="E15" s="15">
        <v>593167</v>
      </c>
      <c r="F15" s="7">
        <f t="shared" si="0"/>
        <v>413405</v>
      </c>
      <c r="G15" s="8">
        <v>0.389</v>
      </c>
      <c r="H15" s="7">
        <f t="shared" si="1"/>
        <v>160814.545</v>
      </c>
      <c r="I15" s="7">
        <f>I14+H15-1</f>
        <v>17958294.38</v>
      </c>
      <c r="J15" s="7">
        <v>0</v>
      </c>
    </row>
    <row r="16" spans="1:10" ht="12.75">
      <c r="A16" s="22">
        <v>41526</v>
      </c>
      <c r="C16" s="7">
        <v>91793424</v>
      </c>
      <c r="D16" s="15">
        <v>179762</v>
      </c>
      <c r="E16" s="15">
        <v>593165</v>
      </c>
      <c r="F16" s="7">
        <f t="shared" si="0"/>
        <v>413403</v>
      </c>
      <c r="G16" s="8">
        <v>0.389</v>
      </c>
      <c r="H16" s="7">
        <f t="shared" si="1"/>
        <v>160813.767</v>
      </c>
      <c r="I16" s="7">
        <f>I15+H16</f>
        <v>18119108.147</v>
      </c>
      <c r="J16" s="7">
        <v>0</v>
      </c>
    </row>
    <row r="17" spans="1:10" ht="12.75">
      <c r="A17" s="16">
        <v>41548</v>
      </c>
      <c r="C17" s="7">
        <v>91793424</v>
      </c>
      <c r="D17" s="15">
        <v>179762</v>
      </c>
      <c r="E17" s="15">
        <v>593164</v>
      </c>
      <c r="F17" s="7">
        <f t="shared" si="0"/>
        <v>413402</v>
      </c>
      <c r="G17" s="8">
        <v>0.389</v>
      </c>
      <c r="H17" s="7">
        <f t="shared" si="1"/>
        <v>160813.378</v>
      </c>
      <c r="I17" s="7">
        <f>I16+H17</f>
        <v>18279921.525</v>
      </c>
      <c r="J17" s="7">
        <v>0</v>
      </c>
    </row>
    <row r="18" spans="1:10" ht="12.75">
      <c r="A18" s="16">
        <v>41579</v>
      </c>
      <c r="C18" s="7">
        <v>91793424</v>
      </c>
      <c r="D18" s="15">
        <v>179762</v>
      </c>
      <c r="E18" s="15">
        <v>593164</v>
      </c>
      <c r="F18" s="7">
        <f t="shared" si="0"/>
        <v>413402</v>
      </c>
      <c r="G18" s="8">
        <v>0.389</v>
      </c>
      <c r="H18" s="7">
        <f t="shared" si="1"/>
        <v>160813.378</v>
      </c>
      <c r="I18" s="7">
        <f>I17+H18</f>
        <v>18440734.902999997</v>
      </c>
      <c r="J18" s="7">
        <v>0</v>
      </c>
    </row>
    <row r="19" spans="1:10" ht="12.75">
      <c r="A19" s="16">
        <v>41609</v>
      </c>
      <c r="C19" s="7">
        <v>91793424</v>
      </c>
      <c r="D19" s="15">
        <v>179762</v>
      </c>
      <c r="E19" s="15">
        <v>593164</v>
      </c>
      <c r="F19" s="7">
        <f t="shared" si="0"/>
        <v>413402</v>
      </c>
      <c r="G19" s="8">
        <v>0.389</v>
      </c>
      <c r="H19" s="7">
        <f t="shared" si="1"/>
        <v>160813.378</v>
      </c>
      <c r="I19" s="7">
        <f>I18+H19</f>
        <v>18601548.280999996</v>
      </c>
      <c r="J19" s="7">
        <v>0</v>
      </c>
    </row>
    <row r="20" spans="1:10" ht="12.75">
      <c r="A20" s="16">
        <v>41640</v>
      </c>
      <c r="C20" s="7">
        <v>91793424</v>
      </c>
      <c r="D20" s="15">
        <v>179762</v>
      </c>
      <c r="E20" s="15">
        <v>617289</v>
      </c>
      <c r="F20" s="7">
        <f t="shared" si="0"/>
        <v>437527</v>
      </c>
      <c r="G20" s="8">
        <v>0.389</v>
      </c>
      <c r="H20" s="7">
        <f t="shared" si="1"/>
        <v>170198.003</v>
      </c>
      <c r="I20" s="7">
        <f>I19+H20-1</f>
        <v>18771745.283999994</v>
      </c>
      <c r="J20" s="7">
        <v>0</v>
      </c>
    </row>
    <row r="21" spans="1:10" ht="12.75">
      <c r="A21" s="16">
        <v>41671</v>
      </c>
      <c r="C21" s="7">
        <v>91793424</v>
      </c>
      <c r="D21" s="15">
        <v>179762</v>
      </c>
      <c r="E21" s="15">
        <v>617289</v>
      </c>
      <c r="F21" s="7">
        <f t="shared" si="0"/>
        <v>437527</v>
      </c>
      <c r="G21" s="8">
        <v>0.389</v>
      </c>
      <c r="H21" s="7">
        <f t="shared" si="1"/>
        <v>170198.003</v>
      </c>
      <c r="I21" s="7">
        <f>I20+H21-1</f>
        <v>18941942.286999993</v>
      </c>
      <c r="J21" s="7">
        <v>0</v>
      </c>
    </row>
    <row r="22" spans="1:10" ht="12.75">
      <c r="A22" s="22">
        <v>41707</v>
      </c>
      <c r="C22" s="7">
        <v>91793424</v>
      </c>
      <c r="D22" s="15">
        <v>179762</v>
      </c>
      <c r="E22" s="15">
        <v>617287</v>
      </c>
      <c r="F22" s="7">
        <f t="shared" si="0"/>
        <v>437525</v>
      </c>
      <c r="G22" s="8">
        <v>0.389</v>
      </c>
      <c r="H22" s="7">
        <f t="shared" si="1"/>
        <v>170197.225</v>
      </c>
      <c r="I22" s="7">
        <f>I21+H22</f>
        <v>19112139.511999995</v>
      </c>
      <c r="J22" s="7">
        <v>0</v>
      </c>
    </row>
    <row r="23" spans="1:10" ht="12.75">
      <c r="A23" s="16">
        <v>41730</v>
      </c>
      <c r="C23" s="7">
        <v>91793424</v>
      </c>
      <c r="D23" s="15">
        <v>179762</v>
      </c>
      <c r="E23" s="15">
        <v>617287</v>
      </c>
      <c r="F23" s="7">
        <f t="shared" si="0"/>
        <v>437525</v>
      </c>
      <c r="G23" s="8">
        <v>0.389</v>
      </c>
      <c r="H23" s="7">
        <f t="shared" si="1"/>
        <v>170197.225</v>
      </c>
      <c r="I23" s="7">
        <f>I22+H23</f>
        <v>19282336.736999996</v>
      </c>
      <c r="J23" s="7">
        <v>0</v>
      </c>
    </row>
    <row r="24" spans="1:10" ht="12.75">
      <c r="A24" s="16">
        <v>41760</v>
      </c>
      <c r="C24" s="7">
        <v>91793424</v>
      </c>
      <c r="D24" s="15">
        <v>179762</v>
      </c>
      <c r="E24" s="15">
        <v>617286</v>
      </c>
      <c r="F24" s="7">
        <f t="shared" si="0"/>
        <v>437524</v>
      </c>
      <c r="G24" s="8">
        <v>0.389</v>
      </c>
      <c r="H24" s="7">
        <f t="shared" si="1"/>
        <v>170196.836</v>
      </c>
      <c r="I24" s="7">
        <f>I23+H24</f>
        <v>19452533.572999995</v>
      </c>
      <c r="J24" s="7">
        <v>0</v>
      </c>
    </row>
    <row r="25" spans="1:10" ht="12.75">
      <c r="A25" s="16">
        <v>41791</v>
      </c>
      <c r="C25" s="7">
        <v>91793424</v>
      </c>
      <c r="D25" s="15">
        <v>179762</v>
      </c>
      <c r="E25" s="15">
        <v>617286</v>
      </c>
      <c r="F25" s="7">
        <f t="shared" si="0"/>
        <v>437524</v>
      </c>
      <c r="G25" s="8">
        <v>0.389</v>
      </c>
      <c r="H25" s="7">
        <f t="shared" si="1"/>
        <v>170196.836</v>
      </c>
      <c r="I25" s="7">
        <f>I24+H25</f>
        <v>19622730.408999994</v>
      </c>
      <c r="J25" s="7">
        <v>0</v>
      </c>
    </row>
    <row r="26" spans="1:10" ht="12.75">
      <c r="A26" s="16">
        <v>41821</v>
      </c>
      <c r="C26" s="7">
        <v>91793424</v>
      </c>
      <c r="D26" s="15">
        <v>179762</v>
      </c>
      <c r="E26" s="15">
        <v>617288</v>
      </c>
      <c r="F26" s="7">
        <f t="shared" si="0"/>
        <v>437526</v>
      </c>
      <c r="G26" s="8">
        <v>0.389</v>
      </c>
      <c r="H26" s="7">
        <f t="shared" si="1"/>
        <v>170197.614</v>
      </c>
      <c r="I26" s="7">
        <f>I25+H26-1</f>
        <v>19792927.022999994</v>
      </c>
      <c r="J26" s="7">
        <v>0</v>
      </c>
    </row>
    <row r="27" spans="1:10" ht="12.75">
      <c r="A27" s="16">
        <v>41852</v>
      </c>
      <c r="C27" s="7">
        <v>94427917</v>
      </c>
      <c r="D27" s="15">
        <v>182342</v>
      </c>
      <c r="E27" s="15">
        <v>874003</v>
      </c>
      <c r="F27" s="7">
        <f t="shared" si="0"/>
        <v>691661</v>
      </c>
      <c r="G27" s="8">
        <v>0.389</v>
      </c>
      <c r="H27" s="7">
        <f t="shared" si="1"/>
        <v>269056.129</v>
      </c>
      <c r="I27" s="7">
        <f>I26+H27-1</f>
        <v>20061982.151999995</v>
      </c>
      <c r="J27" s="7">
        <v>31119</v>
      </c>
    </row>
    <row r="28" spans="1:10" ht="12.75">
      <c r="A28" s="23">
        <v>41891</v>
      </c>
      <c r="C28" s="7">
        <v>94427917</v>
      </c>
      <c r="D28" s="15">
        <v>184921</v>
      </c>
      <c r="E28" s="15">
        <v>876576</v>
      </c>
      <c r="F28" s="7">
        <f t="shared" si="0"/>
        <v>691655</v>
      </c>
      <c r="G28" s="8">
        <v>0.389</v>
      </c>
      <c r="H28" s="7">
        <f t="shared" si="1"/>
        <v>269053.795</v>
      </c>
      <c r="I28" s="7">
        <f>I27+H28</f>
        <v>20331035.946999997</v>
      </c>
      <c r="J28" s="7">
        <v>31119</v>
      </c>
    </row>
    <row r="29" spans="1:10" ht="12.75">
      <c r="A29" s="24">
        <v>41913</v>
      </c>
      <c r="C29" s="7">
        <v>94427917</v>
      </c>
      <c r="D29" s="15">
        <v>184921</v>
      </c>
      <c r="E29" s="15">
        <v>876579</v>
      </c>
      <c r="F29" s="7">
        <f t="shared" si="0"/>
        <v>691658</v>
      </c>
      <c r="G29" s="8">
        <v>0.389</v>
      </c>
      <c r="H29" s="7">
        <f t="shared" si="1"/>
        <v>269054.962</v>
      </c>
      <c r="I29" s="7">
        <f>I28+H29</f>
        <v>20600090.908999998</v>
      </c>
      <c r="J29" s="7">
        <v>31119</v>
      </c>
    </row>
    <row r="30" spans="1:10" ht="12.75">
      <c r="A30" s="24">
        <v>41944</v>
      </c>
      <c r="C30" s="7">
        <v>94427917</v>
      </c>
      <c r="D30" s="15">
        <v>184921</v>
      </c>
      <c r="E30" s="15">
        <v>876579</v>
      </c>
      <c r="F30" s="7">
        <f t="shared" si="0"/>
        <v>691658</v>
      </c>
      <c r="G30" s="8">
        <v>0.389</v>
      </c>
      <c r="H30" s="7">
        <f t="shared" si="1"/>
        <v>269054.962</v>
      </c>
      <c r="I30" s="7">
        <f>I29+H30</f>
        <v>20869145.871</v>
      </c>
      <c r="J30" s="7">
        <v>31119</v>
      </c>
    </row>
    <row r="31" spans="1:10" ht="12.75">
      <c r="A31" s="24">
        <v>41974</v>
      </c>
      <c r="C31" s="7">
        <v>94427917</v>
      </c>
      <c r="D31" s="15">
        <v>184921</v>
      </c>
      <c r="E31" s="15">
        <v>871577</v>
      </c>
      <c r="F31" s="7">
        <f t="shared" si="0"/>
        <v>686656</v>
      </c>
      <c r="G31" s="8">
        <v>0.389</v>
      </c>
      <c r="H31" s="7">
        <f t="shared" si="1"/>
        <v>267109.184</v>
      </c>
      <c r="I31" s="7">
        <f>I30+H31</f>
        <v>21136255.055</v>
      </c>
      <c r="J31" s="7">
        <v>31119</v>
      </c>
    </row>
    <row r="32" spans="1:10" ht="12.75">
      <c r="A32" s="24">
        <v>42005</v>
      </c>
      <c r="C32" s="7">
        <v>94427917</v>
      </c>
      <c r="D32" s="15">
        <v>184921</v>
      </c>
      <c r="E32" s="15">
        <v>626859.55</v>
      </c>
      <c r="F32" s="7">
        <f t="shared" si="0"/>
        <v>441938.55000000005</v>
      </c>
      <c r="G32" s="8">
        <v>0.389</v>
      </c>
      <c r="H32" s="7">
        <f t="shared" si="1"/>
        <v>171914.09595000002</v>
      </c>
      <c r="I32" s="7">
        <f>I31+H32-1</f>
        <v>21308168.15095</v>
      </c>
      <c r="J32" s="7">
        <v>31119</v>
      </c>
    </row>
    <row r="33" spans="1:10" ht="12.75">
      <c r="A33" s="24">
        <v>42036</v>
      </c>
      <c r="C33" s="7">
        <v>94427917</v>
      </c>
      <c r="D33" s="15">
        <v>184921</v>
      </c>
      <c r="E33" s="15">
        <v>626859.55</v>
      </c>
      <c r="F33" s="7">
        <f t="shared" si="0"/>
        <v>441938.55000000005</v>
      </c>
      <c r="G33" s="8">
        <v>0.389</v>
      </c>
      <c r="H33" s="7">
        <f t="shared" si="1"/>
        <v>171914.09595000002</v>
      </c>
      <c r="I33" s="7">
        <f>I32+H33-1</f>
        <v>21480081.2469</v>
      </c>
      <c r="J33" s="7">
        <v>31119</v>
      </c>
    </row>
    <row r="34" spans="1:10" ht="12.75">
      <c r="A34" s="16"/>
      <c r="C34" s="7"/>
      <c r="D34" s="7"/>
      <c r="E34" s="7"/>
      <c r="F34" s="7"/>
      <c r="G34" s="7"/>
      <c r="H34" s="7"/>
      <c r="I34" s="7"/>
      <c r="J34" s="7"/>
    </row>
    <row r="35" spans="1:10" ht="12.75">
      <c r="A35" s="16"/>
      <c r="C35" s="7"/>
      <c r="D35" s="7"/>
      <c r="E35" s="7"/>
      <c r="F35" s="7"/>
      <c r="G35" s="7"/>
      <c r="H35" s="7"/>
      <c r="I35" s="7"/>
      <c r="J35" s="7"/>
    </row>
    <row r="36" spans="1:10" ht="12.75">
      <c r="A36" s="16"/>
      <c r="C36" s="7"/>
      <c r="D36" s="7"/>
      <c r="E36" s="7" t="s">
        <v>15</v>
      </c>
      <c r="F36" s="7"/>
      <c r="G36" s="7"/>
      <c r="H36" s="7"/>
      <c r="I36" s="7"/>
      <c r="J36" s="7"/>
    </row>
    <row r="37" spans="1:10" ht="12.75">
      <c r="A37" s="16"/>
      <c r="C37" s="21" t="s">
        <v>41</v>
      </c>
      <c r="D37" s="15"/>
      <c r="E37" s="19"/>
      <c r="F37" s="7"/>
      <c r="G37" s="8"/>
      <c r="H37" s="7"/>
      <c r="I37" s="7"/>
      <c r="J37" s="7"/>
    </row>
    <row r="38" spans="1:10" ht="12.75">
      <c r="A38" s="16"/>
      <c r="C38" s="21" t="s">
        <v>37</v>
      </c>
      <c r="D38" s="15"/>
      <c r="E38" s="19"/>
      <c r="F38" s="7"/>
      <c r="G38" s="8"/>
      <c r="H38" s="7"/>
      <c r="I38" s="7"/>
      <c r="J38" s="7"/>
    </row>
    <row r="39" spans="1:10" ht="12.75">
      <c r="A39" s="16"/>
      <c r="C39" s="21" t="s">
        <v>42</v>
      </c>
      <c r="D39" s="15"/>
      <c r="E39" s="19"/>
      <c r="F39" s="7"/>
      <c r="G39" s="8"/>
      <c r="H39" s="7"/>
      <c r="I39" s="7"/>
      <c r="J39" s="7"/>
    </row>
    <row r="40" spans="1:10" ht="12.75">
      <c r="A40" s="16"/>
      <c r="C40" s="7" t="s">
        <v>22</v>
      </c>
      <c r="D40" s="15"/>
      <c r="E40" s="19"/>
      <c r="F40" s="7"/>
      <c r="G40" s="8"/>
      <c r="H40" s="7"/>
      <c r="I40" s="7"/>
      <c r="J40" s="7"/>
    </row>
    <row r="41" spans="1:10" ht="12.75">
      <c r="A41" s="16"/>
      <c r="C41" s="27"/>
      <c r="D41" s="15"/>
      <c r="E41" s="15"/>
      <c r="H41" s="28"/>
      <c r="I41" s="28"/>
      <c r="J41" s="28"/>
    </row>
    <row r="42" spans="3:10" ht="12.75">
      <c r="C42" s="25" t="s">
        <v>23</v>
      </c>
      <c r="D42" s="29" t="s">
        <v>24</v>
      </c>
      <c r="E42" s="30" t="s">
        <v>25</v>
      </c>
      <c r="F42" s="25" t="s">
        <v>26</v>
      </c>
      <c r="G42" s="31" t="s">
        <v>27</v>
      </c>
      <c r="H42" s="25" t="s">
        <v>28</v>
      </c>
      <c r="I42" s="25"/>
      <c r="J42" s="7"/>
    </row>
    <row r="43" spans="3:10" ht="12.75">
      <c r="C43" s="25">
        <v>18534899</v>
      </c>
      <c r="D43" s="26">
        <v>184921</v>
      </c>
      <c r="E43" s="26">
        <v>95408</v>
      </c>
      <c r="F43" s="25">
        <f>E43-D43</f>
        <v>-89513</v>
      </c>
      <c r="G43" s="31">
        <v>0.35</v>
      </c>
      <c r="H43" s="25">
        <f>F43*G43</f>
        <v>-31329.55</v>
      </c>
      <c r="I43" s="25"/>
      <c r="J43" s="7"/>
    </row>
    <row r="44" spans="3:10" ht="12.75">
      <c r="C44" s="25">
        <v>27538078</v>
      </c>
      <c r="D44" s="26"/>
      <c r="E44" s="26">
        <v>458968</v>
      </c>
      <c r="F44" s="25">
        <f>E44-D44</f>
        <v>458968</v>
      </c>
      <c r="G44" s="31">
        <v>0.35</v>
      </c>
      <c r="H44" s="25">
        <f>F44*G44</f>
        <v>160638.8</v>
      </c>
      <c r="I44" s="25"/>
      <c r="J44" s="7"/>
    </row>
    <row r="45" spans="3:10" ht="12.75">
      <c r="C45" s="25">
        <v>-176214</v>
      </c>
      <c r="D45" s="26"/>
      <c r="E45" s="26">
        <v>-981</v>
      </c>
      <c r="F45" s="25">
        <f>E45-D45</f>
        <v>-981</v>
      </c>
      <c r="G45" s="31">
        <v>0.35</v>
      </c>
      <c r="H45" s="25">
        <f>F45*G45</f>
        <v>-343.34999999999997</v>
      </c>
      <c r="I45" s="25"/>
      <c r="J45" s="7"/>
    </row>
    <row r="46" spans="3:10" ht="12.75">
      <c r="C46" s="25">
        <v>526899</v>
      </c>
      <c r="D46" s="26"/>
      <c r="E46" s="26">
        <v>3170</v>
      </c>
      <c r="F46" s="25">
        <f>E46-D46</f>
        <v>3170</v>
      </c>
      <c r="G46" s="31">
        <v>0.35</v>
      </c>
      <c r="H46" s="25">
        <f>F46*G46</f>
        <v>1109.5</v>
      </c>
      <c r="I46" s="25"/>
      <c r="J46" s="7"/>
    </row>
    <row r="47" spans="3:10" ht="12.75">
      <c r="C47" s="25">
        <v>790348</v>
      </c>
      <c r="D47" s="26"/>
      <c r="E47" s="26">
        <v>13173</v>
      </c>
      <c r="F47" s="25">
        <f>E47-D47</f>
        <v>13173</v>
      </c>
      <c r="G47" s="31">
        <v>0.35</v>
      </c>
      <c r="H47" s="25">
        <f>F47*G47</f>
        <v>4610.549999999999</v>
      </c>
      <c r="I47" s="25"/>
      <c r="J47" s="7"/>
    </row>
    <row r="48" spans="3:10" ht="12.75">
      <c r="C48" s="25" t="s">
        <v>29</v>
      </c>
      <c r="D48" s="26" t="s">
        <v>24</v>
      </c>
      <c r="E48" s="30" t="s">
        <v>30</v>
      </c>
      <c r="F48" s="25" t="s">
        <v>31</v>
      </c>
      <c r="G48" s="31" t="s">
        <v>32</v>
      </c>
      <c r="H48" s="25" t="s">
        <v>33</v>
      </c>
      <c r="I48" s="25"/>
      <c r="J48" s="7"/>
    </row>
    <row r="49" spans="3:10" ht="12.75">
      <c r="C49" s="25">
        <v>37069798</v>
      </c>
      <c r="D49" s="26">
        <v>184921</v>
      </c>
      <c r="E49" s="26">
        <v>190817</v>
      </c>
      <c r="F49" s="25">
        <f>E49-D49</f>
        <v>5896</v>
      </c>
      <c r="G49" s="31">
        <v>0.06</v>
      </c>
      <c r="H49" s="25">
        <f>F49*G49</f>
        <v>353.76</v>
      </c>
      <c r="I49" s="25"/>
      <c r="J49" s="7"/>
    </row>
    <row r="50" spans="3:10" ht="12.75">
      <c r="C50" s="25">
        <v>55076054</v>
      </c>
      <c r="D50" s="26"/>
      <c r="E50" s="26">
        <v>917934</v>
      </c>
      <c r="F50" s="25">
        <f>E50-D50</f>
        <v>917934</v>
      </c>
      <c r="G50" s="31">
        <v>0.06</v>
      </c>
      <c r="H50" s="25">
        <f>F50*G50</f>
        <v>55076.04</v>
      </c>
      <c r="I50" s="25"/>
      <c r="J50" s="7"/>
    </row>
    <row r="51" spans="3:10" ht="12.75">
      <c r="C51" s="25">
        <v>-352428</v>
      </c>
      <c r="D51" s="26"/>
      <c r="E51" s="26">
        <v>-1961</v>
      </c>
      <c r="F51" s="25">
        <f>E51-D51</f>
        <v>-1961</v>
      </c>
      <c r="G51" s="31">
        <v>0.06</v>
      </c>
      <c r="H51" s="25">
        <f>F51*G51</f>
        <v>-117.66</v>
      </c>
      <c r="I51" s="25"/>
      <c r="J51" s="7"/>
    </row>
    <row r="52" spans="3:10" ht="12.75">
      <c r="C52" s="25">
        <v>1053797</v>
      </c>
      <c r="D52" s="26"/>
      <c r="E52" s="26">
        <v>6340</v>
      </c>
      <c r="F52" s="25">
        <f>E52-D52</f>
        <v>6340</v>
      </c>
      <c r="G52" s="31">
        <v>0.06</v>
      </c>
      <c r="H52" s="25">
        <f>F52*G52</f>
        <v>380.4</v>
      </c>
      <c r="I52" s="25"/>
      <c r="J52" s="7"/>
    </row>
    <row r="53" spans="3:10" ht="12.75">
      <c r="C53" s="25">
        <v>1580696</v>
      </c>
      <c r="D53" s="26"/>
      <c r="E53" s="26">
        <v>26345</v>
      </c>
      <c r="F53" s="25">
        <f>E53-D53</f>
        <v>26345</v>
      </c>
      <c r="G53" s="31">
        <v>0.06</v>
      </c>
      <c r="H53" s="25">
        <f>F53*G53</f>
        <v>1580.7</v>
      </c>
      <c r="I53" s="25"/>
      <c r="J53" s="7"/>
    </row>
    <row r="54" spans="3:9" ht="12.75">
      <c r="C54" s="25"/>
      <c r="D54" s="26"/>
      <c r="E54" s="30"/>
      <c r="F54" s="25"/>
      <c r="G54" s="31"/>
      <c r="H54" s="31" t="s">
        <v>34</v>
      </c>
      <c r="I54" s="25"/>
    </row>
    <row r="55" spans="3:9" ht="12.75">
      <c r="C55" s="25"/>
      <c r="D55" s="26"/>
      <c r="E55" s="30"/>
      <c r="F55" s="25"/>
      <c r="G55" s="31"/>
      <c r="H55" s="25">
        <f>SUM(H49,H50,H51,H52,H53,H54)*-G43</f>
        <v>-20045.634</v>
      </c>
      <c r="I55" s="25"/>
    </row>
    <row r="56" spans="3:9" ht="12.75">
      <c r="C56" s="32"/>
      <c r="D56" s="32"/>
      <c r="E56" s="32"/>
      <c r="F56" s="32"/>
      <c r="G56" s="32"/>
      <c r="H56" s="25"/>
      <c r="I56" s="25"/>
    </row>
    <row r="57" spans="3:9" ht="12.75">
      <c r="C57" s="32"/>
      <c r="D57" s="32"/>
      <c r="E57" s="32"/>
      <c r="F57" s="32"/>
      <c r="G57" s="32"/>
      <c r="H57" s="25" t="s">
        <v>35</v>
      </c>
      <c r="I57" s="25"/>
    </row>
    <row r="58" ht="12.75">
      <c r="H58" s="25">
        <f>SUM(H45,,H49,,H55,H43,H44,H50,H51,H53,H54,H46,H47,H52)</f>
        <v>171913.55599999998</v>
      </c>
    </row>
  </sheetData>
  <sheetProtection/>
  <printOptions/>
  <pageMargins left="0.7" right="0.7" top="1.15625" bottom="0.75" header="0.3" footer="0.3"/>
  <pageSetup horizontalDpi="600" verticalDpi="600" orientation="portrait" scale="75" r:id="rId1"/>
  <headerFooter>
    <oddHeader>&amp;R&amp;"Times New Roman,Bold"&amp;12Attachment to Response to Question 3
Page 1 of 6
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9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1" width="10.85156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18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861626</v>
      </c>
    </row>
    <row r="10" spans="1:11" ht="12.75">
      <c r="A10" s="16">
        <v>41334</v>
      </c>
      <c r="C10" s="7">
        <v>16622587</v>
      </c>
      <c r="D10" s="15">
        <v>22343</v>
      </c>
      <c r="E10" s="15">
        <v>704140</v>
      </c>
      <c r="F10" s="7">
        <f aca="true" t="shared" si="0" ref="F10:F33">E10-D10</f>
        <v>681797</v>
      </c>
      <c r="G10" s="8">
        <v>0.389</v>
      </c>
      <c r="H10" s="7">
        <f aca="true" t="shared" si="1" ref="H10:H33">F10*G10</f>
        <v>265219.033</v>
      </c>
      <c r="I10" s="7">
        <f>I9+H10-1</f>
        <v>1126844.033</v>
      </c>
      <c r="J10" s="7">
        <v>0</v>
      </c>
      <c r="K10" s="20"/>
    </row>
    <row r="11" spans="1:11" ht="12.75">
      <c r="A11" s="16">
        <v>41365</v>
      </c>
      <c r="C11" s="7">
        <v>16622587</v>
      </c>
      <c r="D11" s="15">
        <v>22343</v>
      </c>
      <c r="E11" s="15">
        <v>703623</v>
      </c>
      <c r="F11" s="7">
        <f t="shared" si="0"/>
        <v>681280</v>
      </c>
      <c r="G11" s="8">
        <v>0.389</v>
      </c>
      <c r="H11" s="7">
        <f t="shared" si="1"/>
        <v>265017.92</v>
      </c>
      <c r="I11" s="7">
        <f>I10+H11</f>
        <v>1391861.953</v>
      </c>
      <c r="J11" s="7">
        <v>0</v>
      </c>
      <c r="K11" s="20"/>
    </row>
    <row r="12" spans="1:10" ht="12.75">
      <c r="A12" s="16">
        <v>41395</v>
      </c>
      <c r="C12" s="7">
        <v>16622587</v>
      </c>
      <c r="D12" s="15">
        <v>22343</v>
      </c>
      <c r="E12" s="15">
        <v>703625</v>
      </c>
      <c r="F12" s="7">
        <f t="shared" si="0"/>
        <v>681282</v>
      </c>
      <c r="G12" s="8">
        <v>0.389</v>
      </c>
      <c r="H12" s="7">
        <f t="shared" si="1"/>
        <v>265018.69800000003</v>
      </c>
      <c r="I12" s="7">
        <f>I11+H12-1</f>
        <v>1656879.651</v>
      </c>
      <c r="J12" s="7">
        <v>0</v>
      </c>
    </row>
    <row r="13" spans="1:10" ht="12.75">
      <c r="A13" s="16">
        <v>41426</v>
      </c>
      <c r="C13" s="7">
        <v>16622587</v>
      </c>
      <c r="D13" s="15">
        <v>22343</v>
      </c>
      <c r="E13" s="15">
        <v>703623</v>
      </c>
      <c r="F13" s="7">
        <f t="shared" si="0"/>
        <v>681280</v>
      </c>
      <c r="G13" s="8">
        <v>0.389</v>
      </c>
      <c r="H13" s="7">
        <f t="shared" si="1"/>
        <v>265017.92</v>
      </c>
      <c r="I13" s="7">
        <f>I12+H13</f>
        <v>1921897.571</v>
      </c>
      <c r="J13" s="7">
        <v>0</v>
      </c>
    </row>
    <row r="14" spans="1:11" ht="12.75">
      <c r="A14" s="16">
        <v>41456</v>
      </c>
      <c r="C14" s="7">
        <v>16622587</v>
      </c>
      <c r="D14" s="15">
        <v>22343</v>
      </c>
      <c r="E14" s="15">
        <v>703627</v>
      </c>
      <c r="F14" s="7">
        <f t="shared" si="0"/>
        <v>681284</v>
      </c>
      <c r="G14" s="8">
        <v>0.389</v>
      </c>
      <c r="H14" s="7">
        <f t="shared" si="1"/>
        <v>265019.476</v>
      </c>
      <c r="I14" s="7">
        <f>I13+H14-1</f>
        <v>2186916.0470000003</v>
      </c>
      <c r="J14" s="7">
        <v>0</v>
      </c>
      <c r="K14" s="20" t="s">
        <v>15</v>
      </c>
    </row>
    <row r="15" spans="1:11" ht="12.75">
      <c r="A15" s="16">
        <v>41487</v>
      </c>
      <c r="C15" s="7">
        <v>16622587</v>
      </c>
      <c r="D15" s="15">
        <v>22343</v>
      </c>
      <c r="E15" s="15">
        <v>703626</v>
      </c>
      <c r="F15" s="7">
        <f t="shared" si="0"/>
        <v>681283</v>
      </c>
      <c r="G15" s="8">
        <v>0.389</v>
      </c>
      <c r="H15" s="7">
        <f t="shared" si="1"/>
        <v>265019.087</v>
      </c>
      <c r="I15" s="7">
        <f>I14+H15-1</f>
        <v>2451934.134</v>
      </c>
      <c r="J15" s="7">
        <v>0</v>
      </c>
      <c r="K15" s="18" t="s">
        <v>15</v>
      </c>
    </row>
    <row r="16" spans="1:10" ht="12.75">
      <c r="A16" s="22">
        <v>41526</v>
      </c>
      <c r="C16" s="7">
        <v>16622587</v>
      </c>
      <c r="D16" s="15">
        <v>22343</v>
      </c>
      <c r="E16" s="15">
        <v>703621</v>
      </c>
      <c r="F16" s="7">
        <f t="shared" si="0"/>
        <v>681278</v>
      </c>
      <c r="G16" s="8">
        <v>0.389</v>
      </c>
      <c r="H16" s="7">
        <f t="shared" si="1"/>
        <v>265017.142</v>
      </c>
      <c r="I16" s="7">
        <f>I15+H16</f>
        <v>2716951.276</v>
      </c>
      <c r="J16" s="7">
        <v>0</v>
      </c>
    </row>
    <row r="17" spans="1:10" ht="12.75">
      <c r="A17" s="16">
        <v>41548</v>
      </c>
      <c r="C17" s="7">
        <v>16622587</v>
      </c>
      <c r="D17" s="15">
        <v>32523.1</v>
      </c>
      <c r="E17" s="15">
        <v>703621</v>
      </c>
      <c r="F17" s="7">
        <f t="shared" si="0"/>
        <v>671097.9</v>
      </c>
      <c r="G17" s="8">
        <v>0.389</v>
      </c>
      <c r="H17" s="7">
        <f t="shared" si="1"/>
        <v>261057.08310000002</v>
      </c>
      <c r="I17" s="25">
        <f>I16+H17</f>
        <v>2978008.3591</v>
      </c>
      <c r="J17" s="7">
        <v>0</v>
      </c>
    </row>
    <row r="18" spans="1:10" ht="12.75">
      <c r="A18" s="16">
        <v>41579</v>
      </c>
      <c r="C18" s="7">
        <v>16622587</v>
      </c>
      <c r="D18" s="15">
        <v>32523.1</v>
      </c>
      <c r="E18" s="15">
        <v>703622</v>
      </c>
      <c r="F18" s="7">
        <f t="shared" si="0"/>
        <v>671098.9</v>
      </c>
      <c r="G18" s="8">
        <v>0.389</v>
      </c>
      <c r="H18" s="7">
        <f t="shared" si="1"/>
        <v>261057.4721</v>
      </c>
      <c r="I18" s="7">
        <f>I17+H18-1</f>
        <v>3239064.8312</v>
      </c>
      <c r="J18" s="7">
        <v>0</v>
      </c>
    </row>
    <row r="19" spans="1:10" ht="12.75">
      <c r="A19" s="16">
        <v>41609</v>
      </c>
      <c r="C19" s="7">
        <v>16622587</v>
      </c>
      <c r="D19" s="15">
        <v>32523.1</v>
      </c>
      <c r="E19" s="15">
        <v>703622</v>
      </c>
      <c r="F19" s="7">
        <f t="shared" si="0"/>
        <v>671098.9</v>
      </c>
      <c r="G19" s="8">
        <v>0.389</v>
      </c>
      <c r="H19" s="7">
        <f t="shared" si="1"/>
        <v>261057.4721</v>
      </c>
      <c r="I19" s="7">
        <f>I18+H19</f>
        <v>3500122.3033</v>
      </c>
      <c r="J19" s="7">
        <v>0</v>
      </c>
    </row>
    <row r="20" spans="1:10" ht="12.75">
      <c r="A20" s="16">
        <v>41640</v>
      </c>
      <c r="C20" s="7">
        <v>16622587</v>
      </c>
      <c r="D20" s="15">
        <v>32523.1</v>
      </c>
      <c r="E20" s="15">
        <v>111862</v>
      </c>
      <c r="F20" s="7">
        <f t="shared" si="0"/>
        <v>79338.9</v>
      </c>
      <c r="G20" s="8">
        <v>0.389</v>
      </c>
      <c r="H20" s="7">
        <f t="shared" si="1"/>
        <v>30862.8321</v>
      </c>
      <c r="I20" s="7">
        <f>I19+H20-1</f>
        <v>3530984.1354</v>
      </c>
      <c r="J20" s="7">
        <v>0</v>
      </c>
    </row>
    <row r="21" spans="1:10" ht="12.75">
      <c r="A21" s="16">
        <v>41671</v>
      </c>
      <c r="C21" s="7">
        <v>16622587</v>
      </c>
      <c r="D21" s="15">
        <v>32523.1</v>
      </c>
      <c r="E21" s="15">
        <v>111862</v>
      </c>
      <c r="F21" s="7">
        <f t="shared" si="0"/>
        <v>79338.9</v>
      </c>
      <c r="G21" s="8">
        <v>0.389</v>
      </c>
      <c r="H21" s="7">
        <f t="shared" si="1"/>
        <v>30862.8321</v>
      </c>
      <c r="I21" s="7">
        <f>I20+H21-1</f>
        <v>3561845.9675000003</v>
      </c>
      <c r="J21" s="7">
        <v>0</v>
      </c>
    </row>
    <row r="22" spans="1:10" ht="12.75">
      <c r="A22" s="22">
        <v>41707</v>
      </c>
      <c r="C22" s="7">
        <v>16622587</v>
      </c>
      <c r="D22" s="15">
        <v>32523</v>
      </c>
      <c r="E22" s="15">
        <v>111862</v>
      </c>
      <c r="F22" s="7">
        <f t="shared" si="0"/>
        <v>79339</v>
      </c>
      <c r="G22" s="8">
        <v>0.389</v>
      </c>
      <c r="H22" s="7">
        <f t="shared" si="1"/>
        <v>30862.871</v>
      </c>
      <c r="I22" s="7">
        <f>I21+H22</f>
        <v>3592708.8385</v>
      </c>
      <c r="J22" s="7">
        <v>0</v>
      </c>
    </row>
    <row r="23" spans="1:10" ht="12.75">
      <c r="A23" s="16">
        <v>41730</v>
      </c>
      <c r="C23" s="7">
        <v>16622587</v>
      </c>
      <c r="D23" s="15">
        <v>32523</v>
      </c>
      <c r="E23" s="15">
        <v>111861</v>
      </c>
      <c r="F23" s="7">
        <f t="shared" si="0"/>
        <v>79338</v>
      </c>
      <c r="G23" s="8">
        <v>0.389</v>
      </c>
      <c r="H23" s="7">
        <f t="shared" si="1"/>
        <v>30862.482</v>
      </c>
      <c r="I23" s="25">
        <f>I22+H23</f>
        <v>3623571.3205</v>
      </c>
      <c r="J23" s="7">
        <v>0</v>
      </c>
    </row>
    <row r="24" spans="1:10" ht="12.75">
      <c r="A24" s="16">
        <v>41760</v>
      </c>
      <c r="C24" s="7">
        <v>16622587</v>
      </c>
      <c r="D24" s="15">
        <v>32523</v>
      </c>
      <c r="E24" s="15">
        <v>111861</v>
      </c>
      <c r="F24" s="7">
        <f t="shared" si="0"/>
        <v>79338</v>
      </c>
      <c r="G24" s="8">
        <v>0.389</v>
      </c>
      <c r="H24" s="7">
        <f t="shared" si="1"/>
        <v>30862.482</v>
      </c>
      <c r="I24" s="7">
        <f>I23+H24-1</f>
        <v>3654432.8024999998</v>
      </c>
      <c r="J24" s="7">
        <v>0</v>
      </c>
    </row>
    <row r="25" spans="1:10" ht="12.75">
      <c r="A25" s="16">
        <v>41791</v>
      </c>
      <c r="C25" s="7">
        <v>16622587</v>
      </c>
      <c r="D25" s="15">
        <v>32523</v>
      </c>
      <c r="E25" s="15">
        <v>111861</v>
      </c>
      <c r="F25" s="7">
        <f t="shared" si="0"/>
        <v>79338</v>
      </c>
      <c r="G25" s="8">
        <v>0.389</v>
      </c>
      <c r="H25" s="7">
        <f t="shared" si="1"/>
        <v>30862.482</v>
      </c>
      <c r="I25" s="7">
        <f>I24+H25</f>
        <v>3685295.2844999996</v>
      </c>
      <c r="J25" s="7">
        <v>0</v>
      </c>
    </row>
    <row r="26" spans="1:10" ht="12.75">
      <c r="A26" s="16">
        <v>41821</v>
      </c>
      <c r="C26" s="7">
        <v>16622587</v>
      </c>
      <c r="D26" s="15">
        <v>32523</v>
      </c>
      <c r="E26" s="15">
        <v>111863</v>
      </c>
      <c r="F26" s="7">
        <f t="shared" si="0"/>
        <v>79340</v>
      </c>
      <c r="G26" s="8">
        <v>0.389</v>
      </c>
      <c r="H26" s="7">
        <f t="shared" si="1"/>
        <v>30863.260000000002</v>
      </c>
      <c r="I26" s="7">
        <f>I25+H26-1</f>
        <v>3716157.5444999994</v>
      </c>
      <c r="J26" s="7">
        <v>0</v>
      </c>
    </row>
    <row r="27" spans="1:10" ht="12.75">
      <c r="A27" s="16">
        <v>41852</v>
      </c>
      <c r="C27" s="7">
        <v>16622587</v>
      </c>
      <c r="D27" s="15">
        <v>32523</v>
      </c>
      <c r="E27" s="15">
        <v>111863</v>
      </c>
      <c r="F27" s="7">
        <f t="shared" si="0"/>
        <v>79340</v>
      </c>
      <c r="G27" s="8">
        <v>0.389</v>
      </c>
      <c r="H27" s="7">
        <f t="shared" si="1"/>
        <v>30863.260000000002</v>
      </c>
      <c r="I27" s="7">
        <f>I26+H27-1</f>
        <v>3747019.804499999</v>
      </c>
      <c r="J27" s="7">
        <v>0</v>
      </c>
    </row>
    <row r="28" spans="1:10" ht="12.75">
      <c r="A28" s="23">
        <v>41891</v>
      </c>
      <c r="C28" s="7">
        <v>16622587</v>
      </c>
      <c r="D28" s="15">
        <v>32523</v>
      </c>
      <c r="E28" s="15">
        <v>111861</v>
      </c>
      <c r="F28" s="7">
        <f t="shared" si="0"/>
        <v>79338</v>
      </c>
      <c r="G28" s="8">
        <v>0.389</v>
      </c>
      <c r="H28" s="7">
        <f t="shared" si="1"/>
        <v>30862.482</v>
      </c>
      <c r="I28" s="7">
        <f>I27+H28</f>
        <v>3777882.286499999</v>
      </c>
      <c r="J28" s="7">
        <v>0</v>
      </c>
    </row>
    <row r="29" spans="1:10" ht="12.75">
      <c r="A29" s="24">
        <v>41913</v>
      </c>
      <c r="C29" s="7">
        <v>16622587</v>
      </c>
      <c r="D29" s="15">
        <v>32523</v>
      </c>
      <c r="E29" s="15">
        <v>111859</v>
      </c>
      <c r="F29" s="7">
        <f t="shared" si="0"/>
        <v>79336</v>
      </c>
      <c r="G29" s="8">
        <v>0.389</v>
      </c>
      <c r="H29" s="7">
        <f t="shared" si="1"/>
        <v>30861.704</v>
      </c>
      <c r="I29" s="25">
        <f>I28+H29</f>
        <v>3808743.990499999</v>
      </c>
      <c r="J29" s="7">
        <v>0</v>
      </c>
    </row>
    <row r="30" spans="1:10" ht="12.75">
      <c r="A30" s="24">
        <v>41944</v>
      </c>
      <c r="C30" s="7">
        <v>16622587</v>
      </c>
      <c r="D30" s="15">
        <v>32523</v>
      </c>
      <c r="E30" s="15">
        <v>111861</v>
      </c>
      <c r="F30" s="7">
        <f t="shared" si="0"/>
        <v>79338</v>
      </c>
      <c r="G30" s="8">
        <v>0.389</v>
      </c>
      <c r="H30" s="7">
        <f t="shared" si="1"/>
        <v>30862.482</v>
      </c>
      <c r="I30" s="7">
        <f>I29+H30-1</f>
        <v>3839605.4724999988</v>
      </c>
      <c r="J30" s="7">
        <v>0</v>
      </c>
    </row>
    <row r="31" spans="1:10" ht="12.75">
      <c r="A31" s="24">
        <v>41974</v>
      </c>
      <c r="C31" s="7">
        <v>16622587</v>
      </c>
      <c r="D31" s="15">
        <v>32523</v>
      </c>
      <c r="E31" s="15">
        <v>107619</v>
      </c>
      <c r="F31" s="7">
        <f t="shared" si="0"/>
        <v>75096</v>
      </c>
      <c r="G31" s="8">
        <v>0.389</v>
      </c>
      <c r="H31" s="7">
        <f t="shared" si="1"/>
        <v>29212.344</v>
      </c>
      <c r="I31" s="7">
        <f>I30+H31</f>
        <v>3868817.816499999</v>
      </c>
      <c r="J31" s="7">
        <v>0</v>
      </c>
    </row>
    <row r="32" spans="1:10" ht="12.75">
      <c r="A32" s="24">
        <v>42005</v>
      </c>
      <c r="C32" s="7">
        <v>16622587</v>
      </c>
      <c r="D32" s="15">
        <v>32523</v>
      </c>
      <c r="E32" s="15">
        <v>110333</v>
      </c>
      <c r="F32" s="7">
        <f t="shared" si="0"/>
        <v>77810</v>
      </c>
      <c r="G32" s="8">
        <v>0.389</v>
      </c>
      <c r="H32" s="7">
        <f t="shared" si="1"/>
        <v>30268.09</v>
      </c>
      <c r="I32" s="7">
        <f>I31+H32-1</f>
        <v>3899084.9064999986</v>
      </c>
      <c r="J32" s="7">
        <v>0</v>
      </c>
    </row>
    <row r="33" spans="1:10" ht="12.75">
      <c r="A33" s="24">
        <v>42036</v>
      </c>
      <c r="C33" s="7">
        <v>16622587</v>
      </c>
      <c r="D33" s="15">
        <v>32523</v>
      </c>
      <c r="E33" s="15">
        <v>110333</v>
      </c>
      <c r="F33" s="7">
        <f t="shared" si="0"/>
        <v>77810</v>
      </c>
      <c r="G33" s="8">
        <v>0.389</v>
      </c>
      <c r="H33" s="7">
        <f t="shared" si="1"/>
        <v>30268.09</v>
      </c>
      <c r="I33" s="7">
        <f>I32+H33-1</f>
        <v>3929351.9964999985</v>
      </c>
      <c r="J33" s="7">
        <v>0</v>
      </c>
    </row>
    <row r="34" spans="1:10" ht="12.75">
      <c r="A34" s="16"/>
      <c r="C34" s="7"/>
      <c r="D34" s="7"/>
      <c r="E34" s="7"/>
      <c r="F34" s="7"/>
      <c r="G34" s="7"/>
      <c r="H34" s="7"/>
      <c r="I34" s="7"/>
      <c r="J34" s="7"/>
    </row>
    <row r="35" spans="1:10" ht="12.75">
      <c r="A35" s="16"/>
      <c r="C35" s="7"/>
      <c r="D35" s="7"/>
      <c r="E35" s="7"/>
      <c r="F35" s="7"/>
      <c r="G35" s="7"/>
      <c r="H35" s="7"/>
      <c r="I35" s="7"/>
      <c r="J35" s="7"/>
    </row>
    <row r="36" spans="1:10" ht="12.75">
      <c r="A36" s="16"/>
      <c r="C36" s="7"/>
      <c r="D36" s="7"/>
      <c r="E36" s="7"/>
      <c r="F36" s="7"/>
      <c r="G36" s="7"/>
      <c r="H36" s="7"/>
      <c r="I36" s="7"/>
      <c r="J36" s="7"/>
    </row>
    <row r="37" spans="3:10" ht="12.75">
      <c r="C37" s="21" t="s">
        <v>40</v>
      </c>
      <c r="D37" s="15"/>
      <c r="E37" s="19"/>
      <c r="F37" s="7"/>
      <c r="G37" s="8"/>
      <c r="H37" s="7"/>
      <c r="I37" s="7"/>
      <c r="J37" s="7"/>
    </row>
    <row r="38" spans="3:10" ht="12.75">
      <c r="C38" s="21" t="s">
        <v>37</v>
      </c>
      <c r="D38" s="15"/>
      <c r="E38" s="19"/>
      <c r="F38" s="7"/>
      <c r="G38" s="8"/>
      <c r="H38" s="7"/>
      <c r="I38" s="7"/>
      <c r="J38" s="7"/>
    </row>
    <row r="39" spans="3:10" ht="12.75">
      <c r="C39" s="21" t="s">
        <v>42</v>
      </c>
      <c r="D39" s="15"/>
      <c r="E39" s="19"/>
      <c r="F39" s="7"/>
      <c r="G39" s="8"/>
      <c r="H39" s="7"/>
      <c r="I39" s="7"/>
      <c r="J39" s="7"/>
    </row>
    <row r="40" spans="3:10" ht="12.75">
      <c r="C40" s="7" t="s">
        <v>22</v>
      </c>
      <c r="D40" s="15"/>
      <c r="E40" s="19"/>
      <c r="F40" s="7"/>
      <c r="G40" s="8"/>
      <c r="H40" s="7"/>
      <c r="I40" s="7"/>
      <c r="J40" s="7"/>
    </row>
    <row r="41" spans="3:11" ht="12.75">
      <c r="C41" s="27"/>
      <c r="D41" s="15"/>
      <c r="E41" s="15"/>
      <c r="H41" s="28"/>
      <c r="I41" s="28"/>
      <c r="J41" s="28"/>
      <c r="K41" s="28"/>
    </row>
    <row r="42" spans="3:10" ht="12.75">
      <c r="C42" s="25" t="s">
        <v>23</v>
      </c>
      <c r="D42" s="29" t="s">
        <v>24</v>
      </c>
      <c r="E42" s="30" t="s">
        <v>25</v>
      </c>
      <c r="F42" s="25" t="s">
        <v>26</v>
      </c>
      <c r="G42" s="31" t="s">
        <v>27</v>
      </c>
      <c r="H42" s="25" t="s">
        <v>28</v>
      </c>
      <c r="I42" s="25"/>
      <c r="J42" s="7"/>
    </row>
    <row r="43" spans="3:10" ht="12.75">
      <c r="C43" s="25">
        <v>3199833</v>
      </c>
      <c r="D43" s="26">
        <v>32523</v>
      </c>
      <c r="E43" s="26">
        <v>16471</v>
      </c>
      <c r="F43" s="25">
        <f>E43-D43</f>
        <v>-16052</v>
      </c>
      <c r="G43" s="31">
        <v>0.35</v>
      </c>
      <c r="H43" s="25">
        <f>F43*G43</f>
        <v>-5618.2</v>
      </c>
      <c r="I43" s="25"/>
      <c r="J43" s="7"/>
    </row>
    <row r="44" spans="3:10" ht="12.75">
      <c r="C44" s="25">
        <v>4799749</v>
      </c>
      <c r="D44" s="26"/>
      <c r="E44" s="26">
        <v>79996</v>
      </c>
      <c r="F44" s="25">
        <f>E44-D44</f>
        <v>79996</v>
      </c>
      <c r="G44" s="31">
        <v>0.35</v>
      </c>
      <c r="H44" s="25">
        <f>F44*G44</f>
        <v>27998.6</v>
      </c>
      <c r="I44" s="25"/>
      <c r="J44" s="7"/>
    </row>
    <row r="45" spans="3:10" ht="12.75">
      <c r="C45" s="25">
        <v>124684</v>
      </c>
      <c r="D45" s="26"/>
      <c r="E45" s="26">
        <v>694</v>
      </c>
      <c r="F45" s="25">
        <f>E45-D45</f>
        <v>694</v>
      </c>
      <c r="G45" s="31">
        <v>0.35</v>
      </c>
      <c r="H45" s="25">
        <f>F45*G45</f>
        <v>242.89999999999998</v>
      </c>
      <c r="I45" s="25"/>
      <c r="J45" s="7"/>
    </row>
    <row r="46" spans="3:10" ht="12.75">
      <c r="C46" s="25">
        <v>187027</v>
      </c>
      <c r="D46" s="26"/>
      <c r="E46" s="26">
        <v>3117</v>
      </c>
      <c r="F46" s="25">
        <f>E46-D46</f>
        <v>3117</v>
      </c>
      <c r="G46" s="31">
        <v>0.35</v>
      </c>
      <c r="H46" s="25">
        <f>F46*G46</f>
        <v>1090.9499999999998</v>
      </c>
      <c r="I46" s="25"/>
      <c r="J46" s="7"/>
    </row>
    <row r="47" spans="3:10" ht="12.75">
      <c r="C47" s="25" t="s">
        <v>29</v>
      </c>
      <c r="D47" s="26" t="s">
        <v>24</v>
      </c>
      <c r="E47" s="30" t="s">
        <v>30</v>
      </c>
      <c r="F47" s="25" t="s">
        <v>31</v>
      </c>
      <c r="G47" s="31" t="s">
        <v>32</v>
      </c>
      <c r="H47" s="25" t="s">
        <v>33</v>
      </c>
      <c r="I47" s="25"/>
      <c r="J47" s="7"/>
    </row>
    <row r="48" spans="3:10" ht="12.75">
      <c r="C48" s="25">
        <v>6399666</v>
      </c>
      <c r="D48" s="26">
        <v>32523</v>
      </c>
      <c r="E48" s="26">
        <v>32942</v>
      </c>
      <c r="F48" s="25">
        <f>E48-D48</f>
        <v>419</v>
      </c>
      <c r="G48" s="31">
        <v>0.06</v>
      </c>
      <c r="H48" s="25">
        <f>F48*G48</f>
        <v>25.14</v>
      </c>
      <c r="I48" s="25"/>
      <c r="J48" s="7"/>
    </row>
    <row r="49" spans="3:10" ht="12.75">
      <c r="C49" s="25">
        <v>9599498</v>
      </c>
      <c r="D49" s="26"/>
      <c r="E49" s="26">
        <v>159992</v>
      </c>
      <c r="F49" s="25">
        <f>E49-D49</f>
        <v>159992</v>
      </c>
      <c r="G49" s="31">
        <v>0.06</v>
      </c>
      <c r="H49" s="25">
        <f>F49*G49</f>
        <v>9599.52</v>
      </c>
      <c r="I49" s="25"/>
      <c r="J49" s="7"/>
    </row>
    <row r="50" spans="3:10" ht="12.75">
      <c r="C50" s="25">
        <v>249369</v>
      </c>
      <c r="D50" s="26"/>
      <c r="E50" s="26">
        <v>1388</v>
      </c>
      <c r="F50" s="25">
        <f>E50-D50</f>
        <v>1388</v>
      </c>
      <c r="G50" s="31">
        <v>0.06</v>
      </c>
      <c r="H50" s="25">
        <f>F50*G50</f>
        <v>83.28</v>
      </c>
      <c r="I50" s="25"/>
      <c r="J50" s="7"/>
    </row>
    <row r="51" spans="3:10" ht="12.75">
      <c r="C51" s="25">
        <v>374053</v>
      </c>
      <c r="D51" s="26"/>
      <c r="E51" s="26">
        <v>6234</v>
      </c>
      <c r="F51" s="25">
        <f>E51-D51</f>
        <v>6234</v>
      </c>
      <c r="G51" s="31">
        <v>0.06</v>
      </c>
      <c r="H51" s="25">
        <f>F51*G51</f>
        <v>374.03999999999996</v>
      </c>
      <c r="I51" s="25"/>
      <c r="J51" s="7"/>
    </row>
    <row r="52" spans="3:10" ht="12.75">
      <c r="C52" s="25"/>
      <c r="D52" s="26"/>
      <c r="E52" s="30"/>
      <c r="F52" s="25"/>
      <c r="G52" s="31"/>
      <c r="H52" s="31" t="s">
        <v>34</v>
      </c>
      <c r="I52" s="25"/>
      <c r="J52" s="7"/>
    </row>
    <row r="53" spans="3:10" ht="12.75">
      <c r="C53" s="25"/>
      <c r="D53" s="26"/>
      <c r="E53" s="30"/>
      <c r="F53" s="25"/>
      <c r="G53" s="31"/>
      <c r="H53" s="25">
        <f>SUM(H48:H51)*-0.35</f>
        <v>-3528.6929999999998</v>
      </c>
      <c r="I53" s="25"/>
      <c r="J53" s="7"/>
    </row>
    <row r="54" spans="3:9" ht="12.75">
      <c r="C54" s="32"/>
      <c r="D54" s="32"/>
      <c r="E54" s="32"/>
      <c r="F54" s="32"/>
      <c r="G54" s="32"/>
      <c r="H54" s="25"/>
      <c r="I54" s="25"/>
    </row>
    <row r="55" spans="3:9" ht="12.75">
      <c r="C55" s="32"/>
      <c r="D55" s="32"/>
      <c r="E55" s="32"/>
      <c r="F55" s="32"/>
      <c r="G55" s="32"/>
      <c r="H55" s="25" t="s">
        <v>35</v>
      </c>
      <c r="I55" s="25"/>
    </row>
    <row r="56" spans="3:9" ht="12.75">
      <c r="C56" s="32"/>
      <c r="D56" s="32"/>
      <c r="E56" s="32"/>
      <c r="F56" s="32"/>
      <c r="G56" s="32"/>
      <c r="H56" s="25">
        <f>SUM(H43:H46)+SUM(H48:H51)+H53</f>
        <v>30267.536999999997</v>
      </c>
      <c r="I56" s="25"/>
    </row>
  </sheetData>
  <sheetProtection/>
  <printOptions/>
  <pageMargins left="0.7" right="0.7" top="1.15625" bottom="0.75" header="0.3" footer="0.3"/>
  <pageSetup fitToHeight="1" fitToWidth="1" horizontalDpi="600" verticalDpi="600" orientation="portrait" scale="75" r:id="rId1"/>
  <headerFooter>
    <oddHeader>&amp;R&amp;"Times New Roman,Bold"&amp;12Attachment to Response to Question 3
Page 2 of 6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6">
      <selection activeCell="N29" sqref="N29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1" width="11.28125" style="0" bestFit="1" customWidth="1"/>
    <col min="13" max="13" width="14.003906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21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34">
        <v>435</v>
      </c>
    </row>
    <row r="10" spans="1:11" ht="12.75">
      <c r="A10" s="16">
        <v>41334</v>
      </c>
      <c r="C10" s="7">
        <v>34137</v>
      </c>
      <c r="D10" s="35">
        <v>406</v>
      </c>
      <c r="E10" s="35">
        <v>1506</v>
      </c>
      <c r="F10" s="7">
        <f aca="true" t="shared" si="0" ref="F10:F33">E10-D10</f>
        <v>1100</v>
      </c>
      <c r="G10" s="8">
        <v>0.389</v>
      </c>
      <c r="H10" s="7">
        <f aca="true" t="shared" si="1" ref="H10:H33">F10*G10</f>
        <v>427.90000000000003</v>
      </c>
      <c r="I10" s="7">
        <f aca="true" t="shared" si="2" ref="I10:I33">I9+H10-1</f>
        <v>861.9000000000001</v>
      </c>
      <c r="J10" s="7">
        <v>0</v>
      </c>
      <c r="K10" s="20"/>
    </row>
    <row r="11" spans="1:11" ht="12.75">
      <c r="A11" s="16">
        <v>41365</v>
      </c>
      <c r="C11" s="7">
        <v>34137</v>
      </c>
      <c r="D11" s="35">
        <v>406</v>
      </c>
      <c r="E11" s="35">
        <v>2257</v>
      </c>
      <c r="F11" s="7">
        <f t="shared" si="0"/>
        <v>1851</v>
      </c>
      <c r="G11" s="8">
        <v>0.389</v>
      </c>
      <c r="H11" s="7">
        <f t="shared" si="1"/>
        <v>720.039</v>
      </c>
      <c r="I11" s="7">
        <f t="shared" si="2"/>
        <v>1580.939</v>
      </c>
      <c r="J11" s="7">
        <v>0</v>
      </c>
      <c r="K11" s="20"/>
    </row>
    <row r="12" spans="1:10" ht="12.75">
      <c r="A12" s="16">
        <v>41395</v>
      </c>
      <c r="C12" s="7">
        <v>2335800</v>
      </c>
      <c r="D12" s="35">
        <v>2622</v>
      </c>
      <c r="E12" s="35">
        <v>133293</v>
      </c>
      <c r="F12" s="7">
        <f t="shared" si="0"/>
        <v>130671</v>
      </c>
      <c r="G12" s="8">
        <v>0.389</v>
      </c>
      <c r="H12" s="7">
        <f t="shared" si="1"/>
        <v>50831.019</v>
      </c>
      <c r="I12" s="7">
        <f t="shared" si="2"/>
        <v>52410.958</v>
      </c>
      <c r="J12" s="7">
        <v>0</v>
      </c>
    </row>
    <row r="13" spans="1:11" ht="12.75">
      <c r="A13" s="16">
        <v>41426</v>
      </c>
      <c r="C13" s="7">
        <v>2335800</v>
      </c>
      <c r="D13" s="35">
        <v>4837</v>
      </c>
      <c r="E13" s="35">
        <v>135284</v>
      </c>
      <c r="F13" s="7">
        <f t="shared" si="0"/>
        <v>130447</v>
      </c>
      <c r="G13" s="8">
        <v>0.389</v>
      </c>
      <c r="H13" s="7">
        <f t="shared" si="1"/>
        <v>50743.883</v>
      </c>
      <c r="I13" s="7">
        <f t="shared" si="2"/>
        <v>103153.841</v>
      </c>
      <c r="J13" s="7">
        <v>0</v>
      </c>
      <c r="K13" s="18" t="s">
        <v>15</v>
      </c>
    </row>
    <row r="14" spans="1:11" ht="12.75">
      <c r="A14" s="16">
        <v>41456</v>
      </c>
      <c r="C14" s="7">
        <v>2335800</v>
      </c>
      <c r="D14" s="35">
        <v>4837</v>
      </c>
      <c r="E14" s="35">
        <v>135284</v>
      </c>
      <c r="F14" s="7">
        <f t="shared" si="0"/>
        <v>130447</v>
      </c>
      <c r="G14" s="8">
        <v>0.389</v>
      </c>
      <c r="H14" s="7">
        <f t="shared" si="1"/>
        <v>50743.883</v>
      </c>
      <c r="I14" s="7">
        <f t="shared" si="2"/>
        <v>153896.724</v>
      </c>
      <c r="J14" s="7">
        <v>0</v>
      </c>
      <c r="K14" s="20"/>
    </row>
    <row r="15" spans="1:10" ht="12.75">
      <c r="A15" s="16">
        <v>41487</v>
      </c>
      <c r="C15" s="7">
        <v>2335800</v>
      </c>
      <c r="D15" s="35">
        <v>4837</v>
      </c>
      <c r="E15" s="35">
        <v>135284</v>
      </c>
      <c r="F15" s="7">
        <f t="shared" si="0"/>
        <v>130447</v>
      </c>
      <c r="G15" s="8">
        <v>0.389</v>
      </c>
      <c r="H15" s="7">
        <f t="shared" si="1"/>
        <v>50743.883</v>
      </c>
      <c r="I15" s="7">
        <f t="shared" si="2"/>
        <v>204639.607</v>
      </c>
      <c r="J15" s="7">
        <v>0</v>
      </c>
    </row>
    <row r="16" spans="1:10" ht="12.75">
      <c r="A16" s="22">
        <v>41526</v>
      </c>
      <c r="C16" s="7">
        <v>2335800</v>
      </c>
      <c r="D16" s="35">
        <v>4837</v>
      </c>
      <c r="E16" s="35">
        <v>135284</v>
      </c>
      <c r="F16" s="7">
        <f t="shared" si="0"/>
        <v>130447</v>
      </c>
      <c r="G16" s="8">
        <v>0.389</v>
      </c>
      <c r="H16" s="7">
        <f t="shared" si="1"/>
        <v>50743.883</v>
      </c>
      <c r="I16" s="7">
        <f t="shared" si="2"/>
        <v>255382.49</v>
      </c>
      <c r="J16" s="7">
        <v>0</v>
      </c>
    </row>
    <row r="17" spans="1:10" ht="12.75">
      <c r="A17" s="16">
        <v>41548</v>
      </c>
      <c r="C17" s="7">
        <v>2335800</v>
      </c>
      <c r="D17" s="35">
        <v>4837</v>
      </c>
      <c r="E17" s="35">
        <v>135286</v>
      </c>
      <c r="F17" s="7">
        <f t="shared" si="0"/>
        <v>130449</v>
      </c>
      <c r="G17" s="8">
        <v>0.389</v>
      </c>
      <c r="H17" s="7">
        <f t="shared" si="1"/>
        <v>50744.661</v>
      </c>
      <c r="I17" s="7">
        <f t="shared" si="2"/>
        <v>306126.151</v>
      </c>
      <c r="J17" s="7">
        <v>0</v>
      </c>
    </row>
    <row r="18" spans="1:10" ht="12.75">
      <c r="A18" s="16">
        <v>41579</v>
      </c>
      <c r="C18" s="7">
        <v>2335800</v>
      </c>
      <c r="D18" s="35">
        <v>4837</v>
      </c>
      <c r="E18" s="36">
        <v>195854</v>
      </c>
      <c r="F18" s="7">
        <f t="shared" si="0"/>
        <v>191017</v>
      </c>
      <c r="G18" s="8">
        <v>0.389</v>
      </c>
      <c r="H18" s="7">
        <f t="shared" si="1"/>
        <v>74305.613</v>
      </c>
      <c r="I18" s="7">
        <f t="shared" si="2"/>
        <v>380430.764</v>
      </c>
      <c r="J18" s="7">
        <v>0</v>
      </c>
    </row>
    <row r="19" spans="1:10" ht="12.75">
      <c r="A19" s="16">
        <v>41609</v>
      </c>
      <c r="C19" s="7">
        <v>2335800</v>
      </c>
      <c r="D19" s="35">
        <v>4837</v>
      </c>
      <c r="E19" s="35">
        <v>135284</v>
      </c>
      <c r="F19" s="7">
        <f t="shared" si="0"/>
        <v>130447</v>
      </c>
      <c r="G19" s="8">
        <v>0.389</v>
      </c>
      <c r="H19" s="7">
        <f t="shared" si="1"/>
        <v>50743.883</v>
      </c>
      <c r="I19" s="7">
        <f t="shared" si="2"/>
        <v>431173.647</v>
      </c>
      <c r="J19" s="7">
        <v>0</v>
      </c>
    </row>
    <row r="20" spans="1:10" ht="12.75">
      <c r="A20" s="16">
        <v>41640</v>
      </c>
      <c r="C20" s="7">
        <v>2335800</v>
      </c>
      <c r="D20" s="35">
        <v>4837</v>
      </c>
      <c r="E20" s="35">
        <v>8007</v>
      </c>
      <c r="F20" s="7">
        <f t="shared" si="0"/>
        <v>3170</v>
      </c>
      <c r="G20" s="8">
        <v>0.389</v>
      </c>
      <c r="H20" s="7">
        <f t="shared" si="1"/>
        <v>1233.13</v>
      </c>
      <c r="I20" s="7">
        <f t="shared" si="2"/>
        <v>432405.777</v>
      </c>
      <c r="J20" s="7">
        <v>0</v>
      </c>
    </row>
    <row r="21" spans="1:10" ht="12.75">
      <c r="A21" s="16">
        <v>41671</v>
      </c>
      <c r="C21" s="7">
        <v>2335800</v>
      </c>
      <c r="D21" s="35">
        <v>4837</v>
      </c>
      <c r="E21" s="35">
        <v>8004</v>
      </c>
      <c r="F21" s="7">
        <f t="shared" si="0"/>
        <v>3167</v>
      </c>
      <c r="G21" s="8">
        <v>0.389</v>
      </c>
      <c r="H21" s="7">
        <f t="shared" si="1"/>
        <v>1231.963</v>
      </c>
      <c r="I21" s="7">
        <f t="shared" si="2"/>
        <v>433636.74</v>
      </c>
      <c r="J21" s="7">
        <v>0</v>
      </c>
    </row>
    <row r="22" spans="1:10" ht="12.75">
      <c r="A22" s="22">
        <v>41707</v>
      </c>
      <c r="C22" s="7">
        <v>2335800</v>
      </c>
      <c r="D22" s="35">
        <v>4837</v>
      </c>
      <c r="E22" s="35">
        <v>8006</v>
      </c>
      <c r="F22" s="7">
        <f t="shared" si="0"/>
        <v>3169</v>
      </c>
      <c r="G22" s="8">
        <v>0.389</v>
      </c>
      <c r="H22" s="7">
        <f t="shared" si="1"/>
        <v>1232.741</v>
      </c>
      <c r="I22" s="7">
        <f t="shared" si="2"/>
        <v>434868.48099999997</v>
      </c>
      <c r="J22" s="7">
        <v>0</v>
      </c>
    </row>
    <row r="23" spans="1:10" ht="12.75">
      <c r="A23" s="16">
        <v>41730</v>
      </c>
      <c r="C23" s="7">
        <v>2335800</v>
      </c>
      <c r="D23" s="35">
        <v>4837</v>
      </c>
      <c r="E23" s="35">
        <v>8006</v>
      </c>
      <c r="F23" s="7">
        <f t="shared" si="0"/>
        <v>3169</v>
      </c>
      <c r="G23" s="8">
        <v>0.389</v>
      </c>
      <c r="H23" s="7">
        <f t="shared" si="1"/>
        <v>1232.741</v>
      </c>
      <c r="I23" s="7">
        <f t="shared" si="2"/>
        <v>436100.22199999995</v>
      </c>
      <c r="J23" s="7">
        <v>0</v>
      </c>
    </row>
    <row r="24" spans="1:10" ht="12.75">
      <c r="A24" s="16">
        <v>41760</v>
      </c>
      <c r="C24" s="7">
        <v>2335800</v>
      </c>
      <c r="D24" s="35">
        <v>4837</v>
      </c>
      <c r="E24" s="35">
        <v>8004</v>
      </c>
      <c r="F24" s="7">
        <f t="shared" si="0"/>
        <v>3167</v>
      </c>
      <c r="G24" s="8">
        <v>0.389</v>
      </c>
      <c r="H24" s="7">
        <f t="shared" si="1"/>
        <v>1231.963</v>
      </c>
      <c r="I24" s="7">
        <f t="shared" si="2"/>
        <v>437331.18499999994</v>
      </c>
      <c r="J24" s="7">
        <v>0</v>
      </c>
    </row>
    <row r="25" spans="1:10" ht="12.75">
      <c r="A25" s="16">
        <v>41791</v>
      </c>
      <c r="C25" s="7">
        <v>55740733</v>
      </c>
      <c r="D25" s="35">
        <v>46130</v>
      </c>
      <c r="E25" s="35">
        <v>2902869</v>
      </c>
      <c r="F25" s="7">
        <f t="shared" si="0"/>
        <v>2856739</v>
      </c>
      <c r="G25" s="8">
        <v>0.389</v>
      </c>
      <c r="H25" s="7">
        <f t="shared" si="1"/>
        <v>1111271.4710000001</v>
      </c>
      <c r="I25" s="7">
        <f t="shared" si="2"/>
        <v>1548601.656</v>
      </c>
      <c r="J25" s="7">
        <v>0</v>
      </c>
    </row>
    <row r="26" spans="1:10" ht="12.75">
      <c r="A26" s="16">
        <v>41821</v>
      </c>
      <c r="C26" s="7">
        <v>55740733</v>
      </c>
      <c r="D26" s="35">
        <v>87424</v>
      </c>
      <c r="E26" s="35">
        <v>2944165</v>
      </c>
      <c r="F26" s="7">
        <f t="shared" si="0"/>
        <v>2856741</v>
      </c>
      <c r="G26" s="8">
        <v>0.389</v>
      </c>
      <c r="H26" s="7">
        <f t="shared" si="1"/>
        <v>1111272.249</v>
      </c>
      <c r="I26" s="7">
        <f t="shared" si="2"/>
        <v>2659872.9050000003</v>
      </c>
      <c r="J26" s="7">
        <v>0</v>
      </c>
    </row>
    <row r="27" spans="1:10" ht="12.75">
      <c r="A27" s="16">
        <v>41852</v>
      </c>
      <c r="C27" s="7">
        <v>55740733</v>
      </c>
      <c r="D27" s="35">
        <v>87424</v>
      </c>
      <c r="E27" s="35">
        <v>2944165</v>
      </c>
      <c r="F27" s="7">
        <f t="shared" si="0"/>
        <v>2856741</v>
      </c>
      <c r="G27" s="8">
        <v>0.389</v>
      </c>
      <c r="H27" s="7">
        <f t="shared" si="1"/>
        <v>1111272.249</v>
      </c>
      <c r="I27" s="7">
        <f t="shared" si="2"/>
        <v>3771144.154</v>
      </c>
      <c r="J27" s="7">
        <v>0</v>
      </c>
    </row>
    <row r="28" spans="1:13" ht="12.75">
      <c r="A28" s="23">
        <v>41891</v>
      </c>
      <c r="C28" s="7">
        <v>311581083</v>
      </c>
      <c r="D28" s="35">
        <v>333727</v>
      </c>
      <c r="E28" s="35">
        <f>31130689+2059025.71</f>
        <v>33189714.71</v>
      </c>
      <c r="F28" s="7">
        <f t="shared" si="0"/>
        <v>32855987.71</v>
      </c>
      <c r="G28" s="8">
        <v>0.389</v>
      </c>
      <c r="H28" s="7">
        <f>F28*G28</f>
        <v>12780979.219190001</v>
      </c>
      <c r="I28" s="7">
        <f t="shared" si="2"/>
        <v>16552122.37319</v>
      </c>
      <c r="J28" s="7">
        <v>0</v>
      </c>
      <c r="M28" s="37"/>
    </row>
    <row r="29" spans="1:13" ht="12.75">
      <c r="A29" s="24">
        <v>41913</v>
      </c>
      <c r="C29" s="7">
        <v>311581083</v>
      </c>
      <c r="D29" s="35">
        <v>580030</v>
      </c>
      <c r="E29" s="35">
        <f>31376990+1812722.37</f>
        <v>33189712.37</v>
      </c>
      <c r="F29" s="7">
        <f t="shared" si="0"/>
        <v>32609682.37</v>
      </c>
      <c r="G29" s="8">
        <v>0.389</v>
      </c>
      <c r="H29" s="7">
        <f>F29*G29</f>
        <v>12685166.441930002</v>
      </c>
      <c r="I29" s="7">
        <f t="shared" si="2"/>
        <v>29237287.815120004</v>
      </c>
      <c r="J29" s="7">
        <v>0</v>
      </c>
      <c r="M29" s="37"/>
    </row>
    <row r="30" spans="1:13" ht="12.75">
      <c r="A30" s="24">
        <v>41944</v>
      </c>
      <c r="C30" s="7">
        <v>311581083</v>
      </c>
      <c r="D30" s="35">
        <v>580030</v>
      </c>
      <c r="E30" s="35">
        <f>31070049+2119665.81</f>
        <v>33189714.81</v>
      </c>
      <c r="F30" s="7">
        <f t="shared" si="0"/>
        <v>32609684.81</v>
      </c>
      <c r="G30" s="8">
        <v>0.389</v>
      </c>
      <c r="H30" s="7">
        <f>F30*G30</f>
        <v>12685167.39109</v>
      </c>
      <c r="I30" s="7">
        <f t="shared" si="2"/>
        <v>41922454.20621</v>
      </c>
      <c r="J30" s="7">
        <v>0</v>
      </c>
      <c r="M30" s="37"/>
    </row>
    <row r="31" spans="1:10" ht="12.75">
      <c r="A31" s="24">
        <v>41974</v>
      </c>
      <c r="C31" s="7">
        <v>311581083</v>
      </c>
      <c r="D31" s="35">
        <v>580030</v>
      </c>
      <c r="E31" s="35">
        <f>38229693-5991413.88</f>
        <v>32238279.12</v>
      </c>
      <c r="F31" s="7">
        <f t="shared" si="0"/>
        <v>31658249.12</v>
      </c>
      <c r="G31" s="8">
        <v>0.389</v>
      </c>
      <c r="H31" s="7">
        <f>F31*G31</f>
        <v>12315058.907680001</v>
      </c>
      <c r="I31" s="7">
        <f t="shared" si="2"/>
        <v>54237512.11389001</v>
      </c>
      <c r="J31" s="7">
        <v>0</v>
      </c>
    </row>
    <row r="32" spans="1:10" ht="12.75">
      <c r="A32" s="24">
        <v>42005</v>
      </c>
      <c r="C32" s="7">
        <v>311581083</v>
      </c>
      <c r="D32" s="35">
        <v>580030</v>
      </c>
      <c r="E32" s="35">
        <v>1266256</v>
      </c>
      <c r="F32" s="7">
        <f t="shared" si="0"/>
        <v>686226</v>
      </c>
      <c r="G32" s="8">
        <v>0.389</v>
      </c>
      <c r="H32" s="7">
        <f t="shared" si="1"/>
        <v>266941.914</v>
      </c>
      <c r="I32" s="7">
        <f t="shared" si="2"/>
        <v>54504453.027890004</v>
      </c>
      <c r="J32" s="7">
        <v>0</v>
      </c>
    </row>
    <row r="33" spans="1:10" ht="12.75">
      <c r="A33" s="24">
        <v>42036</v>
      </c>
      <c r="C33" s="7">
        <v>311581083</v>
      </c>
      <c r="D33" s="35">
        <v>580030</v>
      </c>
      <c r="E33" s="35">
        <v>1266256</v>
      </c>
      <c r="F33" s="7">
        <f t="shared" si="0"/>
        <v>686226</v>
      </c>
      <c r="G33" s="8">
        <v>0.389</v>
      </c>
      <c r="H33" s="7">
        <f t="shared" si="1"/>
        <v>266941.914</v>
      </c>
      <c r="I33" s="7">
        <f t="shared" si="2"/>
        <v>54771393.94189</v>
      </c>
      <c r="J33" s="7">
        <v>0</v>
      </c>
    </row>
    <row r="34" spans="1:10" ht="12.75">
      <c r="A34" s="16"/>
      <c r="C34" s="7"/>
      <c r="D34" s="7"/>
      <c r="E34" s="7"/>
      <c r="F34" s="7"/>
      <c r="G34" s="7"/>
      <c r="H34" s="7"/>
      <c r="I34" s="7"/>
      <c r="J34" s="7"/>
    </row>
    <row r="35" spans="1:10" ht="12.75">
      <c r="A35" s="16"/>
      <c r="C35" s="20"/>
      <c r="D35" s="7"/>
      <c r="E35" s="7"/>
      <c r="F35" s="7"/>
      <c r="G35" s="7"/>
      <c r="H35" s="7"/>
      <c r="I35" s="7"/>
      <c r="J35" s="7"/>
    </row>
    <row r="36" spans="1:10" ht="12.75">
      <c r="A36" s="16"/>
      <c r="C36" s="21" t="s">
        <v>39</v>
      </c>
      <c r="D36" s="35"/>
      <c r="E36" s="38"/>
      <c r="F36" s="7"/>
      <c r="G36" s="8"/>
      <c r="H36" s="7"/>
      <c r="I36" s="7"/>
      <c r="J36" s="7"/>
    </row>
    <row r="37" spans="1:10" ht="12.75">
      <c r="A37" s="16"/>
      <c r="C37" s="21" t="s">
        <v>37</v>
      </c>
      <c r="D37" s="35"/>
      <c r="E37" s="38"/>
      <c r="F37" s="7"/>
      <c r="G37" s="8"/>
      <c r="H37" s="7"/>
      <c r="I37" s="7"/>
      <c r="J37" s="7"/>
    </row>
    <row r="38" spans="1:10" ht="12.75">
      <c r="A38" s="16"/>
      <c r="C38" s="21" t="s">
        <v>43</v>
      </c>
      <c r="D38" s="35"/>
      <c r="E38" s="38"/>
      <c r="F38" s="7"/>
      <c r="G38" s="8"/>
      <c r="H38" s="7"/>
      <c r="I38" s="7"/>
      <c r="J38" s="7"/>
    </row>
    <row r="39" spans="1:10" ht="12.75">
      <c r="A39" s="16"/>
      <c r="C39" s="7" t="s">
        <v>22</v>
      </c>
      <c r="D39" s="35"/>
      <c r="E39" s="38"/>
      <c r="F39" s="7"/>
      <c r="G39" s="8"/>
      <c r="H39" s="7"/>
      <c r="I39" s="7"/>
      <c r="J39" s="7"/>
    </row>
    <row r="40" spans="1:11" ht="12.75">
      <c r="A40" s="16"/>
      <c r="C40" s="27"/>
      <c r="D40" s="35"/>
      <c r="E40" s="35"/>
      <c r="H40" s="39"/>
      <c r="I40" s="39"/>
      <c r="J40" s="39"/>
      <c r="K40" s="39"/>
    </row>
    <row r="41" spans="3:10" ht="12.75">
      <c r="C41" s="25" t="s">
        <v>23</v>
      </c>
      <c r="D41" s="40" t="s">
        <v>24</v>
      </c>
      <c r="E41" s="41" t="s">
        <v>25</v>
      </c>
      <c r="F41" s="25" t="s">
        <v>26</v>
      </c>
      <c r="G41" s="31" t="s">
        <v>27</v>
      </c>
      <c r="H41" s="25" t="s">
        <v>28</v>
      </c>
      <c r="I41" s="25"/>
      <c r="J41" s="7"/>
    </row>
    <row r="42" spans="3:10" ht="12.75">
      <c r="C42" s="25">
        <v>17069</v>
      </c>
      <c r="D42" s="36">
        <v>580030</v>
      </c>
      <c r="E42" s="36">
        <v>455</v>
      </c>
      <c r="F42" s="25">
        <f>E42-D42</f>
        <v>-579575</v>
      </c>
      <c r="G42" s="31">
        <v>0.35</v>
      </c>
      <c r="H42" s="25">
        <f aca="true" t="shared" si="3" ref="H42:H55">F42*G42</f>
        <v>-202851.25</v>
      </c>
      <c r="I42" s="25"/>
      <c r="J42" s="7"/>
    </row>
    <row r="43" spans="3:10" ht="12.75">
      <c r="C43" s="25">
        <v>863123</v>
      </c>
      <c r="D43" s="36"/>
      <c r="E43" s="36">
        <v>5192</v>
      </c>
      <c r="F43" s="25">
        <f>E43-D43</f>
        <v>5192</v>
      </c>
      <c r="G43" s="31">
        <v>0.35</v>
      </c>
      <c r="H43" s="25">
        <f t="shared" si="3"/>
        <v>1817.1999999999998</v>
      </c>
      <c r="I43" s="25"/>
      <c r="J43" s="7"/>
    </row>
    <row r="44" spans="3:10" ht="12.75">
      <c r="C44" s="25">
        <v>172625</v>
      </c>
      <c r="D44" s="36"/>
      <c r="E44" s="36">
        <v>2877</v>
      </c>
      <c r="F44" s="25">
        <f aca="true" t="shared" si="4" ref="F44:F55">E44-D44</f>
        <v>2877</v>
      </c>
      <c r="G44" s="31">
        <v>0.35</v>
      </c>
      <c r="H44" s="25">
        <f t="shared" si="3"/>
        <v>1006.9499999999999</v>
      </c>
      <c r="I44" s="25"/>
      <c r="J44" s="7"/>
    </row>
    <row r="45" spans="3:10" ht="12.75">
      <c r="C45" s="25">
        <v>115083</v>
      </c>
      <c r="D45" s="36"/>
      <c r="E45" s="36">
        <v>692</v>
      </c>
      <c r="F45" s="25">
        <f t="shared" si="4"/>
        <v>692</v>
      </c>
      <c r="G45" s="31">
        <v>0.35</v>
      </c>
      <c r="H45" s="25">
        <f t="shared" si="3"/>
        <v>242.2</v>
      </c>
      <c r="I45" s="25"/>
      <c r="J45" s="7"/>
    </row>
    <row r="46" spans="3:10" ht="12.75">
      <c r="C46" s="25"/>
      <c r="D46" s="36"/>
      <c r="E46" s="36">
        <v>-1944</v>
      </c>
      <c r="F46" s="25">
        <f t="shared" si="4"/>
        <v>-1944</v>
      </c>
      <c r="G46" s="31">
        <v>0.35</v>
      </c>
      <c r="H46" s="25">
        <f t="shared" si="3"/>
        <v>-680.4</v>
      </c>
      <c r="I46" s="25"/>
      <c r="J46" s="7"/>
    </row>
    <row r="47" spans="3:10" ht="12.75">
      <c r="C47" s="25">
        <v>20386943</v>
      </c>
      <c r="D47" s="36"/>
      <c r="E47" s="36">
        <f>20386943/7</f>
        <v>2912420.4285714286</v>
      </c>
      <c r="F47" s="25">
        <f t="shared" si="4"/>
        <v>2912420.4285714286</v>
      </c>
      <c r="G47" s="31">
        <v>0.35</v>
      </c>
      <c r="H47" s="25">
        <f t="shared" si="3"/>
        <v>1019347.1499999999</v>
      </c>
      <c r="I47" s="25"/>
      <c r="J47" s="7"/>
    </row>
    <row r="48" spans="3:10" ht="12.75">
      <c r="C48" s="25">
        <v>16958769</v>
      </c>
      <c r="D48" s="36"/>
      <c r="E48" s="36">
        <f>635954/7</f>
        <v>90850.57142857143</v>
      </c>
      <c r="F48" s="25">
        <f t="shared" si="4"/>
        <v>90850.57142857143</v>
      </c>
      <c r="G48" s="31">
        <v>0.35</v>
      </c>
      <c r="H48" s="25">
        <f t="shared" si="3"/>
        <v>31797.7</v>
      </c>
      <c r="I48" s="25"/>
      <c r="J48" s="7"/>
    </row>
    <row r="49" spans="3:10" ht="12.75">
      <c r="C49" s="25">
        <v>3391754</v>
      </c>
      <c r="D49" s="36"/>
      <c r="E49" s="36">
        <f>395705/7</f>
        <v>56529.28571428572</v>
      </c>
      <c r="F49" s="25">
        <f t="shared" si="4"/>
        <v>56529.28571428572</v>
      </c>
      <c r="G49" s="31">
        <v>0.35</v>
      </c>
      <c r="H49" s="25">
        <f t="shared" si="3"/>
        <v>19785.25</v>
      </c>
      <c r="I49" s="25"/>
      <c r="J49" s="7"/>
    </row>
    <row r="50" spans="3:10" ht="12.75">
      <c r="C50" s="25">
        <v>2261169</v>
      </c>
      <c r="D50" s="36"/>
      <c r="E50" s="36">
        <f>84794/7</f>
        <v>12113.42857142857</v>
      </c>
      <c r="F50" s="25">
        <f t="shared" si="4"/>
        <v>12113.42857142857</v>
      </c>
      <c r="G50" s="31">
        <v>0.35</v>
      </c>
      <c r="H50" s="25">
        <f t="shared" si="3"/>
        <v>4239.7</v>
      </c>
      <c r="I50" s="25"/>
      <c r="J50" s="7"/>
    </row>
    <row r="51" spans="3:10" ht="12.75">
      <c r="C51" s="25"/>
      <c r="D51" s="36"/>
      <c r="E51" s="36">
        <v>-906386</v>
      </c>
      <c r="F51" s="25">
        <f>E51-D51</f>
        <v>-906386</v>
      </c>
      <c r="G51" s="31">
        <v>0.35</v>
      </c>
      <c r="H51" s="25">
        <f>F51*G51</f>
        <v>-317235.1</v>
      </c>
      <c r="I51" s="25"/>
      <c r="J51" s="7"/>
    </row>
    <row r="52" spans="3:10" ht="12.75">
      <c r="C52" s="25">
        <v>127920175</v>
      </c>
      <c r="D52" s="36"/>
      <c r="E52" s="36">
        <f>31980044</f>
        <v>31980044</v>
      </c>
      <c r="F52" s="25">
        <f t="shared" si="4"/>
        <v>31980044</v>
      </c>
      <c r="G52" s="31">
        <v>0.35</v>
      </c>
      <c r="H52" s="25">
        <f t="shared" si="3"/>
        <v>11193015.399999999</v>
      </c>
      <c r="I52" s="25"/>
      <c r="J52" s="7"/>
    </row>
    <row r="53" spans="3:10" ht="12.75">
      <c r="C53" s="25">
        <v>96326943</v>
      </c>
      <c r="D53" s="36"/>
      <c r="E53" s="36">
        <v>903065</v>
      </c>
      <c r="F53" s="25">
        <f t="shared" si="4"/>
        <v>903065</v>
      </c>
      <c r="G53" s="31">
        <v>0.35</v>
      </c>
      <c r="H53" s="25">
        <f t="shared" si="3"/>
        <v>316072.75</v>
      </c>
      <c r="I53" s="25"/>
      <c r="J53" s="7"/>
    </row>
    <row r="54" spans="3:10" ht="12.75">
      <c r="C54" s="25">
        <v>18955939</v>
      </c>
      <c r="D54" s="36"/>
      <c r="E54" s="36">
        <v>315932</v>
      </c>
      <c r="F54" s="25">
        <f t="shared" si="4"/>
        <v>315932</v>
      </c>
      <c r="G54" s="31">
        <v>0.35</v>
      </c>
      <c r="H54" s="25">
        <f t="shared" si="3"/>
        <v>110576.2</v>
      </c>
      <c r="I54" s="25"/>
      <c r="J54" s="7"/>
    </row>
    <row r="55" spans="3:10" ht="12.75">
      <c r="C55" s="25">
        <v>12637293</v>
      </c>
      <c r="D55" s="36"/>
      <c r="E55" s="36">
        <v>118475</v>
      </c>
      <c r="F55" s="25">
        <f t="shared" si="4"/>
        <v>118475</v>
      </c>
      <c r="G55" s="31">
        <v>0.35</v>
      </c>
      <c r="H55" s="25">
        <f t="shared" si="3"/>
        <v>41466.25</v>
      </c>
      <c r="I55" s="25"/>
      <c r="J55" s="7"/>
    </row>
    <row r="56" spans="3:10" ht="12.75">
      <c r="C56" s="25"/>
      <c r="D56" s="36"/>
      <c r="E56" s="36">
        <f>40184940-33317516-95577-6659028.57</f>
        <v>112818.4299999997</v>
      </c>
      <c r="F56" s="25">
        <f>E56-D56</f>
        <v>112818.4299999997</v>
      </c>
      <c r="G56" s="31">
        <v>0.35</v>
      </c>
      <c r="H56" s="25">
        <f>F56*G56</f>
        <v>39486.45049999989</v>
      </c>
      <c r="I56" s="25"/>
      <c r="J56" s="7"/>
    </row>
    <row r="57" spans="3:10" ht="12.75">
      <c r="C57" s="25" t="s">
        <v>29</v>
      </c>
      <c r="D57" s="36" t="s">
        <v>24</v>
      </c>
      <c r="E57" s="41" t="s">
        <v>30</v>
      </c>
      <c r="F57" s="25" t="s">
        <v>31</v>
      </c>
      <c r="G57" s="31" t="s">
        <v>32</v>
      </c>
      <c r="H57" s="25" t="s">
        <v>33</v>
      </c>
      <c r="I57" s="25"/>
      <c r="J57" s="7"/>
    </row>
    <row r="58" spans="3:9" ht="12.75">
      <c r="C58" s="25">
        <v>34138</v>
      </c>
      <c r="D58" s="36">
        <v>580030</v>
      </c>
      <c r="E58" s="36">
        <v>910</v>
      </c>
      <c r="F58" s="25">
        <f>E58-D58</f>
        <v>-579120</v>
      </c>
      <c r="G58" s="31">
        <v>0.06</v>
      </c>
      <c r="H58" s="25">
        <f aca="true" t="shared" si="5" ref="H58:H68">F58*G58</f>
        <v>-34747.2</v>
      </c>
      <c r="I58" s="25"/>
    </row>
    <row r="59" spans="3:9" ht="12.75">
      <c r="C59" s="25">
        <v>1726247</v>
      </c>
      <c r="D59" s="36"/>
      <c r="E59" s="36">
        <v>10385</v>
      </c>
      <c r="F59" s="25">
        <f aca="true" t="shared" si="6" ref="F59:F68">E59-D59</f>
        <v>10385</v>
      </c>
      <c r="G59" s="31">
        <v>0.06</v>
      </c>
      <c r="H59" s="25">
        <f t="shared" si="5"/>
        <v>623.1</v>
      </c>
      <c r="I59" s="25"/>
    </row>
    <row r="60" spans="3:9" ht="12.75">
      <c r="C60" s="25">
        <v>345249</v>
      </c>
      <c r="D60" s="36"/>
      <c r="E60" s="36">
        <v>5754</v>
      </c>
      <c r="F60" s="25">
        <f t="shared" si="6"/>
        <v>5754</v>
      </c>
      <c r="G60" s="31">
        <v>0.06</v>
      </c>
      <c r="H60" s="25">
        <f t="shared" si="5"/>
        <v>345.24</v>
      </c>
      <c r="I60" s="25"/>
    </row>
    <row r="61" spans="3:9" ht="12.75">
      <c r="C61" s="25">
        <v>230166</v>
      </c>
      <c r="D61" s="36"/>
      <c r="E61" s="36">
        <v>1384</v>
      </c>
      <c r="F61" s="25">
        <f t="shared" si="6"/>
        <v>1384</v>
      </c>
      <c r="G61" s="31">
        <v>0.06</v>
      </c>
      <c r="H61" s="25">
        <f t="shared" si="5"/>
        <v>83.03999999999999</v>
      </c>
      <c r="I61" s="25"/>
    </row>
    <row r="62" spans="3:9" ht="12.75">
      <c r="C62" s="25"/>
      <c r="D62" s="36"/>
      <c r="E62" s="36">
        <v>-3888</v>
      </c>
      <c r="F62" s="25">
        <f t="shared" si="6"/>
        <v>-3888</v>
      </c>
      <c r="G62" s="31">
        <v>0.06</v>
      </c>
      <c r="H62" s="25">
        <f t="shared" si="5"/>
        <v>-233.28</v>
      </c>
      <c r="I62" s="25"/>
    </row>
    <row r="63" spans="3:9" ht="12.75">
      <c r="C63" s="25">
        <v>32248976</v>
      </c>
      <c r="D63" s="36"/>
      <c r="E63" s="36">
        <v>172762</v>
      </c>
      <c r="F63" s="25">
        <f t="shared" si="6"/>
        <v>172762</v>
      </c>
      <c r="G63" s="31">
        <v>0.06</v>
      </c>
      <c r="H63" s="25">
        <f t="shared" si="5"/>
        <v>10365.72</v>
      </c>
      <c r="I63" s="25"/>
    </row>
    <row r="64" spans="3:9" ht="12.75">
      <c r="C64" s="25">
        <v>6449795</v>
      </c>
      <c r="D64" s="36"/>
      <c r="E64" s="36">
        <v>107497</v>
      </c>
      <c r="F64" s="25">
        <f t="shared" si="6"/>
        <v>107497</v>
      </c>
      <c r="G64" s="31">
        <v>0.06</v>
      </c>
      <c r="H64" s="25">
        <f t="shared" si="5"/>
        <v>6449.82</v>
      </c>
      <c r="I64" s="25"/>
    </row>
    <row r="65" spans="3:9" ht="12.75">
      <c r="C65" s="25">
        <v>4299864</v>
      </c>
      <c r="D65" s="36"/>
      <c r="E65" s="36">
        <v>23035</v>
      </c>
      <c r="F65" s="25">
        <f t="shared" si="6"/>
        <v>23035</v>
      </c>
      <c r="G65" s="31">
        <v>0.06</v>
      </c>
      <c r="H65" s="25">
        <f t="shared" si="5"/>
        <v>1382.1</v>
      </c>
      <c r="I65" s="25"/>
    </row>
    <row r="66" spans="3:9" ht="12.75">
      <c r="C66" s="25">
        <v>192267075</v>
      </c>
      <c r="D66" s="36"/>
      <c r="E66" s="36">
        <v>1802504</v>
      </c>
      <c r="F66" s="25">
        <f t="shared" si="6"/>
        <v>1802504</v>
      </c>
      <c r="G66" s="31">
        <v>0.06</v>
      </c>
      <c r="H66" s="25">
        <f t="shared" si="5"/>
        <v>108150.23999999999</v>
      </c>
      <c r="I66" s="25"/>
    </row>
    <row r="67" spans="3:9" ht="12.75">
      <c r="C67" s="25">
        <v>38143965</v>
      </c>
      <c r="D67" s="36"/>
      <c r="E67" s="36">
        <f>(-953599*3)+(635733*3)+635733</f>
        <v>-317865</v>
      </c>
      <c r="F67" s="25">
        <f t="shared" si="6"/>
        <v>-317865</v>
      </c>
      <c r="G67" s="31">
        <v>0.06</v>
      </c>
      <c r="H67" s="25">
        <f t="shared" si="5"/>
        <v>-19071.899999999998</v>
      </c>
      <c r="I67" s="25"/>
    </row>
    <row r="68" spans="3:9" ht="12.75">
      <c r="C68" s="25">
        <v>25429310</v>
      </c>
      <c r="D68" s="36"/>
      <c r="E68" s="36">
        <v>238400</v>
      </c>
      <c r="F68" s="25">
        <f t="shared" si="6"/>
        <v>238400</v>
      </c>
      <c r="G68" s="31">
        <v>0.06</v>
      </c>
      <c r="H68" s="25">
        <f t="shared" si="5"/>
        <v>14304</v>
      </c>
      <c r="I68" s="25"/>
    </row>
    <row r="69" spans="3:9" ht="12.75">
      <c r="C69" s="25">
        <v>10406298</v>
      </c>
      <c r="D69" s="36"/>
      <c r="E69" s="36"/>
      <c r="F69" s="25"/>
      <c r="G69" s="31"/>
      <c r="H69" s="25"/>
      <c r="I69" s="25"/>
    </row>
    <row r="70" spans="3:9" ht="12.75">
      <c r="C70" s="25"/>
      <c r="D70" s="36"/>
      <c r="E70" s="41"/>
      <c r="F70" s="25"/>
      <c r="G70" s="31"/>
      <c r="H70" s="31" t="s">
        <v>34</v>
      </c>
      <c r="I70" s="25"/>
    </row>
    <row r="71" spans="3:9" ht="12.75">
      <c r="C71" s="25"/>
      <c r="D71" s="36"/>
      <c r="E71" s="41"/>
      <c r="F71" s="25"/>
      <c r="G71" s="31"/>
      <c r="H71" s="25">
        <f>SUM(H58:H68)*-0.35</f>
        <v>-30677.808</v>
      </c>
      <c r="I71" s="25"/>
    </row>
    <row r="72" spans="3:9" ht="12.75">
      <c r="C72" s="32"/>
      <c r="D72" s="32"/>
      <c r="E72" s="32"/>
      <c r="F72" s="32"/>
      <c r="G72" s="32"/>
      <c r="H72" s="25"/>
      <c r="I72" s="25"/>
    </row>
    <row r="73" spans="3:9" ht="12.75">
      <c r="C73" s="32"/>
      <c r="D73" s="32"/>
      <c r="E73" s="32"/>
      <c r="F73" s="32"/>
      <c r="G73" s="32"/>
      <c r="H73" s="25" t="s">
        <v>35</v>
      </c>
      <c r="I73" s="25"/>
    </row>
    <row r="74" spans="3:9" ht="12.75">
      <c r="C74" s="32"/>
      <c r="D74" s="32"/>
      <c r="E74" s="32"/>
      <c r="F74" s="32"/>
      <c r="G74" s="32"/>
      <c r="H74" s="25">
        <f>SUM(H42:H56)+SUM(H58:H68)+H71</f>
        <v>12315059.522499999</v>
      </c>
      <c r="I74" s="25"/>
    </row>
  </sheetData>
  <sheetProtection/>
  <printOptions/>
  <pageMargins left="0.7" right="0.7" top="1.15625" bottom="0.75" header="0.3" footer="0.3"/>
  <pageSetup horizontalDpi="600" verticalDpi="600" orientation="portrait" scale="66" r:id="rId1"/>
  <headerFooter>
    <oddHeader>&amp;R&amp;"Times New Roman,Bold"&amp;12Attachment to Response to Question 3
Page 3 of 6
Garrett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13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322320</v>
      </c>
    </row>
    <row r="10" spans="1:10" ht="12.75">
      <c r="A10" s="16">
        <v>41334</v>
      </c>
      <c r="C10" s="7">
        <v>9102469</v>
      </c>
      <c r="D10" s="15">
        <v>14253</v>
      </c>
      <c r="E10" s="15">
        <v>50656</v>
      </c>
      <c r="F10" s="7">
        <f aca="true" t="shared" si="0" ref="F10:F33">E10-D10</f>
        <v>36403</v>
      </c>
      <c r="G10" s="8">
        <v>0.389</v>
      </c>
      <c r="H10" s="7">
        <f aca="true" t="shared" si="1" ref="H10:H33">F10*G10</f>
        <v>14160.767</v>
      </c>
      <c r="I10" s="7">
        <f>I9+H10-1</f>
        <v>336479.767</v>
      </c>
      <c r="J10" s="7">
        <v>0</v>
      </c>
    </row>
    <row r="11" spans="1:10" ht="12.75">
      <c r="A11" s="16">
        <v>41365</v>
      </c>
      <c r="C11" s="7">
        <v>9102469</v>
      </c>
      <c r="D11" s="15">
        <v>14253</v>
      </c>
      <c r="E11" s="15">
        <v>50656</v>
      </c>
      <c r="F11" s="7">
        <f t="shared" si="0"/>
        <v>36403</v>
      </c>
      <c r="G11" s="8">
        <v>0.389</v>
      </c>
      <c r="H11" s="7">
        <f t="shared" si="1"/>
        <v>14160.767</v>
      </c>
      <c r="I11" s="7">
        <f>I10+H11</f>
        <v>350640.534</v>
      </c>
      <c r="J11" s="7">
        <v>0</v>
      </c>
    </row>
    <row r="12" spans="1:10" ht="12.75">
      <c r="A12" s="16">
        <v>41395</v>
      </c>
      <c r="C12" s="7">
        <v>9102469</v>
      </c>
      <c r="D12" s="15">
        <v>14253</v>
      </c>
      <c r="E12" s="15">
        <v>50658</v>
      </c>
      <c r="F12" s="7">
        <f t="shared" si="0"/>
        <v>36405</v>
      </c>
      <c r="G12" s="8">
        <v>0.389</v>
      </c>
      <c r="H12" s="7">
        <f t="shared" si="1"/>
        <v>14161.545</v>
      </c>
      <c r="I12" s="7">
        <f>I11+H12-1</f>
        <v>364801.07899999997</v>
      </c>
      <c r="J12" s="7">
        <v>0</v>
      </c>
    </row>
    <row r="13" spans="1:10" ht="12.75">
      <c r="A13" s="16">
        <v>41426</v>
      </c>
      <c r="C13" s="7">
        <v>9102469</v>
      </c>
      <c r="D13" s="15">
        <v>14253</v>
      </c>
      <c r="E13" s="15">
        <v>50656</v>
      </c>
      <c r="F13" s="7">
        <f t="shared" si="0"/>
        <v>36403</v>
      </c>
      <c r="G13" s="8">
        <v>0.389</v>
      </c>
      <c r="H13" s="7">
        <f t="shared" si="1"/>
        <v>14160.767</v>
      </c>
      <c r="I13" s="7">
        <f>I12+H13</f>
        <v>378961.84599999996</v>
      </c>
      <c r="J13" s="7">
        <v>0</v>
      </c>
    </row>
    <row r="14" spans="1:11" ht="12.75">
      <c r="A14" s="16">
        <v>41456</v>
      </c>
      <c r="C14" s="7">
        <v>9102469</v>
      </c>
      <c r="D14" s="15">
        <v>14253</v>
      </c>
      <c r="E14" s="15">
        <v>50656</v>
      </c>
      <c r="F14" s="7">
        <f t="shared" si="0"/>
        <v>36403</v>
      </c>
      <c r="G14" s="8">
        <v>0.389</v>
      </c>
      <c r="H14" s="7">
        <f t="shared" si="1"/>
        <v>14160.767</v>
      </c>
      <c r="I14" s="7">
        <f>I13+H14-1</f>
        <v>393121.61299999995</v>
      </c>
      <c r="J14" s="7">
        <v>0</v>
      </c>
      <c r="K14" s="7"/>
    </row>
    <row r="15" spans="1:10" ht="12.75">
      <c r="A15" s="16">
        <v>41487</v>
      </c>
      <c r="C15" s="7">
        <v>9102469</v>
      </c>
      <c r="D15" s="15">
        <v>14253</v>
      </c>
      <c r="E15" s="15">
        <v>50660</v>
      </c>
      <c r="F15" s="7">
        <f t="shared" si="0"/>
        <v>36407</v>
      </c>
      <c r="G15" s="8">
        <v>0.389</v>
      </c>
      <c r="H15" s="7">
        <f t="shared" si="1"/>
        <v>14162.323</v>
      </c>
      <c r="I15" s="7">
        <f>I14+H15-1</f>
        <v>407282.9359999999</v>
      </c>
      <c r="J15" s="7">
        <v>0</v>
      </c>
    </row>
    <row r="16" spans="1:10" ht="12.75">
      <c r="A16" s="22">
        <v>41526</v>
      </c>
      <c r="C16" s="7">
        <v>9102469</v>
      </c>
      <c r="D16" s="15">
        <v>14253</v>
      </c>
      <c r="E16" s="15">
        <v>50656</v>
      </c>
      <c r="F16" s="7">
        <f t="shared" si="0"/>
        <v>36403</v>
      </c>
      <c r="G16" s="8">
        <v>0.389</v>
      </c>
      <c r="H16" s="7">
        <f t="shared" si="1"/>
        <v>14160.767</v>
      </c>
      <c r="I16" s="7">
        <f>I15+H16-1</f>
        <v>421442.7029999999</v>
      </c>
      <c r="J16" s="7">
        <v>0</v>
      </c>
    </row>
    <row r="17" spans="1:10" ht="12.75">
      <c r="A17" s="16">
        <v>41548</v>
      </c>
      <c r="C17" s="7">
        <v>9102469</v>
      </c>
      <c r="D17" s="15">
        <v>15880.87</v>
      </c>
      <c r="E17" s="15">
        <v>50656</v>
      </c>
      <c r="F17" s="7">
        <f t="shared" si="0"/>
        <v>34775.13</v>
      </c>
      <c r="G17" s="8">
        <v>0.389</v>
      </c>
      <c r="H17" s="7">
        <f t="shared" si="1"/>
        <v>13527.52557</v>
      </c>
      <c r="I17" s="25">
        <f>I16+H17</f>
        <v>434970.2285699999</v>
      </c>
      <c r="J17" s="7">
        <v>0</v>
      </c>
    </row>
    <row r="18" spans="1:10" ht="12.75">
      <c r="A18" s="16">
        <v>41579</v>
      </c>
      <c r="C18" s="7">
        <v>9102469</v>
      </c>
      <c r="D18" s="15">
        <v>15880.87</v>
      </c>
      <c r="E18" s="15">
        <v>50655</v>
      </c>
      <c r="F18" s="7">
        <f t="shared" si="0"/>
        <v>34774.13</v>
      </c>
      <c r="G18" s="8">
        <v>0.389</v>
      </c>
      <c r="H18" s="7">
        <f t="shared" si="1"/>
        <v>13527.136569999999</v>
      </c>
      <c r="I18" s="7">
        <f>I17+H18-1</f>
        <v>448496.3651399999</v>
      </c>
      <c r="J18" s="7">
        <v>0</v>
      </c>
    </row>
    <row r="19" spans="1:10" ht="12.75">
      <c r="A19" s="16">
        <v>41609</v>
      </c>
      <c r="C19" s="7">
        <v>9102469</v>
      </c>
      <c r="D19" s="15">
        <v>15880.87</v>
      </c>
      <c r="E19" s="15">
        <v>50654</v>
      </c>
      <c r="F19" s="7">
        <f t="shared" si="0"/>
        <v>34773.13</v>
      </c>
      <c r="G19" s="8">
        <v>0.389</v>
      </c>
      <c r="H19" s="7">
        <f t="shared" si="1"/>
        <v>13526.74757</v>
      </c>
      <c r="I19" s="7">
        <f>I18+H19</f>
        <v>462023.1127099999</v>
      </c>
      <c r="J19" s="7">
        <v>0</v>
      </c>
    </row>
    <row r="20" spans="1:10" ht="12.75">
      <c r="A20" s="16">
        <v>41640</v>
      </c>
      <c r="C20" s="7">
        <v>9102469</v>
      </c>
      <c r="D20" s="15">
        <v>15880.87</v>
      </c>
      <c r="E20" s="15">
        <v>46855</v>
      </c>
      <c r="F20" s="7">
        <f t="shared" si="0"/>
        <v>30974.129999999997</v>
      </c>
      <c r="G20" s="8">
        <v>0.389</v>
      </c>
      <c r="H20" s="7">
        <f t="shared" si="1"/>
        <v>12048.93657</v>
      </c>
      <c r="I20" s="7">
        <f>I19+H20-1</f>
        <v>474071.0492799999</v>
      </c>
      <c r="J20" s="7">
        <v>0</v>
      </c>
    </row>
    <row r="21" spans="1:10" ht="12.75">
      <c r="A21" s="16">
        <v>41671</v>
      </c>
      <c r="C21" s="7">
        <v>9102469</v>
      </c>
      <c r="D21" s="15">
        <v>15880.87</v>
      </c>
      <c r="E21" s="15">
        <v>46855</v>
      </c>
      <c r="F21" s="7">
        <f t="shared" si="0"/>
        <v>30974.129999999997</v>
      </c>
      <c r="G21" s="8">
        <v>0.389</v>
      </c>
      <c r="H21" s="7">
        <f t="shared" si="1"/>
        <v>12048.93657</v>
      </c>
      <c r="I21" s="7">
        <f>I20+H21-1</f>
        <v>486118.98584999994</v>
      </c>
      <c r="J21" s="7">
        <v>0</v>
      </c>
    </row>
    <row r="22" spans="1:10" ht="12.75">
      <c r="A22" s="22">
        <v>41707</v>
      </c>
      <c r="C22" s="7">
        <v>9102469</v>
      </c>
      <c r="D22" s="15">
        <v>15881</v>
      </c>
      <c r="E22" s="15">
        <v>46855</v>
      </c>
      <c r="F22" s="7">
        <f t="shared" si="0"/>
        <v>30974</v>
      </c>
      <c r="G22" s="8">
        <v>0.389</v>
      </c>
      <c r="H22" s="7">
        <f t="shared" si="1"/>
        <v>12048.886</v>
      </c>
      <c r="I22" s="7">
        <f>I21+H22-1</f>
        <v>498166.87184999994</v>
      </c>
      <c r="J22" s="7">
        <v>0</v>
      </c>
    </row>
    <row r="23" spans="1:10" ht="12.75">
      <c r="A23" s="16">
        <v>41730</v>
      </c>
      <c r="C23" s="7">
        <v>9031671</v>
      </c>
      <c r="D23" s="15">
        <v>15831</v>
      </c>
      <c r="E23" s="15">
        <v>46559</v>
      </c>
      <c r="F23" s="7">
        <f t="shared" si="0"/>
        <v>30728</v>
      </c>
      <c r="G23" s="8">
        <v>0.389</v>
      </c>
      <c r="H23" s="7">
        <f t="shared" si="1"/>
        <v>11953.192000000001</v>
      </c>
      <c r="I23" s="25">
        <f>I22+H23</f>
        <v>510120.0638499999</v>
      </c>
      <c r="J23" s="7">
        <v>71277</v>
      </c>
    </row>
    <row r="24" spans="1:10" ht="12.75">
      <c r="A24" s="16">
        <v>41760</v>
      </c>
      <c r="C24" s="7">
        <v>9031671</v>
      </c>
      <c r="D24" s="15">
        <v>15782</v>
      </c>
      <c r="E24" s="15">
        <v>46560</v>
      </c>
      <c r="F24" s="7">
        <f t="shared" si="0"/>
        <v>30778</v>
      </c>
      <c r="G24" s="8">
        <v>0.389</v>
      </c>
      <c r="H24" s="7">
        <f t="shared" si="1"/>
        <v>11972.642</v>
      </c>
      <c r="I24" s="7">
        <f>I23+H24-1</f>
        <v>522091.7058499999</v>
      </c>
      <c r="J24" s="7">
        <v>71277</v>
      </c>
    </row>
    <row r="25" spans="1:10" ht="12.75">
      <c r="A25" s="16">
        <v>41791</v>
      </c>
      <c r="C25" s="7">
        <v>9031671</v>
      </c>
      <c r="D25" s="15">
        <v>15782</v>
      </c>
      <c r="E25" s="15">
        <v>46560</v>
      </c>
      <c r="F25" s="7">
        <f t="shared" si="0"/>
        <v>30778</v>
      </c>
      <c r="G25" s="8">
        <v>0.389</v>
      </c>
      <c r="H25" s="7">
        <f t="shared" si="1"/>
        <v>11972.642</v>
      </c>
      <c r="I25" s="7">
        <f>I24+H25</f>
        <v>534064.3478499999</v>
      </c>
      <c r="J25" s="7">
        <v>71277</v>
      </c>
    </row>
    <row r="26" spans="1:10" ht="12.75">
      <c r="A26" s="16">
        <v>41821</v>
      </c>
      <c r="C26" s="7">
        <v>9031671</v>
      </c>
      <c r="D26" s="15">
        <v>15782</v>
      </c>
      <c r="E26" s="15">
        <v>46560</v>
      </c>
      <c r="F26" s="7">
        <f t="shared" si="0"/>
        <v>30778</v>
      </c>
      <c r="G26" s="8">
        <v>0.389</v>
      </c>
      <c r="H26" s="7">
        <f t="shared" si="1"/>
        <v>11972.642</v>
      </c>
      <c r="I26" s="7">
        <f>I25+H26-1</f>
        <v>546035.9898499999</v>
      </c>
      <c r="J26" s="7">
        <v>71277</v>
      </c>
    </row>
    <row r="27" spans="1:10" ht="12.75">
      <c r="A27" s="16">
        <v>41852</v>
      </c>
      <c r="C27" s="7">
        <v>9031671</v>
      </c>
      <c r="D27" s="15">
        <v>15782</v>
      </c>
      <c r="E27" s="15">
        <v>46560</v>
      </c>
      <c r="F27" s="7">
        <f t="shared" si="0"/>
        <v>30778</v>
      </c>
      <c r="G27" s="8">
        <v>0.389</v>
      </c>
      <c r="H27" s="7">
        <f t="shared" si="1"/>
        <v>11972.642</v>
      </c>
      <c r="I27" s="7">
        <f>I26+H27-1</f>
        <v>558007.6318499999</v>
      </c>
      <c r="J27" s="7">
        <v>71277</v>
      </c>
    </row>
    <row r="28" spans="1:10" ht="12.75">
      <c r="A28" s="23">
        <v>41891</v>
      </c>
      <c r="C28" s="7">
        <v>9031671</v>
      </c>
      <c r="D28" s="15">
        <v>15782</v>
      </c>
      <c r="E28" s="15">
        <v>46560</v>
      </c>
      <c r="F28" s="7">
        <f t="shared" si="0"/>
        <v>30778</v>
      </c>
      <c r="G28" s="8">
        <v>0.389</v>
      </c>
      <c r="H28" s="7">
        <f t="shared" si="1"/>
        <v>11972.642</v>
      </c>
      <c r="I28" s="7">
        <f>I27+H28-1</f>
        <v>569979.2738499999</v>
      </c>
      <c r="J28" s="7">
        <v>71277</v>
      </c>
    </row>
    <row r="29" spans="1:10" ht="12.75">
      <c r="A29" s="24">
        <v>41913</v>
      </c>
      <c r="C29" s="7">
        <v>9031671</v>
      </c>
      <c r="D29" s="15">
        <v>15782</v>
      </c>
      <c r="E29" s="15">
        <v>46560</v>
      </c>
      <c r="F29" s="7">
        <f t="shared" si="0"/>
        <v>30778</v>
      </c>
      <c r="G29" s="8">
        <v>0.389</v>
      </c>
      <c r="H29" s="7">
        <f t="shared" si="1"/>
        <v>11972.642</v>
      </c>
      <c r="I29" s="25">
        <f>I28+H29</f>
        <v>581951.9158499999</v>
      </c>
      <c r="J29" s="7">
        <v>71277</v>
      </c>
    </row>
    <row r="30" spans="1:10" ht="12.75">
      <c r="A30" s="24">
        <v>41944</v>
      </c>
      <c r="C30" s="7">
        <v>9031671</v>
      </c>
      <c r="D30" s="15">
        <v>15782</v>
      </c>
      <c r="E30" s="15">
        <v>46560</v>
      </c>
      <c r="F30" s="7">
        <f t="shared" si="0"/>
        <v>30778</v>
      </c>
      <c r="G30" s="8">
        <v>0.389</v>
      </c>
      <c r="H30" s="7">
        <f t="shared" si="1"/>
        <v>11972.642</v>
      </c>
      <c r="I30" s="7">
        <f>I29+H30-1</f>
        <v>593923.5578499999</v>
      </c>
      <c r="J30" s="7">
        <v>71277</v>
      </c>
    </row>
    <row r="31" spans="1:10" ht="12.75">
      <c r="A31" s="24">
        <v>41974</v>
      </c>
      <c r="C31" s="7">
        <v>9031671</v>
      </c>
      <c r="D31" s="15">
        <v>15782</v>
      </c>
      <c r="E31" s="15">
        <v>46649</v>
      </c>
      <c r="F31" s="7">
        <f t="shared" si="0"/>
        <v>30867</v>
      </c>
      <c r="G31" s="8">
        <v>0.389</v>
      </c>
      <c r="H31" s="7">
        <f t="shared" si="1"/>
        <v>12007.263</v>
      </c>
      <c r="I31" s="7">
        <f>I30+H31</f>
        <v>605930.8208499999</v>
      </c>
      <c r="J31" s="7">
        <v>71277</v>
      </c>
    </row>
    <row r="32" spans="1:10" ht="12.75">
      <c r="A32" s="24">
        <v>42005</v>
      </c>
      <c r="C32" s="7">
        <v>9031671</v>
      </c>
      <c r="D32" s="15">
        <v>15782</v>
      </c>
      <c r="E32" s="15">
        <v>42913</v>
      </c>
      <c r="F32" s="7">
        <f t="shared" si="0"/>
        <v>27131</v>
      </c>
      <c r="G32" s="8">
        <v>0.389</v>
      </c>
      <c r="H32" s="7">
        <f t="shared" si="1"/>
        <v>10553.959</v>
      </c>
      <c r="I32" s="7">
        <f>I31+H32-1</f>
        <v>616483.7798499999</v>
      </c>
      <c r="J32" s="7">
        <v>71277</v>
      </c>
    </row>
    <row r="33" spans="1:10" ht="12.75">
      <c r="A33" s="24">
        <v>42036</v>
      </c>
      <c r="C33" s="7">
        <v>9031671</v>
      </c>
      <c r="D33" s="15">
        <v>15782</v>
      </c>
      <c r="E33" s="15">
        <v>42913</v>
      </c>
      <c r="F33" s="7">
        <f t="shared" si="0"/>
        <v>27131</v>
      </c>
      <c r="G33" s="8">
        <v>0.389</v>
      </c>
      <c r="H33" s="7">
        <f t="shared" si="1"/>
        <v>10553.959</v>
      </c>
      <c r="I33" s="7">
        <f>I32+H33-1</f>
        <v>627036.73885</v>
      </c>
      <c r="J33" s="7">
        <v>71277</v>
      </c>
    </row>
    <row r="37" spans="1:10" ht="12.75">
      <c r="A37" s="16"/>
      <c r="C37" s="21"/>
      <c r="D37" s="15"/>
      <c r="E37" s="19"/>
      <c r="F37" s="7"/>
      <c r="G37" s="8"/>
      <c r="H37" s="7"/>
      <c r="I37" s="7"/>
      <c r="J37" s="7"/>
    </row>
    <row r="38" spans="1:10" ht="12.75">
      <c r="A38" s="16"/>
      <c r="C38" s="21"/>
      <c r="D38" s="15"/>
      <c r="E38" s="19"/>
      <c r="F38" s="7"/>
      <c r="G38" s="8"/>
      <c r="H38" s="7"/>
      <c r="I38" s="7"/>
      <c r="J38" s="7"/>
    </row>
    <row r="39" spans="1:10" ht="12.75">
      <c r="A39" s="16"/>
      <c r="C39" s="21"/>
      <c r="D39" s="15"/>
      <c r="E39" s="19"/>
      <c r="F39" s="7"/>
      <c r="G39" s="8"/>
      <c r="H39" s="7"/>
      <c r="I39" s="7"/>
      <c r="J39" s="7"/>
    </row>
    <row r="40" spans="1:10" ht="12.75">
      <c r="A40" s="16"/>
      <c r="C40" s="7"/>
      <c r="D40" s="15"/>
      <c r="E40" s="19"/>
      <c r="F40" s="7"/>
      <c r="G40" s="8"/>
      <c r="H40" s="7"/>
      <c r="I40" s="7"/>
      <c r="J40" s="7"/>
    </row>
    <row r="41" spans="1:11" ht="12.75">
      <c r="A41" s="16"/>
      <c r="C41" s="27"/>
      <c r="D41" s="15"/>
      <c r="E41" s="15"/>
      <c r="H41" s="28"/>
      <c r="I41" s="28"/>
      <c r="J41" s="28"/>
      <c r="K41" s="28"/>
    </row>
    <row r="42" spans="3:10" ht="12.75">
      <c r="C42" s="25"/>
      <c r="D42" s="29"/>
      <c r="E42" s="30"/>
      <c r="F42" s="25"/>
      <c r="G42" s="31"/>
      <c r="H42" s="25"/>
      <c r="I42" s="25"/>
      <c r="J42" s="7"/>
    </row>
    <row r="43" spans="3:10" ht="12.75">
      <c r="C43" s="25"/>
      <c r="D43" s="26"/>
      <c r="E43" s="26"/>
      <c r="F43" s="25"/>
      <c r="G43" s="31"/>
      <c r="H43" s="25"/>
      <c r="I43" s="25"/>
      <c r="J43" s="7"/>
    </row>
    <row r="44" spans="3:10" ht="12.75">
      <c r="C44" s="25"/>
      <c r="D44" s="26"/>
      <c r="E44" s="26"/>
      <c r="F44" s="25"/>
      <c r="G44" s="31"/>
      <c r="H44" s="25"/>
      <c r="I44" s="25"/>
      <c r="J44" s="7"/>
    </row>
    <row r="45" spans="3:10" ht="12.75">
      <c r="C45" s="25"/>
      <c r="D45" s="26"/>
      <c r="E45" s="26"/>
      <c r="F45" s="25"/>
      <c r="G45" s="31"/>
      <c r="H45" s="25"/>
      <c r="I45" s="25"/>
      <c r="J45" s="7"/>
    </row>
    <row r="46" spans="3:10" ht="12.75">
      <c r="C46" s="25"/>
      <c r="D46" s="26"/>
      <c r="E46" s="26"/>
      <c r="F46" s="25"/>
      <c r="G46" s="31"/>
      <c r="H46" s="25"/>
      <c r="I46" s="25"/>
      <c r="J46" s="7"/>
    </row>
    <row r="47" spans="3:10" ht="12.75">
      <c r="C47" s="25"/>
      <c r="D47" s="26"/>
      <c r="E47" s="26"/>
      <c r="F47" s="25"/>
      <c r="G47" s="31"/>
      <c r="H47" s="25"/>
      <c r="I47" s="25"/>
      <c r="J47" s="7"/>
    </row>
    <row r="48" spans="3:10" ht="12.75">
      <c r="C48" s="25"/>
      <c r="D48" s="26"/>
      <c r="E48" s="26"/>
      <c r="F48" s="25"/>
      <c r="G48" s="31"/>
      <c r="H48" s="25"/>
      <c r="I48" s="25"/>
      <c r="J48" s="7"/>
    </row>
    <row r="49" spans="3:10" ht="12.75">
      <c r="C49" s="25"/>
      <c r="D49" s="26"/>
      <c r="E49" s="30"/>
      <c r="F49" s="25"/>
      <c r="G49" s="31"/>
      <c r="H49" s="25"/>
      <c r="I49" s="25"/>
      <c r="J49" s="7"/>
    </row>
    <row r="50" spans="3:10" ht="12.75">
      <c r="C50" s="25"/>
      <c r="D50" s="26"/>
      <c r="E50" s="26"/>
      <c r="F50" s="25"/>
      <c r="G50" s="31"/>
      <c r="H50" s="25"/>
      <c r="I50" s="25"/>
      <c r="J50" s="7"/>
    </row>
    <row r="51" spans="3:10" ht="12.75">
      <c r="C51" s="25"/>
      <c r="D51" s="26"/>
      <c r="E51" s="26"/>
      <c r="F51" s="25"/>
      <c r="G51" s="31"/>
      <c r="H51" s="25"/>
      <c r="I51" s="25"/>
      <c r="J51" s="7"/>
    </row>
    <row r="52" spans="3:10" ht="12.75">
      <c r="C52" s="25"/>
      <c r="D52" s="26"/>
      <c r="E52" s="26"/>
      <c r="F52" s="25"/>
      <c r="G52" s="31"/>
      <c r="H52" s="25"/>
      <c r="I52" s="25"/>
      <c r="J52" s="7"/>
    </row>
    <row r="53" spans="3:10" ht="12.75">
      <c r="C53" s="25"/>
      <c r="D53" s="26"/>
      <c r="E53" s="26"/>
      <c r="F53" s="25"/>
      <c r="G53" s="31"/>
      <c r="H53" s="25"/>
      <c r="I53" s="25"/>
      <c r="J53" s="7"/>
    </row>
    <row r="54" spans="3:10" ht="12.75">
      <c r="C54" s="25"/>
      <c r="D54" s="26"/>
      <c r="E54" s="26"/>
      <c r="F54" s="25"/>
      <c r="G54" s="31"/>
      <c r="H54" s="25"/>
      <c r="I54" s="25"/>
      <c r="J54" s="7"/>
    </row>
    <row r="55" spans="3:9" ht="12.75">
      <c r="C55" s="25"/>
      <c r="D55" s="26"/>
      <c r="E55" s="30"/>
      <c r="F55" s="25"/>
      <c r="G55" s="31"/>
      <c r="H55" s="31"/>
      <c r="I55" s="25"/>
    </row>
    <row r="56" spans="3:9" ht="12.75">
      <c r="C56" s="25"/>
      <c r="D56" s="26"/>
      <c r="E56" s="30"/>
      <c r="F56" s="25"/>
      <c r="G56" s="31"/>
      <c r="H56" s="25"/>
      <c r="I56" s="25"/>
    </row>
    <row r="57" spans="3:9" ht="12.75">
      <c r="C57" s="32"/>
      <c r="D57" s="32"/>
      <c r="E57" s="32"/>
      <c r="F57" s="32"/>
      <c r="G57" s="32"/>
      <c r="H57" s="25"/>
      <c r="I57" s="25"/>
    </row>
    <row r="58" spans="3:9" ht="12.75">
      <c r="C58" s="32"/>
      <c r="D58" s="32"/>
      <c r="E58" s="32"/>
      <c r="F58" s="32"/>
      <c r="G58" s="32"/>
      <c r="H58" s="25"/>
      <c r="I58" s="25"/>
    </row>
    <row r="59" ht="12.75">
      <c r="H59" s="25"/>
    </row>
  </sheetData>
  <sheetProtection/>
  <printOptions/>
  <pageMargins left="0.7" right="0.7" top="1.15625" bottom="0.75" header="0.3" footer="0.3"/>
  <pageSetup horizontalDpi="600" verticalDpi="600" orientation="portrait" scale="75" r:id="rId1"/>
  <headerFooter>
    <oddHeader>&amp;R&amp;"Times New Roman,Bold"&amp;12Attachment to Response to Question 3
Page 4 of 6
Garrett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1" width="11.28125" style="0" bestFit="1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12.75">
      <c r="A4" s="1"/>
      <c r="B4" s="2"/>
      <c r="C4" s="2"/>
      <c r="D4" s="2"/>
      <c r="E4" s="2"/>
      <c r="F4" s="2"/>
      <c r="G4" s="2"/>
      <c r="H4" s="2"/>
      <c r="I4" s="2"/>
      <c r="J4" s="2"/>
      <c r="K4" s="14"/>
    </row>
    <row r="5" ht="12.75">
      <c r="A5" s="9" t="s">
        <v>14</v>
      </c>
    </row>
    <row r="6" ht="12.75">
      <c r="A6" s="11" t="s">
        <v>20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785464</v>
      </c>
    </row>
    <row r="10" spans="1:11" ht="12.75">
      <c r="A10" s="16">
        <v>41334</v>
      </c>
      <c r="C10" s="7">
        <v>4279420</v>
      </c>
      <c r="D10" s="15">
        <v>7489</v>
      </c>
      <c r="E10" s="15">
        <v>14163</v>
      </c>
      <c r="F10" s="7">
        <f aca="true" t="shared" si="0" ref="F10:F33">E10-D10</f>
        <v>6674</v>
      </c>
      <c r="G10" s="8">
        <v>0.389</v>
      </c>
      <c r="H10" s="7">
        <f aca="true" t="shared" si="1" ref="H10:H33">F10*G10</f>
        <v>2596.186</v>
      </c>
      <c r="I10" s="7">
        <f>I9+H10</f>
        <v>788060.186</v>
      </c>
      <c r="J10" s="7">
        <v>0</v>
      </c>
      <c r="K10" s="18" t="s">
        <v>15</v>
      </c>
    </row>
    <row r="11" spans="1:11" ht="12.75">
      <c r="A11" s="16">
        <v>41365</v>
      </c>
      <c r="C11" s="7">
        <v>4279420</v>
      </c>
      <c r="D11" s="15">
        <v>7489</v>
      </c>
      <c r="E11" s="15">
        <v>14163</v>
      </c>
      <c r="F11" s="7">
        <f t="shared" si="0"/>
        <v>6674</v>
      </c>
      <c r="G11" s="8">
        <v>0.389</v>
      </c>
      <c r="H11" s="7">
        <f t="shared" si="1"/>
        <v>2596.186</v>
      </c>
      <c r="I11" s="7">
        <f>I10+H11</f>
        <v>790656.372</v>
      </c>
      <c r="J11" s="7">
        <v>0</v>
      </c>
      <c r="K11" s="20" t="s">
        <v>15</v>
      </c>
    </row>
    <row r="12" spans="1:10" ht="12.75">
      <c r="A12" s="16">
        <v>41395</v>
      </c>
      <c r="C12" s="7">
        <v>4279420</v>
      </c>
      <c r="D12" s="15">
        <v>7489</v>
      </c>
      <c r="E12" s="15">
        <v>14161</v>
      </c>
      <c r="F12" s="7">
        <f t="shared" si="0"/>
        <v>6672</v>
      </c>
      <c r="G12" s="8">
        <v>0.389</v>
      </c>
      <c r="H12" s="7">
        <f t="shared" si="1"/>
        <v>2595.408</v>
      </c>
      <c r="I12" s="7">
        <f>I11+H12</f>
        <v>793251.78</v>
      </c>
      <c r="J12" s="7">
        <v>0</v>
      </c>
    </row>
    <row r="13" spans="1:11" ht="12.75">
      <c r="A13" s="16">
        <v>41426</v>
      </c>
      <c r="C13" s="7">
        <v>4279420</v>
      </c>
      <c r="D13" s="15">
        <v>7489</v>
      </c>
      <c r="E13" s="15">
        <v>14165</v>
      </c>
      <c r="F13" s="7">
        <f t="shared" si="0"/>
        <v>6676</v>
      </c>
      <c r="G13" s="8">
        <v>0.389</v>
      </c>
      <c r="H13" s="7">
        <f t="shared" si="1"/>
        <v>2596.964</v>
      </c>
      <c r="I13" s="7">
        <f>I12+H13</f>
        <v>795848.7440000001</v>
      </c>
      <c r="J13" s="7">
        <v>0</v>
      </c>
      <c r="K13" s="18" t="s">
        <v>15</v>
      </c>
    </row>
    <row r="14" spans="1:11" ht="12.75">
      <c r="A14" s="16">
        <v>41456</v>
      </c>
      <c r="C14" s="7">
        <v>4279420</v>
      </c>
      <c r="D14" s="15">
        <v>7489</v>
      </c>
      <c r="E14" s="15">
        <v>14165</v>
      </c>
      <c r="F14" s="7">
        <f t="shared" si="0"/>
        <v>6676</v>
      </c>
      <c r="G14" s="8">
        <v>0.389</v>
      </c>
      <c r="H14" s="7">
        <f t="shared" si="1"/>
        <v>2596.964</v>
      </c>
      <c r="I14" s="7">
        <f>I13+H14-1</f>
        <v>798444.7080000001</v>
      </c>
      <c r="J14" s="7">
        <v>0</v>
      </c>
      <c r="K14" s="20" t="s">
        <v>15</v>
      </c>
    </row>
    <row r="15" spans="1:10" ht="12.75">
      <c r="A15" s="16">
        <v>41487</v>
      </c>
      <c r="C15" s="7">
        <v>4279420</v>
      </c>
      <c r="D15" s="15">
        <v>7489</v>
      </c>
      <c r="E15" s="15">
        <v>14165</v>
      </c>
      <c r="F15" s="7">
        <f t="shared" si="0"/>
        <v>6676</v>
      </c>
      <c r="G15" s="8">
        <v>0.389</v>
      </c>
      <c r="H15" s="7">
        <f t="shared" si="1"/>
        <v>2596.964</v>
      </c>
      <c r="I15" s="7">
        <f>I14+H15-1</f>
        <v>801040.6720000001</v>
      </c>
      <c r="J15" s="7">
        <v>0</v>
      </c>
    </row>
    <row r="16" spans="1:10" ht="12.75">
      <c r="A16" s="22">
        <v>41526</v>
      </c>
      <c r="C16" s="7">
        <v>4279420</v>
      </c>
      <c r="D16" s="15">
        <v>7489</v>
      </c>
      <c r="E16" s="15">
        <v>14163</v>
      </c>
      <c r="F16" s="7">
        <f t="shared" si="0"/>
        <v>6674</v>
      </c>
      <c r="G16" s="8">
        <v>0.389</v>
      </c>
      <c r="H16" s="7">
        <f t="shared" si="1"/>
        <v>2596.186</v>
      </c>
      <c r="I16" s="7">
        <f>I15+H16</f>
        <v>803636.8580000001</v>
      </c>
      <c r="J16" s="7">
        <v>0</v>
      </c>
    </row>
    <row r="17" spans="1:10" ht="12.75">
      <c r="A17" s="16">
        <v>41548</v>
      </c>
      <c r="C17" s="7">
        <v>4279420</v>
      </c>
      <c r="D17" s="15">
        <v>7489</v>
      </c>
      <c r="E17" s="15">
        <v>14163</v>
      </c>
      <c r="F17" s="7">
        <f t="shared" si="0"/>
        <v>6674</v>
      </c>
      <c r="G17" s="8">
        <v>0.389</v>
      </c>
      <c r="H17" s="7">
        <f t="shared" si="1"/>
        <v>2596.186</v>
      </c>
      <c r="I17" s="7">
        <f>I16+H17</f>
        <v>806233.0440000001</v>
      </c>
      <c r="J17" s="7">
        <v>0</v>
      </c>
    </row>
    <row r="18" spans="1:10" ht="12.75">
      <c r="A18" s="16">
        <v>41579</v>
      </c>
      <c r="C18" s="7">
        <v>4279420</v>
      </c>
      <c r="D18" s="15">
        <v>7489</v>
      </c>
      <c r="E18" s="15">
        <v>14162</v>
      </c>
      <c r="F18" s="7">
        <f t="shared" si="0"/>
        <v>6673</v>
      </c>
      <c r="G18" s="8">
        <v>0.389</v>
      </c>
      <c r="H18" s="7">
        <f t="shared" si="1"/>
        <v>2595.797</v>
      </c>
      <c r="I18" s="7">
        <f>I17+H18</f>
        <v>808828.8410000001</v>
      </c>
      <c r="J18" s="7">
        <v>0</v>
      </c>
    </row>
    <row r="19" spans="1:10" ht="12.75">
      <c r="A19" s="16">
        <v>41609</v>
      </c>
      <c r="C19" s="7">
        <v>4279420</v>
      </c>
      <c r="D19" s="15">
        <v>7489</v>
      </c>
      <c r="E19" s="15">
        <v>14162</v>
      </c>
      <c r="F19" s="7">
        <f t="shared" si="0"/>
        <v>6673</v>
      </c>
      <c r="G19" s="8">
        <v>0.389</v>
      </c>
      <c r="H19" s="7">
        <f t="shared" si="1"/>
        <v>2595.797</v>
      </c>
      <c r="I19" s="7">
        <f>I18+H19</f>
        <v>811424.6380000002</v>
      </c>
      <c r="J19" s="7">
        <v>0</v>
      </c>
    </row>
    <row r="20" spans="1:10" ht="12.75">
      <c r="A20" s="16">
        <v>41640</v>
      </c>
      <c r="C20" s="7">
        <v>4279420</v>
      </c>
      <c r="D20" s="15">
        <v>7489</v>
      </c>
      <c r="E20" s="15">
        <v>13103</v>
      </c>
      <c r="F20" s="7">
        <f t="shared" si="0"/>
        <v>5614</v>
      </c>
      <c r="G20" s="8">
        <v>0.389</v>
      </c>
      <c r="H20" s="7">
        <f t="shared" si="1"/>
        <v>2183.846</v>
      </c>
      <c r="I20" s="7">
        <f>I19+H20-1</f>
        <v>813607.4840000002</v>
      </c>
      <c r="J20" s="7">
        <v>0</v>
      </c>
    </row>
    <row r="21" spans="1:10" ht="12.75">
      <c r="A21" s="16">
        <v>41671</v>
      </c>
      <c r="C21" s="7">
        <v>4279420</v>
      </c>
      <c r="D21" s="15">
        <v>7489</v>
      </c>
      <c r="E21" s="15">
        <v>13103</v>
      </c>
      <c r="F21" s="7">
        <f t="shared" si="0"/>
        <v>5614</v>
      </c>
      <c r="G21" s="8">
        <v>0.389</v>
      </c>
      <c r="H21" s="7">
        <f t="shared" si="1"/>
        <v>2183.846</v>
      </c>
      <c r="I21" s="7">
        <f>I20+H21</f>
        <v>815791.3300000002</v>
      </c>
      <c r="J21" s="7">
        <v>0</v>
      </c>
    </row>
    <row r="22" spans="1:10" ht="12.75">
      <c r="A22" s="22">
        <v>41707</v>
      </c>
      <c r="C22" s="7">
        <v>4279420</v>
      </c>
      <c r="D22" s="15">
        <v>7489</v>
      </c>
      <c r="E22" s="15">
        <v>13101</v>
      </c>
      <c r="F22" s="7">
        <f t="shared" si="0"/>
        <v>5612</v>
      </c>
      <c r="G22" s="8">
        <v>0.389</v>
      </c>
      <c r="H22" s="7">
        <f t="shared" si="1"/>
        <v>2183.068</v>
      </c>
      <c r="I22" s="7">
        <f>I21+H22</f>
        <v>817974.3980000002</v>
      </c>
      <c r="J22" s="7">
        <v>0</v>
      </c>
    </row>
    <row r="23" spans="1:10" ht="12.75">
      <c r="A23" s="16">
        <v>41730</v>
      </c>
      <c r="C23" s="7">
        <v>4279420</v>
      </c>
      <c r="D23" s="15">
        <v>7489</v>
      </c>
      <c r="E23" s="15">
        <v>13102</v>
      </c>
      <c r="F23" s="7">
        <f t="shared" si="0"/>
        <v>5613</v>
      </c>
      <c r="G23" s="8">
        <v>0.389</v>
      </c>
      <c r="H23" s="7">
        <f t="shared" si="1"/>
        <v>2183.457</v>
      </c>
      <c r="I23" s="7">
        <f>I22+H23</f>
        <v>820157.8550000002</v>
      </c>
      <c r="J23" s="7">
        <v>0</v>
      </c>
    </row>
    <row r="24" spans="1:10" ht="12.75">
      <c r="A24" s="16">
        <v>41760</v>
      </c>
      <c r="C24" s="7">
        <v>4279420</v>
      </c>
      <c r="D24" s="15">
        <v>7489</v>
      </c>
      <c r="E24" s="15">
        <v>13102</v>
      </c>
      <c r="F24" s="7">
        <f t="shared" si="0"/>
        <v>5613</v>
      </c>
      <c r="G24" s="8">
        <v>0.389</v>
      </c>
      <c r="H24" s="7">
        <f t="shared" si="1"/>
        <v>2183.457</v>
      </c>
      <c r="I24" s="7">
        <f>I23+H24</f>
        <v>822341.3120000003</v>
      </c>
      <c r="J24" s="7">
        <v>0</v>
      </c>
    </row>
    <row r="25" spans="1:10" ht="12.75">
      <c r="A25" s="16">
        <v>41791</v>
      </c>
      <c r="C25" s="7">
        <v>4279420</v>
      </c>
      <c r="D25" s="15">
        <v>7489</v>
      </c>
      <c r="E25" s="15">
        <v>13102</v>
      </c>
      <c r="F25" s="7">
        <f t="shared" si="0"/>
        <v>5613</v>
      </c>
      <c r="G25" s="8">
        <v>0.389</v>
      </c>
      <c r="H25" s="7">
        <f t="shared" si="1"/>
        <v>2183.457</v>
      </c>
      <c r="I25" s="7">
        <f>I24+H25</f>
        <v>824524.7690000003</v>
      </c>
      <c r="J25" s="7">
        <v>0</v>
      </c>
    </row>
    <row r="26" spans="1:10" ht="12.75">
      <c r="A26" s="16">
        <v>41821</v>
      </c>
      <c r="C26" s="7">
        <v>4279420</v>
      </c>
      <c r="D26" s="15">
        <v>7489</v>
      </c>
      <c r="E26" s="15">
        <v>13102</v>
      </c>
      <c r="F26" s="7">
        <f t="shared" si="0"/>
        <v>5613</v>
      </c>
      <c r="G26" s="8">
        <v>0.389</v>
      </c>
      <c r="H26" s="7">
        <f t="shared" si="1"/>
        <v>2183.457</v>
      </c>
      <c r="I26" s="7">
        <f>I25+H26-1</f>
        <v>826707.2260000004</v>
      </c>
      <c r="J26" s="7">
        <v>0</v>
      </c>
    </row>
    <row r="27" spans="1:10" ht="12.75">
      <c r="A27" s="16">
        <v>41852</v>
      </c>
      <c r="C27" s="7">
        <v>4279420</v>
      </c>
      <c r="D27" s="15">
        <v>7489</v>
      </c>
      <c r="E27" s="15">
        <v>13103</v>
      </c>
      <c r="F27" s="7">
        <f t="shared" si="0"/>
        <v>5614</v>
      </c>
      <c r="G27" s="8">
        <v>0.389</v>
      </c>
      <c r="H27" s="7">
        <f t="shared" si="1"/>
        <v>2183.846</v>
      </c>
      <c r="I27" s="7">
        <f>I26+H27-1</f>
        <v>828890.0720000004</v>
      </c>
      <c r="J27" s="7">
        <v>0</v>
      </c>
    </row>
    <row r="28" spans="1:10" ht="12.75">
      <c r="A28" s="23">
        <v>41891</v>
      </c>
      <c r="C28" s="7">
        <v>4279420</v>
      </c>
      <c r="D28" s="15">
        <v>7489</v>
      </c>
      <c r="E28" s="15">
        <v>13103</v>
      </c>
      <c r="F28" s="7">
        <f t="shared" si="0"/>
        <v>5614</v>
      </c>
      <c r="G28" s="8">
        <v>0.389</v>
      </c>
      <c r="H28" s="7">
        <f t="shared" si="1"/>
        <v>2183.846</v>
      </c>
      <c r="I28" s="7">
        <f>I27+H28</f>
        <v>831073.9180000004</v>
      </c>
      <c r="J28" s="7">
        <v>0</v>
      </c>
    </row>
    <row r="29" spans="1:10" ht="12.75">
      <c r="A29" s="24">
        <v>41913</v>
      </c>
      <c r="C29" s="7">
        <v>4279420</v>
      </c>
      <c r="D29" s="15">
        <v>7489</v>
      </c>
      <c r="E29" s="15">
        <v>13102</v>
      </c>
      <c r="F29" s="7">
        <f t="shared" si="0"/>
        <v>5613</v>
      </c>
      <c r="G29" s="8">
        <v>0.389</v>
      </c>
      <c r="H29" s="7">
        <f t="shared" si="1"/>
        <v>2183.457</v>
      </c>
      <c r="I29" s="7">
        <f>I28+H29</f>
        <v>833257.3750000005</v>
      </c>
      <c r="J29" s="7">
        <v>0</v>
      </c>
    </row>
    <row r="30" spans="1:10" ht="12.75">
      <c r="A30" s="24">
        <v>41944</v>
      </c>
      <c r="C30" s="7">
        <v>4279420</v>
      </c>
      <c r="D30" s="15">
        <v>7489</v>
      </c>
      <c r="E30" s="15">
        <v>13100</v>
      </c>
      <c r="F30" s="7">
        <f t="shared" si="0"/>
        <v>5611</v>
      </c>
      <c r="G30" s="8">
        <v>0.389</v>
      </c>
      <c r="H30" s="7">
        <f t="shared" si="1"/>
        <v>2182.679</v>
      </c>
      <c r="I30" s="7">
        <f>I29+H30</f>
        <v>835440.0540000005</v>
      </c>
      <c r="J30" s="7">
        <v>0</v>
      </c>
    </row>
    <row r="31" spans="1:10" ht="12.75">
      <c r="A31" s="24">
        <v>41974</v>
      </c>
      <c r="C31" s="7">
        <v>4279420</v>
      </c>
      <c r="D31" s="15">
        <v>7489</v>
      </c>
      <c r="E31" s="15">
        <v>13078</v>
      </c>
      <c r="F31" s="7">
        <f t="shared" si="0"/>
        <v>5589</v>
      </c>
      <c r="G31" s="8">
        <v>0.389</v>
      </c>
      <c r="H31" s="7">
        <f t="shared" si="1"/>
        <v>2174.121</v>
      </c>
      <c r="I31" s="7">
        <f>I30+H31</f>
        <v>837614.1750000005</v>
      </c>
      <c r="J31" s="7">
        <v>0</v>
      </c>
    </row>
    <row r="32" spans="1:10" ht="12.75">
      <c r="A32" s="24">
        <v>42005</v>
      </c>
      <c r="C32" s="7">
        <v>4279420</v>
      </c>
      <c r="D32" s="15">
        <v>7489</v>
      </c>
      <c r="E32" s="15">
        <v>12121</v>
      </c>
      <c r="F32" s="7">
        <f t="shared" si="0"/>
        <v>4632</v>
      </c>
      <c r="G32" s="8">
        <v>0.389</v>
      </c>
      <c r="H32" s="7">
        <f t="shared" si="1"/>
        <v>1801.848</v>
      </c>
      <c r="I32" s="7">
        <f>I31+H32-1</f>
        <v>839415.0230000005</v>
      </c>
      <c r="J32" s="7">
        <v>0</v>
      </c>
    </row>
    <row r="33" spans="1:10" ht="12.75">
      <c r="A33" s="24">
        <v>42036</v>
      </c>
      <c r="C33" s="7">
        <v>4279420</v>
      </c>
      <c r="D33" s="15">
        <v>7489</v>
      </c>
      <c r="E33" s="15">
        <v>12121</v>
      </c>
      <c r="F33" s="7">
        <f t="shared" si="0"/>
        <v>4632</v>
      </c>
      <c r="G33" s="8">
        <v>0.389</v>
      </c>
      <c r="H33" s="7">
        <f t="shared" si="1"/>
        <v>1801.848</v>
      </c>
      <c r="I33" s="7">
        <f>I32+H33-1</f>
        <v>841215.8710000005</v>
      </c>
      <c r="J33" s="7">
        <v>0</v>
      </c>
    </row>
    <row r="34" spans="1:10" ht="12.75">
      <c r="A34" s="16"/>
      <c r="C34" s="7"/>
      <c r="D34" s="7"/>
      <c r="E34" s="7"/>
      <c r="F34" s="7"/>
      <c r="G34" s="7"/>
      <c r="H34" s="7"/>
      <c r="I34" s="7"/>
      <c r="J34" s="7"/>
    </row>
    <row r="35" spans="1:10" ht="12.75">
      <c r="A35" s="16"/>
      <c r="C35" s="7"/>
      <c r="D35" s="7"/>
      <c r="E35" s="7"/>
      <c r="F35" s="7"/>
      <c r="G35" s="7"/>
      <c r="H35" s="7"/>
      <c r="I35" s="7"/>
      <c r="J35" s="7"/>
    </row>
    <row r="36" spans="1:10" ht="12.75">
      <c r="A36" s="16"/>
      <c r="C36" s="7"/>
      <c r="D36" s="7"/>
      <c r="E36" s="7"/>
      <c r="F36" s="7"/>
      <c r="G36" s="7"/>
      <c r="H36" s="7"/>
      <c r="I36" s="7"/>
      <c r="J36" s="7"/>
    </row>
    <row r="37" spans="3:10" ht="12.75">
      <c r="C37" s="21" t="s">
        <v>36</v>
      </c>
      <c r="D37" s="15"/>
      <c r="E37" s="19"/>
      <c r="F37" s="7"/>
      <c r="G37" s="8"/>
      <c r="H37" s="7"/>
      <c r="I37" s="7"/>
      <c r="J37" s="7"/>
    </row>
    <row r="38" spans="3:10" ht="12.75">
      <c r="C38" s="21" t="s">
        <v>37</v>
      </c>
      <c r="D38" s="15"/>
      <c r="E38" s="19"/>
      <c r="F38" s="7"/>
      <c r="G38" s="8"/>
      <c r="H38" s="7"/>
      <c r="I38" s="7"/>
      <c r="J38" s="7"/>
    </row>
    <row r="39" spans="3:10" ht="12.75">
      <c r="C39" s="21" t="s">
        <v>42</v>
      </c>
      <c r="D39" s="15"/>
      <c r="E39" s="19"/>
      <c r="F39" s="7"/>
      <c r="G39" s="8"/>
      <c r="H39" s="7"/>
      <c r="I39" s="7"/>
      <c r="J39" s="7"/>
    </row>
    <row r="40" spans="3:10" ht="12.75">
      <c r="C40" s="7" t="s">
        <v>22</v>
      </c>
      <c r="D40" s="15"/>
      <c r="E40" s="19"/>
      <c r="F40" s="7"/>
      <c r="G40" s="8"/>
      <c r="H40" s="7"/>
      <c r="I40" s="7"/>
      <c r="J40" s="7"/>
    </row>
    <row r="41" spans="3:10" ht="12.75">
      <c r="C41" s="27"/>
      <c r="D41" s="15"/>
      <c r="E41" s="15"/>
      <c r="H41" s="28"/>
      <c r="I41" s="28"/>
      <c r="J41" s="28"/>
    </row>
    <row r="42" spans="3:10" ht="12.75">
      <c r="C42" s="25" t="s">
        <v>23</v>
      </c>
      <c r="D42" s="29" t="s">
        <v>24</v>
      </c>
      <c r="E42" s="30" t="s">
        <v>25</v>
      </c>
      <c r="F42" s="25" t="s">
        <v>26</v>
      </c>
      <c r="G42" s="31" t="s">
        <v>27</v>
      </c>
      <c r="H42" s="25" t="s">
        <v>28</v>
      </c>
      <c r="I42" s="25"/>
      <c r="J42" s="7"/>
    </row>
    <row r="43" spans="3:10" ht="12.75">
      <c r="C43" s="25">
        <v>2139710</v>
      </c>
      <c r="D43" s="26">
        <v>7489</v>
      </c>
      <c r="E43" s="26">
        <v>11014</v>
      </c>
      <c r="F43" s="25">
        <f>E43-D43</f>
        <v>3525</v>
      </c>
      <c r="G43" s="31">
        <v>0.35</v>
      </c>
      <c r="H43" s="25">
        <f>F43*G43</f>
        <v>1233.75</v>
      </c>
      <c r="I43" s="25"/>
      <c r="J43" s="7"/>
    </row>
    <row r="44" spans="3:9" ht="12.75">
      <c r="C44" s="25" t="s">
        <v>29</v>
      </c>
      <c r="D44" s="26" t="s">
        <v>24</v>
      </c>
      <c r="E44" s="30" t="s">
        <v>30</v>
      </c>
      <c r="F44" s="25" t="s">
        <v>31</v>
      </c>
      <c r="G44" s="31" t="s">
        <v>32</v>
      </c>
      <c r="H44" s="25" t="s">
        <v>33</v>
      </c>
      <c r="I44" s="25"/>
    </row>
    <row r="45" spans="3:9" ht="12.75">
      <c r="C45" s="33">
        <v>4279420</v>
      </c>
      <c r="D45" s="26">
        <v>7489</v>
      </c>
      <c r="E45" s="26">
        <v>22028</v>
      </c>
      <c r="F45" s="25">
        <f>E45-D45</f>
        <v>14539</v>
      </c>
      <c r="G45" s="31">
        <v>0.06</v>
      </c>
      <c r="H45" s="25">
        <f>F45*G45</f>
        <v>872.3399999999999</v>
      </c>
      <c r="I45" s="25"/>
    </row>
    <row r="46" spans="3:9" ht="12.75">
      <c r="C46" s="25"/>
      <c r="D46" s="26"/>
      <c r="E46" s="30"/>
      <c r="F46" s="25"/>
      <c r="G46" s="31"/>
      <c r="H46" s="31" t="s">
        <v>34</v>
      </c>
      <c r="I46" s="25"/>
    </row>
    <row r="47" spans="3:9" ht="12.75">
      <c r="C47" s="25"/>
      <c r="D47" s="26"/>
      <c r="E47" s="30"/>
      <c r="F47" s="25"/>
      <c r="G47" s="31"/>
      <c r="H47" s="25">
        <f>SUM(H45:H45)*-0.35</f>
        <v>-305.31899999999996</v>
      </c>
      <c r="I47" s="25"/>
    </row>
    <row r="48" spans="3:9" ht="12.75">
      <c r="C48" s="32"/>
      <c r="D48" s="32"/>
      <c r="E48" s="32"/>
      <c r="F48" s="32"/>
      <c r="G48" s="32"/>
      <c r="H48" s="25"/>
      <c r="I48" s="25"/>
    </row>
    <row r="49" spans="3:9" ht="12.75">
      <c r="C49" s="32"/>
      <c r="D49" s="32"/>
      <c r="E49" s="32"/>
      <c r="F49" s="32"/>
      <c r="G49" s="32"/>
      <c r="H49" s="25" t="s">
        <v>35</v>
      </c>
      <c r="I49" s="25"/>
    </row>
    <row r="50" spans="3:9" ht="12.75">
      <c r="C50" s="32"/>
      <c r="D50" s="32"/>
      <c r="E50" s="32"/>
      <c r="F50" s="32"/>
      <c r="G50" s="32"/>
      <c r="H50" s="25">
        <f>SUM(H43:H43)+SUM(H45:H45)+H47</f>
        <v>1800.7710000000002</v>
      </c>
      <c r="I50" s="25"/>
    </row>
    <row r="51" spans="3:10" ht="12.75">
      <c r="C51" s="25"/>
      <c r="D51" s="26"/>
      <c r="E51" s="26"/>
      <c r="F51" s="25"/>
      <c r="G51" s="31"/>
      <c r="H51" s="25"/>
      <c r="I51" s="25"/>
      <c r="J51" s="7"/>
    </row>
    <row r="52" spans="3:10" ht="12.75">
      <c r="C52" s="25"/>
      <c r="D52" s="26"/>
      <c r="E52" s="26"/>
      <c r="F52" s="25"/>
      <c r="G52" s="31"/>
      <c r="H52" s="25"/>
      <c r="I52" s="25"/>
      <c r="J52" s="7"/>
    </row>
    <row r="53" spans="3:10" ht="12.75">
      <c r="C53" s="25"/>
      <c r="D53" s="26"/>
      <c r="E53" s="26"/>
      <c r="F53" s="25"/>
      <c r="G53" s="31"/>
      <c r="H53" s="25"/>
      <c r="I53" s="25"/>
      <c r="J53" s="7"/>
    </row>
    <row r="54" spans="3:10" ht="12.75">
      <c r="C54" s="25"/>
      <c r="D54" s="26"/>
      <c r="E54" s="26"/>
      <c r="F54" s="25"/>
      <c r="G54" s="31"/>
      <c r="H54" s="25"/>
      <c r="I54" s="25"/>
      <c r="J54" s="7"/>
    </row>
    <row r="55" spans="3:9" ht="12.75">
      <c r="C55" s="25"/>
      <c r="D55" s="26"/>
      <c r="E55" s="30"/>
      <c r="F55" s="25"/>
      <c r="G55" s="31"/>
      <c r="H55" s="31"/>
      <c r="I55" s="25"/>
    </row>
    <row r="56" spans="3:9" ht="12.75">
      <c r="C56" s="25"/>
      <c r="D56" s="26"/>
      <c r="E56" s="30"/>
      <c r="F56" s="25"/>
      <c r="G56" s="31"/>
      <c r="H56" s="25"/>
      <c r="I56" s="25"/>
    </row>
    <row r="57" spans="3:9" ht="12.75">
      <c r="C57" s="32"/>
      <c r="D57" s="32"/>
      <c r="E57" s="32"/>
      <c r="F57" s="32"/>
      <c r="G57" s="32"/>
      <c r="H57" s="25"/>
      <c r="I57" s="25"/>
    </row>
    <row r="58" spans="3:9" ht="12.75">
      <c r="C58" s="32"/>
      <c r="D58" s="32"/>
      <c r="E58" s="32"/>
      <c r="F58" s="32"/>
      <c r="G58" s="32"/>
      <c r="H58" s="25"/>
      <c r="I58" s="25"/>
    </row>
    <row r="59" ht="12.75">
      <c r="H59" s="25"/>
    </row>
  </sheetData>
  <sheetProtection/>
  <printOptions/>
  <pageMargins left="0.7" right="0.7" top="1.15625" bottom="0.75" header="0.3" footer="0.3"/>
  <pageSetup horizontalDpi="600" verticalDpi="600" orientation="portrait" scale="65" r:id="rId1"/>
  <headerFooter>
    <oddHeader>&amp;R&amp;"Times New Roman,Bold"&amp;12Attachment to Response to Question 3
Page 5 of 6
Garrett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9">
      <selection activeCell="A1" sqref="A1"/>
    </sheetView>
  </sheetViews>
  <sheetFormatPr defaultColWidth="9.140625" defaultRowHeight="12.75"/>
  <cols>
    <col min="1" max="1" width="11.28125" style="3" customWidth="1"/>
    <col min="2" max="2" width="1.7109375" style="0" customWidth="1"/>
    <col min="3" max="3" width="12.7109375" style="0" customWidth="1"/>
    <col min="4" max="5" width="14.28125" style="0" bestFit="1" customWidth="1"/>
    <col min="6" max="8" width="12.7109375" style="0" customWidth="1"/>
    <col min="9" max="9" width="16.57421875" style="0" bestFit="1" customWidth="1"/>
    <col min="10" max="10" width="12.7109375" style="0" customWidth="1"/>
    <col min="11" max="11" width="11.28125" style="0" customWidth="1"/>
  </cols>
  <sheetData>
    <row r="1" spans="1:10" ht="12.7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"/>
      <c r="B4" s="2"/>
      <c r="C4" s="2"/>
      <c r="D4" s="2"/>
      <c r="E4" s="2"/>
      <c r="F4" s="2"/>
      <c r="G4" s="2"/>
      <c r="H4" s="2"/>
      <c r="I4" s="2"/>
      <c r="J4" s="2"/>
    </row>
    <row r="5" ht="12.75">
      <c r="A5" s="9" t="s">
        <v>16</v>
      </c>
    </row>
    <row r="6" ht="12.75">
      <c r="A6" s="11" t="s">
        <v>17</v>
      </c>
    </row>
    <row r="8" spans="1:10" s="6" customFormat="1" ht="38.25">
      <c r="A8" s="4" t="s">
        <v>0</v>
      </c>
      <c r="B8" s="5"/>
      <c r="C8" s="5" t="s">
        <v>1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</row>
    <row r="9" spans="1:9" ht="12.75">
      <c r="A9" s="3" t="s">
        <v>12</v>
      </c>
      <c r="I9" s="10">
        <v>1253783</v>
      </c>
    </row>
    <row r="10" spans="1:10" ht="12.75">
      <c r="A10" s="16">
        <v>41334</v>
      </c>
      <c r="C10" s="7">
        <v>3645863</v>
      </c>
      <c r="D10" s="15">
        <v>7026</v>
      </c>
      <c r="E10" s="15">
        <v>2201</v>
      </c>
      <c r="F10" s="7">
        <f aca="true" t="shared" si="0" ref="F10:F33">E10-D10</f>
        <v>-4825</v>
      </c>
      <c r="G10" s="8">
        <v>0.389</v>
      </c>
      <c r="H10" s="7">
        <f aca="true" t="shared" si="1" ref="H10:H33">F10*G10</f>
        <v>-1876.925</v>
      </c>
      <c r="I10" s="7">
        <f>I9+H10</f>
        <v>1251906.075</v>
      </c>
      <c r="J10" s="7">
        <v>0</v>
      </c>
    </row>
    <row r="11" spans="1:10" ht="12.75">
      <c r="A11" s="16">
        <v>41365</v>
      </c>
      <c r="C11" s="7">
        <v>12079086</v>
      </c>
      <c r="D11" s="15">
        <v>12156</v>
      </c>
      <c r="E11" s="15">
        <v>456058</v>
      </c>
      <c r="F11" s="7">
        <f t="shared" si="0"/>
        <v>443902</v>
      </c>
      <c r="G11" s="8">
        <v>0.389</v>
      </c>
      <c r="H11" s="7">
        <f t="shared" si="1"/>
        <v>172677.878</v>
      </c>
      <c r="I11" s="7">
        <f>I10+H11</f>
        <v>1424583.953</v>
      </c>
      <c r="J11" s="7">
        <v>0</v>
      </c>
    </row>
    <row r="12" spans="1:10" ht="12.75">
      <c r="A12" s="16">
        <v>41395</v>
      </c>
      <c r="C12" s="7">
        <v>12079086</v>
      </c>
      <c r="D12" s="15">
        <v>17286</v>
      </c>
      <c r="E12" s="15">
        <v>463571</v>
      </c>
      <c r="F12" s="7">
        <f t="shared" si="0"/>
        <v>446285</v>
      </c>
      <c r="G12" s="8">
        <v>0.389</v>
      </c>
      <c r="H12" s="7">
        <f t="shared" si="1"/>
        <v>173604.86500000002</v>
      </c>
      <c r="I12" s="7">
        <f>I11+H12</f>
        <v>1598188.818</v>
      </c>
      <c r="J12" s="7">
        <v>0</v>
      </c>
    </row>
    <row r="13" spans="1:10" ht="12.75">
      <c r="A13" s="16">
        <v>41426</v>
      </c>
      <c r="C13" s="7">
        <v>12079086</v>
      </c>
      <c r="D13" s="15">
        <v>17286</v>
      </c>
      <c r="E13" s="15">
        <v>463571</v>
      </c>
      <c r="F13" s="7">
        <f t="shared" si="0"/>
        <v>446285</v>
      </c>
      <c r="G13" s="8">
        <v>0.389</v>
      </c>
      <c r="H13" s="7">
        <f t="shared" si="1"/>
        <v>173604.86500000002</v>
      </c>
      <c r="I13" s="7">
        <f>I12+H13</f>
        <v>1771793.683</v>
      </c>
      <c r="J13" s="7">
        <v>0</v>
      </c>
    </row>
    <row r="14" spans="1:10" ht="12.75">
      <c r="A14" s="16">
        <v>41456</v>
      </c>
      <c r="C14" s="7">
        <v>11376711</v>
      </c>
      <c r="D14" s="15">
        <v>16902</v>
      </c>
      <c r="E14" s="15">
        <v>407504</v>
      </c>
      <c r="F14" s="7">
        <f t="shared" si="0"/>
        <v>390602</v>
      </c>
      <c r="G14" s="8">
        <v>0.389</v>
      </c>
      <c r="H14" s="7">
        <f t="shared" si="1"/>
        <v>151944.178</v>
      </c>
      <c r="I14" s="7">
        <f>I13+H14</f>
        <v>1923737.861</v>
      </c>
      <c r="J14" s="7">
        <v>949</v>
      </c>
    </row>
    <row r="15" spans="1:10" ht="12.75">
      <c r="A15" s="16">
        <v>41487</v>
      </c>
      <c r="C15" s="7">
        <v>12184254</v>
      </c>
      <c r="D15" s="15">
        <v>17009</v>
      </c>
      <c r="E15" s="15">
        <v>483891</v>
      </c>
      <c r="F15" s="7">
        <f t="shared" si="0"/>
        <v>466882</v>
      </c>
      <c r="G15" s="8">
        <v>0.389</v>
      </c>
      <c r="H15" s="7">
        <f t="shared" si="1"/>
        <v>181617.098</v>
      </c>
      <c r="I15" s="7">
        <f>I14+H15-1</f>
        <v>2105353.959</v>
      </c>
      <c r="J15" s="7">
        <v>949</v>
      </c>
    </row>
    <row r="16" spans="1:10" ht="12.75">
      <c r="A16" s="22">
        <v>41526</v>
      </c>
      <c r="C16" s="7">
        <v>12184254</v>
      </c>
      <c r="D16" s="15">
        <v>17500</v>
      </c>
      <c r="E16" s="15">
        <v>484382</v>
      </c>
      <c r="F16" s="7">
        <f t="shared" si="0"/>
        <v>466882</v>
      </c>
      <c r="G16" s="8">
        <v>0.389</v>
      </c>
      <c r="H16" s="7">
        <f t="shared" si="1"/>
        <v>181617.098</v>
      </c>
      <c r="I16" s="7">
        <f>I15+H16</f>
        <v>2286971.057</v>
      </c>
      <c r="J16" s="7">
        <v>949</v>
      </c>
    </row>
    <row r="17" spans="1:10" ht="12.75">
      <c r="A17" s="16">
        <v>41548</v>
      </c>
      <c r="C17" s="7">
        <v>12184254</v>
      </c>
      <c r="D17" s="15">
        <v>17500</v>
      </c>
      <c r="E17" s="15">
        <v>484380</v>
      </c>
      <c r="F17" s="7">
        <f t="shared" si="0"/>
        <v>466880</v>
      </c>
      <c r="G17" s="8">
        <v>0.389</v>
      </c>
      <c r="H17" s="7">
        <f t="shared" si="1"/>
        <v>181616.32</v>
      </c>
      <c r="I17" s="7">
        <f>I16+H17</f>
        <v>2468587.377</v>
      </c>
      <c r="J17" s="7">
        <v>949</v>
      </c>
    </row>
    <row r="18" spans="1:10" ht="12.75">
      <c r="A18" s="16">
        <v>41579</v>
      </c>
      <c r="C18" s="7">
        <v>12184254</v>
      </c>
      <c r="D18" s="15">
        <v>17500</v>
      </c>
      <c r="E18" s="15">
        <v>484380</v>
      </c>
      <c r="F18" s="7">
        <f t="shared" si="0"/>
        <v>466880</v>
      </c>
      <c r="G18" s="8">
        <v>0.389</v>
      </c>
      <c r="H18" s="7">
        <f t="shared" si="1"/>
        <v>181616.32</v>
      </c>
      <c r="I18" s="7">
        <f>I17+H18</f>
        <v>2650203.6969999997</v>
      </c>
      <c r="J18" s="7">
        <v>949</v>
      </c>
    </row>
    <row r="19" spans="1:10" ht="12.75">
      <c r="A19" s="16">
        <v>41609</v>
      </c>
      <c r="C19" s="7">
        <v>12184254</v>
      </c>
      <c r="D19" s="15">
        <v>17500</v>
      </c>
      <c r="E19" s="15">
        <v>484380</v>
      </c>
      <c r="F19" s="7">
        <f t="shared" si="0"/>
        <v>466880</v>
      </c>
      <c r="G19" s="8">
        <v>0.389</v>
      </c>
      <c r="H19" s="7">
        <f t="shared" si="1"/>
        <v>181616.32</v>
      </c>
      <c r="I19" s="7">
        <f>I18+H19</f>
        <v>2831820.0169999995</v>
      </c>
      <c r="J19" s="7">
        <v>949</v>
      </c>
    </row>
    <row r="20" spans="1:10" ht="12.75">
      <c r="A20" s="16">
        <v>41640</v>
      </c>
      <c r="C20" s="7">
        <v>12184254</v>
      </c>
      <c r="D20" s="15">
        <v>17500</v>
      </c>
      <c r="E20" s="15">
        <v>46888</v>
      </c>
      <c r="F20" s="7">
        <f t="shared" si="0"/>
        <v>29388</v>
      </c>
      <c r="G20" s="8">
        <v>0.389</v>
      </c>
      <c r="H20" s="7">
        <f t="shared" si="1"/>
        <v>11431.932</v>
      </c>
      <c r="I20" s="7">
        <f>I19+H20</f>
        <v>2843251.9489999996</v>
      </c>
      <c r="J20" s="7">
        <v>949</v>
      </c>
    </row>
    <row r="21" spans="1:10" ht="12.75">
      <c r="A21" s="16">
        <v>41671</v>
      </c>
      <c r="C21" s="7">
        <v>12184254</v>
      </c>
      <c r="D21" s="15">
        <v>17500</v>
      </c>
      <c r="E21" s="15">
        <v>46890</v>
      </c>
      <c r="F21" s="7">
        <f t="shared" si="0"/>
        <v>29390</v>
      </c>
      <c r="G21" s="8">
        <v>0.389</v>
      </c>
      <c r="H21" s="7">
        <f t="shared" si="1"/>
        <v>11432.710000000001</v>
      </c>
      <c r="I21" s="7">
        <f>I20+H21-1</f>
        <v>2854683.6589999995</v>
      </c>
      <c r="J21" s="7">
        <v>949</v>
      </c>
    </row>
    <row r="22" spans="1:10" ht="12.75">
      <c r="A22" s="22">
        <v>41707</v>
      </c>
      <c r="C22" s="7">
        <v>12184254</v>
      </c>
      <c r="D22" s="15">
        <v>17500</v>
      </c>
      <c r="E22" s="15">
        <v>46889</v>
      </c>
      <c r="F22" s="7">
        <f t="shared" si="0"/>
        <v>29389</v>
      </c>
      <c r="G22" s="8">
        <v>0.389</v>
      </c>
      <c r="H22" s="7">
        <f t="shared" si="1"/>
        <v>11432.321</v>
      </c>
      <c r="I22" s="7">
        <f>I21+H22</f>
        <v>2866115.9799999995</v>
      </c>
      <c r="J22" s="7">
        <v>949</v>
      </c>
    </row>
    <row r="23" spans="1:10" ht="12.75">
      <c r="A23" s="16">
        <v>41730</v>
      </c>
      <c r="C23" s="7">
        <v>12184254</v>
      </c>
      <c r="D23" s="15">
        <v>17500</v>
      </c>
      <c r="E23" s="15">
        <v>46888</v>
      </c>
      <c r="F23" s="7">
        <f t="shared" si="0"/>
        <v>29388</v>
      </c>
      <c r="G23" s="8">
        <v>0.389</v>
      </c>
      <c r="H23" s="7">
        <f t="shared" si="1"/>
        <v>11431.932</v>
      </c>
      <c r="I23" s="7">
        <f>I22+H23</f>
        <v>2877547.9119999995</v>
      </c>
      <c r="J23" s="7">
        <v>949</v>
      </c>
    </row>
    <row r="24" spans="1:10" ht="12.75">
      <c r="A24" s="16">
        <v>41760</v>
      </c>
      <c r="C24" s="7">
        <v>12184254</v>
      </c>
      <c r="D24" s="15">
        <v>17500</v>
      </c>
      <c r="E24" s="15">
        <v>46889</v>
      </c>
      <c r="F24" s="7">
        <f t="shared" si="0"/>
        <v>29389</v>
      </c>
      <c r="G24" s="8">
        <v>0.389</v>
      </c>
      <c r="H24" s="7">
        <f t="shared" si="1"/>
        <v>11432.321</v>
      </c>
      <c r="I24" s="7">
        <f>I23+H24</f>
        <v>2888980.2329999995</v>
      </c>
      <c r="J24" s="7">
        <v>949</v>
      </c>
    </row>
    <row r="25" spans="1:10" ht="12.75">
      <c r="A25" s="16">
        <v>41791</v>
      </c>
      <c r="C25" s="7">
        <v>165435581</v>
      </c>
      <c r="D25" s="15">
        <v>144542</v>
      </c>
      <c r="E25" s="15">
        <v>10569911</v>
      </c>
      <c r="F25" s="7">
        <f t="shared" si="0"/>
        <v>10425369</v>
      </c>
      <c r="G25" s="8">
        <v>0.389</v>
      </c>
      <c r="H25" s="7">
        <f t="shared" si="1"/>
        <v>4055468.541</v>
      </c>
      <c r="I25" s="7">
        <f>I24+H25</f>
        <v>6944448.774</v>
      </c>
      <c r="J25" s="7">
        <v>949</v>
      </c>
    </row>
    <row r="26" spans="1:10" ht="12.75">
      <c r="A26" s="16">
        <v>41821</v>
      </c>
      <c r="C26" s="7">
        <v>165435581</v>
      </c>
      <c r="D26" s="15">
        <v>271584</v>
      </c>
      <c r="E26" s="15">
        <v>10696954</v>
      </c>
      <c r="F26" s="7">
        <f t="shared" si="0"/>
        <v>10425370</v>
      </c>
      <c r="G26" s="8">
        <v>0.389</v>
      </c>
      <c r="H26" s="7">
        <f t="shared" si="1"/>
        <v>4055468.93</v>
      </c>
      <c r="I26" s="7">
        <f>I25+H26</f>
        <v>10999917.704</v>
      </c>
      <c r="J26" s="7">
        <v>949</v>
      </c>
    </row>
    <row r="27" spans="1:10" ht="12.75">
      <c r="A27" s="16">
        <v>41852</v>
      </c>
      <c r="C27" s="7">
        <v>165435581</v>
      </c>
      <c r="D27" s="15">
        <v>271584</v>
      </c>
      <c r="E27" s="15">
        <v>10696954</v>
      </c>
      <c r="F27" s="7">
        <f t="shared" si="0"/>
        <v>10425370</v>
      </c>
      <c r="G27" s="8">
        <v>0.389</v>
      </c>
      <c r="H27" s="7">
        <f t="shared" si="1"/>
        <v>4055468.93</v>
      </c>
      <c r="I27" s="7">
        <f>I26+H27-1</f>
        <v>15055385.634</v>
      </c>
      <c r="J27" s="7">
        <v>1743778</v>
      </c>
    </row>
    <row r="28" spans="1:10" ht="12.75">
      <c r="A28" s="23">
        <v>41891</v>
      </c>
      <c r="C28" s="7">
        <v>165535581</v>
      </c>
      <c r="D28" s="15">
        <v>271584</v>
      </c>
      <c r="E28" s="15">
        <v>10696954</v>
      </c>
      <c r="F28" s="7">
        <f t="shared" si="0"/>
        <v>10425370</v>
      </c>
      <c r="G28" s="8">
        <v>0.389</v>
      </c>
      <c r="H28" s="7">
        <f t="shared" si="1"/>
        <v>4055468.93</v>
      </c>
      <c r="I28" s="7">
        <f>I27+H28</f>
        <v>19110854.564</v>
      </c>
      <c r="J28" s="7">
        <v>1743778</v>
      </c>
    </row>
    <row r="29" spans="1:10" ht="12.75">
      <c r="A29" s="24">
        <v>41913</v>
      </c>
      <c r="C29" s="7">
        <v>165535581</v>
      </c>
      <c r="D29" s="15">
        <v>271584</v>
      </c>
      <c r="E29" s="15">
        <v>10696954</v>
      </c>
      <c r="F29" s="7">
        <f t="shared" si="0"/>
        <v>10425370</v>
      </c>
      <c r="G29" s="8">
        <v>0.389</v>
      </c>
      <c r="H29" s="7">
        <f t="shared" si="1"/>
        <v>4055468.93</v>
      </c>
      <c r="I29" s="7">
        <f>I28+H29</f>
        <v>23166323.494</v>
      </c>
      <c r="J29" s="7">
        <v>1743778</v>
      </c>
    </row>
    <row r="30" spans="1:10" ht="12.75">
      <c r="A30" s="24">
        <v>41944</v>
      </c>
      <c r="C30" s="7">
        <v>165535581</v>
      </c>
      <c r="D30" s="15">
        <v>271584</v>
      </c>
      <c r="E30" s="15">
        <v>10696953</v>
      </c>
      <c r="F30" s="7">
        <f t="shared" si="0"/>
        <v>10425369</v>
      </c>
      <c r="G30" s="8">
        <v>0.389</v>
      </c>
      <c r="H30" s="7">
        <f t="shared" si="1"/>
        <v>4055468.541</v>
      </c>
      <c r="I30" s="7">
        <f>I29+H30</f>
        <v>27221792.035</v>
      </c>
      <c r="J30" s="7">
        <v>1743778</v>
      </c>
    </row>
    <row r="31" spans="1:10" ht="12.75">
      <c r="A31" s="24">
        <v>41974</v>
      </c>
      <c r="C31" s="7">
        <v>302758416</v>
      </c>
      <c r="D31" s="15">
        <v>402860</v>
      </c>
      <c r="E31" s="15">
        <v>74164234</v>
      </c>
      <c r="F31" s="7">
        <f t="shared" si="0"/>
        <v>73761374</v>
      </c>
      <c r="G31" s="8">
        <v>0.389</v>
      </c>
      <c r="H31" s="7">
        <f t="shared" si="1"/>
        <v>28693174.486</v>
      </c>
      <c r="I31" s="7">
        <f>I30+H31</f>
        <v>55914966.521</v>
      </c>
      <c r="J31" s="7">
        <v>1743778</v>
      </c>
    </row>
    <row r="32" spans="1:10" ht="12.75">
      <c r="A32" s="24">
        <v>42005</v>
      </c>
      <c r="C32" s="7">
        <v>302758416</v>
      </c>
      <c r="D32" s="15">
        <v>534135</v>
      </c>
      <c r="E32" s="15">
        <v>1572356</v>
      </c>
      <c r="F32" s="7">
        <f t="shared" si="0"/>
        <v>1038221</v>
      </c>
      <c r="G32" s="8">
        <v>0.389</v>
      </c>
      <c r="H32" s="7">
        <f t="shared" si="1"/>
        <v>403867.96900000004</v>
      </c>
      <c r="I32" s="7">
        <f>I31+H32</f>
        <v>56318834.489999995</v>
      </c>
      <c r="J32" s="7">
        <v>1747653</v>
      </c>
    </row>
    <row r="33" spans="1:10" ht="12.75">
      <c r="A33" s="24">
        <v>42036</v>
      </c>
      <c r="C33" s="7">
        <v>311363296</v>
      </c>
      <c r="D33" s="15">
        <v>538724</v>
      </c>
      <c r="E33" s="15">
        <v>1597521</v>
      </c>
      <c r="F33" s="7">
        <f t="shared" si="0"/>
        <v>1058797</v>
      </c>
      <c r="G33" s="8">
        <v>0.389</v>
      </c>
      <c r="H33" s="7">
        <f t="shared" si="1"/>
        <v>411872.033</v>
      </c>
      <c r="I33" s="7">
        <f>I32+H33-1</f>
        <v>56730705.522999994</v>
      </c>
      <c r="J33" s="7">
        <v>2035962</v>
      </c>
    </row>
    <row r="34" spans="1:10" ht="12.75">
      <c r="A34" s="16"/>
      <c r="C34" s="7"/>
      <c r="D34" s="7"/>
      <c r="E34" s="7"/>
      <c r="F34" s="7"/>
      <c r="G34" s="7"/>
      <c r="H34" s="7"/>
      <c r="I34" s="7"/>
      <c r="J34" s="7"/>
    </row>
    <row r="35" spans="1:10" ht="12.75">
      <c r="A35" s="16"/>
      <c r="C35" s="7"/>
      <c r="D35" s="7"/>
      <c r="E35" s="7"/>
      <c r="F35" s="7"/>
      <c r="G35" s="7"/>
      <c r="H35" s="7"/>
      <c r="I35" s="7"/>
      <c r="J35" s="7"/>
    </row>
    <row r="36" spans="1:10" ht="12.75">
      <c r="A36" s="16"/>
      <c r="C36" s="7"/>
      <c r="D36" s="7"/>
      <c r="E36" s="7"/>
      <c r="F36" s="7"/>
      <c r="G36" s="7"/>
      <c r="H36" s="7"/>
      <c r="I36" s="7"/>
      <c r="J36" s="7"/>
    </row>
    <row r="37" spans="1:10" ht="12.75">
      <c r="A37" s="16"/>
      <c r="C37" s="21" t="s">
        <v>38</v>
      </c>
      <c r="D37" s="15"/>
      <c r="E37" s="19"/>
      <c r="F37" s="7"/>
      <c r="G37" s="8"/>
      <c r="H37" s="7"/>
      <c r="I37" s="7"/>
      <c r="J37" s="7"/>
    </row>
    <row r="38" spans="1:10" ht="12.75">
      <c r="A38" s="16"/>
      <c r="C38" s="21" t="s">
        <v>37</v>
      </c>
      <c r="D38" s="15"/>
      <c r="E38" s="19"/>
      <c r="F38" s="7"/>
      <c r="G38" s="8"/>
      <c r="H38" s="7"/>
      <c r="I38" s="7"/>
      <c r="J38" s="7"/>
    </row>
    <row r="39" spans="1:10" ht="12.75">
      <c r="A39" s="16"/>
      <c r="C39" s="21" t="s">
        <v>43</v>
      </c>
      <c r="D39" s="15"/>
      <c r="E39" s="19"/>
      <c r="F39" s="7"/>
      <c r="G39" s="8"/>
      <c r="H39" s="7"/>
      <c r="I39" s="7"/>
      <c r="J39" s="7"/>
    </row>
    <row r="40" spans="1:10" ht="12.75">
      <c r="A40" s="16"/>
      <c r="C40" s="7" t="s">
        <v>22</v>
      </c>
      <c r="D40" s="15"/>
      <c r="E40" s="19"/>
      <c r="F40" s="7"/>
      <c r="G40" s="8"/>
      <c r="H40" s="7"/>
      <c r="I40" s="7"/>
      <c r="J40" s="7"/>
    </row>
    <row r="41" spans="1:10" ht="12.75">
      <c r="A41" s="16"/>
      <c r="C41" s="27"/>
      <c r="D41" s="15"/>
      <c r="E41" s="15"/>
      <c r="H41" s="28"/>
      <c r="I41" s="28"/>
      <c r="J41" s="28"/>
    </row>
    <row r="42" spans="3:10" ht="12.75">
      <c r="C42" s="25" t="s">
        <v>23</v>
      </c>
      <c r="D42" s="29" t="s">
        <v>24</v>
      </c>
      <c r="E42" s="30" t="s">
        <v>25</v>
      </c>
      <c r="F42" s="25" t="s">
        <v>26</v>
      </c>
      <c r="G42" s="31" t="s">
        <v>27</v>
      </c>
      <c r="H42" s="25" t="s">
        <v>28</v>
      </c>
      <c r="I42" s="25"/>
      <c r="J42" s="7"/>
    </row>
    <row r="43" spans="3:10" ht="12.75">
      <c r="C43" s="25">
        <v>1707678</v>
      </c>
      <c r="D43" s="26">
        <v>402859</v>
      </c>
      <c r="E43" s="26">
        <v>10273</v>
      </c>
      <c r="F43" s="25">
        <f aca="true" t="shared" si="2" ref="F43:F50">E43-D43</f>
        <v>-392586</v>
      </c>
      <c r="G43" s="31">
        <v>0.35</v>
      </c>
      <c r="H43" s="25">
        <f aca="true" t="shared" si="3" ref="H43:H50">F43*G43</f>
        <v>-137405.1</v>
      </c>
      <c r="I43" s="25"/>
      <c r="J43" s="7"/>
    </row>
    <row r="44" spans="3:10" ht="12.75">
      <c r="C44" s="25">
        <v>2561517</v>
      </c>
      <c r="D44" s="26"/>
      <c r="E44" s="26">
        <v>30494</v>
      </c>
      <c r="F44" s="25">
        <f t="shared" si="2"/>
        <v>30494</v>
      </c>
      <c r="G44" s="31">
        <v>0.35</v>
      </c>
      <c r="H44" s="25">
        <f t="shared" si="3"/>
        <v>10672.9</v>
      </c>
      <c r="I44" s="25"/>
      <c r="J44" s="7"/>
    </row>
    <row r="45" spans="3:10" ht="12.75">
      <c r="C45" s="25">
        <v>76625664</v>
      </c>
      <c r="D45" s="26"/>
      <c r="E45" s="26">
        <v>10946523</v>
      </c>
      <c r="F45" s="25">
        <f t="shared" si="2"/>
        <v>10946523</v>
      </c>
      <c r="G45" s="31">
        <v>0.35</v>
      </c>
      <c r="H45" s="25">
        <f t="shared" si="3"/>
        <v>3831283.05</v>
      </c>
      <c r="I45" s="25"/>
      <c r="J45" s="7"/>
    </row>
    <row r="46" spans="3:10" ht="12.75">
      <c r="C46" s="25">
        <v>30650265</v>
      </c>
      <c r="D46" s="26"/>
      <c r="E46" s="26">
        <v>164198</v>
      </c>
      <c r="F46" s="25">
        <f t="shared" si="2"/>
        <v>164198</v>
      </c>
      <c r="G46" s="31">
        <v>0.35</v>
      </c>
      <c r="H46" s="25">
        <f t="shared" si="3"/>
        <v>57469.299999999996</v>
      </c>
      <c r="I46" s="25"/>
      <c r="J46" s="7"/>
    </row>
    <row r="47" spans="3:10" ht="12.75">
      <c r="C47" s="25">
        <v>45975398</v>
      </c>
      <c r="D47" s="26"/>
      <c r="E47" s="26">
        <f>547336+20163+18745</f>
        <v>586244</v>
      </c>
      <c r="F47" s="25">
        <f t="shared" si="2"/>
        <v>586244</v>
      </c>
      <c r="G47" s="31">
        <v>0.35</v>
      </c>
      <c r="H47" s="25">
        <f t="shared" si="3"/>
        <v>205185.4</v>
      </c>
      <c r="I47" s="25"/>
      <c r="J47" s="7"/>
    </row>
    <row r="48" spans="3:10" ht="12.75">
      <c r="C48" s="25">
        <v>68661418</v>
      </c>
      <c r="D48" s="26"/>
      <c r="E48" s="26">
        <v>68661418</v>
      </c>
      <c r="F48" s="25">
        <f t="shared" si="2"/>
        <v>68661418</v>
      </c>
      <c r="G48" s="31">
        <v>0.35</v>
      </c>
      <c r="H48" s="25">
        <f t="shared" si="3"/>
        <v>24031496.299999997</v>
      </c>
      <c r="I48" s="25"/>
      <c r="J48" s="7"/>
    </row>
    <row r="49" spans="3:10" ht="12.75">
      <c r="C49" s="25">
        <v>27464567</v>
      </c>
      <c r="D49" s="26"/>
      <c r="E49" s="26">
        <v>1029921</v>
      </c>
      <c r="F49" s="25">
        <f t="shared" si="2"/>
        <v>1029921</v>
      </c>
      <c r="G49" s="31">
        <v>0.35</v>
      </c>
      <c r="H49" s="25">
        <f t="shared" si="3"/>
        <v>360472.35</v>
      </c>
      <c r="I49" s="25"/>
      <c r="J49" s="7"/>
    </row>
    <row r="50" spans="3:10" ht="12.75">
      <c r="C50" s="25">
        <v>41196851</v>
      </c>
      <c r="D50" s="26"/>
      <c r="E50" s="26">
        <v>490439</v>
      </c>
      <c r="F50" s="25">
        <f t="shared" si="2"/>
        <v>490439</v>
      </c>
      <c r="G50" s="31">
        <v>0.35</v>
      </c>
      <c r="H50" s="25">
        <f t="shared" si="3"/>
        <v>171653.65</v>
      </c>
      <c r="I50" s="25"/>
      <c r="J50" s="7"/>
    </row>
    <row r="51" spans="3:10" ht="12.75">
      <c r="C51" s="25" t="s">
        <v>29</v>
      </c>
      <c r="D51" s="26" t="s">
        <v>24</v>
      </c>
      <c r="E51" s="30" t="s">
        <v>30</v>
      </c>
      <c r="F51" s="25" t="s">
        <v>31</v>
      </c>
      <c r="G51" s="31" t="s">
        <v>32</v>
      </c>
      <c r="H51" s="25" t="s">
        <v>33</v>
      </c>
      <c r="I51" s="25"/>
      <c r="J51" s="7"/>
    </row>
    <row r="52" spans="3:10" ht="12.75">
      <c r="C52" s="33">
        <v>3645863</v>
      </c>
      <c r="D52" s="26">
        <v>402859</v>
      </c>
      <c r="E52" s="26">
        <v>20286</v>
      </c>
      <c r="F52" s="25">
        <f aca="true" t="shared" si="4" ref="F52:F58">E52-D52</f>
        <v>-382573</v>
      </c>
      <c r="G52" s="31">
        <v>0.06</v>
      </c>
      <c r="H52" s="25">
        <f aca="true" t="shared" si="5" ref="H52:H58">F52*G52</f>
        <v>-22954.379999999997</v>
      </c>
      <c r="I52" s="25"/>
      <c r="J52" s="7"/>
    </row>
    <row r="53" spans="3:10" ht="12.75">
      <c r="C53" s="33">
        <v>3415356</v>
      </c>
      <c r="D53" s="26"/>
      <c r="E53" s="26">
        <v>20546</v>
      </c>
      <c r="F53" s="25">
        <f t="shared" si="4"/>
        <v>20546</v>
      </c>
      <c r="G53" s="31">
        <v>0.06</v>
      </c>
      <c r="H53" s="25">
        <f t="shared" si="5"/>
        <v>1232.76</v>
      </c>
      <c r="I53" s="25"/>
      <c r="J53" s="7"/>
    </row>
    <row r="54" spans="3:10" ht="12.75">
      <c r="C54" s="33">
        <v>5123034</v>
      </c>
      <c r="D54" s="26"/>
      <c r="E54" s="26">
        <v>60989</v>
      </c>
      <c r="F54" s="25">
        <f t="shared" si="4"/>
        <v>60989</v>
      </c>
      <c r="G54" s="31">
        <v>0.06</v>
      </c>
      <c r="H54" s="25">
        <f t="shared" si="5"/>
        <v>3659.3399999999997</v>
      </c>
      <c r="I54" s="25"/>
      <c r="J54" s="7"/>
    </row>
    <row r="55" spans="3:10" ht="12.75">
      <c r="C55" s="33">
        <v>61300531</v>
      </c>
      <c r="D55" s="26"/>
      <c r="E55" s="26">
        <v>328396</v>
      </c>
      <c r="F55" s="25">
        <f t="shared" si="4"/>
        <v>328396</v>
      </c>
      <c r="G55" s="31">
        <v>0.06</v>
      </c>
      <c r="H55" s="25">
        <f t="shared" si="5"/>
        <v>19703.76</v>
      </c>
      <c r="I55" s="25"/>
      <c r="J55" s="7"/>
    </row>
    <row r="56" spans="3:10" ht="12.75">
      <c r="C56" s="33">
        <v>91950796</v>
      </c>
      <c r="D56" s="26"/>
      <c r="E56" s="26">
        <v>1094652</v>
      </c>
      <c r="F56" s="25">
        <f t="shared" si="4"/>
        <v>1094652</v>
      </c>
      <c r="G56" s="31">
        <v>0.06</v>
      </c>
      <c r="H56" s="25">
        <f t="shared" si="5"/>
        <v>65679.12</v>
      </c>
      <c r="I56" s="25"/>
      <c r="J56" s="7"/>
    </row>
    <row r="57" spans="3:10" ht="12.75">
      <c r="C57" s="33">
        <v>54929134</v>
      </c>
      <c r="D57" s="26"/>
      <c r="E57" s="26">
        <v>2059843</v>
      </c>
      <c r="F57" s="25">
        <f t="shared" si="4"/>
        <v>2059843</v>
      </c>
      <c r="G57" s="31">
        <v>0.06</v>
      </c>
      <c r="H57" s="25">
        <f t="shared" si="5"/>
        <v>123590.58</v>
      </c>
      <c r="I57" s="25"/>
      <c r="J57" s="7"/>
    </row>
    <row r="58" spans="3:10" ht="12.75">
      <c r="C58" s="33">
        <v>82393701</v>
      </c>
      <c r="D58" s="26"/>
      <c r="E58" s="26">
        <v>980877</v>
      </c>
      <c r="F58" s="25">
        <f t="shared" si="4"/>
        <v>980877</v>
      </c>
      <c r="G58" s="31">
        <v>0.06</v>
      </c>
      <c r="H58" s="25">
        <f t="shared" si="5"/>
        <v>58852.619999999995</v>
      </c>
      <c r="I58" s="25"/>
      <c r="J58" s="7"/>
    </row>
    <row r="59" spans="3:10" ht="12.75">
      <c r="C59" s="25"/>
      <c r="D59" s="26"/>
      <c r="E59" s="30"/>
      <c r="F59" s="25"/>
      <c r="G59" s="31"/>
      <c r="H59" s="31" t="s">
        <v>34</v>
      </c>
      <c r="I59" s="25"/>
      <c r="J59" s="7"/>
    </row>
    <row r="60" spans="3:10" ht="12.75">
      <c r="C60" s="25"/>
      <c r="D60" s="26"/>
      <c r="E60" s="30"/>
      <c r="F60" s="25"/>
      <c r="G60" s="31"/>
      <c r="H60" s="25">
        <f>SUM(H52:H58)*-0.35</f>
        <v>-87417.32999999999</v>
      </c>
      <c r="I60" s="25"/>
      <c r="J60" s="7"/>
    </row>
    <row r="61" spans="3:9" ht="12.75">
      <c r="C61" s="32"/>
      <c r="D61" s="32"/>
      <c r="E61" s="32"/>
      <c r="F61" s="32"/>
      <c r="G61" s="32"/>
      <c r="H61" s="25"/>
      <c r="I61" s="25"/>
    </row>
    <row r="62" spans="3:9" ht="12.75">
      <c r="C62" s="32"/>
      <c r="D62" s="32"/>
      <c r="E62" s="32"/>
      <c r="F62" s="32"/>
      <c r="G62" s="32"/>
      <c r="H62" s="25" t="s">
        <v>35</v>
      </c>
      <c r="I62" s="25"/>
    </row>
    <row r="63" spans="3:9" ht="12.75">
      <c r="C63" s="32"/>
      <c r="D63" s="32"/>
      <c r="E63" s="32"/>
      <c r="F63" s="32"/>
      <c r="G63" s="32"/>
      <c r="H63" s="25">
        <f>SUM(H43:H50)+SUM(H52:H58)+H60</f>
        <v>28693174.32</v>
      </c>
      <c r="I63" s="25"/>
    </row>
    <row r="64" ht="12.75">
      <c r="H64" s="25"/>
    </row>
  </sheetData>
  <sheetProtection/>
  <printOptions/>
  <pageMargins left="0.7" right="0.7" top="1.15625" bottom="0.75" header="0.3" footer="0.3"/>
  <pageSetup horizontalDpi="600" verticalDpi="600" orientation="portrait" scale="70" r:id="rId1"/>
  <headerFooter>
    <oddHeader>&amp;R&amp;"Times New Roman,Bold"&amp;12Attachment to Response to Question 3
Page 6 of 6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2015-08-28T11:55:13Z</dcterms:created>
  <dcterms:modified xsi:type="dcterms:W3CDTF">2015-08-28T11:55:50Z</dcterms:modified>
  <cp:category/>
  <cp:version/>
  <cp:contentType/>
  <cp:contentStatus/>
</cp:coreProperties>
</file>