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3800" windowHeight="411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64" i="1"/>
  <c r="C65" i="1"/>
  <c r="C66" i="1"/>
  <c r="C67" i="1"/>
  <c r="C68" i="1"/>
  <c r="C69" i="1"/>
  <c r="C70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44" i="1"/>
  <c r="C43" i="1"/>
  <c r="C37" i="1"/>
  <c r="E63" i="1"/>
  <c r="D6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44" i="1"/>
  <c r="D43" i="1"/>
  <c r="F63" i="1" l="1"/>
  <c r="A70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47" i="1"/>
  <c r="F62" i="1" l="1"/>
  <c r="F43" i="1" l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42" i="1"/>
  <c r="F61" i="1"/>
  <c r="C31" i="1" l="1"/>
  <c r="C32" i="1"/>
  <c r="C33" i="1"/>
  <c r="C30" i="1"/>
  <c r="F31" i="1"/>
  <c r="F32" i="1"/>
  <c r="F33" i="1"/>
  <c r="F34" i="1"/>
  <c r="F30" i="1"/>
  <c r="C36" i="1"/>
  <c r="C34" i="1" l="1"/>
  <c r="C21" i="1"/>
  <c r="C24" i="1" s="1"/>
  <c r="C8" i="1"/>
  <c r="C11" i="1" l="1"/>
</calcChain>
</file>

<file path=xl/sharedStrings.xml><?xml version="1.0" encoding="utf-8"?>
<sst xmlns="http://schemas.openxmlformats.org/spreadsheetml/2006/main" count="46" uniqueCount="25">
  <si>
    <t>Bottom Ash</t>
  </si>
  <si>
    <t>Fly Ash</t>
  </si>
  <si>
    <t>Gypsum</t>
  </si>
  <si>
    <t>Pyrites</t>
  </si>
  <si>
    <t>Total</t>
  </si>
  <si>
    <t>Production/Landfill Rate (MCY/Year)</t>
  </si>
  <si>
    <t>Total Site Volume</t>
  </si>
  <si>
    <t>MCY</t>
  </si>
  <si>
    <t>Site Life</t>
  </si>
  <si>
    <t>Years</t>
  </si>
  <si>
    <t>Table 1:  Ghent - Attachment 10 Produced and Landfilled Rates</t>
  </si>
  <si>
    <t>Table 2:  Trimble - Attachment 10 Produced and Landfilled Rates</t>
  </si>
  <si>
    <t>Table 3:  Ghent + Trimble Production/Landfill Rates</t>
  </si>
  <si>
    <t>Table 4:  Landfill Life Before &amp; After</t>
  </si>
  <si>
    <t>← Ghent + Trimble to Ghent Landfill</t>
  </si>
  <si>
    <t>Ghent</t>
  </si>
  <si>
    <t>Trimble</t>
  </si>
  <si>
    <t>Ghent Only (MCY)</t>
  </si>
  <si>
    <t>Ghent + Trimble (MCY)</t>
  </si>
  <si>
    <t>← Ghent landfill will be full in first half of 2034</t>
  </si>
  <si>
    <t>Production/Landfill Rate (MCY/Year), 2018-2034</t>
  </si>
  <si>
    <t>← Ghent landfill will be full in first half of 2042</t>
  </si>
  <si>
    <t>Production/Landfill Rate (MCY/Year),  May 2014-2017</t>
  </si>
  <si>
    <t>← Assumes placement began May 2014</t>
  </si>
  <si>
    <t>Source:  GAI Consultants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</si>
</sst>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1" fontId="0" fillId="0" borderId="0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1" fillId="0" borderId="10" xfId="0" applyFont="1" applyBorder="1"/>
    <xf numFmtId="0" fontId="1" fillId="0" borderId="14" xfId="0" applyFont="1" applyBorder="1"/>
    <xf numFmtId="1" fontId="1" fillId="0" borderId="15" xfId="0" applyNumberFormat="1" applyFont="1" applyBorder="1"/>
    <xf numFmtId="0" fontId="1" fillId="0" borderId="16" xfId="0" applyFont="1" applyBorder="1"/>
    <xf numFmtId="0" fontId="0" fillId="0" borderId="19" xfId="0" applyBorder="1"/>
    <xf numFmtId="0" fontId="2" fillId="0" borderId="10" xfId="0" applyFont="1" applyBorder="1" applyAlignment="1">
      <alignment vertic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Font="1" applyBorder="1"/>
    <xf numFmtId="0" fontId="0" fillId="0" borderId="28" xfId="0" applyBorder="1"/>
    <xf numFmtId="0" fontId="0" fillId="0" borderId="29" xfId="0" applyBorder="1"/>
    <xf numFmtId="0" fontId="2" fillId="0" borderId="18" xfId="0" applyFont="1" applyBorder="1" applyAlignment="1">
      <alignment vertical="center"/>
    </xf>
    <xf numFmtId="0" fontId="0" fillId="0" borderId="4" xfId="0" applyBorder="1"/>
    <xf numFmtId="0" fontId="1" fillId="0" borderId="3" xfId="0" applyFont="1" applyBorder="1"/>
    <xf numFmtId="0" fontId="1" fillId="0" borderId="29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2" fontId="0" fillId="0" borderId="0" xfId="0" applyNumberFormat="1"/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sqref="A1:E2"/>
    </sheetView>
  </sheetViews>
  <sheetFormatPr defaultRowHeight="15" x14ac:dyDescent="0.25"/>
  <cols>
    <col min="1" max="1" width="15.42578125" bestFit="1" customWidth="1"/>
    <col min="2" max="2" width="15.42578125" customWidth="1"/>
    <col min="3" max="5" width="10.7109375" customWidth="1"/>
    <col min="6" max="6" width="15.42578125" bestFit="1" customWidth="1"/>
  </cols>
  <sheetData>
    <row r="1" spans="1:5" x14ac:dyDescent="0.25">
      <c r="A1" s="60" t="s">
        <v>10</v>
      </c>
      <c r="B1" s="61"/>
      <c r="C1" s="61"/>
      <c r="D1" s="61"/>
      <c r="E1" s="62"/>
    </row>
    <row r="2" spans="1:5" x14ac:dyDescent="0.25">
      <c r="A2" s="63"/>
      <c r="B2" s="64"/>
      <c r="C2" s="64"/>
      <c r="D2" s="64"/>
      <c r="E2" s="65"/>
    </row>
    <row r="3" spans="1:5" x14ac:dyDescent="0.25">
      <c r="A3" s="10"/>
      <c r="B3" s="2"/>
      <c r="C3" s="53" t="s">
        <v>5</v>
      </c>
      <c r="D3" s="53"/>
      <c r="E3" s="54"/>
    </row>
    <row r="4" spans="1:5" x14ac:dyDescent="0.25">
      <c r="A4" s="10" t="s">
        <v>0</v>
      </c>
      <c r="B4" s="2"/>
      <c r="C4" s="53">
        <v>0.14399999999999999</v>
      </c>
      <c r="D4" s="53"/>
      <c r="E4" s="54"/>
    </row>
    <row r="5" spans="1:5" x14ac:dyDescent="0.25">
      <c r="A5" s="10" t="s">
        <v>1</v>
      </c>
      <c r="B5" s="2"/>
      <c r="C5" s="53">
        <v>0.65600000000000003</v>
      </c>
      <c r="D5" s="53"/>
      <c r="E5" s="54"/>
    </row>
    <row r="6" spans="1:5" x14ac:dyDescent="0.25">
      <c r="A6" s="10" t="s">
        <v>2</v>
      </c>
      <c r="B6" s="2"/>
      <c r="C6" s="53">
        <v>1.044</v>
      </c>
      <c r="D6" s="53"/>
      <c r="E6" s="54"/>
    </row>
    <row r="7" spans="1:5" x14ac:dyDescent="0.25">
      <c r="A7" s="10" t="s">
        <v>3</v>
      </c>
      <c r="B7" s="2"/>
      <c r="C7" s="53"/>
      <c r="D7" s="53"/>
      <c r="E7" s="54"/>
    </row>
    <row r="8" spans="1:5" x14ac:dyDescent="0.25">
      <c r="A8" s="11" t="s">
        <v>4</v>
      </c>
      <c r="B8" s="31"/>
      <c r="C8" s="71">
        <f>SUM(C4:C7)</f>
        <v>1.8440000000000001</v>
      </c>
      <c r="D8" s="71"/>
      <c r="E8" s="72"/>
    </row>
    <row r="9" spans="1:5" x14ac:dyDescent="0.25">
      <c r="A9" s="12"/>
      <c r="B9" s="3"/>
      <c r="C9" s="3"/>
      <c r="D9" s="3"/>
      <c r="E9" s="13"/>
    </row>
    <row r="10" spans="1:5" x14ac:dyDescent="0.25">
      <c r="A10" s="10" t="s">
        <v>6</v>
      </c>
      <c r="B10" s="32"/>
      <c r="C10" s="1">
        <v>51.46</v>
      </c>
      <c r="D10" s="2" t="s">
        <v>7</v>
      </c>
      <c r="E10" s="13"/>
    </row>
    <row r="11" spans="1:5" ht="15.75" thickBot="1" x14ac:dyDescent="0.3">
      <c r="A11" s="14" t="s">
        <v>8</v>
      </c>
      <c r="B11" s="33"/>
      <c r="C11" s="15">
        <f>C10/C8</f>
        <v>27.906724511930584</v>
      </c>
      <c r="D11" s="16" t="s">
        <v>9</v>
      </c>
      <c r="E11" s="17"/>
    </row>
    <row r="13" spans="1:5" ht="15.75" thickBot="1" x14ac:dyDescent="0.3"/>
    <row r="14" spans="1:5" x14ac:dyDescent="0.25">
      <c r="A14" s="60" t="s">
        <v>11</v>
      </c>
      <c r="B14" s="61"/>
      <c r="C14" s="61"/>
      <c r="D14" s="61"/>
      <c r="E14" s="62"/>
    </row>
    <row r="15" spans="1:5" x14ac:dyDescent="0.25">
      <c r="A15" s="63"/>
      <c r="B15" s="64"/>
      <c r="C15" s="64"/>
      <c r="D15" s="64"/>
      <c r="E15" s="65"/>
    </row>
    <row r="16" spans="1:5" x14ac:dyDescent="0.25">
      <c r="A16" s="10"/>
      <c r="B16" s="2"/>
      <c r="C16" s="53" t="s">
        <v>5</v>
      </c>
      <c r="D16" s="53"/>
      <c r="E16" s="54"/>
    </row>
    <row r="17" spans="1:8" x14ac:dyDescent="0.25">
      <c r="A17" s="10" t="s">
        <v>0</v>
      </c>
      <c r="B17" s="2"/>
      <c r="C17" s="53">
        <v>6.5000000000000002E-2</v>
      </c>
      <c r="D17" s="53"/>
      <c r="E17" s="54"/>
    </row>
    <row r="18" spans="1:8" x14ac:dyDescent="0.25">
      <c r="A18" s="10" t="s">
        <v>1</v>
      </c>
      <c r="B18" s="2"/>
      <c r="C18" s="53">
        <v>0.30099999999999999</v>
      </c>
      <c r="D18" s="53"/>
      <c r="E18" s="54"/>
    </row>
    <row r="19" spans="1:8" x14ac:dyDescent="0.25">
      <c r="A19" s="10" t="s">
        <v>2</v>
      </c>
      <c r="B19" s="2"/>
      <c r="C19" s="53">
        <v>0.54400000000000004</v>
      </c>
      <c r="D19" s="53"/>
      <c r="E19" s="54"/>
    </row>
    <row r="20" spans="1:8" x14ac:dyDescent="0.25">
      <c r="A20" s="10" t="s">
        <v>3</v>
      </c>
      <c r="B20" s="2"/>
      <c r="C20" s="53">
        <v>1E-3</v>
      </c>
      <c r="D20" s="53"/>
      <c r="E20" s="54"/>
    </row>
    <row r="21" spans="1:8" x14ac:dyDescent="0.25">
      <c r="A21" s="11" t="s">
        <v>4</v>
      </c>
      <c r="B21" s="31"/>
      <c r="C21" s="69">
        <f>SUM(C17:C20)</f>
        <v>0.91100000000000003</v>
      </c>
      <c r="D21" s="69"/>
      <c r="E21" s="70"/>
    </row>
    <row r="22" spans="1:8" x14ac:dyDescent="0.25">
      <c r="A22" s="12"/>
      <c r="B22" s="3"/>
      <c r="C22" s="3"/>
      <c r="D22" s="3"/>
      <c r="E22" s="13"/>
    </row>
    <row r="23" spans="1:8" x14ac:dyDescent="0.25">
      <c r="A23" s="10" t="s">
        <v>6</v>
      </c>
      <c r="B23" s="32"/>
      <c r="C23" s="1">
        <v>33.4</v>
      </c>
      <c r="D23" s="2" t="s">
        <v>7</v>
      </c>
      <c r="E23" s="13"/>
    </row>
    <row r="24" spans="1:8" ht="15.75" thickBot="1" x14ac:dyDescent="0.3">
      <c r="A24" s="14" t="s">
        <v>8</v>
      </c>
      <c r="B24" s="33"/>
      <c r="C24" s="15">
        <f>C23/C21</f>
        <v>36.663007683863881</v>
      </c>
      <c r="D24" s="16" t="s">
        <v>9</v>
      </c>
      <c r="E24" s="17"/>
    </row>
    <row r="25" spans="1:8" x14ac:dyDescent="0.25">
      <c r="A25" s="3"/>
      <c r="B25" s="3"/>
      <c r="C25" s="4"/>
      <c r="D25" s="3"/>
    </row>
    <row r="26" spans="1:8" ht="15.75" thickBot="1" x14ac:dyDescent="0.3">
      <c r="A26" s="3"/>
      <c r="B26" s="3"/>
      <c r="C26" s="4"/>
      <c r="D26" s="3"/>
    </row>
    <row r="27" spans="1:8" x14ac:dyDescent="0.25">
      <c r="A27" s="66" t="s">
        <v>12</v>
      </c>
      <c r="B27" s="67"/>
      <c r="C27" s="67"/>
      <c r="D27" s="67"/>
      <c r="E27" s="67"/>
      <c r="F27" s="67"/>
      <c r="G27" s="67"/>
      <c r="H27" s="68"/>
    </row>
    <row r="28" spans="1:8" x14ac:dyDescent="0.25">
      <c r="A28" s="23"/>
      <c r="B28" s="34"/>
      <c r="C28" s="44" t="s">
        <v>22</v>
      </c>
      <c r="D28" s="45"/>
      <c r="E28" s="46"/>
      <c r="F28" s="44" t="s">
        <v>20</v>
      </c>
      <c r="G28" s="45"/>
      <c r="H28" s="58"/>
    </row>
    <row r="29" spans="1:8" x14ac:dyDescent="0.25">
      <c r="A29" s="10"/>
      <c r="B29" s="35"/>
      <c r="C29" s="47"/>
      <c r="D29" s="48"/>
      <c r="E29" s="49"/>
      <c r="F29" s="47"/>
      <c r="G29" s="48"/>
      <c r="H29" s="59"/>
    </row>
    <row r="30" spans="1:8" x14ac:dyDescent="0.25">
      <c r="A30" s="10" t="s">
        <v>0</v>
      </c>
      <c r="B30" s="2"/>
      <c r="C30" s="53">
        <f>C4</f>
        <v>0.14399999999999999</v>
      </c>
      <c r="D30" s="53"/>
      <c r="E30" s="53"/>
      <c r="F30" s="53">
        <f>C4+C17</f>
        <v>0.20899999999999999</v>
      </c>
      <c r="G30" s="53"/>
      <c r="H30" s="54"/>
    </row>
    <row r="31" spans="1:8" x14ac:dyDescent="0.25">
      <c r="A31" s="10" t="s">
        <v>1</v>
      </c>
      <c r="B31" s="2"/>
      <c r="C31" s="53">
        <f t="shared" ref="C31:C33" si="0">C5</f>
        <v>0.65600000000000003</v>
      </c>
      <c r="D31" s="53"/>
      <c r="E31" s="53"/>
      <c r="F31" s="53">
        <f t="shared" ref="F31:F34" si="1">C5+C18</f>
        <v>0.95700000000000007</v>
      </c>
      <c r="G31" s="53"/>
      <c r="H31" s="54"/>
    </row>
    <row r="32" spans="1:8" x14ac:dyDescent="0.25">
      <c r="A32" s="10" t="s">
        <v>2</v>
      </c>
      <c r="B32" s="2"/>
      <c r="C32" s="53">
        <f t="shared" si="0"/>
        <v>1.044</v>
      </c>
      <c r="D32" s="53"/>
      <c r="E32" s="53"/>
      <c r="F32" s="53">
        <f t="shared" si="1"/>
        <v>1.5880000000000001</v>
      </c>
      <c r="G32" s="53"/>
      <c r="H32" s="54"/>
    </row>
    <row r="33" spans="1:12" x14ac:dyDescent="0.25">
      <c r="A33" s="10" t="s">
        <v>3</v>
      </c>
      <c r="B33" s="2"/>
      <c r="C33" s="53">
        <f t="shared" si="0"/>
        <v>0</v>
      </c>
      <c r="D33" s="53"/>
      <c r="E33" s="53"/>
      <c r="F33" s="53">
        <f t="shared" si="1"/>
        <v>1E-3</v>
      </c>
      <c r="G33" s="53"/>
      <c r="H33" s="54"/>
    </row>
    <row r="34" spans="1:12" x14ac:dyDescent="0.25">
      <c r="A34" s="18" t="s">
        <v>4</v>
      </c>
      <c r="B34" s="36"/>
      <c r="C34" s="57">
        <f>SUM(C30:C33)</f>
        <v>1.8440000000000001</v>
      </c>
      <c r="D34" s="57"/>
      <c r="E34" s="57"/>
      <c r="F34" s="55">
        <f t="shared" si="1"/>
        <v>2.7549999999999999</v>
      </c>
      <c r="G34" s="55"/>
      <c r="H34" s="56"/>
    </row>
    <row r="35" spans="1:12" x14ac:dyDescent="0.25">
      <c r="A35" s="12"/>
      <c r="B35" s="3"/>
      <c r="C35" s="3"/>
      <c r="D35" s="3"/>
      <c r="E35" s="3"/>
      <c r="F35" s="3"/>
      <c r="G35" s="3"/>
      <c r="H35" s="13"/>
    </row>
    <row r="36" spans="1:12" x14ac:dyDescent="0.25">
      <c r="A36" s="10" t="s">
        <v>6</v>
      </c>
      <c r="B36" s="32"/>
      <c r="C36" s="1">
        <f>C10</f>
        <v>51.46</v>
      </c>
      <c r="D36" s="2" t="s">
        <v>7</v>
      </c>
      <c r="E36" s="3"/>
      <c r="F36" s="3"/>
      <c r="G36" s="3"/>
      <c r="H36" s="13"/>
    </row>
    <row r="37" spans="1:12" ht="15.75" thickBot="1" x14ac:dyDescent="0.3">
      <c r="A37" s="19" t="s">
        <v>8</v>
      </c>
      <c r="B37" s="37"/>
      <c r="C37" s="20">
        <f>B64-B43</f>
        <v>19.865000000000009</v>
      </c>
      <c r="D37" s="21" t="s">
        <v>9</v>
      </c>
      <c r="E37" s="22"/>
      <c r="F37" s="22"/>
      <c r="G37" s="22"/>
      <c r="H37" s="17"/>
    </row>
    <row r="38" spans="1:12" x14ac:dyDescent="0.25">
      <c r="A38" s="3"/>
      <c r="B38" s="3"/>
      <c r="C38" s="4"/>
      <c r="D38" s="3"/>
    </row>
    <row r="39" spans="1:12" x14ac:dyDescent="0.25">
      <c r="A39" s="52" t="s">
        <v>13</v>
      </c>
      <c r="B39" s="52"/>
      <c r="C39" s="52"/>
      <c r="D39" s="52"/>
      <c r="E39" s="52"/>
      <c r="F39" s="52"/>
    </row>
    <row r="40" spans="1:12" x14ac:dyDescent="0.25">
      <c r="A40" s="51" t="s">
        <v>9</v>
      </c>
      <c r="B40" s="30"/>
      <c r="C40" s="50" t="s">
        <v>17</v>
      </c>
      <c r="D40" s="51" t="s">
        <v>18</v>
      </c>
      <c r="E40" s="51"/>
      <c r="F40" s="51"/>
    </row>
    <row r="41" spans="1:12" x14ac:dyDescent="0.25">
      <c r="A41" s="51"/>
      <c r="B41" s="30"/>
      <c r="C41" s="50"/>
      <c r="D41" s="30" t="s">
        <v>15</v>
      </c>
      <c r="E41" s="30" t="s">
        <v>16</v>
      </c>
      <c r="F41" s="30" t="s">
        <v>4</v>
      </c>
    </row>
    <row r="42" spans="1:12" x14ac:dyDescent="0.25">
      <c r="A42" s="5">
        <v>2013</v>
      </c>
      <c r="B42" s="5">
        <v>2013</v>
      </c>
      <c r="C42" s="24"/>
      <c r="D42" s="24"/>
      <c r="E42" s="25"/>
      <c r="F42" s="25">
        <f>D42+E42</f>
        <v>0</v>
      </c>
      <c r="G42" s="9"/>
    </row>
    <row r="43" spans="1:12" x14ac:dyDescent="0.25">
      <c r="A43" s="5">
        <v>2014.41</v>
      </c>
      <c r="B43" s="5">
        <v>2014.41</v>
      </c>
      <c r="C43" s="24">
        <f>$C$8*(A44-$A$43)</f>
        <v>1.087959999999849</v>
      </c>
      <c r="D43" s="24">
        <f>($C$8)*(B44-$B$43)</f>
        <v>1.087959999999849</v>
      </c>
      <c r="E43" s="6"/>
      <c r="F43" s="25">
        <f t="shared" ref="F43:F61" si="2">D43+E43</f>
        <v>1.087959999999849</v>
      </c>
      <c r="G43" s="9" t="s">
        <v>23</v>
      </c>
      <c r="L43" s="40"/>
    </row>
    <row r="44" spans="1:12" x14ac:dyDescent="0.25">
      <c r="A44" s="5">
        <v>2015</v>
      </c>
      <c r="B44" s="5">
        <v>2015</v>
      </c>
      <c r="C44" s="24">
        <f>($C$8)*(A45-$A$44)+$C$43</f>
        <v>2.9319599999998491</v>
      </c>
      <c r="D44" s="24">
        <f>($C$8)*(B45-$B$44)+$D$43</f>
        <v>2.9319599999998491</v>
      </c>
      <c r="E44" s="6"/>
      <c r="F44" s="25">
        <f t="shared" si="2"/>
        <v>2.9319599999998491</v>
      </c>
      <c r="L44" s="40"/>
    </row>
    <row r="45" spans="1:12" x14ac:dyDescent="0.25">
      <c r="A45" s="5">
        <v>2016</v>
      </c>
      <c r="B45" s="5">
        <v>2016</v>
      </c>
      <c r="C45" s="24">
        <f t="shared" ref="C45:C70" si="3">($C$8)*(A46-$A$44)+$C$43</f>
        <v>4.7759599999998494</v>
      </c>
      <c r="D45" s="24">
        <f t="shared" ref="D45:D63" si="4">($C$8)*(B46-$B$44)+$D$43</f>
        <v>4.7759599999998494</v>
      </c>
      <c r="E45" s="25"/>
      <c r="F45" s="25">
        <f t="shared" si="2"/>
        <v>4.7759599999998494</v>
      </c>
      <c r="G45" s="9"/>
      <c r="L45" s="40"/>
    </row>
    <row r="46" spans="1:12" x14ac:dyDescent="0.25">
      <c r="A46" s="5">
        <v>2017</v>
      </c>
      <c r="B46" s="5">
        <v>2017</v>
      </c>
      <c r="C46" s="24">
        <f t="shared" si="3"/>
        <v>6.6199599999998489</v>
      </c>
      <c r="D46" s="24">
        <f t="shared" si="4"/>
        <v>6.6199599999998489</v>
      </c>
      <c r="E46" s="25"/>
      <c r="F46" s="25">
        <f t="shared" si="2"/>
        <v>6.6199599999998489</v>
      </c>
      <c r="L46" s="40"/>
    </row>
    <row r="47" spans="1:12" x14ac:dyDescent="0.25">
      <c r="A47" s="5">
        <v>2018</v>
      </c>
      <c r="B47" s="5">
        <v>2018</v>
      </c>
      <c r="C47" s="24">
        <f t="shared" si="3"/>
        <v>8.4639599999998492</v>
      </c>
      <c r="D47" s="24">
        <f t="shared" si="4"/>
        <v>8.4639599999998492</v>
      </c>
      <c r="E47" s="25">
        <f>($C$21*(B48-$B$47))</f>
        <v>0.91100000000000003</v>
      </c>
      <c r="F47" s="25">
        <f t="shared" si="2"/>
        <v>9.3749599999998487</v>
      </c>
      <c r="G47" s="9" t="s">
        <v>14</v>
      </c>
      <c r="L47" s="40"/>
    </row>
    <row r="48" spans="1:12" x14ac:dyDescent="0.25">
      <c r="A48" s="5">
        <v>2019</v>
      </c>
      <c r="B48" s="5">
        <v>2019</v>
      </c>
      <c r="C48" s="24">
        <f t="shared" si="3"/>
        <v>10.30795999999985</v>
      </c>
      <c r="D48" s="24">
        <f t="shared" si="4"/>
        <v>10.30795999999985</v>
      </c>
      <c r="E48" s="25">
        <f t="shared" ref="E48:E63" si="5">($C$21*(B49-$B$47))</f>
        <v>1.8220000000000001</v>
      </c>
      <c r="F48" s="25">
        <f t="shared" si="2"/>
        <v>12.129959999999851</v>
      </c>
      <c r="L48" s="40"/>
    </row>
    <row r="49" spans="1:12" x14ac:dyDescent="0.25">
      <c r="A49" s="5">
        <v>2020</v>
      </c>
      <c r="B49" s="5">
        <v>2020</v>
      </c>
      <c r="C49" s="24">
        <f t="shared" si="3"/>
        <v>12.15195999999985</v>
      </c>
      <c r="D49" s="24">
        <f t="shared" si="4"/>
        <v>12.15195999999985</v>
      </c>
      <c r="E49" s="25">
        <f t="shared" si="5"/>
        <v>2.7330000000000001</v>
      </c>
      <c r="F49" s="25">
        <f t="shared" si="2"/>
        <v>14.88495999999985</v>
      </c>
      <c r="L49" s="40"/>
    </row>
    <row r="50" spans="1:12" x14ac:dyDescent="0.25">
      <c r="A50" s="5">
        <v>2021</v>
      </c>
      <c r="B50" s="5">
        <v>2021</v>
      </c>
      <c r="C50" s="24">
        <f t="shared" si="3"/>
        <v>13.995959999999851</v>
      </c>
      <c r="D50" s="24">
        <f t="shared" si="4"/>
        <v>13.995959999999851</v>
      </c>
      <c r="E50" s="25">
        <f t="shared" si="5"/>
        <v>3.6440000000000001</v>
      </c>
      <c r="F50" s="25">
        <f t="shared" si="2"/>
        <v>17.639959999999853</v>
      </c>
      <c r="L50" s="40"/>
    </row>
    <row r="51" spans="1:12" x14ac:dyDescent="0.25">
      <c r="A51" s="5">
        <v>2022</v>
      </c>
      <c r="B51" s="5">
        <v>2022</v>
      </c>
      <c r="C51" s="24">
        <f t="shared" si="3"/>
        <v>15.83995999999985</v>
      </c>
      <c r="D51" s="24">
        <f t="shared" si="4"/>
        <v>15.83995999999985</v>
      </c>
      <c r="E51" s="25">
        <f t="shared" si="5"/>
        <v>4.5549999999999997</v>
      </c>
      <c r="F51" s="25">
        <f t="shared" si="2"/>
        <v>20.394959999999848</v>
      </c>
      <c r="L51" s="40"/>
    </row>
    <row r="52" spans="1:12" x14ac:dyDescent="0.25">
      <c r="A52" s="5">
        <v>2023</v>
      </c>
      <c r="B52" s="5">
        <v>2023</v>
      </c>
      <c r="C52" s="24">
        <f t="shared" si="3"/>
        <v>17.68395999999985</v>
      </c>
      <c r="D52" s="24">
        <f t="shared" si="4"/>
        <v>17.68395999999985</v>
      </c>
      <c r="E52" s="25">
        <f t="shared" si="5"/>
        <v>5.4660000000000002</v>
      </c>
      <c r="F52" s="25">
        <f t="shared" si="2"/>
        <v>23.149959999999851</v>
      </c>
      <c r="L52" s="40"/>
    </row>
    <row r="53" spans="1:12" x14ac:dyDescent="0.25">
      <c r="A53" s="5">
        <v>2024</v>
      </c>
      <c r="B53" s="5">
        <v>2024</v>
      </c>
      <c r="C53" s="24">
        <f t="shared" si="3"/>
        <v>19.527959999999851</v>
      </c>
      <c r="D53" s="24">
        <f t="shared" si="4"/>
        <v>19.527959999999851</v>
      </c>
      <c r="E53" s="25">
        <f t="shared" si="5"/>
        <v>6.3770000000000007</v>
      </c>
      <c r="F53" s="25">
        <f t="shared" si="2"/>
        <v>25.904959999999853</v>
      </c>
      <c r="L53" s="40"/>
    </row>
    <row r="54" spans="1:12" x14ac:dyDescent="0.25">
      <c r="A54" s="5">
        <v>2025</v>
      </c>
      <c r="B54" s="5">
        <v>2025</v>
      </c>
      <c r="C54" s="24">
        <f t="shared" si="3"/>
        <v>21.371959999999852</v>
      </c>
      <c r="D54" s="24">
        <f t="shared" si="4"/>
        <v>21.371959999999852</v>
      </c>
      <c r="E54" s="25">
        <f t="shared" si="5"/>
        <v>7.2880000000000003</v>
      </c>
      <c r="F54" s="25">
        <f t="shared" si="2"/>
        <v>28.659959999999852</v>
      </c>
      <c r="L54" s="40"/>
    </row>
    <row r="55" spans="1:12" x14ac:dyDescent="0.25">
      <c r="A55" s="5">
        <v>2026</v>
      </c>
      <c r="B55" s="5">
        <v>2026</v>
      </c>
      <c r="C55" s="24">
        <f t="shared" si="3"/>
        <v>23.21595999999985</v>
      </c>
      <c r="D55" s="24">
        <f t="shared" si="4"/>
        <v>23.21595999999985</v>
      </c>
      <c r="E55" s="25">
        <f t="shared" si="5"/>
        <v>8.1989999999999998</v>
      </c>
      <c r="F55" s="25">
        <f t="shared" si="2"/>
        <v>31.414959999999851</v>
      </c>
      <c r="L55" s="40"/>
    </row>
    <row r="56" spans="1:12" x14ac:dyDescent="0.25">
      <c r="A56" s="5">
        <v>2027</v>
      </c>
      <c r="B56" s="5">
        <v>2027</v>
      </c>
      <c r="C56" s="24">
        <f t="shared" si="3"/>
        <v>25.059959999999851</v>
      </c>
      <c r="D56" s="24">
        <f t="shared" si="4"/>
        <v>25.059959999999851</v>
      </c>
      <c r="E56" s="25">
        <f t="shared" si="5"/>
        <v>9.11</v>
      </c>
      <c r="F56" s="25">
        <f t="shared" si="2"/>
        <v>34.169959999999847</v>
      </c>
      <c r="L56" s="40"/>
    </row>
    <row r="57" spans="1:12" x14ac:dyDescent="0.25">
      <c r="A57" s="5">
        <v>2028</v>
      </c>
      <c r="B57" s="5">
        <v>2028</v>
      </c>
      <c r="C57" s="24">
        <f t="shared" si="3"/>
        <v>26.903959999999852</v>
      </c>
      <c r="D57" s="24">
        <f t="shared" si="4"/>
        <v>26.903959999999852</v>
      </c>
      <c r="E57" s="25">
        <f t="shared" si="5"/>
        <v>10.021000000000001</v>
      </c>
      <c r="F57" s="25">
        <f t="shared" si="2"/>
        <v>36.924959999999857</v>
      </c>
      <c r="L57" s="40"/>
    </row>
    <row r="58" spans="1:12" x14ac:dyDescent="0.25">
      <c r="A58" s="5">
        <v>2029</v>
      </c>
      <c r="B58" s="5">
        <v>2029</v>
      </c>
      <c r="C58" s="24">
        <f t="shared" si="3"/>
        <v>28.74795999999985</v>
      </c>
      <c r="D58" s="24">
        <f t="shared" si="4"/>
        <v>28.74795999999985</v>
      </c>
      <c r="E58" s="25">
        <f t="shared" si="5"/>
        <v>10.932</v>
      </c>
      <c r="F58" s="25">
        <f t="shared" si="2"/>
        <v>39.679959999999852</v>
      </c>
      <c r="L58" s="40"/>
    </row>
    <row r="59" spans="1:12" x14ac:dyDescent="0.25">
      <c r="A59" s="5">
        <v>2030</v>
      </c>
      <c r="B59" s="5">
        <v>2030</v>
      </c>
      <c r="C59" s="24">
        <f t="shared" si="3"/>
        <v>30.591959999999851</v>
      </c>
      <c r="D59" s="24">
        <f t="shared" si="4"/>
        <v>30.591959999999851</v>
      </c>
      <c r="E59" s="25">
        <f t="shared" si="5"/>
        <v>11.843</v>
      </c>
      <c r="F59" s="25">
        <f t="shared" si="2"/>
        <v>42.434959999999847</v>
      </c>
      <c r="L59" s="40"/>
    </row>
    <row r="60" spans="1:12" x14ac:dyDescent="0.25">
      <c r="A60" s="5">
        <v>2031</v>
      </c>
      <c r="B60" s="5">
        <v>2031</v>
      </c>
      <c r="C60" s="24">
        <f t="shared" si="3"/>
        <v>32.435959999999852</v>
      </c>
      <c r="D60" s="24">
        <f t="shared" si="4"/>
        <v>32.435959999999852</v>
      </c>
      <c r="E60" s="25">
        <f t="shared" si="5"/>
        <v>12.754000000000001</v>
      </c>
      <c r="F60" s="25">
        <f t="shared" si="2"/>
        <v>45.189959999999857</v>
      </c>
      <c r="L60" s="40"/>
    </row>
    <row r="61" spans="1:12" x14ac:dyDescent="0.25">
      <c r="A61" s="5">
        <v>2032</v>
      </c>
      <c r="B61" s="5">
        <v>2032</v>
      </c>
      <c r="C61" s="24">
        <f t="shared" si="3"/>
        <v>34.279959999999846</v>
      </c>
      <c r="D61" s="24">
        <f t="shared" si="4"/>
        <v>34.279959999999846</v>
      </c>
      <c r="E61" s="25">
        <f t="shared" si="5"/>
        <v>13.665000000000001</v>
      </c>
      <c r="F61" s="25">
        <f t="shared" si="2"/>
        <v>47.944959999999845</v>
      </c>
      <c r="L61" s="40"/>
    </row>
    <row r="62" spans="1:12" x14ac:dyDescent="0.25">
      <c r="A62" s="5">
        <v>2033</v>
      </c>
      <c r="B62" s="5">
        <v>2033</v>
      </c>
      <c r="C62" s="24">
        <f t="shared" si="3"/>
        <v>36.123959999999848</v>
      </c>
      <c r="D62" s="24">
        <f t="shared" si="4"/>
        <v>36.123959999999848</v>
      </c>
      <c r="E62" s="25">
        <f t="shared" si="5"/>
        <v>14.576000000000001</v>
      </c>
      <c r="F62" s="25">
        <f t="shared" ref="F62:F63" si="6">D62+E62</f>
        <v>50.699959999999848</v>
      </c>
      <c r="G62" s="9"/>
      <c r="L62" s="40"/>
    </row>
    <row r="63" spans="1:12" x14ac:dyDescent="0.25">
      <c r="A63" s="5">
        <v>2034</v>
      </c>
      <c r="B63" s="5">
        <v>2034</v>
      </c>
      <c r="C63" s="24">
        <f t="shared" si="3"/>
        <v>37.967959999999849</v>
      </c>
      <c r="D63" s="24">
        <f t="shared" si="4"/>
        <v>36.631060000000012</v>
      </c>
      <c r="E63" s="25">
        <f t="shared" si="5"/>
        <v>14.826525000000084</v>
      </c>
      <c r="F63" s="25">
        <f t="shared" si="6"/>
        <v>51.457585000000094</v>
      </c>
      <c r="G63" s="9" t="s">
        <v>19</v>
      </c>
      <c r="L63" s="40"/>
    </row>
    <row r="64" spans="1:12" x14ac:dyDescent="0.25">
      <c r="A64" s="5">
        <v>2035</v>
      </c>
      <c r="B64" s="5">
        <v>2034.2750000000001</v>
      </c>
      <c r="C64" s="24">
        <f>($C$8)*(A65-$A$44)+$C$43</f>
        <v>39.81195999999985</v>
      </c>
      <c r="D64" s="27"/>
      <c r="E64" s="6"/>
      <c r="F64" s="26"/>
    </row>
    <row r="65" spans="1:7" x14ac:dyDescent="0.25">
      <c r="A65" s="5">
        <v>2036</v>
      </c>
      <c r="B65" s="5">
        <v>2036</v>
      </c>
      <c r="C65" s="24">
        <f t="shared" si="3"/>
        <v>41.655959999999851</v>
      </c>
      <c r="D65" s="27"/>
      <c r="E65" s="27"/>
      <c r="F65" s="26"/>
    </row>
    <row r="66" spans="1:7" x14ac:dyDescent="0.25">
      <c r="A66" s="5">
        <v>2037</v>
      </c>
      <c r="B66" s="5">
        <v>2037</v>
      </c>
      <c r="C66" s="24">
        <f t="shared" si="3"/>
        <v>43.499959999999845</v>
      </c>
      <c r="D66" s="27"/>
      <c r="E66" s="27"/>
      <c r="F66" s="26"/>
    </row>
    <row r="67" spans="1:7" x14ac:dyDescent="0.25">
      <c r="A67" s="5">
        <v>2038</v>
      </c>
      <c r="B67" s="5">
        <v>2038</v>
      </c>
      <c r="C67" s="24">
        <f t="shared" si="3"/>
        <v>45.343959999999846</v>
      </c>
      <c r="D67" s="27"/>
      <c r="E67" s="27"/>
      <c r="F67" s="26"/>
    </row>
    <row r="68" spans="1:7" x14ac:dyDescent="0.25">
      <c r="A68" s="5">
        <v>2039</v>
      </c>
      <c r="B68" s="5">
        <v>2039</v>
      </c>
      <c r="C68" s="24">
        <f t="shared" si="3"/>
        <v>47.187959999999848</v>
      </c>
      <c r="D68" s="27"/>
      <c r="E68" s="27"/>
      <c r="F68" s="26"/>
    </row>
    <row r="69" spans="1:7" x14ac:dyDescent="0.25">
      <c r="A69" s="7">
        <v>2040</v>
      </c>
      <c r="B69" s="7">
        <v>2040</v>
      </c>
      <c r="C69" s="24">
        <f t="shared" si="3"/>
        <v>48.859959999999937</v>
      </c>
      <c r="D69" s="27"/>
      <c r="E69" s="28"/>
      <c r="F69" s="29"/>
      <c r="G69" s="9"/>
    </row>
    <row r="70" spans="1:7" x14ac:dyDescent="0.25">
      <c r="A70" s="8">
        <f>A42+C11</f>
        <v>2040.9067245119306</v>
      </c>
      <c r="B70" s="8">
        <v>2041</v>
      </c>
      <c r="C70" s="24">
        <f t="shared" si="3"/>
        <v>50.87595999999985</v>
      </c>
      <c r="D70" s="27"/>
      <c r="E70" s="27"/>
      <c r="F70" s="26"/>
    </row>
    <row r="71" spans="1:7" x14ac:dyDescent="0.25">
      <c r="A71" s="38">
        <v>2042</v>
      </c>
      <c r="B71" s="7">
        <v>2042</v>
      </c>
      <c r="C71" s="24">
        <f>($C$8)*(B72-$A$44)+$C$43</f>
        <v>51.456819999999951</v>
      </c>
      <c r="D71" s="39"/>
      <c r="E71" s="39"/>
      <c r="F71" s="39"/>
      <c r="G71" s="9" t="s">
        <v>21</v>
      </c>
    </row>
    <row r="72" spans="1:7" x14ac:dyDescent="0.25">
      <c r="A72" s="41">
        <v>2043</v>
      </c>
      <c r="B72" s="42">
        <v>2042.3150000000001</v>
      </c>
      <c r="C72" s="39"/>
      <c r="D72" s="39"/>
      <c r="E72" s="39"/>
      <c r="F72" s="39"/>
      <c r="G72" s="9"/>
    </row>
    <row r="74" spans="1:7" x14ac:dyDescent="0.25">
      <c r="A74" t="s">
        <v>24</v>
      </c>
    </row>
    <row r="75" spans="1:7" x14ac:dyDescent="0.25">
      <c r="A75" s="43">
        <v>42243</v>
      </c>
    </row>
  </sheetData>
  <mergeCells count="31">
    <mergeCell ref="A27:H27"/>
    <mergeCell ref="C19:E19"/>
    <mergeCell ref="C20:E20"/>
    <mergeCell ref="C21:E21"/>
    <mergeCell ref="C3:E3"/>
    <mergeCell ref="C4:E4"/>
    <mergeCell ref="C5:E5"/>
    <mergeCell ref="C6:E6"/>
    <mergeCell ref="C7:E7"/>
    <mergeCell ref="C8:E8"/>
    <mergeCell ref="A1:E2"/>
    <mergeCell ref="A14:E15"/>
    <mergeCell ref="C16:E16"/>
    <mergeCell ref="C17:E17"/>
    <mergeCell ref="C18:E18"/>
    <mergeCell ref="C28:E29"/>
    <mergeCell ref="C40:C41"/>
    <mergeCell ref="A40:A41"/>
    <mergeCell ref="D40:F40"/>
    <mergeCell ref="A39:F39"/>
    <mergeCell ref="F30:H30"/>
    <mergeCell ref="F31:H31"/>
    <mergeCell ref="F32:H32"/>
    <mergeCell ref="F33:H33"/>
    <mergeCell ref="F34:H34"/>
    <mergeCell ref="C30:E30"/>
    <mergeCell ref="C31:E31"/>
    <mergeCell ref="C32:E32"/>
    <mergeCell ref="C33:E33"/>
    <mergeCell ref="C34:E34"/>
    <mergeCell ref="F28:H2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2015-09-03T13:55:35Z</dcterms:created>
  <dcterms:modified xsi:type="dcterms:W3CDTF">2015-09-03T13:56:52Z</dcterms:modified>
</cp:coreProperties>
</file>