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NOTES EXECUTED" sheetId="1" r:id="rId1"/>
  </sheets>
  <definedNames>
    <definedName name="_xlnm.Print_Area" localSheetId="0">'NOTES EXECUTED'!$A$1:$L$72</definedName>
    <definedName name="_xlnm.Print_Titles" localSheetId="0">'NOTES EXECUTED'!$1:$10</definedName>
  </definedNames>
  <calcPr fullCalcOnLoad="1"/>
</workbook>
</file>

<file path=xl/sharedStrings.xml><?xml version="1.0" encoding="utf-8"?>
<sst xmlns="http://schemas.openxmlformats.org/spreadsheetml/2006/main" count="298" uniqueCount="137">
  <si>
    <t xml:space="preserve"> </t>
  </si>
  <si>
    <t>(2) Exclusive of Cobank capital credits.</t>
  </si>
  <si>
    <t>(1) RUS Form 7, Part C, Line 41 plus 45</t>
  </si>
  <si>
    <t>(2)</t>
  </si>
  <si>
    <t>(1)</t>
  </si>
  <si>
    <t>CFC</t>
  </si>
  <si>
    <t>KY0659013001</t>
  </si>
  <si>
    <t xml:space="preserve">CoBank </t>
  </si>
  <si>
    <t>11/30/11</t>
  </si>
  <si>
    <t>ML0501T23</t>
  </si>
  <si>
    <t>06/21/10</t>
  </si>
  <si>
    <t>ML0501T22</t>
  </si>
  <si>
    <t>02/16/18</t>
  </si>
  <si>
    <t>Fixed until 02/16/12</t>
  </si>
  <si>
    <t>08/18/04</t>
  </si>
  <si>
    <t>29 yr Note</t>
  </si>
  <si>
    <t>ML0501T21</t>
  </si>
  <si>
    <t>25 yr Note</t>
  </si>
  <si>
    <t>ML0501T20</t>
  </si>
  <si>
    <t>17 yr Note</t>
  </si>
  <si>
    <t>ML0501T19</t>
  </si>
  <si>
    <t>Fixed to Maturity</t>
  </si>
  <si>
    <t>04/05/04</t>
  </si>
  <si>
    <t>14 yr Note</t>
  </si>
  <si>
    <t>ML0501T15</t>
  </si>
  <si>
    <t>13 yr Note</t>
  </si>
  <si>
    <t>ML0501T14</t>
  </si>
  <si>
    <t>12 yr Note</t>
  </si>
  <si>
    <t>ML0501T13</t>
  </si>
  <si>
    <t>11 yr Note</t>
  </si>
  <si>
    <t>ML0501T12</t>
  </si>
  <si>
    <t>ML0501T11</t>
  </si>
  <si>
    <t>10/20/17</t>
  </si>
  <si>
    <t>Fixed until 10/14/11</t>
  </si>
  <si>
    <t>35 yr Note</t>
  </si>
  <si>
    <t>ML0501T10</t>
  </si>
  <si>
    <t>Fixed until 2/16/11</t>
  </si>
  <si>
    <t>ML0501T8</t>
  </si>
  <si>
    <t>02/20/16</t>
  </si>
  <si>
    <t>Fixed until 02/16/11</t>
  </si>
  <si>
    <t>ML0501T7</t>
  </si>
  <si>
    <t>03/19/20</t>
  </si>
  <si>
    <t>Fixed until 03/18/15</t>
  </si>
  <si>
    <t>ML0501T6</t>
  </si>
  <si>
    <t>ML0501T5</t>
  </si>
  <si>
    <t>03/17/18</t>
  </si>
  <si>
    <t>Fixed until 02/17/12</t>
  </si>
  <si>
    <t>ML0501T4</t>
  </si>
  <si>
    <t>ML0501T2</t>
  </si>
  <si>
    <t>ML0501T1</t>
  </si>
  <si>
    <t>U.S. GOVERNMENT</t>
  </si>
  <si>
    <t>n/a</t>
  </si>
  <si>
    <t>Cushion of Credit</t>
  </si>
  <si>
    <t>06/22/06</t>
  </si>
  <si>
    <t>10 yr Note</t>
  </si>
  <si>
    <t>Economic Dev Loan</t>
  </si>
  <si>
    <t>F0070</t>
  </si>
  <si>
    <t>06/30/15</t>
  </si>
  <si>
    <t>F0065</t>
  </si>
  <si>
    <t>F0060</t>
  </si>
  <si>
    <t>F0055</t>
  </si>
  <si>
    <t>11/03/08</t>
  </si>
  <si>
    <t>F0050</t>
  </si>
  <si>
    <t>F0045</t>
  </si>
  <si>
    <t>F0040</t>
  </si>
  <si>
    <t>F0035</t>
  </si>
  <si>
    <t>F0030</t>
  </si>
  <si>
    <t>07/01/03</t>
  </si>
  <si>
    <t>F0025</t>
  </si>
  <si>
    <t>F0020</t>
  </si>
  <si>
    <t>F0015</t>
  </si>
  <si>
    <t>F0010</t>
  </si>
  <si>
    <t>1B395</t>
  </si>
  <si>
    <t>1B394</t>
  </si>
  <si>
    <t>1B393</t>
  </si>
  <si>
    <t>1B392</t>
  </si>
  <si>
    <t>1B391</t>
  </si>
  <si>
    <t>1B390</t>
  </si>
  <si>
    <t>1B570</t>
  </si>
  <si>
    <t>03/31/17</t>
  </si>
  <si>
    <t>Fixed until 03/31/13</t>
  </si>
  <si>
    <t>1B384</t>
  </si>
  <si>
    <t>07/31/19</t>
  </si>
  <si>
    <t>Fixed until 07/31/11</t>
  </si>
  <si>
    <t>1B383</t>
  </si>
  <si>
    <t>01/31/18</t>
  </si>
  <si>
    <t>Fixed until 01/31/12</t>
  </si>
  <si>
    <t>1B382</t>
  </si>
  <si>
    <t>04/30/17</t>
  </si>
  <si>
    <t>Fixed until 04/30/10</t>
  </si>
  <si>
    <t>1B381</t>
  </si>
  <si>
    <t>03/31/16</t>
  </si>
  <si>
    <t>Fixed until 03/31/12</t>
  </si>
  <si>
    <t>1B380</t>
  </si>
  <si>
    <t>1B378</t>
  </si>
  <si>
    <t>1B377</t>
  </si>
  <si>
    <t>1B376</t>
  </si>
  <si>
    <t>1B375</t>
  </si>
  <si>
    <t>1B370</t>
  </si>
  <si>
    <t>1B225</t>
  </si>
  <si>
    <t>12/31/21</t>
  </si>
  <si>
    <t>Fixed until 12/31/13</t>
  </si>
  <si>
    <t>1B220</t>
  </si>
  <si>
    <t>05/31/20</t>
  </si>
  <si>
    <t>Fixed until 05/31/11</t>
  </si>
  <si>
    <t>1B215</t>
  </si>
  <si>
    <t>1B211</t>
  </si>
  <si>
    <t>08/31/22</t>
  </si>
  <si>
    <t>Fixed until 8/31/13</t>
  </si>
  <si>
    <t>1B210</t>
  </si>
  <si>
    <t>(2014)</t>
  </si>
  <si>
    <t>principal)</t>
  </si>
  <si>
    <t>In Favor of</t>
  </si>
  <si>
    <t>Interest</t>
  </si>
  <si>
    <t>Maturity</t>
  </si>
  <si>
    <t>Balance</t>
  </si>
  <si>
    <t>Issue</t>
  </si>
  <si>
    <t>No.</t>
  </si>
  <si>
    <t>Last Fiscal Year</t>
  </si>
  <si>
    <t>(if not same as</t>
  </si>
  <si>
    <t>Payable</t>
  </si>
  <si>
    <t>Term</t>
  </si>
  <si>
    <t>Rate of</t>
  </si>
  <si>
    <t>Principal</t>
  </si>
  <si>
    <t>of</t>
  </si>
  <si>
    <t>Debt</t>
  </si>
  <si>
    <t>Note</t>
  </si>
  <si>
    <t>Line</t>
  </si>
  <si>
    <t>Term Maturity</t>
  </si>
  <si>
    <t>Rate</t>
  </si>
  <si>
    <t>Date of</t>
  </si>
  <si>
    <t>Date</t>
  </si>
  <si>
    <t>Date of Interest</t>
  </si>
  <si>
    <t>Type</t>
  </si>
  <si>
    <t>AS OF APRIL 30, 2015</t>
  </si>
  <si>
    <t>NOTES EXECUTED</t>
  </si>
  <si>
    <t xml:space="preserve">FINANCIAL EXHIBITS FOR KENERGY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</si>
</sst>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%"/>
    <numFmt numFmtId="166" formatCode="_(&quot;$&quot;* #,##0_);_(&quot;$&quot;* \(#,##0\);_(&quot;$&quot;* &quot;-&quot;??_);_(@_)"/>
    <numFmt numFmtId="167" formatCode="0.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5"/>
      <name val="P-AVGARD"/>
      <family val="0"/>
    </font>
    <font>
      <sz val="12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" fontId="20" fillId="0" borderId="0">
      <alignment/>
      <protection/>
    </xf>
    <xf numFmtId="0" fontId="2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43" fontId="18" fillId="0" borderId="0" xfId="42" applyFont="1" applyBorder="1" applyAlignment="1">
      <alignment/>
    </xf>
    <xf numFmtId="0" fontId="18" fillId="0" borderId="0" xfId="0" applyFont="1" applyBorder="1" applyAlignment="1">
      <alignment horizontal="center"/>
    </xf>
    <xf numFmtId="10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18" fillId="0" borderId="0" xfId="42" applyFont="1" applyBorder="1" applyAlignment="1">
      <alignment horizontal="right"/>
    </xf>
    <xf numFmtId="165" fontId="18" fillId="0" borderId="0" xfId="42" applyNumberFormat="1" applyFont="1" applyBorder="1" applyAlignment="1">
      <alignment horizontal="right"/>
    </xf>
    <xf numFmtId="43" fontId="39" fillId="0" borderId="0" xfId="42" applyFont="1" applyFill="1" applyBorder="1" applyAlignment="1">
      <alignment horizontal="right"/>
    </xf>
    <xf numFmtId="0" fontId="18" fillId="0" borderId="0" xfId="0" applyFont="1" applyBorder="1" applyAlignment="1" quotePrefix="1">
      <alignment/>
    </xf>
    <xf numFmtId="44" fontId="39" fillId="0" borderId="10" xfId="44" applyNumberFormat="1" applyFont="1" applyFill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44" fontId="18" fillId="0" borderId="10" xfId="44" applyNumberFormat="1" applyFont="1" applyBorder="1" applyAlignment="1">
      <alignment horizontal="right"/>
    </xf>
    <xf numFmtId="166" fontId="39" fillId="0" borderId="0" xfId="44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7" fontId="18" fillId="0" borderId="0" xfId="0" applyNumberFormat="1" applyFont="1" applyBorder="1" applyAlignment="1">
      <alignment/>
    </xf>
    <xf numFmtId="166" fontId="18" fillId="0" borderId="0" xfId="44" applyNumberFormat="1" applyFont="1" applyBorder="1" applyAlignment="1">
      <alignment horizontal="right"/>
    </xf>
    <xf numFmtId="44" fontId="39" fillId="0" borderId="11" xfId="44" applyFont="1" applyFill="1" applyBorder="1" applyAlignment="1" quotePrefix="1">
      <alignment horizontal="center"/>
    </xf>
    <xf numFmtId="1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4" fontId="18" fillId="0" borderId="11" xfId="44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44" fontId="39" fillId="0" borderId="0" xfId="44" applyFont="1" applyFill="1" applyBorder="1" applyAlignment="1" quotePrefix="1">
      <alignment horizontal="center"/>
    </xf>
    <xf numFmtId="10" fontId="0" fillId="0" borderId="0" xfId="0" applyNumberFormat="1" applyFont="1" applyFill="1" applyBorder="1" applyAlignment="1">
      <alignment/>
    </xf>
    <xf numFmtId="43" fontId="18" fillId="0" borderId="0" xfId="42" applyFont="1" applyFill="1" applyBorder="1" applyAlignment="1">
      <alignment horizontal="center"/>
    </xf>
    <xf numFmtId="164" fontId="18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 quotePrefix="1">
      <alignment horizontal="center"/>
    </xf>
    <xf numFmtId="43" fontId="18" fillId="0" borderId="0" xfId="42" applyFont="1" applyBorder="1" applyAlignment="1">
      <alignment horizontal="center"/>
    </xf>
    <xf numFmtId="164" fontId="18" fillId="0" borderId="0" xfId="0" applyNumberFormat="1" applyFont="1" applyBorder="1" applyAlignment="1" quotePrefix="1">
      <alignment horizontal="center"/>
    </xf>
    <xf numFmtId="10" fontId="18" fillId="0" borderId="0" xfId="0" applyNumberFormat="1" applyFont="1" applyBorder="1" applyAlignment="1" quotePrefix="1">
      <alignment horizontal="right"/>
    </xf>
    <xf numFmtId="0" fontId="18" fillId="0" borderId="0" xfId="0" applyFont="1" applyFill="1" applyBorder="1" applyAlignment="1">
      <alignment/>
    </xf>
    <xf numFmtId="167" fontId="18" fillId="0" borderId="0" xfId="59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15" fontId="18" fillId="0" borderId="0" xfId="42" applyNumberFormat="1" applyFont="1" applyBorder="1" applyAlignment="1" quotePrefix="1">
      <alignment horizontal="center"/>
    </xf>
    <xf numFmtId="10" fontId="18" fillId="0" borderId="0" xfId="0" applyNumberFormat="1" applyFont="1" applyBorder="1" applyAlignment="1">
      <alignment horizontal="center"/>
    </xf>
    <xf numFmtId="15" fontId="18" fillId="0" borderId="11" xfId="42" applyNumberFormat="1" applyFont="1" applyBorder="1" applyAlignment="1" quotePrefix="1">
      <alignment horizontal="center"/>
    </xf>
    <xf numFmtId="0" fontId="18" fillId="0" borderId="11" xfId="0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43" fontId="18" fillId="0" borderId="11" xfId="42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43" fontId="18" fillId="0" borderId="0" xfId="42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0" fontId="18" fillId="0" borderId="0" xfId="0" applyNumberFormat="1" applyFont="1" applyBorder="1" applyAlignment="1">
      <alignment horizontal="centerContinuous"/>
    </xf>
    <xf numFmtId="164" fontId="18" fillId="0" borderId="0" xfId="0" applyNumberFormat="1" applyFont="1" applyBorder="1" applyAlignment="1">
      <alignment horizontal="centerContinuous"/>
    </xf>
    <xf numFmtId="43" fontId="19" fillId="0" borderId="0" xfId="42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10" fontId="19" fillId="0" borderId="0" xfId="0" applyNumberFormat="1" applyFont="1" applyBorder="1" applyAlignment="1">
      <alignment horizontal="centerContinuous"/>
    </xf>
    <xf numFmtId="164" fontId="19" fillId="0" borderId="0" xfId="0" applyNumberFormat="1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7.00390625" style="3" customWidth="1"/>
    <col min="2" max="2" width="17.57421875" style="6" customWidth="1"/>
    <col min="3" max="3" width="9.57421875" style="1" hidden="1" customWidth="1"/>
    <col min="4" max="4" width="18.421875" style="5" customWidth="1"/>
    <col min="5" max="5" width="16.140625" style="2" bestFit="1" customWidth="1"/>
    <col min="6" max="6" width="12.00390625" style="1" customWidth="1"/>
    <col min="7" max="7" width="10.7109375" style="4" bestFit="1" customWidth="1"/>
    <col min="8" max="8" width="19.28125" style="1" hidden="1" customWidth="1"/>
    <col min="9" max="9" width="23.140625" style="1" customWidth="1"/>
    <col min="10" max="10" width="15.8515625" style="3" customWidth="1"/>
    <col min="11" max="11" width="19.00390625" style="2" customWidth="1"/>
    <col min="12" max="12" width="3.421875" style="1" customWidth="1"/>
    <col min="13" max="16384" width="9.140625" style="1" customWidth="1"/>
  </cols>
  <sheetData>
    <row r="1" spans="1:11" ht="12.75">
      <c r="A1" s="48" t="s">
        <v>136</v>
      </c>
      <c r="B1" s="48"/>
      <c r="C1" s="48"/>
      <c r="D1" s="50"/>
      <c r="E1" s="46"/>
      <c r="F1" s="48"/>
      <c r="G1" s="49"/>
      <c r="H1" s="48"/>
      <c r="I1" s="48"/>
      <c r="J1" s="48"/>
      <c r="K1" s="46"/>
    </row>
    <row r="2" spans="1:11" ht="12.75">
      <c r="A2" s="48" t="s">
        <v>135</v>
      </c>
      <c r="B2" s="48"/>
      <c r="C2" s="48"/>
      <c r="D2" s="50"/>
      <c r="E2" s="46"/>
      <c r="F2" s="48"/>
      <c r="G2" s="49"/>
      <c r="H2" s="48"/>
      <c r="I2" s="48"/>
      <c r="J2" s="48"/>
      <c r="K2" s="46"/>
    </row>
    <row r="3" spans="1:11" ht="12.75">
      <c r="A3" s="48" t="s">
        <v>134</v>
      </c>
      <c r="B3" s="48"/>
      <c r="C3" s="48"/>
      <c r="D3" s="50"/>
      <c r="E3" s="46"/>
      <c r="F3" s="48"/>
      <c r="G3" s="49"/>
      <c r="H3" s="48"/>
      <c r="I3" s="48"/>
      <c r="J3" s="48"/>
      <c r="K3" s="46"/>
    </row>
    <row r="4" spans="1:11" ht="12.75">
      <c r="A4" s="48" t="s">
        <v>0</v>
      </c>
      <c r="B4" s="48"/>
      <c r="C4" s="48"/>
      <c r="D4" s="50"/>
      <c r="E4" s="46"/>
      <c r="F4" s="48"/>
      <c r="G4" s="49"/>
      <c r="H4" s="48"/>
      <c r="I4" s="48"/>
      <c r="J4" s="47"/>
      <c r="K4" s="46"/>
    </row>
    <row r="5" spans="1:11" ht="12.75">
      <c r="A5" s="43"/>
      <c r="B5" s="43"/>
      <c r="C5" s="43"/>
      <c r="D5" s="45"/>
      <c r="E5" s="42"/>
      <c r="F5" s="43"/>
      <c r="G5" s="44"/>
      <c r="H5" s="43"/>
      <c r="I5" s="43"/>
      <c r="K5" s="42"/>
    </row>
    <row r="6" spans="1:11" ht="12.75">
      <c r="A6" s="43"/>
      <c r="C6" s="43"/>
      <c r="E6" s="42"/>
      <c r="F6" s="3"/>
      <c r="G6" s="44"/>
      <c r="H6" s="43"/>
      <c r="I6" s="43"/>
      <c r="K6" s="42"/>
    </row>
    <row r="7" spans="3:11" ht="12.75">
      <c r="C7" s="3" t="s">
        <v>133</v>
      </c>
      <c r="H7" s="3" t="s">
        <v>113</v>
      </c>
      <c r="J7" s="3" t="s">
        <v>132</v>
      </c>
      <c r="K7" s="28" t="s">
        <v>0</v>
      </c>
    </row>
    <row r="8" spans="3:11" ht="12.75">
      <c r="C8" s="3" t="s">
        <v>124</v>
      </c>
      <c r="D8" s="5" t="s">
        <v>131</v>
      </c>
      <c r="F8" s="3" t="s">
        <v>130</v>
      </c>
      <c r="H8" s="3" t="s">
        <v>129</v>
      </c>
      <c r="J8" s="3" t="s">
        <v>128</v>
      </c>
      <c r="K8" s="28" t="s">
        <v>113</v>
      </c>
    </row>
    <row r="9" spans="1:11" ht="12.75">
      <c r="A9" s="3" t="s">
        <v>127</v>
      </c>
      <c r="B9" s="3" t="s">
        <v>126</v>
      </c>
      <c r="C9" s="3" t="s">
        <v>125</v>
      </c>
      <c r="D9" s="5" t="s">
        <v>124</v>
      </c>
      <c r="E9" s="28" t="s">
        <v>123</v>
      </c>
      <c r="F9" s="3" t="s">
        <v>123</v>
      </c>
      <c r="G9" s="36" t="s">
        <v>122</v>
      </c>
      <c r="H9" s="3" t="s">
        <v>121</v>
      </c>
      <c r="I9" s="3" t="s">
        <v>120</v>
      </c>
      <c r="J9" s="3" t="s">
        <v>119</v>
      </c>
      <c r="K9" s="28" t="s">
        <v>118</v>
      </c>
    </row>
    <row r="10" spans="1:11" ht="12.75">
      <c r="A10" s="38" t="s">
        <v>117</v>
      </c>
      <c r="B10" s="38" t="s">
        <v>117</v>
      </c>
      <c r="C10" s="38" t="s">
        <v>116</v>
      </c>
      <c r="D10" s="41" t="s">
        <v>116</v>
      </c>
      <c r="E10" s="40" t="s">
        <v>115</v>
      </c>
      <c r="F10" s="38" t="s">
        <v>114</v>
      </c>
      <c r="G10" s="39" t="s">
        <v>113</v>
      </c>
      <c r="H10" s="38" t="s">
        <v>0</v>
      </c>
      <c r="I10" s="38" t="s">
        <v>112</v>
      </c>
      <c r="J10" s="38" t="s">
        <v>111</v>
      </c>
      <c r="K10" s="37" t="s">
        <v>110</v>
      </c>
    </row>
    <row r="11" spans="2:11" ht="12.75">
      <c r="B11" s="3"/>
      <c r="C11" s="3"/>
      <c r="E11" s="28"/>
      <c r="F11" s="3"/>
      <c r="G11" s="36"/>
      <c r="H11" s="3"/>
      <c r="I11" s="3"/>
      <c r="K11" s="35"/>
    </row>
    <row r="12" spans="1:11" ht="12.75">
      <c r="A12" s="3">
        <v>1</v>
      </c>
      <c r="B12" s="3" t="s">
        <v>109</v>
      </c>
      <c r="C12" s="1" t="s">
        <v>34</v>
      </c>
      <c r="D12" s="5">
        <v>34682</v>
      </c>
      <c r="E12" s="28">
        <f>-5112.98-5047.84+1042516.28</f>
        <v>1032355.4600000001</v>
      </c>
      <c r="F12" s="3">
        <v>2029</v>
      </c>
      <c r="G12" s="4">
        <v>0.02</v>
      </c>
      <c r="H12" s="1" t="s">
        <v>108</v>
      </c>
      <c r="I12" s="1" t="s">
        <v>50</v>
      </c>
      <c r="J12" s="34" t="s">
        <v>107</v>
      </c>
      <c r="K12" s="23">
        <v>21704.280000000002</v>
      </c>
    </row>
    <row r="13" spans="1:11" ht="12.75">
      <c r="A13" s="3">
        <f>+A12+1</f>
        <v>2</v>
      </c>
      <c r="B13" s="3" t="s">
        <v>106</v>
      </c>
      <c r="C13" s="1" t="s">
        <v>34</v>
      </c>
      <c r="D13" s="5">
        <v>34682</v>
      </c>
      <c r="E13" s="28">
        <f>-1.3-1.26+285.11</f>
        <v>282.55</v>
      </c>
      <c r="F13" s="3">
        <v>2029</v>
      </c>
      <c r="G13" s="33">
        <v>0.03125</v>
      </c>
      <c r="H13" s="15" t="s">
        <v>104</v>
      </c>
      <c r="I13" s="1" t="s">
        <v>50</v>
      </c>
      <c r="J13" s="34" t="s">
        <v>103</v>
      </c>
      <c r="K13" s="23">
        <v>9.24</v>
      </c>
    </row>
    <row r="14" spans="1:11" ht="12.75">
      <c r="A14" s="3">
        <f>+A13+1</f>
        <v>3</v>
      </c>
      <c r="B14" s="3" t="s">
        <v>105</v>
      </c>
      <c r="C14" s="1" t="s">
        <v>34</v>
      </c>
      <c r="D14" s="5">
        <v>34682</v>
      </c>
      <c r="E14" s="28">
        <f>-4380.99-4287.14+972125.43</f>
        <v>963457.3</v>
      </c>
      <c r="F14" s="3">
        <v>2029</v>
      </c>
      <c r="G14" s="33">
        <v>0.03125</v>
      </c>
      <c r="H14" s="15" t="s">
        <v>104</v>
      </c>
      <c r="I14" s="1" t="s">
        <v>50</v>
      </c>
      <c r="J14" s="34" t="s">
        <v>103</v>
      </c>
      <c r="K14" s="23">
        <v>31512.749999999993</v>
      </c>
    </row>
    <row r="15" spans="1:11" ht="12.75">
      <c r="A15" s="3">
        <f>+A14+1</f>
        <v>4</v>
      </c>
      <c r="B15" s="3" t="s">
        <v>102</v>
      </c>
      <c r="C15" s="1" t="s">
        <v>34</v>
      </c>
      <c r="D15" s="5">
        <v>35612</v>
      </c>
      <c r="E15" s="28">
        <f>-5156.03-5049.22+1338997.4</f>
        <v>1328792.15</v>
      </c>
      <c r="F15" s="3">
        <v>2032</v>
      </c>
      <c r="G15" s="33">
        <v>0.02625</v>
      </c>
      <c r="H15" s="15" t="s">
        <v>101</v>
      </c>
      <c r="I15" s="1" t="s">
        <v>50</v>
      </c>
      <c r="J15" s="27" t="s">
        <v>100</v>
      </c>
      <c r="K15" s="23">
        <v>36272.68</v>
      </c>
    </row>
    <row r="16" spans="1:11" ht="12.75">
      <c r="A16" s="3">
        <f>+A15+1</f>
        <v>5</v>
      </c>
      <c r="B16" s="3" t="s">
        <v>99</v>
      </c>
      <c r="C16" s="1" t="s">
        <v>34</v>
      </c>
      <c r="D16" s="5">
        <v>35612</v>
      </c>
      <c r="E16" s="28">
        <f>-4609.91-4440.53+1370329.18</f>
        <v>1361278.74</v>
      </c>
      <c r="F16" s="3">
        <v>2032</v>
      </c>
      <c r="G16" s="33">
        <v>0.04125</v>
      </c>
      <c r="H16" s="1" t="s">
        <v>21</v>
      </c>
      <c r="I16" s="1" t="s">
        <v>50</v>
      </c>
      <c r="K16" s="23">
        <v>58085.84</v>
      </c>
    </row>
    <row r="17" spans="1:11" ht="12.75">
      <c r="A17" s="3">
        <f>+A16+1</f>
        <v>6</v>
      </c>
      <c r="B17" s="3" t="s">
        <v>98</v>
      </c>
      <c r="C17" s="1" t="s">
        <v>34</v>
      </c>
      <c r="D17" s="5">
        <v>36019</v>
      </c>
      <c r="E17" s="28">
        <f>-5568.07-5275.16+1933911.25</f>
        <v>1923068.02</v>
      </c>
      <c r="F17" s="3">
        <v>2033</v>
      </c>
      <c r="G17" s="16">
        <v>0.05125</v>
      </c>
      <c r="H17" s="1" t="s">
        <v>21</v>
      </c>
      <c r="I17" s="1" t="s">
        <v>50</v>
      </c>
      <c r="K17" s="23">
        <v>101430.71</v>
      </c>
    </row>
    <row r="18" spans="1:11" ht="12.75">
      <c r="A18" s="3">
        <f>+A17+1</f>
        <v>7</v>
      </c>
      <c r="B18" s="3" t="s">
        <v>97</v>
      </c>
      <c r="C18" s="1" t="s">
        <v>34</v>
      </c>
      <c r="D18" s="5">
        <v>36179</v>
      </c>
      <c r="E18" s="28">
        <f>-919.31-873.14+311839.9</f>
        <v>310047.45</v>
      </c>
      <c r="F18" s="3">
        <v>2034</v>
      </c>
      <c r="G18" s="4">
        <v>0.05</v>
      </c>
      <c r="H18" s="1" t="s">
        <v>21</v>
      </c>
      <c r="I18" s="1" t="s">
        <v>50</v>
      </c>
      <c r="K18" s="23">
        <v>15965.81</v>
      </c>
    </row>
    <row r="19" spans="1:11" ht="12.75">
      <c r="A19" s="3">
        <f>+A18+1</f>
        <v>8</v>
      </c>
      <c r="B19" s="3" t="s">
        <v>96</v>
      </c>
      <c r="C19" s="1" t="s">
        <v>34</v>
      </c>
      <c r="D19" s="5">
        <v>36201</v>
      </c>
      <c r="E19" s="28">
        <f>-865.22-821.78+293496.46</f>
        <v>291809.46</v>
      </c>
      <c r="F19" s="3">
        <v>2034</v>
      </c>
      <c r="G19" s="4">
        <v>0.05</v>
      </c>
      <c r="H19" s="1" t="s">
        <v>21</v>
      </c>
      <c r="I19" s="1" t="s">
        <v>50</v>
      </c>
      <c r="K19" s="23">
        <v>15026.680000000002</v>
      </c>
    </row>
    <row r="20" spans="1:11" ht="12.75">
      <c r="A20" s="3">
        <f>+A19+1</f>
        <v>9</v>
      </c>
      <c r="B20" s="3" t="s">
        <v>95</v>
      </c>
      <c r="C20" s="1" t="s">
        <v>34</v>
      </c>
      <c r="D20" s="5">
        <v>36292</v>
      </c>
      <c r="E20" s="28">
        <f>-1946.76-1849+660366.93</f>
        <v>656571.17</v>
      </c>
      <c r="F20" s="3">
        <v>2034</v>
      </c>
      <c r="G20" s="4">
        <v>0.05</v>
      </c>
      <c r="H20" s="1" t="s">
        <v>21</v>
      </c>
      <c r="I20" s="1" t="s">
        <v>50</v>
      </c>
      <c r="J20" s="20"/>
      <c r="K20" s="23">
        <v>33810.02</v>
      </c>
    </row>
    <row r="21" spans="1:11" ht="12.75">
      <c r="A21" s="3">
        <f>+A20+1</f>
        <v>10</v>
      </c>
      <c r="B21" s="3" t="s">
        <v>94</v>
      </c>
      <c r="C21" s="1" t="s">
        <v>34</v>
      </c>
      <c r="D21" s="5">
        <v>36306</v>
      </c>
      <c r="E21" s="28">
        <f>-1232.95-1171.03+418232.44</f>
        <v>415828.46</v>
      </c>
      <c r="F21" s="3">
        <v>2034</v>
      </c>
      <c r="G21" s="4">
        <v>0.05</v>
      </c>
      <c r="H21" s="1" t="s">
        <v>21</v>
      </c>
      <c r="I21" s="1" t="s">
        <v>50</v>
      </c>
      <c r="J21" s="20"/>
      <c r="K21" s="23">
        <v>21413.01</v>
      </c>
    </row>
    <row r="22" spans="1:11" ht="12.75">
      <c r="A22" s="3">
        <f>+A21+1</f>
        <v>11</v>
      </c>
      <c r="B22" s="3" t="s">
        <v>93</v>
      </c>
      <c r="C22" s="1" t="s">
        <v>34</v>
      </c>
      <c r="D22" s="5">
        <v>36923</v>
      </c>
      <c r="E22" s="28">
        <f>-52406.27-51658.67+13294726.14</f>
        <v>13190661.200000001</v>
      </c>
      <c r="F22" s="3">
        <v>2036</v>
      </c>
      <c r="G22" s="33">
        <v>0.0025</v>
      </c>
      <c r="H22" s="15" t="s">
        <v>92</v>
      </c>
      <c r="I22" s="1" t="s">
        <v>50</v>
      </c>
      <c r="J22" s="27" t="s">
        <v>91</v>
      </c>
      <c r="K22" s="23">
        <v>34330.57</v>
      </c>
    </row>
    <row r="23" spans="1:11" ht="12.75">
      <c r="A23" s="3">
        <f>+A22+1</f>
        <v>12</v>
      </c>
      <c r="B23" s="3" t="s">
        <v>90</v>
      </c>
      <c r="C23" s="1" t="s">
        <v>34</v>
      </c>
      <c r="D23" s="5">
        <v>36923</v>
      </c>
      <c r="E23" s="28">
        <f>-28128.37-27570.97+8775964.56</f>
        <v>8720265.22</v>
      </c>
      <c r="F23" s="3">
        <v>2036</v>
      </c>
      <c r="G23" s="33">
        <v>0.02125</v>
      </c>
      <c r="H23" s="15" t="s">
        <v>89</v>
      </c>
      <c r="I23" s="1" t="s">
        <v>50</v>
      </c>
      <c r="J23" s="27" t="s">
        <v>88</v>
      </c>
      <c r="K23" s="23">
        <v>191467.18000000002</v>
      </c>
    </row>
    <row r="24" spans="1:11" ht="12.75">
      <c r="A24" s="3">
        <f>+A23+1</f>
        <v>13</v>
      </c>
      <c r="B24" s="3" t="s">
        <v>87</v>
      </c>
      <c r="C24" s="1" t="s">
        <v>34</v>
      </c>
      <c r="D24" s="5">
        <v>36923</v>
      </c>
      <c r="E24" s="28">
        <f>-15949.36-15718.84+4722406.07</f>
        <v>4690737.87</v>
      </c>
      <c r="F24" s="3">
        <v>2036</v>
      </c>
      <c r="G24" s="33">
        <v>0.01625</v>
      </c>
      <c r="H24" s="15" t="s">
        <v>86</v>
      </c>
      <c r="I24" s="1" t="s">
        <v>50</v>
      </c>
      <c r="J24" s="27" t="s">
        <v>85</v>
      </c>
      <c r="K24" s="23">
        <v>78906.5</v>
      </c>
    </row>
    <row r="25" spans="1:11" ht="12.75">
      <c r="A25" s="3">
        <f>+A24+1</f>
        <v>14</v>
      </c>
      <c r="B25" s="3" t="s">
        <v>84</v>
      </c>
      <c r="C25" s="1" t="s">
        <v>34</v>
      </c>
      <c r="D25" s="5">
        <v>36923</v>
      </c>
      <c r="E25" s="28">
        <f>-21292.61-21038.55+6134453.87</f>
        <v>6092122.71</v>
      </c>
      <c r="F25" s="3">
        <v>2036</v>
      </c>
      <c r="G25" s="33">
        <v>0.01375</v>
      </c>
      <c r="H25" s="15" t="s">
        <v>83</v>
      </c>
      <c r="I25" s="1" t="s">
        <v>50</v>
      </c>
      <c r="J25" s="27" t="s">
        <v>82</v>
      </c>
      <c r="K25" s="23">
        <v>86802.06</v>
      </c>
    </row>
    <row r="26" spans="1:11" ht="12.75">
      <c r="A26" s="3">
        <f>+A25+1</f>
        <v>15</v>
      </c>
      <c r="B26" s="3" t="s">
        <v>81</v>
      </c>
      <c r="C26" s="1" t="s">
        <v>34</v>
      </c>
      <c r="D26" s="5">
        <v>36923</v>
      </c>
      <c r="E26" s="28">
        <f>-26795.92-26660.09+7159338.09</f>
        <v>7105882.08</v>
      </c>
      <c r="F26" s="3">
        <v>2036</v>
      </c>
      <c r="G26" s="33">
        <v>0.00625</v>
      </c>
      <c r="H26" s="15" t="s">
        <v>80</v>
      </c>
      <c r="I26" s="1" t="s">
        <v>50</v>
      </c>
      <c r="J26" s="27" t="s">
        <v>79</v>
      </c>
      <c r="K26" s="23">
        <v>46157.49</v>
      </c>
    </row>
    <row r="27" spans="1:11" ht="12.75">
      <c r="A27" s="3">
        <f>+A26+1</f>
        <v>16</v>
      </c>
      <c r="B27" s="3" t="s">
        <v>78</v>
      </c>
      <c r="C27" s="1" t="s">
        <v>34</v>
      </c>
      <c r="D27" s="5">
        <v>36330</v>
      </c>
      <c r="E27" s="28">
        <f>-687.85-653.32+233329.71</f>
        <v>231988.53999999998</v>
      </c>
      <c r="F27" s="3">
        <v>2034</v>
      </c>
      <c r="G27" s="4">
        <v>0.05</v>
      </c>
      <c r="H27" s="1" t="s">
        <v>21</v>
      </c>
      <c r="I27" s="1" t="s">
        <v>50</v>
      </c>
      <c r="J27" s="20"/>
      <c r="K27" s="23">
        <v>11946.21</v>
      </c>
    </row>
    <row r="28" spans="1:11" ht="12.75">
      <c r="A28" s="3">
        <f>+A27+1</f>
        <v>17</v>
      </c>
      <c r="B28" s="3" t="s">
        <v>77</v>
      </c>
      <c r="C28" s="1" t="s">
        <v>34</v>
      </c>
      <c r="D28" s="29">
        <v>38748</v>
      </c>
      <c r="E28" s="28">
        <f>-6247.72-5771.24+3542219.22</f>
        <v>3530200.2600000002</v>
      </c>
      <c r="F28" s="3">
        <f>2006+35</f>
        <v>2041</v>
      </c>
      <c r="G28" s="33">
        <v>0.0469</v>
      </c>
      <c r="H28" s="1" t="s">
        <v>21</v>
      </c>
      <c r="I28" s="1" t="s">
        <v>50</v>
      </c>
      <c r="K28" s="23">
        <v>168498.32000000004</v>
      </c>
    </row>
    <row r="29" spans="1:11" ht="12.75">
      <c r="A29" s="3">
        <f>+A28+1</f>
        <v>18</v>
      </c>
      <c r="B29" s="3" t="s">
        <v>76</v>
      </c>
      <c r="C29" s="1" t="s">
        <v>34</v>
      </c>
      <c r="D29" s="29">
        <v>38748</v>
      </c>
      <c r="E29" s="28">
        <f>-5946.72-5423.66+3573032.58</f>
        <v>3561662.2</v>
      </c>
      <c r="F29" s="3">
        <f>2006+35</f>
        <v>2041</v>
      </c>
      <c r="G29" s="33">
        <v>0.0512</v>
      </c>
      <c r="H29" s="1" t="s">
        <v>21</v>
      </c>
      <c r="I29" s="1" t="s">
        <v>50</v>
      </c>
      <c r="K29" s="23">
        <v>185386.03000000003</v>
      </c>
    </row>
    <row r="30" spans="1:11" ht="12.75">
      <c r="A30" s="3">
        <f>+A29+1</f>
        <v>19</v>
      </c>
      <c r="B30" s="3" t="s">
        <v>75</v>
      </c>
      <c r="C30" s="1" t="s">
        <v>34</v>
      </c>
      <c r="D30" s="29">
        <v>38748</v>
      </c>
      <c r="E30" s="28">
        <f>-6854.98-6293.34+4002675.46</f>
        <v>3989527.14</v>
      </c>
      <c r="F30" s="3">
        <f>2006+35</f>
        <v>2041</v>
      </c>
      <c r="G30" s="33">
        <v>0.049</v>
      </c>
      <c r="H30" s="1" t="s">
        <v>21</v>
      </c>
      <c r="I30" s="1" t="s">
        <v>50</v>
      </c>
      <c r="K30" s="23">
        <v>198838.30000000002</v>
      </c>
    </row>
    <row r="31" spans="1:11" ht="12.75">
      <c r="A31" s="3">
        <f>+A30+1</f>
        <v>20</v>
      </c>
      <c r="B31" s="3" t="s">
        <v>74</v>
      </c>
      <c r="C31" s="1" t="s">
        <v>34</v>
      </c>
      <c r="D31" s="29">
        <v>38748</v>
      </c>
      <c r="E31" s="28">
        <f>-6740.16-6157.9+4014879.54</f>
        <v>4001981.48</v>
      </c>
      <c r="F31" s="3">
        <f>2006+35</f>
        <v>2041</v>
      </c>
      <c r="G31" s="33">
        <v>0.0507</v>
      </c>
      <c r="H31" s="1" t="s">
        <v>21</v>
      </c>
      <c r="I31" s="1" t="s">
        <v>50</v>
      </c>
      <c r="K31" s="23">
        <v>206302.54</v>
      </c>
    </row>
    <row r="32" spans="1:11" ht="12.75">
      <c r="A32" s="3">
        <f>+A31+1</f>
        <v>21</v>
      </c>
      <c r="B32" s="3" t="s">
        <v>73</v>
      </c>
      <c r="C32" s="1" t="s">
        <v>34</v>
      </c>
      <c r="D32" s="29">
        <v>38748</v>
      </c>
      <c r="E32" s="28">
        <f>-8290.05-7703.67+4566280.39</f>
        <v>4550286.67</v>
      </c>
      <c r="F32" s="3">
        <f>2006+35</f>
        <v>2041</v>
      </c>
      <c r="G32" s="33">
        <v>0.0447</v>
      </c>
      <c r="H32" s="1" t="s">
        <v>21</v>
      </c>
      <c r="I32" s="1" t="s">
        <v>50</v>
      </c>
      <c r="K32" s="23">
        <v>207116.07999999996</v>
      </c>
    </row>
    <row r="33" spans="1:11" ht="12.75">
      <c r="A33" s="3">
        <f>+A32+1</f>
        <v>22</v>
      </c>
      <c r="B33" s="3" t="s">
        <v>72</v>
      </c>
      <c r="C33" s="1" t="s">
        <v>34</v>
      </c>
      <c r="D33" s="29">
        <v>38748</v>
      </c>
      <c r="E33" s="28">
        <f>-8160.73-7538.34+4626888.36</f>
        <v>4611189.29</v>
      </c>
      <c r="F33" s="3">
        <f>2006+35</f>
        <v>2041</v>
      </c>
      <c r="G33" s="32">
        <v>0.0469</v>
      </c>
      <c r="H33" s="1" t="s">
        <v>21</v>
      </c>
      <c r="I33" s="1" t="s">
        <v>50</v>
      </c>
      <c r="K33" s="23">
        <v>220094.43</v>
      </c>
    </row>
    <row r="34" spans="1:11" ht="12.75">
      <c r="A34" s="3">
        <f>+A33+1</f>
        <v>23</v>
      </c>
      <c r="B34" s="3" t="s">
        <v>71</v>
      </c>
      <c r="C34" s="1" t="s">
        <v>34</v>
      </c>
      <c r="D34" s="29" t="s">
        <v>67</v>
      </c>
      <c r="E34" s="28">
        <v>5032266.19</v>
      </c>
      <c r="F34" s="3">
        <v>2037</v>
      </c>
      <c r="G34" s="33">
        <f>0.00125+4.815%</f>
        <v>0.049400000000000006</v>
      </c>
      <c r="H34" s="1" t="s">
        <v>21</v>
      </c>
      <c r="I34" s="1" t="s">
        <v>50</v>
      </c>
      <c r="J34" s="3" t="s">
        <v>0</v>
      </c>
      <c r="K34" s="23">
        <v>267873.31</v>
      </c>
    </row>
    <row r="35" spans="1:11" ht="12.75">
      <c r="A35" s="3">
        <f>+A34+1</f>
        <v>24</v>
      </c>
      <c r="B35" s="3" t="s">
        <v>70</v>
      </c>
      <c r="C35" s="1" t="s">
        <v>34</v>
      </c>
      <c r="D35" s="29" t="s">
        <v>67</v>
      </c>
      <c r="E35" s="28">
        <v>4193555.34</v>
      </c>
      <c r="F35" s="3">
        <v>2037</v>
      </c>
      <c r="G35" s="33">
        <f>0.00125+4.815%</f>
        <v>0.049400000000000006</v>
      </c>
      <c r="H35" s="1" t="s">
        <v>21</v>
      </c>
      <c r="I35" s="1" t="s">
        <v>50</v>
      </c>
      <c r="K35" s="23">
        <v>222032.69</v>
      </c>
    </row>
    <row r="36" spans="1:11" ht="12.75">
      <c r="A36" s="3">
        <f>+A35+1</f>
        <v>25</v>
      </c>
      <c r="B36" s="3" t="s">
        <v>69</v>
      </c>
      <c r="C36" s="1" t="s">
        <v>34</v>
      </c>
      <c r="D36" s="29" t="s">
        <v>67</v>
      </c>
      <c r="E36" s="28">
        <v>5032266.19</v>
      </c>
      <c r="F36" s="3">
        <v>2037</v>
      </c>
      <c r="G36" s="33">
        <f>0.00125+4.815%</f>
        <v>0.049400000000000006</v>
      </c>
      <c r="H36" s="1" t="s">
        <v>21</v>
      </c>
      <c r="I36" s="1" t="s">
        <v>50</v>
      </c>
      <c r="K36" s="23">
        <v>243186.94</v>
      </c>
    </row>
    <row r="37" spans="1:11" ht="12.75">
      <c r="A37" s="3">
        <f>+A36+1</f>
        <v>26</v>
      </c>
      <c r="B37" s="3" t="s">
        <v>68</v>
      </c>
      <c r="C37" s="1" t="s">
        <v>34</v>
      </c>
      <c r="D37" s="29" t="s">
        <v>67</v>
      </c>
      <c r="E37" s="28">
        <v>3652407.51</v>
      </c>
      <c r="F37" s="3">
        <v>2037</v>
      </c>
      <c r="G37" s="33">
        <f>0.00125+4.815%</f>
        <v>0.049400000000000006</v>
      </c>
      <c r="H37" s="1" t="s">
        <v>21</v>
      </c>
      <c r="I37" s="1" t="s">
        <v>50</v>
      </c>
      <c r="K37" s="23">
        <v>201564.25999999998</v>
      </c>
    </row>
    <row r="38" spans="1:11" s="31" customFormat="1" ht="12.75">
      <c r="A38" s="3">
        <f>+A37+1</f>
        <v>27</v>
      </c>
      <c r="B38" s="20" t="s">
        <v>66</v>
      </c>
      <c r="C38" s="31" t="s">
        <v>34</v>
      </c>
      <c r="D38" s="26" t="s">
        <v>61</v>
      </c>
      <c r="E38" s="28">
        <v>8253872.54</v>
      </c>
      <c r="F38" s="20">
        <v>2042</v>
      </c>
      <c r="G38" s="33">
        <f>0.00125+3.419%</f>
        <v>0.03544</v>
      </c>
      <c r="H38" s="31" t="s">
        <v>21</v>
      </c>
      <c r="I38" s="31" t="s">
        <v>50</v>
      </c>
      <c r="J38" s="20" t="s">
        <v>0</v>
      </c>
      <c r="K38" s="23">
        <v>269467.65</v>
      </c>
    </row>
    <row r="39" spans="1:11" s="31" customFormat="1" ht="12.75">
      <c r="A39" s="3">
        <f>+A38+1</f>
        <v>28</v>
      </c>
      <c r="B39" s="20" t="s">
        <v>65</v>
      </c>
      <c r="C39" s="31" t="s">
        <v>34</v>
      </c>
      <c r="D39" s="26" t="s">
        <v>61</v>
      </c>
      <c r="E39" s="28">
        <v>8369192.03</v>
      </c>
      <c r="F39" s="20">
        <v>2042</v>
      </c>
      <c r="G39" s="32">
        <f>0.00125+4.412%</f>
        <v>0.04537</v>
      </c>
      <c r="H39" s="31" t="s">
        <v>21</v>
      </c>
      <c r="I39" s="31" t="s">
        <v>50</v>
      </c>
      <c r="J39" s="20" t="s">
        <v>0</v>
      </c>
      <c r="K39" s="23">
        <v>363651.56</v>
      </c>
    </row>
    <row r="40" spans="1:11" s="31" customFormat="1" ht="12.75">
      <c r="A40" s="3">
        <f>+A39+1</f>
        <v>29</v>
      </c>
      <c r="B40" s="20" t="s">
        <v>64</v>
      </c>
      <c r="D40" s="26" t="s">
        <v>61</v>
      </c>
      <c r="E40" s="28">
        <v>7120859.08</v>
      </c>
      <c r="F40" s="20">
        <v>2042</v>
      </c>
      <c r="G40" s="32">
        <f>0.00125+2.297%</f>
        <v>0.024220000000000002</v>
      </c>
      <c r="I40" s="31" t="s">
        <v>50</v>
      </c>
      <c r="J40" s="20"/>
      <c r="K40" s="23">
        <v>228867.06</v>
      </c>
    </row>
    <row r="41" spans="1:11" s="31" customFormat="1" ht="12.75">
      <c r="A41" s="3">
        <f>+A40+1</f>
        <v>30</v>
      </c>
      <c r="B41" s="20" t="s">
        <v>63</v>
      </c>
      <c r="D41" s="26" t="s">
        <v>61</v>
      </c>
      <c r="E41" s="28">
        <v>5251307.35</v>
      </c>
      <c r="F41" s="20">
        <v>2042</v>
      </c>
      <c r="G41" s="32">
        <f>0.00125+2.482%</f>
        <v>0.026070000000000003</v>
      </c>
      <c r="I41" s="31" t="s">
        <v>50</v>
      </c>
      <c r="J41" s="20"/>
      <c r="K41" s="23">
        <v>148956.98</v>
      </c>
    </row>
    <row r="42" spans="1:11" s="31" customFormat="1" ht="12.75">
      <c r="A42" s="3">
        <f>+A41+1</f>
        <v>31</v>
      </c>
      <c r="B42" s="20" t="s">
        <v>62</v>
      </c>
      <c r="D42" s="26" t="s">
        <v>61</v>
      </c>
      <c r="E42" s="28">
        <v>431142.3</v>
      </c>
      <c r="F42" s="20">
        <v>2042</v>
      </c>
      <c r="G42" s="32">
        <f>0.00125+2.44%</f>
        <v>0.02565</v>
      </c>
      <c r="I42" s="31" t="s">
        <v>50</v>
      </c>
      <c r="J42" s="20"/>
      <c r="K42" s="23">
        <v>43415.05</v>
      </c>
    </row>
    <row r="43" spans="1:11" s="31" customFormat="1" ht="12.75">
      <c r="A43" s="3">
        <f>+A42+1</f>
        <v>32</v>
      </c>
      <c r="B43" s="20" t="s">
        <v>60</v>
      </c>
      <c r="D43" s="26">
        <v>40603</v>
      </c>
      <c r="E43" s="28">
        <v>6991802.29</v>
      </c>
      <c r="F43" s="20">
        <v>2045</v>
      </c>
      <c r="G43" s="32">
        <f>0.00125+0.039%</f>
        <v>0.00164</v>
      </c>
      <c r="I43" s="31" t="s">
        <v>50</v>
      </c>
      <c r="J43" s="27" t="s">
        <v>57</v>
      </c>
      <c r="K43" s="23">
        <v>12123.510000000002</v>
      </c>
    </row>
    <row r="44" spans="1:11" s="31" customFormat="1" ht="12.75">
      <c r="A44" s="3">
        <f>+A43+1</f>
        <v>33</v>
      </c>
      <c r="B44" s="20" t="s">
        <v>59</v>
      </c>
      <c r="D44" s="26">
        <v>40603</v>
      </c>
      <c r="E44" s="28">
        <v>12212339.47</v>
      </c>
      <c r="F44" s="20">
        <v>2045</v>
      </c>
      <c r="G44" s="32">
        <f>0.00125+0.039%</f>
        <v>0.00164</v>
      </c>
      <c r="I44" s="31" t="s">
        <v>50</v>
      </c>
      <c r="J44" s="27" t="s">
        <v>57</v>
      </c>
      <c r="K44" s="23">
        <v>18842.54</v>
      </c>
    </row>
    <row r="45" spans="1:11" s="31" customFormat="1" ht="12.75">
      <c r="A45" s="3">
        <f>+A44+1</f>
        <v>34</v>
      </c>
      <c r="B45" s="20" t="s">
        <v>58</v>
      </c>
      <c r="D45" s="26">
        <v>40603</v>
      </c>
      <c r="E45" s="28">
        <v>2384490.63</v>
      </c>
      <c r="F45" s="20">
        <v>2045</v>
      </c>
      <c r="G45" s="32">
        <f>0.00125+0.039%</f>
        <v>0.00164</v>
      </c>
      <c r="I45" s="31" t="s">
        <v>50</v>
      </c>
      <c r="J45" s="27" t="s">
        <v>57</v>
      </c>
      <c r="K45" s="23">
        <v>7707.6900000000005</v>
      </c>
    </row>
    <row r="46" spans="1:11" s="31" customFormat="1" ht="12.75">
      <c r="A46" s="3">
        <f>+A45+1</f>
        <v>35</v>
      </c>
      <c r="B46" s="20" t="s">
        <v>56</v>
      </c>
      <c r="D46" s="26">
        <v>41579</v>
      </c>
      <c r="E46" s="25">
        <v>8000000</v>
      </c>
      <c r="F46" s="20">
        <v>2047</v>
      </c>
      <c r="G46" s="32">
        <f>0.00125+2.978%</f>
        <v>0.031030000000000002</v>
      </c>
      <c r="I46" s="31" t="s">
        <v>50</v>
      </c>
      <c r="J46" s="20"/>
      <c r="K46" s="23">
        <v>885.6</v>
      </c>
    </row>
    <row r="47" spans="1:11" ht="12.75">
      <c r="A47" s="3">
        <f>+A46+1</f>
        <v>36</v>
      </c>
      <c r="B47" s="3" t="s">
        <v>55</v>
      </c>
      <c r="C47" s="1" t="s">
        <v>54</v>
      </c>
      <c r="D47" s="29" t="s">
        <v>53</v>
      </c>
      <c r="E47" s="28">
        <v>66203.95</v>
      </c>
      <c r="F47" s="3">
        <v>2016</v>
      </c>
      <c r="G47" s="4">
        <v>0</v>
      </c>
      <c r="H47" s="1" t="s">
        <v>21</v>
      </c>
      <c r="I47" s="1" t="s">
        <v>50</v>
      </c>
      <c r="J47" s="20"/>
      <c r="K47" s="23">
        <v>0</v>
      </c>
    </row>
    <row r="48" spans="1:11" ht="12.75">
      <c r="A48" s="3">
        <f>+A47+1</f>
        <v>37</v>
      </c>
      <c r="B48" s="3" t="s">
        <v>52</v>
      </c>
      <c r="D48" s="5" t="s">
        <v>51</v>
      </c>
      <c r="E48" s="28">
        <v>-38059261.64</v>
      </c>
      <c r="F48" s="5" t="s">
        <v>51</v>
      </c>
      <c r="G48" s="30">
        <v>0.05</v>
      </c>
      <c r="I48" s="1" t="s">
        <v>50</v>
      </c>
      <c r="J48" s="20"/>
      <c r="K48" s="23">
        <v>0</v>
      </c>
    </row>
    <row r="49" spans="1:11" ht="12.75">
      <c r="A49" s="3">
        <f>+A48+1</f>
        <v>38</v>
      </c>
      <c r="B49" s="3" t="s">
        <v>49</v>
      </c>
      <c r="C49" s="1" t="s">
        <v>34</v>
      </c>
      <c r="D49" s="5">
        <v>35612</v>
      </c>
      <c r="E49" s="28">
        <f>-3015.46+1384539.37-0.21</f>
        <v>1381523.7000000002</v>
      </c>
      <c r="F49" s="3">
        <v>2032</v>
      </c>
      <c r="G49" s="24">
        <v>0.0248</v>
      </c>
      <c r="H49" s="15" t="s">
        <v>33</v>
      </c>
      <c r="I49" s="1" t="s">
        <v>7</v>
      </c>
      <c r="J49" s="27" t="s">
        <v>32</v>
      </c>
      <c r="K49" s="23">
        <v>35498.259999999995</v>
      </c>
    </row>
    <row r="50" spans="1:11" ht="12.75">
      <c r="A50" s="3">
        <f>+A49+1</f>
        <v>39</v>
      </c>
      <c r="B50" s="3" t="s">
        <v>48</v>
      </c>
      <c r="C50" s="1" t="s">
        <v>34</v>
      </c>
      <c r="D50" s="5">
        <v>31751</v>
      </c>
      <c r="E50" s="28">
        <v>614512</v>
      </c>
      <c r="F50" s="3">
        <v>2019</v>
      </c>
      <c r="G50" s="24">
        <v>0.024</v>
      </c>
      <c r="H50" s="15" t="s">
        <v>46</v>
      </c>
      <c r="I50" s="1" t="s">
        <v>7</v>
      </c>
      <c r="J50" s="27" t="s">
        <v>45</v>
      </c>
      <c r="K50" s="23">
        <v>20024.18</v>
      </c>
    </row>
    <row r="51" spans="1:11" ht="12.75">
      <c r="A51" s="3">
        <f>+A50+1</f>
        <v>40</v>
      </c>
      <c r="B51" s="3" t="s">
        <v>47</v>
      </c>
      <c r="C51" s="1" t="s">
        <v>34</v>
      </c>
      <c r="D51" s="5">
        <v>32421</v>
      </c>
      <c r="E51" s="28">
        <v>751391</v>
      </c>
      <c r="F51" s="3">
        <v>2022</v>
      </c>
      <c r="G51" s="24">
        <v>0.0247</v>
      </c>
      <c r="H51" s="15" t="s">
        <v>46</v>
      </c>
      <c r="I51" s="1" t="s">
        <v>7</v>
      </c>
      <c r="J51" s="27" t="s">
        <v>45</v>
      </c>
      <c r="K51" s="23">
        <v>23407.449999999997</v>
      </c>
    </row>
    <row r="52" spans="1:11" ht="12.75">
      <c r="A52" s="3">
        <f>+A51+1</f>
        <v>41</v>
      </c>
      <c r="B52" s="3" t="s">
        <v>44</v>
      </c>
      <c r="C52" s="1" t="s">
        <v>34</v>
      </c>
      <c r="D52" s="5">
        <v>30715</v>
      </c>
      <c r="E52" s="28">
        <v>325370</v>
      </c>
      <c r="F52" s="3">
        <v>2017</v>
      </c>
      <c r="G52" s="24">
        <v>0.0208</v>
      </c>
      <c r="H52" s="15" t="s">
        <v>42</v>
      </c>
      <c r="I52" s="1" t="s">
        <v>7</v>
      </c>
      <c r="J52" s="27" t="s">
        <v>0</v>
      </c>
      <c r="K52" s="23">
        <v>18845.73</v>
      </c>
    </row>
    <row r="53" spans="1:11" ht="12.75">
      <c r="A53" s="3">
        <f>+A52+1</f>
        <v>42</v>
      </c>
      <c r="B53" s="3" t="s">
        <v>43</v>
      </c>
      <c r="C53" s="1" t="s">
        <v>34</v>
      </c>
      <c r="D53" s="5">
        <v>34247</v>
      </c>
      <c r="E53" s="28">
        <v>1006344.22</v>
      </c>
      <c r="F53" s="3">
        <v>2028</v>
      </c>
      <c r="G53" s="24">
        <v>0.0292</v>
      </c>
      <c r="H53" s="15" t="s">
        <v>42</v>
      </c>
      <c r="I53" s="1" t="s">
        <v>7</v>
      </c>
      <c r="J53" s="27" t="s">
        <v>41</v>
      </c>
      <c r="K53" s="23">
        <v>46678.969999999994</v>
      </c>
    </row>
    <row r="54" spans="1:11" ht="12.75">
      <c r="A54" s="3">
        <f>+A53+1</f>
        <v>43</v>
      </c>
      <c r="B54" s="3" t="s">
        <v>40</v>
      </c>
      <c r="C54" s="1" t="s">
        <v>34</v>
      </c>
      <c r="D54" s="5">
        <v>34339</v>
      </c>
      <c r="E54" s="28">
        <v>1026032.32</v>
      </c>
      <c r="F54" s="3">
        <v>2029</v>
      </c>
      <c r="G54" s="24">
        <v>0.0417</v>
      </c>
      <c r="H54" s="15" t="s">
        <v>39</v>
      </c>
      <c r="I54" s="1" t="s">
        <v>7</v>
      </c>
      <c r="J54" s="27" t="s">
        <v>38</v>
      </c>
      <c r="K54" s="23">
        <v>44794</v>
      </c>
    </row>
    <row r="55" spans="1:11" ht="12.75">
      <c r="A55" s="3">
        <f>+A54+1</f>
        <v>44</v>
      </c>
      <c r="B55" s="3" t="s">
        <v>37</v>
      </c>
      <c r="C55" s="1" t="s">
        <v>34</v>
      </c>
      <c r="D55" s="5">
        <v>33770</v>
      </c>
      <c r="E55" s="28">
        <v>1035435</v>
      </c>
      <c r="F55" s="3">
        <v>2025</v>
      </c>
      <c r="G55" s="24">
        <v>0.0536</v>
      </c>
      <c r="H55" s="15" t="s">
        <v>36</v>
      </c>
      <c r="I55" s="1" t="s">
        <v>7</v>
      </c>
      <c r="J55" s="27" t="s">
        <v>0</v>
      </c>
      <c r="K55" s="23">
        <v>58873.229999999996</v>
      </c>
    </row>
    <row r="56" spans="1:11" ht="12.75">
      <c r="A56" s="3">
        <f>+A55+1</f>
        <v>45</v>
      </c>
      <c r="B56" s="3" t="s">
        <v>35</v>
      </c>
      <c r="C56" s="1" t="s">
        <v>34</v>
      </c>
      <c r="D56" s="5">
        <v>37166</v>
      </c>
      <c r="E56" s="28">
        <v>2457670.34</v>
      </c>
      <c r="F56" s="3">
        <v>2026</v>
      </c>
      <c r="G56" s="24">
        <v>0.0246</v>
      </c>
      <c r="H56" s="15" t="s">
        <v>33</v>
      </c>
      <c r="I56" s="1" t="s">
        <v>7</v>
      </c>
      <c r="J56" s="27" t="s">
        <v>32</v>
      </c>
      <c r="K56" s="23">
        <v>64706.44</v>
      </c>
    </row>
    <row r="57" spans="1:11" ht="12.75">
      <c r="A57" s="3">
        <f>+A56+1</f>
        <v>46</v>
      </c>
      <c r="B57" s="3" t="s">
        <v>31</v>
      </c>
      <c r="D57" s="5">
        <v>37883</v>
      </c>
      <c r="E57" s="28">
        <v>0</v>
      </c>
      <c r="F57" s="3">
        <v>2014</v>
      </c>
      <c r="G57" s="24">
        <v>0.0494</v>
      </c>
      <c r="H57" s="15"/>
      <c r="I57" s="1" t="s">
        <v>7</v>
      </c>
      <c r="J57" s="27"/>
      <c r="K57" s="23">
        <v>8.14</v>
      </c>
    </row>
    <row r="58" spans="1:11" ht="12.75">
      <c r="A58" s="3">
        <f>+A57+1</f>
        <v>47</v>
      </c>
      <c r="B58" s="3" t="s">
        <v>30</v>
      </c>
      <c r="C58" s="1" t="s">
        <v>29</v>
      </c>
      <c r="D58" s="29" t="s">
        <v>22</v>
      </c>
      <c r="E58" s="28">
        <v>0</v>
      </c>
      <c r="F58" s="3">
        <v>2015</v>
      </c>
      <c r="G58" s="24">
        <v>0.0464</v>
      </c>
      <c r="H58" s="15" t="s">
        <v>21</v>
      </c>
      <c r="I58" s="1" t="s">
        <v>7</v>
      </c>
      <c r="J58" s="20"/>
      <c r="K58" s="23">
        <v>6703.45</v>
      </c>
    </row>
    <row r="59" spans="1:11" ht="12.75">
      <c r="A59" s="3">
        <f>+A58+1</f>
        <v>48</v>
      </c>
      <c r="B59" s="3" t="s">
        <v>28</v>
      </c>
      <c r="C59" s="1" t="s">
        <v>27</v>
      </c>
      <c r="D59" s="29" t="s">
        <v>22</v>
      </c>
      <c r="E59" s="28">
        <v>183399.78</v>
      </c>
      <c r="F59" s="3">
        <v>2016</v>
      </c>
      <c r="G59" s="24">
        <v>0.0477</v>
      </c>
      <c r="H59" s="15" t="s">
        <v>21</v>
      </c>
      <c r="I59" s="1" t="s">
        <v>7</v>
      </c>
      <c r="J59" s="20"/>
      <c r="K59" s="23">
        <v>15997.080000000002</v>
      </c>
    </row>
    <row r="60" spans="1:11" ht="12.75">
      <c r="A60" s="3">
        <f>+A59+1</f>
        <v>49</v>
      </c>
      <c r="B60" s="3" t="s">
        <v>26</v>
      </c>
      <c r="C60" s="1" t="s">
        <v>25</v>
      </c>
      <c r="D60" s="29" t="s">
        <v>22</v>
      </c>
      <c r="E60" s="28">
        <v>221461.74</v>
      </c>
      <c r="F60" s="3">
        <v>2017</v>
      </c>
      <c r="G60" s="24">
        <v>0.0489</v>
      </c>
      <c r="H60" s="15" t="s">
        <v>21</v>
      </c>
      <c r="I60" s="1" t="s">
        <v>7</v>
      </c>
      <c r="J60" s="20"/>
      <c r="K60" s="23">
        <v>15278.839999999998</v>
      </c>
    </row>
    <row r="61" spans="1:11" ht="12.75">
      <c r="A61" s="3">
        <f>+A60+1</f>
        <v>50</v>
      </c>
      <c r="B61" s="3" t="s">
        <v>24</v>
      </c>
      <c r="C61" s="1" t="s">
        <v>23</v>
      </c>
      <c r="D61" s="29" t="s">
        <v>22</v>
      </c>
      <c r="E61" s="28">
        <v>539875.33</v>
      </c>
      <c r="F61" s="3">
        <v>2018</v>
      </c>
      <c r="G61" s="24">
        <v>0.0497</v>
      </c>
      <c r="H61" s="15" t="s">
        <v>21</v>
      </c>
      <c r="I61" s="1" t="s">
        <v>7</v>
      </c>
      <c r="J61" s="20"/>
      <c r="K61" s="23">
        <v>34119.73</v>
      </c>
    </row>
    <row r="62" spans="1:11" ht="12.75">
      <c r="A62" s="3">
        <f>+A61+1</f>
        <v>51</v>
      </c>
      <c r="B62" s="3" t="s">
        <v>20</v>
      </c>
      <c r="C62" s="1" t="s">
        <v>19</v>
      </c>
      <c r="D62" s="29" t="s">
        <v>14</v>
      </c>
      <c r="E62" s="28">
        <v>294208.01</v>
      </c>
      <c r="F62" s="3">
        <v>2021</v>
      </c>
      <c r="G62" s="24">
        <v>0.0332</v>
      </c>
      <c r="H62" s="15" t="s">
        <v>13</v>
      </c>
      <c r="I62" s="1" t="s">
        <v>7</v>
      </c>
      <c r="J62" s="27" t="s">
        <v>12</v>
      </c>
      <c r="K62" s="23">
        <v>11067.29</v>
      </c>
    </row>
    <row r="63" spans="1:14" ht="12.75">
      <c r="A63" s="3">
        <f>+A62+1</f>
        <v>52</v>
      </c>
      <c r="B63" s="3" t="s">
        <v>18</v>
      </c>
      <c r="C63" s="1" t="s">
        <v>17</v>
      </c>
      <c r="D63" s="29" t="s">
        <v>14</v>
      </c>
      <c r="E63" s="28">
        <v>634145.38</v>
      </c>
      <c r="F63" s="3">
        <v>2029</v>
      </c>
      <c r="G63" s="24">
        <v>0.0332</v>
      </c>
      <c r="H63" s="15" t="s">
        <v>13</v>
      </c>
      <c r="I63" s="1" t="s">
        <v>7</v>
      </c>
      <c r="J63" s="27" t="s">
        <v>12</v>
      </c>
      <c r="K63" s="23">
        <v>22396.280000000002</v>
      </c>
      <c r="N63" s="1" t="s">
        <v>0</v>
      </c>
    </row>
    <row r="64" spans="1:11" ht="12.75">
      <c r="A64" s="3">
        <f>+A63+1</f>
        <v>53</v>
      </c>
      <c r="B64" s="3" t="s">
        <v>16</v>
      </c>
      <c r="C64" s="1" t="s">
        <v>15</v>
      </c>
      <c r="D64" s="29" t="s">
        <v>14</v>
      </c>
      <c r="E64" s="28">
        <v>1061168.5</v>
      </c>
      <c r="F64" s="3">
        <v>2033</v>
      </c>
      <c r="G64" s="24">
        <v>0.0332</v>
      </c>
      <c r="H64" s="15" t="s">
        <v>13</v>
      </c>
      <c r="I64" s="1" t="s">
        <v>7</v>
      </c>
      <c r="J64" s="27" t="s">
        <v>12</v>
      </c>
      <c r="K64" s="23">
        <v>37011.89</v>
      </c>
    </row>
    <row r="65" spans="1:11" ht="12.75">
      <c r="A65" s="3">
        <f>+A64+1</f>
        <v>54</v>
      </c>
      <c r="B65" s="3" t="s">
        <v>11</v>
      </c>
      <c r="D65" s="26" t="s">
        <v>10</v>
      </c>
      <c r="E65" s="25">
        <v>5211059.63</v>
      </c>
      <c r="F65" s="20">
        <v>2020</v>
      </c>
      <c r="G65" s="24">
        <v>0.0441</v>
      </c>
      <c r="H65" s="15"/>
      <c r="I65" s="1" t="s">
        <v>7</v>
      </c>
      <c r="K65" s="23">
        <v>266046.63</v>
      </c>
    </row>
    <row r="66" spans="1:11" ht="12.75">
      <c r="A66" s="3">
        <f>+A65+1</f>
        <v>55</v>
      </c>
      <c r="B66" s="3" t="s">
        <v>9</v>
      </c>
      <c r="D66" s="26" t="s">
        <v>8</v>
      </c>
      <c r="E66" s="25">
        <v>3067444.2</v>
      </c>
      <c r="F66" s="20">
        <v>2021</v>
      </c>
      <c r="G66" s="24">
        <v>0.0315</v>
      </c>
      <c r="H66" s="15"/>
      <c r="I66" s="1" t="s">
        <v>7</v>
      </c>
      <c r="K66" s="23">
        <v>109072.52</v>
      </c>
    </row>
    <row r="67" spans="1:11" ht="12.75">
      <c r="A67" s="3">
        <f>+A66+1</f>
        <v>56</v>
      </c>
      <c r="B67" s="3" t="s">
        <v>6</v>
      </c>
      <c r="D67" s="22">
        <v>41394</v>
      </c>
      <c r="E67" s="21">
        <f>1030489.79-61789.93</f>
        <v>968699.86</v>
      </c>
      <c r="F67" s="20">
        <v>2016</v>
      </c>
      <c r="G67" s="19">
        <v>0.022</v>
      </c>
      <c r="H67" s="15"/>
      <c r="I67" s="1" t="s">
        <v>5</v>
      </c>
      <c r="K67" s="18">
        <v>25576.65</v>
      </c>
    </row>
    <row r="68" spans="1:11" ht="12.75">
      <c r="A68" s="3" t="s">
        <v>0</v>
      </c>
      <c r="E68" s="17"/>
      <c r="F68" s="3"/>
      <c r="G68" s="16"/>
      <c r="H68" s="15"/>
      <c r="K68" s="14"/>
    </row>
    <row r="69" spans="1:12" ht="13.5" thickBot="1">
      <c r="A69" s="3">
        <f>+A67+1</f>
        <v>57</v>
      </c>
      <c r="B69" s="6" t="s">
        <v>0</v>
      </c>
      <c r="D69" s="5" t="s">
        <v>0</v>
      </c>
      <c r="E69" s="13">
        <f>SUM(E12:E67)</f>
        <v>132272179.65999998</v>
      </c>
      <c r="F69" s="12" t="s">
        <v>4</v>
      </c>
      <c r="K69" s="11">
        <v>4855758.33</v>
      </c>
      <c r="L69" s="10" t="s">
        <v>3</v>
      </c>
    </row>
    <row r="70" spans="1:11" ht="13.5" thickTop="1">
      <c r="A70" s="3" t="s">
        <v>0</v>
      </c>
      <c r="B70" s="6" t="s">
        <v>0</v>
      </c>
      <c r="E70" s="7"/>
      <c r="F70" s="3"/>
      <c r="K70" s="9"/>
    </row>
    <row r="71" spans="1:11" ht="12.75">
      <c r="A71" s="3" t="s">
        <v>0</v>
      </c>
      <c r="B71" s="6" t="s">
        <v>2</v>
      </c>
      <c r="E71" s="7"/>
      <c r="F71" s="3"/>
      <c r="K71" s="9"/>
    </row>
    <row r="72" spans="1:11" ht="12.75">
      <c r="A72" s="3" t="s">
        <v>0</v>
      </c>
      <c r="B72" s="6" t="s">
        <v>1</v>
      </c>
      <c r="F72" s="3"/>
      <c r="K72" s="8" t="s">
        <v>0</v>
      </c>
    </row>
    <row r="73" spans="2:11" ht="12.75">
      <c r="B73" s="6" t="s">
        <v>0</v>
      </c>
      <c r="E73" s="7" t="s">
        <v>0</v>
      </c>
      <c r="F73" s="3"/>
      <c r="K73" s="7"/>
    </row>
    <row r="74" spans="5:11" ht="12.75">
      <c r="E74" s="7"/>
      <c r="F74" s="3"/>
      <c r="K74" s="7"/>
    </row>
    <row r="75" spans="5:11" ht="12.75">
      <c r="E75" s="7"/>
      <c r="F75" s="3"/>
      <c r="K75" s="7"/>
    </row>
    <row r="76" spans="5:11" ht="12.75">
      <c r="E76" s="7"/>
      <c r="F76" s="3"/>
      <c r="K76" s="7"/>
    </row>
    <row r="77" spans="5:11" ht="12.75">
      <c r="E77" s="7"/>
      <c r="F77" s="3"/>
      <c r="K77" s="7"/>
    </row>
    <row r="78" spans="5:11" ht="12.75">
      <c r="E78" s="7"/>
      <c r="F78" s="3"/>
      <c r="K78" s="7"/>
    </row>
    <row r="79" spans="5:11" ht="12.75">
      <c r="E79" s="7"/>
      <c r="F79" s="3"/>
      <c r="K79" s="7"/>
    </row>
    <row r="80" spans="5:11" ht="12.75">
      <c r="E80" s="7"/>
      <c r="F80" s="3"/>
      <c r="K80" s="7"/>
    </row>
    <row r="81" spans="5:11" ht="12.75">
      <c r="E81" s="7"/>
      <c r="F81" s="3"/>
      <c r="K81" s="7"/>
    </row>
    <row r="82" spans="5:11" ht="12.75">
      <c r="E82" s="7"/>
      <c r="F82" s="3"/>
      <c r="K82" s="7"/>
    </row>
    <row r="83" spans="5:11" ht="12.75">
      <c r="E83" s="7"/>
      <c r="F83" s="3"/>
      <c r="K83" s="7"/>
    </row>
    <row r="84" spans="5:11" ht="12.75">
      <c r="E84" s="7"/>
      <c r="F84" s="3"/>
      <c r="K84" s="7"/>
    </row>
    <row r="85" spans="5:11" ht="12.75">
      <c r="E85" s="7"/>
      <c r="F85" s="3"/>
      <c r="K85" s="7"/>
    </row>
    <row r="86" spans="5:11" ht="12.75">
      <c r="E86" s="7"/>
      <c r="F86" s="3"/>
      <c r="K86" s="7"/>
    </row>
    <row r="87" spans="5:11" ht="12.75">
      <c r="E87" s="7"/>
      <c r="F87" s="3"/>
      <c r="K87" s="7"/>
    </row>
    <row r="88" spans="5:11" ht="12.75">
      <c r="E88" s="7"/>
      <c r="F88" s="3"/>
      <c r="K88" s="7"/>
    </row>
    <row r="89" spans="5:11" ht="12.75">
      <c r="E89" s="7"/>
      <c r="F89" s="3"/>
      <c r="K89" s="7"/>
    </row>
    <row r="90" spans="5:11" ht="12.75">
      <c r="E90" s="7"/>
      <c r="F90" s="3"/>
      <c r="K90" s="7"/>
    </row>
    <row r="91" spans="5:11" ht="12.75">
      <c r="E91" s="7"/>
      <c r="F91" s="3"/>
      <c r="K91" s="7"/>
    </row>
    <row r="92" spans="5:11" ht="12.75">
      <c r="E92" s="7"/>
      <c r="F92" s="3"/>
      <c r="K92" s="7"/>
    </row>
    <row r="93" spans="5:11" ht="12.75">
      <c r="E93" s="7"/>
      <c r="F93" s="3"/>
      <c r="K93" s="7"/>
    </row>
    <row r="94" spans="5:11" ht="12.75">
      <c r="E94" s="7"/>
      <c r="F94" s="3"/>
      <c r="K94" s="7"/>
    </row>
    <row r="95" spans="5:11" ht="12.75">
      <c r="E95" s="7"/>
      <c r="F95" s="3"/>
      <c r="K95" s="7"/>
    </row>
    <row r="96" spans="5:11" ht="12.75">
      <c r="E96" s="7"/>
      <c r="F96" s="3"/>
      <c r="K96" s="7"/>
    </row>
    <row r="97" spans="5:11" ht="12.75">
      <c r="E97" s="7"/>
      <c r="F97" s="3"/>
      <c r="K97" s="7"/>
    </row>
    <row r="98" spans="5:11" ht="12.75">
      <c r="E98" s="7"/>
      <c r="F98" s="3"/>
      <c r="K98" s="7"/>
    </row>
    <row r="99" spans="5:11" ht="12.75">
      <c r="E99" s="7"/>
      <c r="F99" s="3"/>
      <c r="K99" s="7"/>
    </row>
    <row r="100" spans="5:11" ht="12.75">
      <c r="E100" s="7"/>
      <c r="F100" s="3"/>
      <c r="K100" s="7"/>
    </row>
    <row r="101" spans="5:11" ht="12.75">
      <c r="E101" s="7"/>
      <c r="F101" s="3"/>
      <c r="K101" s="7"/>
    </row>
    <row r="102" spans="5:11" ht="12.75">
      <c r="E102" s="7"/>
      <c r="F102" s="3"/>
      <c r="K102" s="7"/>
    </row>
    <row r="103" spans="5:11" ht="12.75">
      <c r="E103" s="7"/>
      <c r="F103" s="3"/>
      <c r="K103" s="7"/>
    </row>
    <row r="104" spans="5:11" ht="12.75">
      <c r="E104" s="7"/>
      <c r="F104" s="3"/>
      <c r="K104" s="7"/>
    </row>
    <row r="105" spans="5:11" ht="12.75">
      <c r="E105" s="7"/>
      <c r="F105" s="3"/>
      <c r="K105" s="7"/>
    </row>
    <row r="106" spans="5:11" ht="12.75">
      <c r="E106" s="7"/>
      <c r="F106" s="3"/>
      <c r="K106" s="7"/>
    </row>
    <row r="107" spans="5:11" ht="12.75">
      <c r="E107" s="7"/>
      <c r="F107" s="3"/>
      <c r="K107" s="7"/>
    </row>
    <row r="108" spans="5:11" ht="12.75">
      <c r="E108" s="7"/>
      <c r="F108" s="3"/>
      <c r="K108" s="7"/>
    </row>
    <row r="109" spans="5:11" ht="12.75">
      <c r="E109" s="7"/>
      <c r="F109" s="3"/>
      <c r="K109" s="7"/>
    </row>
    <row r="110" spans="5:11" ht="12.75">
      <c r="E110" s="7"/>
      <c r="F110" s="3"/>
      <c r="K110" s="7"/>
    </row>
    <row r="111" spans="5:11" ht="12.75">
      <c r="E111" s="7"/>
      <c r="F111" s="3"/>
      <c r="K111" s="7"/>
    </row>
    <row r="112" spans="5:11" ht="12.75">
      <c r="E112" s="7"/>
      <c r="F112" s="3"/>
      <c r="K112" s="7"/>
    </row>
    <row r="113" spans="5:11" ht="12.75">
      <c r="E113" s="7"/>
      <c r="F113" s="3"/>
      <c r="K113" s="7"/>
    </row>
    <row r="114" spans="5:11" ht="12.75">
      <c r="E114" s="7"/>
      <c r="F114" s="3"/>
      <c r="K114" s="7"/>
    </row>
    <row r="115" spans="5:11" ht="12.75">
      <c r="E115" s="7"/>
      <c r="F115" s="3"/>
      <c r="K115" s="7"/>
    </row>
    <row r="116" spans="5:11" ht="12.75">
      <c r="E116" s="7"/>
      <c r="F116" s="3"/>
      <c r="K116" s="7"/>
    </row>
    <row r="117" spans="5:11" ht="12.75">
      <c r="E117" s="7"/>
      <c r="F117" s="3"/>
      <c r="K117" s="7"/>
    </row>
    <row r="118" spans="5:11" ht="12.75">
      <c r="E118" s="7"/>
      <c r="F118" s="3"/>
      <c r="K118" s="7"/>
    </row>
    <row r="119" spans="5:11" ht="12.75">
      <c r="E119" s="7"/>
      <c r="F119" s="3"/>
      <c r="K119" s="7"/>
    </row>
    <row r="120" spans="5:11" ht="12.75">
      <c r="E120" s="7"/>
      <c r="F120" s="3"/>
      <c r="K120" s="7"/>
    </row>
    <row r="121" spans="5:11" ht="12.75">
      <c r="E121" s="7"/>
      <c r="F121" s="3"/>
      <c r="K121" s="7"/>
    </row>
    <row r="122" spans="5:11" ht="12.75">
      <c r="E122" s="7"/>
      <c r="F122" s="3"/>
      <c r="K122" s="7"/>
    </row>
    <row r="123" spans="5:11" ht="12.75">
      <c r="E123" s="7"/>
      <c r="F123" s="3"/>
      <c r="K123" s="7"/>
    </row>
    <row r="124" spans="5:11" ht="12.75">
      <c r="E124" s="7"/>
      <c r="F124" s="3"/>
      <c r="K124" s="7"/>
    </row>
    <row r="125" spans="5:11" ht="12.75">
      <c r="E125" s="7"/>
      <c r="F125" s="3"/>
      <c r="K125" s="7"/>
    </row>
    <row r="126" spans="5:11" ht="12.75">
      <c r="E126" s="7"/>
      <c r="F126" s="3"/>
      <c r="K126" s="7"/>
    </row>
    <row r="127" spans="5:11" ht="12.75">
      <c r="E127" s="7"/>
      <c r="F127" s="3"/>
      <c r="K127" s="7"/>
    </row>
    <row r="128" spans="5:11" ht="12.75">
      <c r="E128" s="7"/>
      <c r="F128" s="3"/>
      <c r="K128" s="7"/>
    </row>
    <row r="129" spans="5:11" ht="12.75">
      <c r="E129" s="7"/>
      <c r="F129" s="3"/>
      <c r="K129" s="7"/>
    </row>
    <row r="130" spans="5:11" ht="12.75">
      <c r="E130" s="7"/>
      <c r="F130" s="3"/>
      <c r="K130" s="7"/>
    </row>
    <row r="131" spans="5:11" ht="12.75">
      <c r="E131" s="7"/>
      <c r="F131" s="3"/>
      <c r="K131" s="7"/>
    </row>
    <row r="132" spans="5:11" ht="12.75">
      <c r="E132" s="7"/>
      <c r="F132" s="3"/>
      <c r="K132" s="7"/>
    </row>
    <row r="133" spans="5:11" ht="12.75">
      <c r="E133" s="7"/>
      <c r="F133" s="3"/>
      <c r="K133" s="7"/>
    </row>
    <row r="134" spans="5:11" ht="12.75">
      <c r="E134" s="7"/>
      <c r="F134" s="3"/>
      <c r="K134" s="7"/>
    </row>
    <row r="135" spans="5:11" ht="12.75">
      <c r="E135" s="7"/>
      <c r="F135" s="3"/>
      <c r="K135" s="7"/>
    </row>
    <row r="136" spans="5:11" ht="12.75">
      <c r="E136" s="7"/>
      <c r="F136" s="3"/>
      <c r="K136" s="7"/>
    </row>
    <row r="137" spans="5:11" ht="12.75">
      <c r="E137" s="7"/>
      <c r="F137" s="3"/>
      <c r="K137" s="7"/>
    </row>
    <row r="138" spans="5:11" ht="12.75">
      <c r="E138" s="7"/>
      <c r="F138" s="3"/>
      <c r="K138" s="7"/>
    </row>
    <row r="139" spans="5:11" ht="12.75">
      <c r="E139" s="7"/>
      <c r="F139" s="3"/>
      <c r="K139" s="7"/>
    </row>
    <row r="140" spans="5:11" ht="12.75">
      <c r="E140" s="7"/>
      <c r="F140" s="3"/>
      <c r="K140" s="7"/>
    </row>
    <row r="141" spans="5:11" ht="12.75">
      <c r="E141" s="7"/>
      <c r="F141" s="3"/>
      <c r="K141" s="7"/>
    </row>
    <row r="142" spans="5:11" ht="12.75">
      <c r="E142" s="7"/>
      <c r="F142" s="3"/>
      <c r="K142" s="7"/>
    </row>
    <row r="143" spans="5:11" ht="12.75">
      <c r="E143" s="7"/>
      <c r="F143" s="3"/>
      <c r="K143" s="7"/>
    </row>
    <row r="144" spans="5:11" ht="12.75">
      <c r="E144" s="7"/>
      <c r="F144" s="3"/>
      <c r="K144" s="7"/>
    </row>
    <row r="145" spans="5:11" ht="12.75">
      <c r="E145" s="7"/>
      <c r="F145" s="3"/>
      <c r="K145" s="7"/>
    </row>
    <row r="146" spans="5:11" ht="12.75">
      <c r="E146" s="7"/>
      <c r="F146" s="3"/>
      <c r="K146" s="7"/>
    </row>
    <row r="147" spans="5:11" ht="12.75">
      <c r="E147" s="7"/>
      <c r="F147" s="3"/>
      <c r="K147" s="7"/>
    </row>
    <row r="148" spans="5:11" ht="12.75">
      <c r="E148" s="7"/>
      <c r="K148" s="7"/>
    </row>
    <row r="149" spans="5:11" ht="12.75">
      <c r="E149" s="7"/>
      <c r="K149" s="7"/>
    </row>
    <row r="150" spans="5:11" ht="12.75">
      <c r="E150" s="7"/>
      <c r="K150" s="7"/>
    </row>
    <row r="151" spans="5:11" ht="12.75">
      <c r="E151" s="7"/>
      <c r="K151" s="7"/>
    </row>
    <row r="152" spans="5:11" ht="12.75">
      <c r="E152" s="7"/>
      <c r="K152" s="7"/>
    </row>
    <row r="153" spans="5:11" ht="12.75">
      <c r="E153" s="7"/>
      <c r="K153" s="7"/>
    </row>
    <row r="154" spans="5:11" ht="12.75">
      <c r="E154" s="7"/>
      <c r="K154" s="7"/>
    </row>
    <row r="155" spans="5:11" ht="12.75">
      <c r="E155" s="7"/>
      <c r="K155" s="7"/>
    </row>
    <row r="156" spans="5:11" ht="12.75">
      <c r="E156" s="7"/>
      <c r="K156" s="7"/>
    </row>
    <row r="157" spans="5:11" ht="12.75">
      <c r="E157" s="7"/>
      <c r="K157" s="7"/>
    </row>
    <row r="158" spans="5:11" ht="12.75">
      <c r="E158" s="7"/>
      <c r="K158" s="7"/>
    </row>
    <row r="159" spans="5:11" ht="12.75">
      <c r="E159" s="7"/>
      <c r="K159" s="7"/>
    </row>
    <row r="160" spans="5:11" ht="12.75">
      <c r="E160" s="7"/>
      <c r="K160" s="7"/>
    </row>
    <row r="161" spans="5:11" ht="12.75">
      <c r="E161" s="7"/>
      <c r="K161" s="7"/>
    </row>
    <row r="162" spans="5:11" ht="12.75">
      <c r="E162" s="7"/>
      <c r="K162" s="7"/>
    </row>
    <row r="163" spans="5:11" ht="12.75">
      <c r="E163" s="7"/>
      <c r="K163" s="7"/>
    </row>
    <row r="164" spans="5:11" ht="12.75">
      <c r="E164" s="7"/>
      <c r="K164" s="7"/>
    </row>
    <row r="165" spans="5:11" ht="12.75">
      <c r="E165" s="7"/>
      <c r="K165" s="7"/>
    </row>
    <row r="166" spans="5:11" ht="12.75">
      <c r="E166" s="7"/>
      <c r="K166" s="7"/>
    </row>
    <row r="167" spans="5:11" ht="12.75">
      <c r="E167" s="7"/>
      <c r="K167" s="7"/>
    </row>
    <row r="168" spans="5:11" ht="12.75">
      <c r="E168" s="7"/>
      <c r="K168" s="7"/>
    </row>
    <row r="169" spans="5:11" ht="12.75">
      <c r="E169" s="7"/>
      <c r="K169" s="7"/>
    </row>
    <row r="170" spans="5:11" ht="12.75">
      <c r="E170" s="7"/>
      <c r="K170" s="7"/>
    </row>
    <row r="171" spans="5:11" ht="12.75">
      <c r="E171" s="7"/>
      <c r="K171" s="7"/>
    </row>
    <row r="172" spans="5:11" ht="12.75">
      <c r="E172" s="7"/>
      <c r="K172" s="7"/>
    </row>
    <row r="173" spans="5:11" ht="12.75">
      <c r="E173" s="7"/>
      <c r="K173" s="7"/>
    </row>
    <row r="174" spans="5:11" ht="12.75">
      <c r="E174" s="7"/>
      <c r="K174" s="7"/>
    </row>
    <row r="175" spans="5:11" ht="12.75">
      <c r="E175" s="7"/>
      <c r="K175" s="7"/>
    </row>
    <row r="176" spans="5:11" ht="12.75">
      <c r="E176" s="7"/>
      <c r="K176" s="7"/>
    </row>
    <row r="177" spans="5:11" ht="12.75">
      <c r="E177" s="7"/>
      <c r="K177" s="7"/>
    </row>
    <row r="178" spans="5:11" ht="12.75">
      <c r="E178" s="7"/>
      <c r="K178" s="7"/>
    </row>
    <row r="179" spans="5:11" ht="12.75">
      <c r="E179" s="7"/>
      <c r="K179" s="7"/>
    </row>
    <row r="180" spans="5:11" ht="12.75">
      <c r="E180" s="7"/>
      <c r="K180" s="7"/>
    </row>
    <row r="181" spans="5:11" ht="12.75">
      <c r="E181" s="7"/>
      <c r="K181" s="7"/>
    </row>
    <row r="182" spans="5:11" ht="12.75">
      <c r="E182" s="7"/>
      <c r="K182" s="7"/>
    </row>
    <row r="183" spans="5:11" ht="12.75">
      <c r="E183" s="7"/>
      <c r="K183" s="7"/>
    </row>
    <row r="184" spans="5:11" ht="12.75">
      <c r="E184" s="7"/>
      <c r="K184" s="7"/>
    </row>
    <row r="185" spans="5:11" ht="12.75">
      <c r="E185" s="7"/>
      <c r="K185" s="7"/>
    </row>
    <row r="186" spans="5:11" ht="12.75">
      <c r="E186" s="7"/>
      <c r="K186" s="7"/>
    </row>
    <row r="187" spans="5:11" ht="12.75">
      <c r="E187" s="7"/>
      <c r="K187" s="7"/>
    </row>
    <row r="188" spans="5:11" ht="12.75">
      <c r="E188" s="7"/>
      <c r="K188" s="7"/>
    </row>
    <row r="189" spans="5:11" ht="12.75">
      <c r="E189" s="7"/>
      <c r="K189" s="7"/>
    </row>
    <row r="190" spans="5:11" ht="12.75">
      <c r="E190" s="7"/>
      <c r="K190" s="7"/>
    </row>
    <row r="191" spans="5:11" ht="12.75">
      <c r="E191" s="7"/>
      <c r="K191" s="7"/>
    </row>
    <row r="192" spans="5:11" ht="12.75">
      <c r="E192" s="7"/>
      <c r="K192" s="7"/>
    </row>
    <row r="193" spans="5:11" ht="12.75">
      <c r="E193" s="7"/>
      <c r="K193" s="7"/>
    </row>
    <row r="194" spans="5:11" ht="12.75">
      <c r="E194" s="7"/>
      <c r="K194" s="7"/>
    </row>
    <row r="195" spans="5:11" ht="12.75">
      <c r="E195" s="7"/>
      <c r="K195" s="7"/>
    </row>
    <row r="196" spans="5:11" ht="12.75">
      <c r="E196" s="7"/>
      <c r="K196" s="7"/>
    </row>
    <row r="197" spans="5:11" ht="12.75">
      <c r="E197" s="7"/>
      <c r="K197" s="7"/>
    </row>
    <row r="198" spans="5:11" ht="12.75">
      <c r="E198" s="7"/>
      <c r="K198" s="7"/>
    </row>
    <row r="199" spans="5:11" ht="12.75">
      <c r="E199" s="7"/>
      <c r="K199" s="7"/>
    </row>
    <row r="200" spans="5:11" ht="12.75">
      <c r="E200" s="7"/>
      <c r="K200" s="7"/>
    </row>
    <row r="201" spans="5:11" ht="12.75">
      <c r="E201" s="7"/>
      <c r="K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</sheetData>
  <sheetProtection/>
  <printOptions horizontalCentered="1"/>
  <pageMargins left="0.52" right="0.46" top="0.7" bottom="0.66" header="0.52" footer="0.26"/>
  <pageSetup fitToHeight="0" fitToWidth="2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Benita Martin</dc:creator>
  <cp:keywords/>
  <dc:description/>
  <cp:lastModifiedBy>Benita Martin</cp:lastModifiedBy>
  <dcterms:created xsi:type="dcterms:W3CDTF">2015-06-18T20:23:04Z</dcterms:created>
  <dcterms:modified xsi:type="dcterms:W3CDTF">2015-06-18T20:23:43Z</dcterms:modified>
  <cp:category/>
  <cp:version/>
  <cp:contentType/>
  <cp:contentStatus/>
</cp:coreProperties>
</file>