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July" sheetId="1" r:id="rId1"/>
    <sheet name="August " sheetId="2" r:id="rId2"/>
  </sheets>
  <definedNames/>
  <calcPr fullCalcOnLoad="1"/>
</workbook>
</file>

<file path=xl/sharedStrings.xml><?xml version="1.0" encoding="utf-8"?>
<sst xmlns="http://schemas.openxmlformats.org/spreadsheetml/2006/main" count="85" uniqueCount="49">
  <si>
    <t>GL Account Number</t>
  </si>
  <si>
    <t>PJM Billing Line Item Category</t>
  </si>
  <si>
    <t>1220, 1225, 1420 - Loss Charges</t>
  </si>
  <si>
    <t>LSE</t>
  </si>
  <si>
    <t>OSS</t>
  </si>
  <si>
    <t>1200, 1205 - Spot Market Energy Purchase</t>
  </si>
  <si>
    <t>Total</t>
  </si>
  <si>
    <t>August Estimate
(1)</t>
  </si>
  <si>
    <t>July True-Up
(2)</t>
  </si>
  <si>
    <t>August True-Up
(3)</t>
  </si>
  <si>
    <t>August 2014 Actual</t>
  </si>
  <si>
    <t>September 
Business</t>
  </si>
  <si>
    <t>August</t>
  </si>
  <si>
    <t>Variance</t>
  </si>
  <si>
    <t>1200, 1205, 1400, 1400A- Spot Market Energy Purchase</t>
  </si>
  <si>
    <t>2220, 2220A 2420 - Loss Credits</t>
  </si>
  <si>
    <t>2220, 2220A, 1420 - Loss Credits</t>
  </si>
  <si>
    <t>Total
(1+3)</t>
  </si>
  <si>
    <t>PJM Invoice</t>
  </si>
  <si>
    <t>July 2014 Actual</t>
  </si>
  <si>
    <t>August
Business</t>
  </si>
  <si>
    <t>July</t>
  </si>
  <si>
    <t>July True-Up
(3)</t>
  </si>
  <si>
    <t>June True-Up
(2)</t>
  </si>
  <si>
    <t>July Estimate
(1)</t>
  </si>
  <si>
    <t>Relationship Between KPCo GL Accounts , PJM Billing Line Items, and Allocation Entity</t>
  </si>
  <si>
    <t>Kentucky Power Company</t>
  </si>
  <si>
    <t>Allocation 
Entity</t>
  </si>
  <si>
    <t>Total July
 KPCo</t>
  </si>
  <si>
    <t>KPCo vs.
PJM</t>
  </si>
  <si>
    <t>Total August
KPCo</t>
  </si>
  <si>
    <t>July Variance</t>
  </si>
  <si>
    <t>July Ledger Total</t>
  </si>
  <si>
    <t>1120A AEP Aggregate</t>
  </si>
  <si>
    <t>1400 Load Recon</t>
  </si>
  <si>
    <t>July
 Business (GL)</t>
  </si>
  <si>
    <t>August Ledger Total</t>
  </si>
  <si>
    <t>August Variance</t>
  </si>
  <si>
    <t>KPSC 2-12 vs. GL</t>
  </si>
  <si>
    <t>August
 Business (GL)</t>
  </si>
  <si>
    <t>Question 2 - Amount included in the FAC (43,394) ties to the PJM Invoice (1+3=PJM invoice)   June true up, 1120A, and 1400 are included in the KPSC 2-12 total, but not the FAC total.</t>
  </si>
  <si>
    <t>Question 2 - Amount included in the FAC (19,684.42) ties to the PJM Invoice (1+3=PJM invoice)   July true up and 1400 credit was included in the KPSC 2-12 total, but not the FAC total.</t>
  </si>
  <si>
    <t>*1120A charge is a residual loss allocation that is billed by AEP transmission(AEPSCT) through PJM Line Item 1120A and reflects losses associated with EDC load</t>
  </si>
  <si>
    <t>Original
KPSC 2-12</t>
  </si>
  <si>
    <t>Original 
KPSC 2-12</t>
  </si>
  <si>
    <t>Question 3 - To reconcile the August marginal line losses as billed through the FAC to the August PJM invoice the July True-up(recorded in August business) has to be reversed from the total and the August true-up (recorded in September business) would have to be added back in.</t>
  </si>
  <si>
    <t>Question 3 - Difference between July FAC and July PJM invoice total is related to 1120A* charges, the June True-up recorded in July, and the July true-up recorded in August business.</t>
  </si>
  <si>
    <t xml:space="preserve">1200, 1205, 1400 - Spot Market Energy Sales Margins </t>
  </si>
  <si>
    <t xml:space="preserve">1200, 1205 - Spot Market Energy Sales Fuel Cost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</si>
</sst>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Times New Roman"/>
      <family val="1"/>
    </font>
    <font>
      <b/>
      <strike/>
      <sz val="11"/>
      <color indexed="8"/>
      <name val="Calibri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b/>
      <strike/>
      <sz val="11"/>
      <color theme="1"/>
      <name val="Calibri"/>
      <family val="2"/>
    </font>
    <font>
      <strike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darkUp"/>
    </fill>
    <fill>
      <patternFill patternType="solid">
        <fgColor theme="0" tint="-0.24997000396251678"/>
        <bgColor indexed="64"/>
      </patternFill>
    </fill>
    <fill>
      <patternFill patternType="darkUp">
        <bgColor theme="0" tint="-0.24997000396251678"/>
      </patternFill>
    </fill>
    <fill>
      <patternFill patternType="darkUp">
        <bgColor theme="4" tint="0.799979984760284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3" fillId="0" borderId="9">
      <alignment horizontal="center"/>
      <protection/>
    </xf>
    <xf numFmtId="0" fontId="3" fillId="0" borderId="9">
      <alignment horizontal="center"/>
      <protection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33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17" fontId="40" fillId="0" borderId="0" xfId="0" applyNumberFormat="1" applyFont="1" applyAlignment="1">
      <alignment horizontal="left" vertical="center"/>
    </xf>
    <xf numFmtId="0" fontId="0" fillId="0" borderId="11" xfId="0" applyBorder="1" applyAlignment="1">
      <alignment horizontal="center" wrapText="1"/>
    </xf>
    <xf numFmtId="0" fontId="41" fillId="0" borderId="11" xfId="0" applyFont="1" applyBorder="1" applyAlignment="1">
      <alignment horizontal="right" vertical="center"/>
    </xf>
    <xf numFmtId="0" fontId="41" fillId="0" borderId="11" xfId="0" applyFont="1" applyBorder="1" applyAlignment="1">
      <alignment vertical="center"/>
    </xf>
    <xf numFmtId="169" fontId="0" fillId="0" borderId="11" xfId="42" applyNumberFormat="1" applyFont="1" applyBorder="1" applyAlignment="1">
      <alignment/>
    </xf>
    <xf numFmtId="0" fontId="42" fillId="0" borderId="11" xfId="0" applyFont="1" applyBorder="1" applyAlignment="1">
      <alignment/>
    </xf>
    <xf numFmtId="0" fontId="0" fillId="0" borderId="12" xfId="0" applyBorder="1" applyAlignment="1">
      <alignment horizontal="center" wrapText="1"/>
    </xf>
    <xf numFmtId="0" fontId="41" fillId="0" borderId="12" xfId="0" applyFont="1" applyBorder="1" applyAlignment="1">
      <alignment vertical="center"/>
    </xf>
    <xf numFmtId="0" fontId="42" fillId="0" borderId="12" xfId="0" applyFont="1" applyBorder="1" applyAlignment="1">
      <alignment/>
    </xf>
    <xf numFmtId="0" fontId="0" fillId="0" borderId="13" xfId="0" applyBorder="1" applyAlignment="1">
      <alignment horizontal="center" wrapText="1"/>
    </xf>
    <xf numFmtId="169" fontId="0" fillId="0" borderId="13" xfId="42" applyNumberFormat="1" applyFont="1" applyBorder="1" applyAlignment="1">
      <alignment/>
    </xf>
    <xf numFmtId="0" fontId="38" fillId="0" borderId="14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3" xfId="0" applyFont="1" applyBorder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43" fillId="34" borderId="15" xfId="0" applyFont="1" applyFill="1" applyBorder="1" applyAlignment="1">
      <alignment/>
    </xf>
    <xf numFmtId="0" fontId="44" fillId="34" borderId="16" xfId="0" applyFont="1" applyFill="1" applyBorder="1" applyAlignment="1">
      <alignment/>
    </xf>
    <xf numFmtId="169" fontId="44" fillId="34" borderId="17" xfId="0" applyNumberFormat="1" applyFont="1" applyFill="1" applyBorder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43" fontId="0" fillId="0" borderId="0" xfId="42" applyFont="1" applyAlignment="1">
      <alignment/>
    </xf>
    <xf numFmtId="0" fontId="38" fillId="0" borderId="18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169" fontId="0" fillId="0" borderId="11" xfId="42" applyNumberFormat="1" applyFont="1" applyBorder="1" applyAlignment="1">
      <alignment/>
    </xf>
    <xf numFmtId="169" fontId="0" fillId="0" borderId="13" xfId="42" applyNumberFormat="1" applyFont="1" applyBorder="1" applyAlignment="1">
      <alignment/>
    </xf>
    <xf numFmtId="0" fontId="41" fillId="35" borderId="11" xfId="0" applyFont="1" applyFill="1" applyBorder="1" applyAlignment="1">
      <alignment horizontal="right" vertical="center"/>
    </xf>
    <xf numFmtId="0" fontId="41" fillId="35" borderId="11" xfId="0" applyFont="1" applyFill="1" applyBorder="1" applyAlignment="1">
      <alignment vertical="center"/>
    </xf>
    <xf numFmtId="0" fontId="41" fillId="35" borderId="12" xfId="0" applyFont="1" applyFill="1" applyBorder="1" applyAlignment="1">
      <alignment vertical="center"/>
    </xf>
    <xf numFmtId="0" fontId="44" fillId="36" borderId="16" xfId="0" applyFont="1" applyFill="1" applyBorder="1" applyAlignment="1">
      <alignment/>
    </xf>
    <xf numFmtId="169" fontId="0" fillId="35" borderId="11" xfId="42" applyNumberFormat="1" applyFont="1" applyFill="1" applyBorder="1" applyAlignment="1">
      <alignment/>
    </xf>
    <xf numFmtId="169" fontId="0" fillId="35" borderId="13" xfId="42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169" fontId="0" fillId="2" borderId="11" xfId="42" applyNumberFormat="1" applyFont="1" applyFill="1" applyBorder="1" applyAlignment="1">
      <alignment/>
    </xf>
    <xf numFmtId="0" fontId="41" fillId="0" borderId="11" xfId="0" applyFont="1" applyFill="1" applyBorder="1" applyAlignment="1">
      <alignment horizontal="right" vertical="center"/>
    </xf>
    <xf numFmtId="0" fontId="41" fillId="0" borderId="11" xfId="0" applyFont="1" applyFill="1" applyBorder="1" applyAlignment="1">
      <alignment vertical="center"/>
    </xf>
    <xf numFmtId="0" fontId="41" fillId="0" borderId="12" xfId="0" applyFont="1" applyFill="1" applyBorder="1" applyAlignment="1">
      <alignment vertical="center"/>
    </xf>
    <xf numFmtId="169" fontId="0" fillId="0" borderId="11" xfId="42" applyNumberFormat="1" applyFont="1" applyFill="1" applyBorder="1" applyAlignment="1">
      <alignment/>
    </xf>
    <xf numFmtId="169" fontId="0" fillId="0" borderId="13" xfId="42" applyNumberFormat="1" applyFont="1" applyFill="1" applyBorder="1" applyAlignment="1">
      <alignment/>
    </xf>
    <xf numFmtId="0" fontId="41" fillId="2" borderId="11" xfId="0" applyFont="1" applyFill="1" applyBorder="1" applyAlignment="1">
      <alignment horizontal="right" vertical="center"/>
    </xf>
    <xf numFmtId="0" fontId="41" fillId="2" borderId="11" xfId="0" applyFont="1" applyFill="1" applyBorder="1" applyAlignment="1">
      <alignment vertical="center"/>
    </xf>
    <xf numFmtId="0" fontId="41" fillId="2" borderId="12" xfId="0" applyFont="1" applyFill="1" applyBorder="1" applyAlignment="1">
      <alignment vertical="center"/>
    </xf>
    <xf numFmtId="0" fontId="44" fillId="37" borderId="16" xfId="0" applyFont="1" applyFill="1" applyBorder="1" applyAlignment="1">
      <alignment/>
    </xf>
    <xf numFmtId="169" fontId="0" fillId="2" borderId="13" xfId="42" applyNumberFormat="1" applyFont="1" applyFill="1" applyBorder="1" applyAlignment="1">
      <alignment/>
    </xf>
    <xf numFmtId="169" fontId="0" fillId="38" borderId="11" xfId="42" applyNumberFormat="1" applyFont="1" applyFill="1" applyBorder="1" applyAlignment="1">
      <alignment/>
    </xf>
    <xf numFmtId="169" fontId="0" fillId="38" borderId="13" xfId="42" applyNumberFormat="1" applyFont="1" applyFill="1" applyBorder="1" applyAlignment="1">
      <alignment/>
    </xf>
    <xf numFmtId="169" fontId="0" fillId="0" borderId="0" xfId="0" applyNumberFormat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40" fillId="0" borderId="0" xfId="0" applyFont="1" applyAlignment="1">
      <alignment vertical="center"/>
    </xf>
    <xf numFmtId="0" fontId="38" fillId="0" borderId="12" xfId="0" applyFont="1" applyBorder="1" applyAlignment="1">
      <alignment horizontal="center" wrapText="1"/>
    </xf>
    <xf numFmtId="0" fontId="38" fillId="0" borderId="18" xfId="0" applyFont="1" applyBorder="1" applyAlignment="1">
      <alignment horizontal="center" wrapText="1"/>
    </xf>
    <xf numFmtId="0" fontId="38" fillId="0" borderId="13" xfId="0" applyFont="1" applyBorder="1" applyAlignment="1">
      <alignment horizontal="center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38" fillId="0" borderId="12" xfId="0" applyFont="1" applyBorder="1" applyAlignment="1">
      <alignment horizontal="center"/>
    </xf>
    <xf numFmtId="0" fontId="38" fillId="0" borderId="20" xfId="0" applyFont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PSChar" xfId="62"/>
    <cellStyle name="PSChar 2" xfId="63"/>
    <cellStyle name="PSDate" xfId="64"/>
    <cellStyle name="PSDate 2" xfId="65"/>
    <cellStyle name="PSDec" xfId="66"/>
    <cellStyle name="PSDec 2" xfId="67"/>
    <cellStyle name="PSHeading" xfId="68"/>
    <cellStyle name="PSHeading 2" xfId="69"/>
    <cellStyle name="PSInt" xfId="70"/>
    <cellStyle name="PSInt 2" xfId="71"/>
    <cellStyle name="PSSpacer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18.7109375" style="21" bestFit="1" customWidth="1"/>
    <col min="2" max="2" width="47.7109375" style="21" customWidth="1"/>
    <col min="3" max="3" width="10.00390625" style="21" bestFit="1" customWidth="1"/>
    <col min="4" max="4" width="0.9921875" style="21" customWidth="1"/>
    <col min="5" max="5" width="12.57421875" style="21" bestFit="1" customWidth="1"/>
    <col min="6" max="6" width="12.57421875" style="21" customWidth="1"/>
    <col min="7" max="8" width="12.8515625" style="21" customWidth="1"/>
    <col min="9" max="9" width="0.9921875" style="21" customWidth="1"/>
    <col min="10" max="10" width="12.00390625" style="21" bestFit="1" customWidth="1"/>
    <col min="11" max="11" width="0.9921875" style="21" customWidth="1"/>
    <col min="12" max="12" width="12.00390625" style="21" bestFit="1" customWidth="1"/>
    <col min="13" max="13" width="0.9921875" style="21" customWidth="1"/>
    <col min="14" max="14" width="12.00390625" style="21" bestFit="1" customWidth="1"/>
    <col min="15" max="15" width="0.9921875" style="21" customWidth="1"/>
    <col min="16" max="16" width="12.28125" style="21" bestFit="1" customWidth="1"/>
    <col min="17" max="17" width="0.9921875" style="21" customWidth="1"/>
    <col min="18" max="18" width="12.28125" style="21" bestFit="1" customWidth="1"/>
    <col min="19" max="19" width="0.9921875" style="21" customWidth="1"/>
    <col min="20" max="20" width="8.7109375" style="21" bestFit="1" customWidth="1"/>
    <col min="21" max="21" width="9.140625" style="21" customWidth="1"/>
    <col min="22" max="16384" width="9.140625" style="21" customWidth="1"/>
  </cols>
  <sheetData>
    <row r="1" spans="1:3" ht="15">
      <c r="A1" s="54" t="s">
        <v>26</v>
      </c>
      <c r="B1" s="54"/>
      <c r="C1" s="54"/>
    </row>
    <row r="2" spans="1:3" ht="15">
      <c r="A2" s="54" t="s">
        <v>25</v>
      </c>
      <c r="B2" s="54"/>
      <c r="C2" s="54"/>
    </row>
    <row r="3" spans="1:3" ht="15">
      <c r="A3" s="2" t="s">
        <v>19</v>
      </c>
      <c r="B3" s="1"/>
      <c r="C3" s="1"/>
    </row>
    <row r="4" spans="1:3" ht="15">
      <c r="A4" s="2"/>
      <c r="B4" s="1"/>
      <c r="C4" s="1"/>
    </row>
    <row r="5" spans="1:20" s="22" customFormat="1" ht="30">
      <c r="A5" s="25"/>
      <c r="B5" s="24"/>
      <c r="C5" s="14"/>
      <c r="D5" s="18"/>
      <c r="E5" s="55" t="s">
        <v>35</v>
      </c>
      <c r="F5" s="56"/>
      <c r="G5" s="56"/>
      <c r="H5" s="57"/>
      <c r="I5" s="18"/>
      <c r="J5" s="16" t="s">
        <v>32</v>
      </c>
      <c r="K5" s="18"/>
      <c r="L5" s="16" t="s">
        <v>31</v>
      </c>
      <c r="M5" s="18"/>
      <c r="N5" s="16" t="s">
        <v>20</v>
      </c>
      <c r="O5" s="18"/>
      <c r="P5" s="17" t="s">
        <v>28</v>
      </c>
      <c r="Q5" s="18"/>
      <c r="R5" s="17" t="s">
        <v>18</v>
      </c>
      <c r="S5" s="18"/>
      <c r="T5" s="17" t="s">
        <v>13</v>
      </c>
    </row>
    <row r="6" spans="1:20" ht="33" customHeight="1">
      <c r="A6" s="26" t="s">
        <v>0</v>
      </c>
      <c r="B6" s="26" t="s">
        <v>1</v>
      </c>
      <c r="C6" s="27" t="s">
        <v>27</v>
      </c>
      <c r="D6" s="19"/>
      <c r="E6" s="3" t="s">
        <v>24</v>
      </c>
      <c r="F6" s="3" t="s">
        <v>23</v>
      </c>
      <c r="G6" s="3" t="s">
        <v>33</v>
      </c>
      <c r="H6" s="3" t="s">
        <v>34</v>
      </c>
      <c r="I6" s="19"/>
      <c r="J6" s="53" t="s">
        <v>43</v>
      </c>
      <c r="K6" s="19"/>
      <c r="L6" s="11" t="s">
        <v>38</v>
      </c>
      <c r="M6" s="19"/>
      <c r="N6" s="11" t="s">
        <v>22</v>
      </c>
      <c r="O6" s="19"/>
      <c r="P6" s="3" t="s">
        <v>17</v>
      </c>
      <c r="Q6" s="19"/>
      <c r="R6" s="3" t="s">
        <v>21</v>
      </c>
      <c r="S6" s="19"/>
      <c r="T6" s="3" t="s">
        <v>29</v>
      </c>
    </row>
    <row r="7" spans="1:20" ht="15">
      <c r="A7" s="4">
        <v>4470207</v>
      </c>
      <c r="B7" s="5" t="s">
        <v>2</v>
      </c>
      <c r="C7" s="9" t="s">
        <v>3</v>
      </c>
      <c r="D7" s="19"/>
      <c r="E7" s="49">
        <v>842699.53</v>
      </c>
      <c r="F7" s="38">
        <v>-227.02</v>
      </c>
      <c r="G7" s="38">
        <v>1574.16</v>
      </c>
      <c r="H7" s="38">
        <v>0</v>
      </c>
      <c r="I7" s="19"/>
      <c r="J7" s="38">
        <v>844046.67</v>
      </c>
      <c r="K7" s="19"/>
      <c r="L7" s="12">
        <f>E7+F7+H7-J7+G7</f>
        <v>-3.2514435588382185E-11</v>
      </c>
      <c r="M7" s="19"/>
      <c r="N7" s="50">
        <v>2603</v>
      </c>
      <c r="O7" s="19"/>
      <c r="P7" s="49">
        <f aca="true" t="shared" si="0" ref="P7:P17">E7+N7</f>
        <v>845302.53</v>
      </c>
      <c r="Q7" s="19"/>
      <c r="R7" s="38">
        <v>845302.5</v>
      </c>
      <c r="S7" s="19"/>
      <c r="T7" s="6">
        <f>P7-R7</f>
        <v>0.030000000027939677</v>
      </c>
    </row>
    <row r="8" spans="1:20" ht="15">
      <c r="A8" s="4">
        <v>4470209</v>
      </c>
      <c r="B8" s="5" t="s">
        <v>2</v>
      </c>
      <c r="C8" s="9" t="s">
        <v>4</v>
      </c>
      <c r="D8" s="19"/>
      <c r="E8" s="49">
        <v>1325027.2</v>
      </c>
      <c r="F8" s="38">
        <v>226.98</v>
      </c>
      <c r="G8" s="38">
        <v>1842.13</v>
      </c>
      <c r="H8" s="38">
        <v>0</v>
      </c>
      <c r="I8" s="19"/>
      <c r="J8" s="38">
        <v>1327096.31</v>
      </c>
      <c r="K8" s="19"/>
      <c r="L8" s="12">
        <f>E8+F8+H8-J8+G8</f>
        <v>-1.2096279533579946E-10</v>
      </c>
      <c r="M8" s="19"/>
      <c r="N8" s="50">
        <v>-2395</v>
      </c>
      <c r="O8" s="19"/>
      <c r="P8" s="49">
        <f t="shared" si="0"/>
        <v>1322632.2</v>
      </c>
      <c r="Q8" s="19"/>
      <c r="R8" s="38">
        <v>1322632</v>
      </c>
      <c r="S8" s="19"/>
      <c r="T8" s="6">
        <f aca="true" t="shared" si="1" ref="T8:T17">P8-R8</f>
        <v>0.19999999995343387</v>
      </c>
    </row>
    <row r="9" spans="1:20" ht="15">
      <c r="A9" s="7"/>
      <c r="B9" s="7"/>
      <c r="C9" s="10"/>
      <c r="D9" s="19"/>
      <c r="E9" s="6"/>
      <c r="F9" s="6"/>
      <c r="G9" s="6"/>
      <c r="H9" s="6"/>
      <c r="I9" s="19"/>
      <c r="J9" s="6"/>
      <c r="K9" s="19"/>
      <c r="L9" s="12"/>
      <c r="M9" s="19"/>
      <c r="N9" s="12"/>
      <c r="O9" s="19"/>
      <c r="P9" s="6">
        <f t="shared" si="0"/>
        <v>0</v>
      </c>
      <c r="Q9" s="19"/>
      <c r="R9" s="6"/>
      <c r="S9" s="19"/>
      <c r="T9" s="6">
        <f t="shared" si="1"/>
        <v>0</v>
      </c>
    </row>
    <row r="10" spans="1:20" ht="15">
      <c r="A10" s="4">
        <v>4470208</v>
      </c>
      <c r="B10" s="5" t="s">
        <v>15</v>
      </c>
      <c r="C10" s="9" t="s">
        <v>3</v>
      </c>
      <c r="D10" s="19"/>
      <c r="E10" s="6">
        <v>-92439.39</v>
      </c>
      <c r="F10" s="6">
        <v>1883.71</v>
      </c>
      <c r="G10" s="6">
        <v>0</v>
      </c>
      <c r="H10" s="6">
        <v>0</v>
      </c>
      <c r="I10" s="19"/>
      <c r="J10" s="6">
        <v>-90555.68</v>
      </c>
      <c r="K10" s="19"/>
      <c r="L10" s="12">
        <f>E10+F10+H10-J10+G10</f>
        <v>0</v>
      </c>
      <c r="M10" s="19"/>
      <c r="N10" s="12">
        <v>-2604</v>
      </c>
      <c r="O10" s="19"/>
      <c r="P10" s="6">
        <f t="shared" si="0"/>
        <v>-95043.39</v>
      </c>
      <c r="Q10" s="19"/>
      <c r="R10" s="6">
        <v>-95043</v>
      </c>
      <c r="S10" s="19"/>
      <c r="T10" s="6">
        <f t="shared" si="1"/>
        <v>-0.3899999999994179</v>
      </c>
    </row>
    <row r="11" spans="1:20" ht="15">
      <c r="A11" s="4">
        <v>4470206</v>
      </c>
      <c r="B11" s="5" t="s">
        <v>16</v>
      </c>
      <c r="C11" s="9" t="s">
        <v>4</v>
      </c>
      <c r="D11" s="19"/>
      <c r="E11" s="6">
        <v>-133757.57</v>
      </c>
      <c r="F11" s="6">
        <v>2605.33</v>
      </c>
      <c r="G11" s="6">
        <v>0</v>
      </c>
      <c r="H11" s="6">
        <v>0</v>
      </c>
      <c r="I11" s="19"/>
      <c r="J11" s="6">
        <v>-131152.24</v>
      </c>
      <c r="K11" s="19"/>
      <c r="L11" s="12">
        <f>E11+F11+H11-J11+G11</f>
        <v>-2.9103830456733704E-11</v>
      </c>
      <c r="M11" s="19"/>
      <c r="N11" s="12">
        <v>-4839</v>
      </c>
      <c r="O11" s="19"/>
      <c r="P11" s="6">
        <f t="shared" si="0"/>
        <v>-138596.57</v>
      </c>
      <c r="Q11" s="19"/>
      <c r="R11" s="6">
        <v>-138597</v>
      </c>
      <c r="S11" s="19"/>
      <c r="T11" s="6">
        <f t="shared" si="1"/>
        <v>0.4299999999930151</v>
      </c>
    </row>
    <row r="12" spans="1:20" ht="15">
      <c r="A12" s="7"/>
      <c r="B12" s="7"/>
      <c r="C12" s="10"/>
      <c r="D12" s="19"/>
      <c r="E12" s="6"/>
      <c r="F12" s="6"/>
      <c r="G12" s="6"/>
      <c r="H12" s="6"/>
      <c r="I12" s="19"/>
      <c r="J12" s="6"/>
      <c r="K12" s="19"/>
      <c r="L12" s="12"/>
      <c r="M12" s="19"/>
      <c r="N12" s="12"/>
      <c r="O12" s="19"/>
      <c r="P12" s="6">
        <f t="shared" si="0"/>
        <v>0</v>
      </c>
      <c r="Q12" s="19"/>
      <c r="R12" s="6"/>
      <c r="S12" s="19"/>
      <c r="T12" s="6">
        <f t="shared" si="1"/>
        <v>0</v>
      </c>
    </row>
    <row r="13" spans="1:20" ht="15">
      <c r="A13" s="39">
        <v>5550001</v>
      </c>
      <c r="B13" s="40" t="s">
        <v>14</v>
      </c>
      <c r="C13" s="41" t="s">
        <v>3</v>
      </c>
      <c r="D13" s="33"/>
      <c r="E13" s="34">
        <v>40676.06</v>
      </c>
      <c r="F13" s="42">
        <v>910.33</v>
      </c>
      <c r="G13" s="42">
        <v>-27468.82</v>
      </c>
      <c r="H13" s="42">
        <v>-4114.01</v>
      </c>
      <c r="I13" s="33"/>
      <c r="J13" s="42">
        <v>10003.56</v>
      </c>
      <c r="K13" s="33"/>
      <c r="L13" s="43">
        <f>E13+F13+H13-J13+G13</f>
        <v>0</v>
      </c>
      <c r="M13" s="19"/>
      <c r="N13" s="35">
        <v>2718</v>
      </c>
      <c r="O13" s="19"/>
      <c r="P13" s="34">
        <f t="shared" si="0"/>
        <v>43394.06</v>
      </c>
      <c r="Q13" s="19"/>
      <c r="R13" s="34">
        <v>43394</v>
      </c>
      <c r="S13" s="19"/>
      <c r="T13" s="6">
        <f t="shared" si="1"/>
        <v>0.059999999997671694</v>
      </c>
    </row>
    <row r="14" spans="1:20" ht="15">
      <c r="A14" s="4">
        <v>5550080</v>
      </c>
      <c r="B14" s="5" t="s">
        <v>5</v>
      </c>
      <c r="C14" s="9" t="s">
        <v>4</v>
      </c>
      <c r="D14" s="19"/>
      <c r="E14" s="42">
        <v>3038569.26</v>
      </c>
      <c r="F14" s="42">
        <v>-910.33</v>
      </c>
      <c r="G14" s="42"/>
      <c r="H14" s="42"/>
      <c r="I14" s="19"/>
      <c r="J14" s="6">
        <v>3037658.93</v>
      </c>
      <c r="K14" s="19"/>
      <c r="L14" s="12">
        <f>E14+F14+H14-J14+G14</f>
        <v>-4.656612873077393E-10</v>
      </c>
      <c r="M14" s="19"/>
      <c r="N14" s="12">
        <v>-2707</v>
      </c>
      <c r="O14" s="19"/>
      <c r="P14" s="6">
        <f t="shared" si="0"/>
        <v>3035862.26</v>
      </c>
      <c r="Q14" s="19"/>
      <c r="R14" s="6">
        <v>3035862.4</v>
      </c>
      <c r="S14" s="19"/>
      <c r="T14" s="6">
        <f t="shared" si="1"/>
        <v>-0.14000000013038516</v>
      </c>
    </row>
    <row r="15" spans="1:20" ht="15">
      <c r="A15" s="4"/>
      <c r="B15" s="5"/>
      <c r="C15" s="9"/>
      <c r="D15" s="19"/>
      <c r="E15" s="6"/>
      <c r="F15" s="6"/>
      <c r="G15" s="6"/>
      <c r="H15" s="6"/>
      <c r="I15" s="19"/>
      <c r="J15" s="6"/>
      <c r="K15" s="19"/>
      <c r="L15" s="12"/>
      <c r="M15" s="19"/>
      <c r="N15" s="12"/>
      <c r="O15" s="19"/>
      <c r="P15" s="6">
        <f t="shared" si="0"/>
        <v>0</v>
      </c>
      <c r="Q15" s="19"/>
      <c r="R15" s="6"/>
      <c r="S15" s="19"/>
      <c r="T15" s="6">
        <f t="shared" si="1"/>
        <v>0</v>
      </c>
    </row>
    <row r="16" spans="1:20" ht="15">
      <c r="A16" s="4">
        <v>4470103</v>
      </c>
      <c r="B16" s="5" t="s">
        <v>48</v>
      </c>
      <c r="C16" s="9" t="s">
        <v>3</v>
      </c>
      <c r="D16" s="19"/>
      <c r="E16" s="6">
        <v>-15852291.32</v>
      </c>
      <c r="F16" s="6">
        <v>-202869.57</v>
      </c>
      <c r="G16" s="6"/>
      <c r="H16" s="6"/>
      <c r="I16" s="19"/>
      <c r="J16" s="6">
        <v>-16055160.89</v>
      </c>
      <c r="K16" s="19"/>
      <c r="L16" s="12">
        <f>E16+F16+H16-J16+G16</f>
        <v>0</v>
      </c>
      <c r="M16" s="19"/>
      <c r="N16" s="12">
        <v>-356498</v>
      </c>
      <c r="O16" s="19"/>
      <c r="P16" s="6">
        <f>E16+N16</f>
        <v>-16208789.32</v>
      </c>
      <c r="Q16" s="19"/>
      <c r="R16" s="6">
        <v>-16208789</v>
      </c>
      <c r="S16" s="19"/>
      <c r="T16" s="6">
        <f>P16-R16</f>
        <v>-0.3200000002980232</v>
      </c>
    </row>
    <row r="17" spans="1:20" ht="15">
      <c r="A17" s="4">
        <v>4470089</v>
      </c>
      <c r="B17" s="5" t="s">
        <v>47</v>
      </c>
      <c r="C17" s="9" t="s">
        <v>4</v>
      </c>
      <c r="D17" s="19"/>
      <c r="E17" s="6">
        <v>-9186190.32</v>
      </c>
      <c r="F17" s="6">
        <v>202869.56</v>
      </c>
      <c r="G17" s="6"/>
      <c r="H17" s="6"/>
      <c r="I17" s="19"/>
      <c r="J17" s="6">
        <v>-8983320.76</v>
      </c>
      <c r="K17" s="19"/>
      <c r="L17" s="12">
        <f>E17+F17+H17-J17+G17</f>
        <v>0</v>
      </c>
      <c r="M17" s="19"/>
      <c r="N17" s="12">
        <v>356498</v>
      </c>
      <c r="O17" s="19"/>
      <c r="P17" s="6">
        <f t="shared" si="0"/>
        <v>-8829692.32</v>
      </c>
      <c r="Q17" s="19"/>
      <c r="R17" s="6">
        <v>-8829692</v>
      </c>
      <c r="S17" s="19"/>
      <c r="T17" s="6">
        <f t="shared" si="1"/>
        <v>-0.3200000002980232</v>
      </c>
    </row>
    <row r="18" spans="1:20" ht="15">
      <c r="A18" s="4" t="s">
        <v>6</v>
      </c>
      <c r="B18" s="5"/>
      <c r="C18" s="9"/>
      <c r="D18" s="20"/>
      <c r="E18" s="6">
        <f>SUM(E7:E17)</f>
        <v>-20017706.55</v>
      </c>
      <c r="F18" s="6">
        <f>SUM(F7:F17)</f>
        <v>4488.989999999991</v>
      </c>
      <c r="G18" s="28">
        <f>SUM(G7:G17)</f>
        <v>-24052.53</v>
      </c>
      <c r="H18" s="28">
        <f>SUM(H7:H17)</f>
        <v>-4114.01</v>
      </c>
      <c r="I18" s="20"/>
      <c r="J18" s="28">
        <f>SUM(J7:J17)</f>
        <v>-20041384.1</v>
      </c>
      <c r="K18" s="20"/>
      <c r="L18" s="12">
        <f>SUM(L7:L17)</f>
        <v>-6.482423486886546E-10</v>
      </c>
      <c r="M18" s="20"/>
      <c r="N18" s="12">
        <f>SUM(N7:N17)</f>
        <v>-7224</v>
      </c>
      <c r="O18" s="20"/>
      <c r="P18" s="6">
        <f>SUM(P7:P17)</f>
        <v>-20024930.55</v>
      </c>
      <c r="Q18" s="20"/>
      <c r="R18" s="6">
        <f>SUM(R7:R17)</f>
        <v>-20024930.1</v>
      </c>
      <c r="S18" s="20"/>
      <c r="T18" s="6">
        <f>SUM(T7:T17)</f>
        <v>-0.4500000007537892</v>
      </c>
    </row>
    <row r="20" spans="1:14" ht="30" customHeight="1">
      <c r="A20" s="58" t="s">
        <v>46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</row>
    <row r="21" spans="1:14" ht="30" customHeight="1">
      <c r="A21" s="58" t="s">
        <v>42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4" s="37" customFormat="1" ht="1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14" ht="15">
      <c r="A23" s="36" t="s">
        <v>40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</sheetData>
  <sheetProtection/>
  <mergeCells count="5">
    <mergeCell ref="A1:C1"/>
    <mergeCell ref="A2:C2"/>
    <mergeCell ref="E5:H5"/>
    <mergeCell ref="A20:N20"/>
    <mergeCell ref="A21:N21"/>
  </mergeCells>
  <printOptions/>
  <pageMargins left="0.7" right="0.7" top="0.75" bottom="0.75" header="0.3" footer="0.3"/>
  <pageSetup fitToHeight="1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4">
      <selection activeCell="C17" sqref="C17"/>
    </sheetView>
  </sheetViews>
  <sheetFormatPr defaultColWidth="9.140625" defaultRowHeight="15"/>
  <cols>
    <col min="1" max="1" width="18.7109375" style="0" bestFit="1" customWidth="1"/>
    <col min="2" max="2" width="50.421875" style="0" customWidth="1"/>
    <col min="3" max="3" width="10.00390625" style="0" bestFit="1" customWidth="1"/>
    <col min="4" max="4" width="0.9921875" style="21" customWidth="1"/>
    <col min="5" max="5" width="15.421875" style="0" bestFit="1" customWidth="1"/>
    <col min="6" max="7" width="12.00390625" style="21" bestFit="1" customWidth="1"/>
    <col min="8" max="8" width="12.00390625" style="0" bestFit="1" customWidth="1"/>
    <col min="9" max="9" width="0.9921875" style="21" customWidth="1"/>
    <col min="10" max="10" width="14.8515625" style="21" bestFit="1" customWidth="1"/>
    <col min="11" max="11" width="0.9921875" style="21" customWidth="1"/>
    <col min="12" max="12" width="14.8515625" style="21" bestFit="1" customWidth="1"/>
    <col min="13" max="13" width="0.9921875" style="21" customWidth="1"/>
    <col min="14" max="14" width="14.8515625" style="0" bestFit="1" customWidth="1"/>
    <col min="15" max="15" width="0.9921875" style="21" customWidth="1"/>
    <col min="16" max="16" width="12.28125" style="0" bestFit="1" customWidth="1"/>
    <col min="17" max="17" width="0.9921875" style="0" customWidth="1"/>
    <col min="18" max="18" width="15.00390625" style="0" bestFit="1" customWidth="1"/>
    <col min="19" max="19" width="0.9921875" style="0" customWidth="1"/>
    <col min="20" max="20" width="9.7109375" style="0" bestFit="1" customWidth="1"/>
    <col min="21" max="21" width="9.140625" style="0" customWidth="1"/>
  </cols>
  <sheetData>
    <row r="1" spans="1:3" ht="15" customHeight="1">
      <c r="A1" s="54" t="s">
        <v>26</v>
      </c>
      <c r="B1" s="54"/>
      <c r="C1" s="54"/>
    </row>
    <row r="2" spans="1:3" ht="15">
      <c r="A2" s="54" t="s">
        <v>25</v>
      </c>
      <c r="B2" s="54"/>
      <c r="C2" s="54"/>
    </row>
    <row r="3" spans="1:3" ht="15">
      <c r="A3" s="2" t="s">
        <v>10</v>
      </c>
      <c r="B3" s="1"/>
      <c r="C3" s="1"/>
    </row>
    <row r="4" spans="1:3" ht="15">
      <c r="A4" s="2"/>
      <c r="B4" s="1"/>
      <c r="C4" s="1"/>
    </row>
    <row r="5" spans="1:20" s="15" customFormat="1" ht="30" customHeight="1">
      <c r="A5" s="60"/>
      <c r="B5" s="61"/>
      <c r="C5" s="13"/>
      <c r="D5" s="18"/>
      <c r="E5" s="55" t="s">
        <v>39</v>
      </c>
      <c r="F5" s="56"/>
      <c r="G5" s="56"/>
      <c r="H5" s="57"/>
      <c r="I5" s="18"/>
      <c r="J5" s="16" t="s">
        <v>36</v>
      </c>
      <c r="K5" s="18"/>
      <c r="L5" s="16" t="s">
        <v>37</v>
      </c>
      <c r="M5" s="18"/>
      <c r="N5" s="16" t="s">
        <v>11</v>
      </c>
      <c r="O5" s="18"/>
      <c r="P5" s="17" t="s">
        <v>30</v>
      </c>
      <c r="Q5" s="18"/>
      <c r="R5" s="17" t="s">
        <v>18</v>
      </c>
      <c r="S5" s="18"/>
      <c r="T5" s="17" t="s">
        <v>13</v>
      </c>
    </row>
    <row r="6" spans="1:20" ht="33" customHeight="1">
      <c r="A6" s="3" t="s">
        <v>0</v>
      </c>
      <c r="B6" s="3" t="s">
        <v>1</v>
      </c>
      <c r="C6" s="8" t="s">
        <v>27</v>
      </c>
      <c r="D6" s="19"/>
      <c r="E6" s="3" t="s">
        <v>7</v>
      </c>
      <c r="F6" s="3" t="s">
        <v>8</v>
      </c>
      <c r="G6" s="3" t="s">
        <v>33</v>
      </c>
      <c r="H6" s="3" t="s">
        <v>34</v>
      </c>
      <c r="I6" s="19"/>
      <c r="J6" s="53" t="s">
        <v>44</v>
      </c>
      <c r="K6" s="19"/>
      <c r="L6" s="11" t="s">
        <v>38</v>
      </c>
      <c r="M6" s="19"/>
      <c r="N6" s="11" t="s">
        <v>9</v>
      </c>
      <c r="O6" s="19"/>
      <c r="P6" s="3" t="s">
        <v>17</v>
      </c>
      <c r="Q6" s="19"/>
      <c r="R6" s="3" t="s">
        <v>12</v>
      </c>
      <c r="S6" s="19"/>
      <c r="T6" s="3" t="s">
        <v>29</v>
      </c>
    </row>
    <row r="7" spans="1:20" ht="15">
      <c r="A7" s="44">
        <v>4470207</v>
      </c>
      <c r="B7" s="45" t="s">
        <v>2</v>
      </c>
      <c r="C7" s="46" t="s">
        <v>3</v>
      </c>
      <c r="D7" s="47"/>
      <c r="E7" s="38">
        <v>765041</v>
      </c>
      <c r="F7" s="38">
        <v>2778</v>
      </c>
      <c r="G7" s="42"/>
      <c r="H7" s="42"/>
      <c r="I7" s="19"/>
      <c r="J7" s="48">
        <v>767819</v>
      </c>
      <c r="K7" s="19"/>
      <c r="L7" s="12">
        <f>E7+F7+G7+H7-J7</f>
        <v>0</v>
      </c>
      <c r="M7" s="19"/>
      <c r="N7" s="48">
        <v>22799.01</v>
      </c>
      <c r="O7" s="19"/>
      <c r="P7" s="6">
        <f>E7+N7</f>
        <v>787840.01</v>
      </c>
      <c r="Q7" s="19"/>
      <c r="R7" s="38">
        <v>787839.78</v>
      </c>
      <c r="S7" s="19"/>
      <c r="T7" s="6">
        <f>P7-R7</f>
        <v>0.22999999998137355</v>
      </c>
    </row>
    <row r="8" spans="1:20" ht="15">
      <c r="A8" s="44">
        <v>4470209</v>
      </c>
      <c r="B8" s="45" t="s">
        <v>2</v>
      </c>
      <c r="C8" s="46" t="s">
        <v>4</v>
      </c>
      <c r="D8" s="47"/>
      <c r="E8" s="38">
        <v>1062364</v>
      </c>
      <c r="F8" s="38">
        <v>-2395</v>
      </c>
      <c r="G8" s="42"/>
      <c r="H8" s="42"/>
      <c r="I8" s="19"/>
      <c r="J8" s="48">
        <v>1059969</v>
      </c>
      <c r="K8" s="19"/>
      <c r="L8" s="12">
        <f>E8+F8+G8+H8-J8</f>
        <v>0</v>
      </c>
      <c r="M8" s="19"/>
      <c r="N8" s="48">
        <v>49027.77</v>
      </c>
      <c r="O8" s="19"/>
      <c r="P8" s="6">
        <f aca="true" t="shared" si="0" ref="P8:P17">E8+N8</f>
        <v>1111391.77</v>
      </c>
      <c r="Q8" s="19"/>
      <c r="R8" s="38">
        <v>1111391.43</v>
      </c>
      <c r="S8" s="19"/>
      <c r="T8" s="6">
        <f aca="true" t="shared" si="1" ref="T8:T17">P8-R8</f>
        <v>0.34000000008381903</v>
      </c>
    </row>
    <row r="9" spans="1:20" ht="15">
      <c r="A9" s="7"/>
      <c r="B9" s="7"/>
      <c r="C9" s="10"/>
      <c r="D9" s="19"/>
      <c r="E9" s="6"/>
      <c r="F9" s="6"/>
      <c r="G9" s="6"/>
      <c r="H9" s="6"/>
      <c r="I9" s="19"/>
      <c r="J9" s="12"/>
      <c r="K9" s="19"/>
      <c r="L9" s="12"/>
      <c r="M9" s="19"/>
      <c r="N9" s="12"/>
      <c r="O9" s="19"/>
      <c r="P9" s="6">
        <f t="shared" si="0"/>
        <v>0</v>
      </c>
      <c r="Q9" s="19"/>
      <c r="R9" s="6"/>
      <c r="S9" s="19"/>
      <c r="T9" s="6">
        <f t="shared" si="1"/>
        <v>0</v>
      </c>
    </row>
    <row r="10" spans="1:20" ht="15">
      <c r="A10" s="4">
        <v>4470208</v>
      </c>
      <c r="B10" s="5" t="s">
        <v>15</v>
      </c>
      <c r="C10" s="9" t="s">
        <v>3</v>
      </c>
      <c r="D10" s="19"/>
      <c r="E10" s="6">
        <v>-79204</v>
      </c>
      <c r="F10" s="6">
        <v>-2579</v>
      </c>
      <c r="G10" s="6"/>
      <c r="H10" s="6"/>
      <c r="I10" s="19"/>
      <c r="J10" s="12">
        <v>-81783</v>
      </c>
      <c r="K10" s="19"/>
      <c r="L10" s="12">
        <f>E10+F10+G10+H10-J10</f>
        <v>0</v>
      </c>
      <c r="M10" s="19"/>
      <c r="N10" s="12">
        <v>-628.24</v>
      </c>
      <c r="O10" s="19"/>
      <c r="P10" s="6">
        <f t="shared" si="0"/>
        <v>-79832.24</v>
      </c>
      <c r="Q10" s="19"/>
      <c r="R10" s="6">
        <v>-79832.07</v>
      </c>
      <c r="S10" s="19"/>
      <c r="T10" s="6">
        <f t="shared" si="1"/>
        <v>-0.16999999999825377</v>
      </c>
    </row>
    <row r="11" spans="1:20" ht="15">
      <c r="A11" s="4">
        <v>4470206</v>
      </c>
      <c r="B11" s="5" t="s">
        <v>16</v>
      </c>
      <c r="C11" s="9" t="s">
        <v>4</v>
      </c>
      <c r="D11" s="19"/>
      <c r="E11" s="6">
        <v>-112018</v>
      </c>
      <c r="F11" s="6">
        <v>-4640</v>
      </c>
      <c r="G11" s="6"/>
      <c r="H11" s="6"/>
      <c r="I11" s="19"/>
      <c r="J11" s="12">
        <v>-116658</v>
      </c>
      <c r="K11" s="19"/>
      <c r="L11" s="12">
        <f>E11+F11+G11+H11-J11</f>
        <v>0</v>
      </c>
      <c r="M11" s="19"/>
      <c r="N11" s="12">
        <f>-832.27</f>
        <v>-832.27</v>
      </c>
      <c r="O11" s="19"/>
      <c r="P11" s="6">
        <f>E11+N11</f>
        <v>-112850.27</v>
      </c>
      <c r="Q11" s="19"/>
      <c r="R11" s="6">
        <v>-112849.98</v>
      </c>
      <c r="S11" s="19"/>
      <c r="T11" s="6">
        <f t="shared" si="1"/>
        <v>-0.2900000000081491</v>
      </c>
    </row>
    <row r="12" spans="1:20" ht="15">
      <c r="A12" s="7"/>
      <c r="B12" s="7"/>
      <c r="C12" s="10"/>
      <c r="D12" s="19"/>
      <c r="E12" s="6"/>
      <c r="F12" s="6"/>
      <c r="G12" s="6"/>
      <c r="H12" s="6"/>
      <c r="I12" s="19"/>
      <c r="J12" s="12"/>
      <c r="K12" s="19"/>
      <c r="L12" s="12"/>
      <c r="M12" s="19"/>
      <c r="N12" s="12"/>
      <c r="O12" s="19"/>
      <c r="P12" s="6">
        <f t="shared" si="0"/>
        <v>0</v>
      </c>
      <c r="Q12" s="19"/>
      <c r="R12" s="6"/>
      <c r="S12" s="19"/>
      <c r="T12" s="6">
        <f t="shared" si="1"/>
        <v>0</v>
      </c>
    </row>
    <row r="13" spans="1:20" ht="15">
      <c r="A13" s="30">
        <v>5550001</v>
      </c>
      <c r="B13" s="31" t="s">
        <v>14</v>
      </c>
      <c r="C13" s="32" t="s">
        <v>3</v>
      </c>
      <c r="D13" s="33"/>
      <c r="E13" s="34">
        <v>19684</v>
      </c>
      <c r="F13" s="34">
        <v>2718</v>
      </c>
      <c r="G13" s="34"/>
      <c r="H13" s="34">
        <v>-39083</v>
      </c>
      <c r="I13" s="33"/>
      <c r="J13" s="35">
        <v>-16681</v>
      </c>
      <c r="K13" s="19"/>
      <c r="L13" s="12">
        <f>E13+F13+G13+H13-J13</f>
        <v>0</v>
      </c>
      <c r="M13" s="19"/>
      <c r="N13" s="12">
        <v>0</v>
      </c>
      <c r="O13" s="19"/>
      <c r="P13" s="6">
        <f>E13+N13</f>
        <v>19684</v>
      </c>
      <c r="Q13" s="19"/>
      <c r="R13" s="6">
        <v>19684.42</v>
      </c>
      <c r="S13" s="19"/>
      <c r="T13" s="6">
        <f t="shared" si="1"/>
        <v>-0.41999999999825377</v>
      </c>
    </row>
    <row r="14" spans="1:20" ht="15">
      <c r="A14" s="4">
        <v>5550080</v>
      </c>
      <c r="B14" s="5" t="s">
        <v>5</v>
      </c>
      <c r="C14" s="9" t="s">
        <v>4</v>
      </c>
      <c r="D14" s="19"/>
      <c r="E14" s="6">
        <v>2808642</v>
      </c>
      <c r="F14" s="6">
        <v>-2707</v>
      </c>
      <c r="G14" s="6"/>
      <c r="H14" s="6"/>
      <c r="I14" s="19"/>
      <c r="J14" s="12">
        <v>2805935</v>
      </c>
      <c r="K14" s="19"/>
      <c r="L14" s="12">
        <f>E14+F14+G14+H14-J14</f>
        <v>0</v>
      </c>
      <c r="M14" s="19"/>
      <c r="N14" s="12">
        <v>0</v>
      </c>
      <c r="O14" s="19"/>
      <c r="P14" s="6">
        <f t="shared" si="0"/>
        <v>2808642</v>
      </c>
      <c r="Q14" s="19"/>
      <c r="R14" s="6">
        <v>2808642.08</v>
      </c>
      <c r="S14" s="19"/>
      <c r="T14" s="6">
        <f t="shared" si="1"/>
        <v>-0.0800000000745058</v>
      </c>
    </row>
    <row r="15" spans="1:20" ht="15">
      <c r="A15" s="4"/>
      <c r="B15" s="5"/>
      <c r="C15" s="9"/>
      <c r="D15" s="19"/>
      <c r="E15" s="6"/>
      <c r="F15" s="6"/>
      <c r="G15" s="6"/>
      <c r="H15" s="6"/>
      <c r="I15" s="19"/>
      <c r="J15" s="12"/>
      <c r="K15" s="19"/>
      <c r="L15" s="12"/>
      <c r="M15" s="19"/>
      <c r="N15" s="12"/>
      <c r="O15" s="19"/>
      <c r="P15" s="6">
        <f t="shared" si="0"/>
        <v>0</v>
      </c>
      <c r="Q15" s="19"/>
      <c r="R15" s="6"/>
      <c r="S15" s="19"/>
      <c r="T15" s="6">
        <f t="shared" si="1"/>
        <v>0</v>
      </c>
    </row>
    <row r="16" spans="1:20" ht="15">
      <c r="A16" s="4">
        <v>4470103</v>
      </c>
      <c r="B16" s="5" t="s">
        <v>48</v>
      </c>
      <c r="C16" s="9" t="s">
        <v>3</v>
      </c>
      <c r="D16" s="19"/>
      <c r="E16" s="6">
        <v>-17643857</v>
      </c>
      <c r="F16" s="6">
        <v>-356498</v>
      </c>
      <c r="G16" s="6"/>
      <c r="H16" s="6"/>
      <c r="I16" s="19"/>
      <c r="J16" s="12">
        <v>-18000355</v>
      </c>
      <c r="K16" s="19"/>
      <c r="L16" s="12">
        <f>E16+F16+G16+H16-J16</f>
        <v>0</v>
      </c>
      <c r="M16" s="19"/>
      <c r="N16" s="12">
        <v>0</v>
      </c>
      <c r="O16" s="19"/>
      <c r="P16" s="6">
        <f>E16+N16</f>
        <v>-17643857</v>
      </c>
      <c r="Q16" s="19"/>
      <c r="R16" s="6">
        <v>-17816721.01</v>
      </c>
      <c r="S16" s="19"/>
      <c r="T16" s="6">
        <f>P16-R16</f>
        <v>172864.01000000164</v>
      </c>
    </row>
    <row r="17" spans="1:20" ht="15">
      <c r="A17" s="4">
        <v>4470089</v>
      </c>
      <c r="B17" s="5" t="s">
        <v>47</v>
      </c>
      <c r="C17" s="9" t="s">
        <v>4</v>
      </c>
      <c r="D17" s="19"/>
      <c r="E17" s="6">
        <v>-7976482</v>
      </c>
      <c r="F17" s="6">
        <v>356498</v>
      </c>
      <c r="G17" s="6"/>
      <c r="H17" s="6"/>
      <c r="I17" s="19"/>
      <c r="J17" s="12">
        <v>-7619984</v>
      </c>
      <c r="K17" s="19"/>
      <c r="L17" s="12">
        <f>E17+F17+G17+H17-J17</f>
        <v>0</v>
      </c>
      <c r="M17" s="19"/>
      <c r="N17" s="12">
        <v>0</v>
      </c>
      <c r="O17" s="19"/>
      <c r="P17" s="6">
        <f t="shared" si="0"/>
        <v>-7976482</v>
      </c>
      <c r="Q17" s="19"/>
      <c r="R17" s="6">
        <v>-7803618.51</v>
      </c>
      <c r="S17" s="19"/>
      <c r="T17" s="6">
        <f t="shared" si="1"/>
        <v>-172863.49000000022</v>
      </c>
    </row>
    <row r="18" spans="1:20" ht="15">
      <c r="A18" s="4" t="s">
        <v>6</v>
      </c>
      <c r="B18" s="5"/>
      <c r="C18" s="9"/>
      <c r="D18" s="20"/>
      <c r="E18" s="6">
        <f>SUM(E7:E17)</f>
        <v>-21155830</v>
      </c>
      <c r="F18" s="6">
        <f>SUM(F7:F17)</f>
        <v>-6825</v>
      </c>
      <c r="G18" s="6">
        <f>SUM(G7:G17)</f>
        <v>0</v>
      </c>
      <c r="H18" s="6">
        <f>SUM(H7:H17)</f>
        <v>-39083</v>
      </c>
      <c r="I18" s="20"/>
      <c r="J18" s="12">
        <f>SUM(J7:J17)</f>
        <v>-21201738</v>
      </c>
      <c r="K18" s="20"/>
      <c r="L18" s="29">
        <f>SUM(L7:L17)</f>
        <v>0</v>
      </c>
      <c r="M18" s="20"/>
      <c r="N18" s="12">
        <f>SUM(N7:N17)</f>
        <v>70366.26999999999</v>
      </c>
      <c r="O18" s="20"/>
      <c r="P18" s="6">
        <f>SUM(P7:P17)</f>
        <v>-21085463.73</v>
      </c>
      <c r="Q18" s="20"/>
      <c r="R18" s="6">
        <f>SUM(R7:R17)</f>
        <v>-21085463.86</v>
      </c>
      <c r="S18" s="20"/>
      <c r="T18" s="6">
        <f>SUM(T7:T17)</f>
        <v>0.13000000140164047</v>
      </c>
    </row>
    <row r="20" ht="15.75" customHeight="1"/>
    <row r="21" spans="1:14" s="21" customFormat="1" ht="31.5" customHeight="1">
      <c r="A21" s="58" t="s">
        <v>45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8" s="21" customFormat="1" ht="15">
      <c r="A22" s="36" t="s">
        <v>41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R22" s="51"/>
    </row>
    <row r="23" spans="5:18" ht="15">
      <c r="E23" s="37"/>
      <c r="F23" s="37"/>
      <c r="G23" s="37"/>
      <c r="R23" s="51"/>
    </row>
    <row r="25" ht="15">
      <c r="R25" s="23"/>
    </row>
    <row r="26" ht="15">
      <c r="R26" s="23"/>
    </row>
  </sheetData>
  <sheetProtection/>
  <mergeCells count="5">
    <mergeCell ref="A1:C1"/>
    <mergeCell ref="A2:C2"/>
    <mergeCell ref="E5:H5"/>
    <mergeCell ref="A5:B5"/>
    <mergeCell ref="A21:N21"/>
  </mergeCells>
  <printOptions/>
  <pageMargins left="0.7" right="0.7" top="0.75" bottom="0.75" header="0.3" footer="0.3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John A Rogness</cp:lastModifiedBy>
  <cp:lastPrinted>2015-05-29T15:40:09Z</cp:lastPrinted>
  <dcterms:created xsi:type="dcterms:W3CDTF">2015-05-21T20:43:35Z</dcterms:created>
  <dcterms:modified xsi:type="dcterms:W3CDTF">2015-07-15T12:02:21Z</dcterms:modified>
  <cp:category/>
  <cp:version/>
  <cp:contentType/>
  <cp:contentStatus/>
</cp:coreProperties>
</file>