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Regulatory Services\Cases\2014 Cases\2014  KY Rate Case\02 - Documents Filed August 14, 2017\Annual BSRR Update\"/>
    </mc:Choice>
  </mc:AlternateContent>
  <bookViews>
    <workbookView xWindow="1200" yWindow="888" windowWidth="17472" windowHeight="10968" tabRatio="813"/>
  </bookViews>
  <sheets>
    <sheet name="Summary" sheetId="4" r:id="rId1"/>
    <sheet name="Tariff Revenues" sheetId="7" r:id="rId2"/>
    <sheet name="KWh by Tariff" sheetId="8" r:id="rId3"/>
    <sheet name="Fuel" sheetId="9" r:id="rId4"/>
  </sheets>
  <definedNames>
    <definedName name="tim">#REF!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F36" i="7" l="1"/>
  <c r="E9" i="9" l="1"/>
  <c r="E10" i="9"/>
  <c r="E11" i="9"/>
  <c r="E12" i="9"/>
  <c r="E13" i="9"/>
  <c r="E14" i="9"/>
  <c r="E15" i="9"/>
  <c r="E16" i="9"/>
  <c r="E17" i="9"/>
  <c r="E18" i="9"/>
  <c r="E19" i="9"/>
  <c r="E8" i="9"/>
  <c r="O60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1" i="8"/>
  <c r="O62" i="8"/>
  <c r="O63" i="8"/>
  <c r="O5" i="8"/>
  <c r="N65" i="8"/>
  <c r="N67" i="8" s="1"/>
  <c r="E20" i="9" l="1"/>
  <c r="O65" i="8"/>
  <c r="O67" i="8" s="1"/>
  <c r="G65" i="8"/>
  <c r="G67" i="8" s="1"/>
  <c r="F65" i="8"/>
  <c r="F67" i="8" s="1"/>
  <c r="E65" i="8"/>
  <c r="E67" i="8" s="1"/>
  <c r="D65" i="8"/>
  <c r="D67" i="8" s="1"/>
  <c r="C65" i="8"/>
  <c r="C67" i="8" s="1"/>
  <c r="H65" i="8"/>
  <c r="H67" i="8" s="1"/>
  <c r="I65" i="8"/>
  <c r="I67" i="8" s="1"/>
  <c r="M65" i="8"/>
  <c r="M67" i="8" s="1"/>
  <c r="L65" i="8"/>
  <c r="L67" i="8" s="1"/>
  <c r="K65" i="8"/>
  <c r="K67" i="8" s="1"/>
  <c r="J65" i="8"/>
  <c r="J67" i="8" s="1"/>
  <c r="K7" i="7"/>
  <c r="K8" i="7"/>
  <c r="I9" i="7"/>
  <c r="K11" i="7"/>
  <c r="K12" i="7"/>
  <c r="I13" i="7"/>
  <c r="K15" i="7"/>
  <c r="K16" i="7"/>
  <c r="I17" i="7"/>
  <c r="K19" i="7"/>
  <c r="K20" i="7"/>
  <c r="I21" i="7"/>
  <c r="K23" i="7"/>
  <c r="K24" i="7"/>
  <c r="I25" i="7"/>
  <c r="K27" i="7"/>
  <c r="K28" i="7"/>
  <c r="I29" i="7"/>
  <c r="K31" i="7"/>
  <c r="K32" i="7"/>
  <c r="I33" i="7"/>
  <c r="K35" i="7"/>
  <c r="K36" i="7"/>
  <c r="I37" i="7"/>
  <c r="K39" i="7"/>
  <c r="K40" i="7"/>
  <c r="I41" i="7"/>
  <c r="K43" i="7"/>
  <c r="K44" i="7"/>
  <c r="I45" i="7"/>
  <c r="K47" i="7"/>
  <c r="K48" i="7"/>
  <c r="I49" i="7"/>
  <c r="K51" i="7"/>
  <c r="K52" i="7"/>
  <c r="I53" i="7"/>
  <c r="K55" i="7"/>
  <c r="K56" i="7"/>
  <c r="I57" i="7"/>
  <c r="K59" i="7"/>
  <c r="K60" i="7"/>
  <c r="I61" i="7"/>
  <c r="I64" i="7"/>
  <c r="F65" i="7"/>
  <c r="G65" i="7"/>
  <c r="H65" i="7"/>
  <c r="E64" i="7"/>
  <c r="J64" i="7" s="1"/>
  <c r="E63" i="7"/>
  <c r="I63" i="7" s="1"/>
  <c r="E62" i="7"/>
  <c r="I62" i="7" s="1"/>
  <c r="E61" i="7"/>
  <c r="K61" i="7" s="1"/>
  <c r="E60" i="7"/>
  <c r="I60" i="7" s="1"/>
  <c r="E59" i="7"/>
  <c r="I59" i="7" s="1"/>
  <c r="E58" i="7"/>
  <c r="K58" i="7" s="1"/>
  <c r="E57" i="7"/>
  <c r="J57" i="7" s="1"/>
  <c r="E56" i="7"/>
  <c r="I56" i="7" s="1"/>
  <c r="E55" i="7"/>
  <c r="I55" i="7" s="1"/>
  <c r="E54" i="7"/>
  <c r="K54" i="7" s="1"/>
  <c r="E53" i="7"/>
  <c r="J53" i="7" s="1"/>
  <c r="E52" i="7"/>
  <c r="I52" i="7" s="1"/>
  <c r="E51" i="7"/>
  <c r="I51" i="7" s="1"/>
  <c r="E50" i="7"/>
  <c r="K50" i="7" s="1"/>
  <c r="E49" i="7"/>
  <c r="J49" i="7" s="1"/>
  <c r="E48" i="7"/>
  <c r="I48" i="7" s="1"/>
  <c r="E47" i="7"/>
  <c r="J47" i="7" s="1"/>
  <c r="E46" i="7"/>
  <c r="K46" i="7" s="1"/>
  <c r="E45" i="7"/>
  <c r="J45" i="7" s="1"/>
  <c r="E44" i="7"/>
  <c r="I44" i="7" s="1"/>
  <c r="E43" i="7"/>
  <c r="J43" i="7" s="1"/>
  <c r="E42" i="7"/>
  <c r="K42" i="7" s="1"/>
  <c r="E41" i="7"/>
  <c r="J41" i="7" s="1"/>
  <c r="E40" i="7"/>
  <c r="I40" i="7" s="1"/>
  <c r="E39" i="7"/>
  <c r="J39" i="7" s="1"/>
  <c r="E38" i="7"/>
  <c r="K38" i="7" s="1"/>
  <c r="E37" i="7"/>
  <c r="J37" i="7" s="1"/>
  <c r="E36" i="7"/>
  <c r="I36" i="7" s="1"/>
  <c r="E35" i="7"/>
  <c r="I35" i="7" s="1"/>
  <c r="E34" i="7"/>
  <c r="K34" i="7" s="1"/>
  <c r="E33" i="7"/>
  <c r="J33" i="7" s="1"/>
  <c r="E32" i="7"/>
  <c r="I32" i="7" s="1"/>
  <c r="E31" i="7"/>
  <c r="I31" i="7" s="1"/>
  <c r="E30" i="7"/>
  <c r="K30" i="7" s="1"/>
  <c r="E29" i="7"/>
  <c r="J29" i="7" s="1"/>
  <c r="E28" i="7"/>
  <c r="I28" i="7" s="1"/>
  <c r="E27" i="7"/>
  <c r="I27" i="7" s="1"/>
  <c r="E26" i="7"/>
  <c r="K26" i="7" s="1"/>
  <c r="E25" i="7"/>
  <c r="J25" i="7" s="1"/>
  <c r="E24" i="7"/>
  <c r="I24" i="7" s="1"/>
  <c r="E23" i="7"/>
  <c r="J23" i="7" s="1"/>
  <c r="E22" i="7"/>
  <c r="K22" i="7" s="1"/>
  <c r="E21" i="7"/>
  <c r="J21" i="7" s="1"/>
  <c r="E20" i="7"/>
  <c r="I20" i="7" s="1"/>
  <c r="E19" i="7"/>
  <c r="J19" i="7" s="1"/>
  <c r="E18" i="7"/>
  <c r="K18" i="7" s="1"/>
  <c r="E17" i="7"/>
  <c r="J17" i="7" s="1"/>
  <c r="E16" i="7"/>
  <c r="I16" i="7" s="1"/>
  <c r="E15" i="7"/>
  <c r="I15" i="7" s="1"/>
  <c r="E14" i="7"/>
  <c r="K14" i="7" s="1"/>
  <c r="E13" i="7"/>
  <c r="J13" i="7" s="1"/>
  <c r="E12" i="7"/>
  <c r="I12" i="7" s="1"/>
  <c r="E11" i="7"/>
  <c r="J11" i="7" s="1"/>
  <c r="E10" i="7"/>
  <c r="K10" i="7" s="1"/>
  <c r="E9" i="7"/>
  <c r="J9" i="7" s="1"/>
  <c r="E8" i="7"/>
  <c r="I8" i="7" s="1"/>
  <c r="E7" i="7"/>
  <c r="I7" i="7" s="1"/>
  <c r="E6" i="7"/>
  <c r="I6" i="7" s="1"/>
  <c r="D65" i="7"/>
  <c r="C65" i="7"/>
  <c r="M28" i="7" l="1"/>
  <c r="M36" i="7"/>
  <c r="M60" i="7"/>
  <c r="M8" i="7"/>
  <c r="M16" i="7"/>
  <c r="M40" i="7"/>
  <c r="M15" i="7"/>
  <c r="M27" i="7"/>
  <c r="M51" i="7"/>
  <c r="M55" i="7"/>
  <c r="K62" i="7"/>
  <c r="J58" i="7"/>
  <c r="M45" i="7"/>
  <c r="M33" i="7"/>
  <c r="J18" i="7"/>
  <c r="M13" i="7"/>
  <c r="J6" i="7"/>
  <c r="K63" i="7"/>
  <c r="J62" i="7"/>
  <c r="M62" i="7" s="1"/>
  <c r="J59" i="7"/>
  <c r="M59" i="7" s="1"/>
  <c r="I58" i="7"/>
  <c r="M58" i="7" s="1"/>
  <c r="J55" i="7"/>
  <c r="I54" i="7"/>
  <c r="M54" i="7" s="1"/>
  <c r="J51" i="7"/>
  <c r="I50" i="7"/>
  <c r="J35" i="7"/>
  <c r="M35" i="7" s="1"/>
  <c r="I34" i="7"/>
  <c r="J31" i="7"/>
  <c r="M31" i="7" s="1"/>
  <c r="I30" i="7"/>
  <c r="J27" i="7"/>
  <c r="I26" i="7"/>
  <c r="M26" i="7" s="1"/>
  <c r="J15" i="7"/>
  <c r="I14" i="7"/>
  <c r="J7" i="7"/>
  <c r="M7" i="7" s="1"/>
  <c r="K64" i="7"/>
  <c r="M64" i="7" s="1"/>
  <c r="J63" i="7"/>
  <c r="M63" i="7" s="1"/>
  <c r="J60" i="7"/>
  <c r="K57" i="7"/>
  <c r="M57" i="7" s="1"/>
  <c r="J56" i="7"/>
  <c r="M56" i="7" s="1"/>
  <c r="K53" i="7"/>
  <c r="M53" i="7" s="1"/>
  <c r="J52" i="7"/>
  <c r="M52" i="7" s="1"/>
  <c r="K49" i="7"/>
  <c r="M49" i="7" s="1"/>
  <c r="J48" i="7"/>
  <c r="M48" i="7" s="1"/>
  <c r="I47" i="7"/>
  <c r="M47" i="7" s="1"/>
  <c r="K45" i="7"/>
  <c r="J44" i="7"/>
  <c r="M44" i="7" s="1"/>
  <c r="I43" i="7"/>
  <c r="M43" i="7" s="1"/>
  <c r="K41" i="7"/>
  <c r="M41" i="7" s="1"/>
  <c r="J40" i="7"/>
  <c r="I39" i="7"/>
  <c r="M39" i="7" s="1"/>
  <c r="K37" i="7"/>
  <c r="M37" i="7" s="1"/>
  <c r="J36" i="7"/>
  <c r="K33" i="7"/>
  <c r="J32" i="7"/>
  <c r="M32" i="7" s="1"/>
  <c r="K29" i="7"/>
  <c r="M29" i="7" s="1"/>
  <c r="J28" i="7"/>
  <c r="K25" i="7"/>
  <c r="M25" i="7" s="1"/>
  <c r="J24" i="7"/>
  <c r="M24" i="7" s="1"/>
  <c r="I23" i="7"/>
  <c r="M23" i="7" s="1"/>
  <c r="K21" i="7"/>
  <c r="M21" i="7" s="1"/>
  <c r="J20" i="7"/>
  <c r="M20" i="7" s="1"/>
  <c r="I19" i="7"/>
  <c r="M19" i="7" s="1"/>
  <c r="K17" i="7"/>
  <c r="J16" i="7"/>
  <c r="K13" i="7"/>
  <c r="J12" i="7"/>
  <c r="M12" i="7" s="1"/>
  <c r="I11" i="7"/>
  <c r="M11" i="7" s="1"/>
  <c r="K9" i="7"/>
  <c r="M9" i="7" s="1"/>
  <c r="J8" i="7"/>
  <c r="J61" i="7"/>
  <c r="M61" i="7" s="1"/>
  <c r="K6" i="7"/>
  <c r="K65" i="7" s="1"/>
  <c r="J54" i="7"/>
  <c r="J50" i="7"/>
  <c r="J46" i="7"/>
  <c r="J42" i="7"/>
  <c r="J38" i="7"/>
  <c r="J34" i="7"/>
  <c r="J30" i="7"/>
  <c r="J26" i="7"/>
  <c r="J22" i="7"/>
  <c r="M17" i="7"/>
  <c r="J14" i="7"/>
  <c r="J10" i="7"/>
  <c r="I46" i="7"/>
  <c r="M46" i="7" s="1"/>
  <c r="I42" i="7"/>
  <c r="M42" i="7" s="1"/>
  <c r="I38" i="7"/>
  <c r="I22" i="7"/>
  <c r="I18" i="7"/>
  <c r="M18" i="7" s="1"/>
  <c r="I10" i="7"/>
  <c r="M10" i="7" s="1"/>
  <c r="E65" i="7"/>
  <c r="M6" i="7" l="1"/>
  <c r="M22" i="7"/>
  <c r="N64" i="7" s="1"/>
  <c r="D6" i="4" s="1"/>
  <c r="D7" i="4" s="1"/>
  <c r="M14" i="7"/>
  <c r="M30" i="7"/>
  <c r="M50" i="7"/>
  <c r="J65" i="7"/>
  <c r="M34" i="7"/>
  <c r="M38" i="7"/>
  <c r="I65" i="7"/>
  <c r="M67" i="7" l="1"/>
  <c r="N16" i="7"/>
  <c r="C6" i="4" s="1"/>
  <c r="E6" i="4" s="1"/>
  <c r="F6" i="4" s="1"/>
  <c r="M65" i="7"/>
</calcChain>
</file>

<file path=xl/sharedStrings.xml><?xml version="1.0" encoding="utf-8"?>
<sst xmlns="http://schemas.openxmlformats.org/spreadsheetml/2006/main" count="204" uniqueCount="136">
  <si>
    <t>TARIFF</t>
  </si>
  <si>
    <t>TARIFF DESC</t>
  </si>
  <si>
    <t>RSW-LMWH</t>
  </si>
  <si>
    <t>RSW-A</t>
  </si>
  <si>
    <t>RSW-B</t>
  </si>
  <si>
    <t>RS</t>
  </si>
  <si>
    <t>RS EMP</t>
  </si>
  <si>
    <t>RSW-RS</t>
  </si>
  <si>
    <t>AORH-W ON</t>
  </si>
  <si>
    <t>RSW-ONPK</t>
  </si>
  <si>
    <t>RS LM-ON</t>
  </si>
  <si>
    <t>AORH-ON</t>
  </si>
  <si>
    <t>RS-TOD-ON</t>
  </si>
  <si>
    <t>OL 175 MV</t>
  </si>
  <si>
    <t>OL 100 HP</t>
  </si>
  <si>
    <t>OL 400 MV</t>
  </si>
  <si>
    <t>OL 200 HP</t>
  </si>
  <si>
    <t>OL 400 HP</t>
  </si>
  <si>
    <t>OL175 MVP</t>
  </si>
  <si>
    <t>OL 200HPF</t>
  </si>
  <si>
    <t>OL400 HPF</t>
  </si>
  <si>
    <t>OL 250 MH</t>
  </si>
  <si>
    <t>OL100 HPP</t>
  </si>
  <si>
    <t>OL 150 HP</t>
  </si>
  <si>
    <t>OL 400 MH</t>
  </si>
  <si>
    <t>OL 250HPP</t>
  </si>
  <si>
    <t>OL150 HPP</t>
  </si>
  <si>
    <t>OL 1000MH</t>
  </si>
  <si>
    <t>SGS-MTRD</t>
  </si>
  <si>
    <t>SGS</t>
  </si>
  <si>
    <t>SGS-UMR</t>
  </si>
  <si>
    <t>MGS - AF</t>
  </si>
  <si>
    <t>MGS SEC</t>
  </si>
  <si>
    <t>MGS PRI</t>
  </si>
  <si>
    <t>MGS M SEC</t>
  </si>
  <si>
    <t>MGSCC PRI</t>
  </si>
  <si>
    <t>MGS LM ON</t>
  </si>
  <si>
    <t>SGSTOD ON</t>
  </si>
  <si>
    <t>EXPSGSTOD</t>
  </si>
  <si>
    <t>MGS-TOD</t>
  </si>
  <si>
    <t>MGSCC SUB</t>
  </si>
  <si>
    <t>LGS SEC</t>
  </si>
  <si>
    <t>LGS M SEC</t>
  </si>
  <si>
    <t>LGS PRI</t>
  </si>
  <si>
    <t>LGS M PRI</t>
  </si>
  <si>
    <t>LGS SUB</t>
  </si>
  <si>
    <t>LGS TRAN</t>
  </si>
  <si>
    <t>LGS-LM-TD</t>
  </si>
  <si>
    <t>PS SEC</t>
  </si>
  <si>
    <t>PS PRI</t>
  </si>
  <si>
    <t>IGS PRI</t>
  </si>
  <si>
    <t>IGS SUB</t>
  </si>
  <si>
    <t>IGS</t>
  </si>
  <si>
    <t>SL</t>
  </si>
  <si>
    <t>MW</t>
  </si>
  <si>
    <t>Residential</t>
  </si>
  <si>
    <t>All Other (C&amp;I)</t>
  </si>
  <si>
    <t>Total</t>
  </si>
  <si>
    <t>12 mo B&amp;A REVENUE</t>
  </si>
  <si>
    <t>(1)</t>
  </si>
  <si>
    <t>(2)</t>
  </si>
  <si>
    <t>(3)</t>
  </si>
  <si>
    <t>Kentucky Power Revenue Detail</t>
  </si>
  <si>
    <t>Row Labels</t>
  </si>
  <si>
    <t>Grand Total</t>
  </si>
  <si>
    <t>Base Fuel Rate</t>
  </si>
  <si>
    <t>LGSSECTOD</t>
  </si>
  <si>
    <t>CS-IRP</t>
  </si>
  <si>
    <t>CS-IRP ST</t>
  </si>
  <si>
    <t>IGS SEC</t>
  </si>
  <si>
    <t>12 Month Billed Revenue</t>
  </si>
  <si>
    <t>Accrued and Estimated By Tariff</t>
  </si>
  <si>
    <t>Billed BSRR</t>
  </si>
  <si>
    <t>Billed PPA</t>
  </si>
  <si>
    <t>Billed ES</t>
  </si>
  <si>
    <t>B&amp;A BSRR</t>
  </si>
  <si>
    <t>B&amp;A PPA</t>
  </si>
  <si>
    <t>B&amp;A ES</t>
  </si>
  <si>
    <t>Source</t>
  </si>
  <si>
    <t>Tariff Summary</t>
  </si>
  <si>
    <t>calc</t>
  </si>
  <si>
    <t>Revenue Acct</t>
  </si>
  <si>
    <t>KPCO</t>
  </si>
  <si>
    <t>JAN</t>
  </si>
  <si>
    <t>FEB</t>
  </si>
  <si>
    <t>MAR</t>
  </si>
  <si>
    <t>APR</t>
  </si>
  <si>
    <t>MAY</t>
  </si>
  <si>
    <t>August</t>
  </si>
  <si>
    <t>September</t>
  </si>
  <si>
    <t>JUN</t>
  </si>
  <si>
    <t>JUL</t>
  </si>
  <si>
    <t>AUG</t>
  </si>
  <si>
    <t>SEP</t>
  </si>
  <si>
    <t>OCT</t>
  </si>
  <si>
    <t>NOV</t>
  </si>
  <si>
    <t>DEC</t>
  </si>
  <si>
    <t>Tariff Code</t>
  </si>
  <si>
    <t>Billed and Accrued Tariff Summary</t>
  </si>
  <si>
    <t>12MOTotal</t>
  </si>
  <si>
    <t>Sum of SEP</t>
  </si>
  <si>
    <t>Sum of OCT</t>
  </si>
  <si>
    <t>Sum of NOV</t>
  </si>
  <si>
    <t>Sum of DEC</t>
  </si>
  <si>
    <t>Sum of JAN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</si>
  <si>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</si>
  <si>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</si>
  <si>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</si>
  <si>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</si>
  <si>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</si>
  <si>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</si>
  <si>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</si>
  <si>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</si>
  <si>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</si>
  <si>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</si>
  <si>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</si>
  <si>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</si>
  <si>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</si>
  <si>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</si>
  <si>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</si>
  <si>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 '16</t>
  </si>
  <si>
    <t>June '17</t>
  </si>
  <si>
    <t>B&amp;A kWh</t>
  </si>
  <si>
    <t>Non-Residential kWh and Fuel Calcs</t>
  </si>
  <si>
    <t>Fuel Clause Rate</t>
  </si>
  <si>
    <t>Total Fuel Revenue</t>
  </si>
  <si>
    <t>Total Non Residential Fuel Revenue</t>
  </si>
  <si>
    <t>Billed and Accrued Revenue</t>
  </si>
  <si>
    <t>WITHOUT % of Rev Riders</t>
  </si>
  <si>
    <t>Check total</t>
  </si>
  <si>
    <t>Res subtotal</t>
  </si>
  <si>
    <t>All Other Subtotal</t>
  </si>
  <si>
    <t>KPCo 12 Months Ended June 2017</t>
  </si>
  <si>
    <t>Billed &amp; Accrued Revenue 12 Months Ended June 30, 2017</t>
  </si>
  <si>
    <r>
      <rPr>
        <b/>
        <sz val="10"/>
        <rFont val="Arial"/>
        <family val="2"/>
      </rPr>
      <t>Billed &amp; Accrued Revenue 12 Mos. Ended June 2017</t>
    </r>
    <r>
      <rPr>
        <sz val="10"/>
        <rFont val="Arial"/>
        <family val="2"/>
      </rPr>
      <t xml:space="preserve">
excludes Environmental Surcharge, Big Sandy Retirement Rider and Purchase Power Adjustment
</t>
    </r>
    <r>
      <rPr>
        <b/>
        <sz val="10"/>
        <rFont val="Arial"/>
        <family val="2"/>
      </rPr>
      <t>excludes Fuel</t>
    </r>
  </si>
  <si>
    <r>
      <rPr>
        <b/>
        <sz val="10"/>
        <rFont val="Arial"/>
        <family val="2"/>
      </rPr>
      <t>Billed &amp; Accrued Revenue 12 Mos. Ended June 2017</t>
    </r>
    <r>
      <rPr>
        <sz val="10"/>
        <rFont val="Arial"/>
        <family val="2"/>
      </rPr>
      <t xml:space="preserve">
excludes Environmental Surcharge, Big Sandy Retirement Rider and Purchase Power Adjustment
includes Fuel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</si>
</sst>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Fill="1"/>
    <xf numFmtId="164" fontId="0" fillId="0" borderId="0" xfId="2" applyNumberFormat="1" applyFont="1"/>
    <xf numFmtId="0" fontId="0" fillId="0" borderId="1" xfId="0" applyBorder="1" applyAlignment="1">
      <alignment wrapText="1"/>
    </xf>
    <xf numFmtId="164" fontId="0" fillId="0" borderId="1" xfId="2" applyNumberFormat="1" applyFont="1" applyBorder="1"/>
    <xf numFmtId="0" fontId="3" fillId="0" borderId="1" xfId="0" applyFont="1" applyBorder="1"/>
    <xf numFmtId="44" fontId="0" fillId="0" borderId="2" xfId="2" applyNumberFormat="1" applyFont="1" applyBorder="1"/>
    <xf numFmtId="44" fontId="0" fillId="0" borderId="1" xfId="2" applyNumberFormat="1" applyFont="1" applyBorder="1"/>
    <xf numFmtId="44" fontId="0" fillId="0" borderId="0" xfId="0" applyNumberFormat="1"/>
    <xf numFmtId="43" fontId="3" fillId="0" borderId="0" xfId="1" quotePrefix="1" applyFont="1" applyAlignment="1">
      <alignment horizontal="center" vertical="center"/>
    </xf>
    <xf numFmtId="43" fontId="3" fillId="0" borderId="0" xfId="1" applyFont="1" applyFill="1" applyAlignment="1">
      <alignment horizontal="center"/>
    </xf>
    <xf numFmtId="0" fontId="0" fillId="0" borderId="3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44" fontId="0" fillId="0" borderId="0" xfId="2" applyFont="1"/>
    <xf numFmtId="44" fontId="0" fillId="0" borderId="0" xfId="2" applyFont="1" applyFill="1"/>
    <xf numFmtId="44" fontId="0" fillId="0" borderId="3" xfId="2" applyFont="1" applyFill="1" applyBorder="1"/>
    <xf numFmtId="44" fontId="3" fillId="0" borderId="0" xfId="2" applyFont="1"/>
    <xf numFmtId="44" fontId="0" fillId="0" borderId="3" xfId="2" applyFont="1" applyBorder="1"/>
    <xf numFmtId="0" fontId="0" fillId="0" borderId="0" xfId="0" applyAlignment="1">
      <alignment horizontal="center"/>
    </xf>
    <xf numFmtId="44" fontId="0" fillId="0" borderId="3" xfId="0" applyNumberFormat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44" fontId="3" fillId="0" borderId="0" xfId="2" applyFont="1" applyFill="1" applyAlignment="1">
      <alignment horizontal="center"/>
    </xf>
    <xf numFmtId="3" fontId="0" fillId="0" borderId="0" xfId="0" applyNumberFormat="1" applyFill="1" applyBorder="1"/>
    <xf numFmtId="0" fontId="0" fillId="0" borderId="0" xfId="0"/>
    <xf numFmtId="3" fontId="0" fillId="0" borderId="0" xfId="0" applyNumberFormat="1"/>
    <xf numFmtId="0" fontId="0" fillId="0" borderId="0" xfId="0" applyFill="1"/>
    <xf numFmtId="3" fontId="2" fillId="0" borderId="0" xfId="0" applyNumberFormat="1" applyFont="1"/>
    <xf numFmtId="0" fontId="0" fillId="0" borderId="0" xfId="0" applyFill="1" applyBorder="1"/>
    <xf numFmtId="3" fontId="2" fillId="0" borderId="0" xfId="0" applyNumberFormat="1" applyFont="1" applyBorder="1"/>
    <xf numFmtId="0" fontId="0" fillId="3" borderId="0" xfId="0" applyFill="1"/>
    <xf numFmtId="0" fontId="0" fillId="4" borderId="0" xfId="0" applyFill="1"/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4" borderId="0" xfId="0" applyNumberFormat="1" applyFill="1"/>
    <xf numFmtId="0" fontId="3" fillId="0" borderId="0" xfId="0" applyFont="1" applyAlignment="1">
      <alignment horizontal="center"/>
    </xf>
    <xf numFmtId="3" fontId="0" fillId="3" borderId="0" xfId="0" applyNumberFormat="1" applyFill="1"/>
    <xf numFmtId="3" fontId="0" fillId="0" borderId="0" xfId="0" applyNumberFormat="1" applyAlignment="1">
      <alignment horizontal="center"/>
    </xf>
    <xf numFmtId="0" fontId="5" fillId="0" borderId="0" xfId="0" applyFont="1"/>
    <xf numFmtId="164" fontId="0" fillId="0" borderId="3" xfId="2" applyNumberFormat="1" applyFont="1" applyBorder="1"/>
    <xf numFmtId="164" fontId="0" fillId="0" borderId="0" xfId="0" applyNumberFormat="1"/>
    <xf numFmtId="43" fontId="6" fillId="5" borderId="4" xfId="0" applyNumberFormat="1" applyFont="1" applyFill="1" applyBorder="1"/>
  </cellXfs>
  <cellStyles count="8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  <cellStyle name="Normal 2 2" xfId="7"/>
    <cellStyle name="PSDec" xfId="6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 Vaughan" refreshedDate="42944.562477662039" createdVersion="4" refreshedVersion="4" minRefreshableVersion="3" recordCount="59">
  <cacheSource type="worksheet">
    <worksheetSource ref="A4:O63" sheet="KWh by Tariff"/>
  </cacheSource>
  <cacheFields count="15">
    <cacheField name="KPCO" numFmtId="0">
      <sharedItems containsSemiMixedTypes="0" containsString="0" containsNumber="1" containsInteger="1" minValue="11" maxValue="540" count="59">
        <n v="11"/>
        <n v="12"/>
        <n v="13"/>
        <n v="15"/>
        <n v="17"/>
        <n v="22"/>
        <n v="28"/>
        <n v="30"/>
        <n v="32"/>
        <n v="34"/>
        <n v="36"/>
        <n v="93"/>
        <n v="94"/>
        <n v="95"/>
        <n v="97"/>
        <n v="98"/>
        <n v="99"/>
        <n v="107"/>
        <n v="109"/>
        <n v="110"/>
        <n v="111"/>
        <n v="113"/>
        <n v="116"/>
        <n v="120"/>
        <n v="122"/>
        <n v="131"/>
        <n v="204"/>
        <n v="211"/>
        <n v="213"/>
        <n v="214"/>
        <n v="215"/>
        <n v="217"/>
        <n v="218"/>
        <n v="220"/>
        <n v="223"/>
        <n v="225"/>
        <n v="227"/>
        <n v="229"/>
        <n v="236"/>
        <n v="240"/>
        <n v="242"/>
        <n v="244"/>
        <n v="246"/>
        <n v="248"/>
        <n v="250"/>
        <n v="251"/>
        <n v="256"/>
        <n v="260"/>
        <n v="264"/>
        <n v="321"/>
        <n v="331"/>
        <n v="356"/>
        <n v="358"/>
        <n v="359"/>
        <n v="360"/>
        <n v="371"/>
        <n v="372"/>
        <n v="528"/>
        <n v="540"/>
      </sharedItems>
    </cacheField>
    <cacheField name="Tariff Code" numFmtId="0">
      <sharedItems/>
    </cacheField>
    <cacheField name="JUL" numFmtId="0">
      <sharedItems containsString="0" containsBlank="1" containsNumber="1" containsInteger="1" minValue="90" maxValue="125683696"/>
    </cacheField>
    <cacheField name="AUG" numFmtId="0">
      <sharedItems containsString="0" containsBlank="1" containsNumber="1" containsInteger="1" minValue="99" maxValue="135203876"/>
    </cacheField>
    <cacheField name="SEP" numFmtId="0">
      <sharedItems containsSemiMixedTypes="0" containsString="0" containsNumber="1" containsInteger="1" minValue="74" maxValue="100314826"/>
    </cacheField>
    <cacheField name="OCT" numFmtId="0">
      <sharedItems containsSemiMixedTypes="0" containsString="0" containsNumber="1" containsInteger="1" minValue="134" maxValue="118096253"/>
    </cacheField>
    <cacheField name="NOV" numFmtId="0">
      <sharedItems containsSemiMixedTypes="0" containsString="0" containsNumber="1" containsInteger="1" minValue="179" maxValue="116838160"/>
    </cacheField>
    <cacheField name="DEC" numFmtId="0">
      <sharedItems containsSemiMixedTypes="0" containsString="0" containsNumber="1" containsInteger="1" minValue="111" maxValue="132164092"/>
    </cacheField>
    <cacheField name="JAN" numFmtId="3">
      <sharedItems containsSemiMixedTypes="0" containsString="0" containsNumber="1" containsInteger="1" minValue="97" maxValue="125865316"/>
    </cacheField>
    <cacheField name="FEB" numFmtId="3">
      <sharedItems containsSemiMixedTypes="0" containsString="0" containsNumber="1" containsInteger="1" minValue="70" maxValue="111369953"/>
    </cacheField>
    <cacheField name="MAR" numFmtId="3">
      <sharedItems containsSemiMixedTypes="0" containsString="0" containsNumber="1" containsInteger="1" minValue="147" maxValue="116688728"/>
    </cacheField>
    <cacheField name="APR" numFmtId="3">
      <sharedItems containsSemiMixedTypes="0" containsString="0" containsNumber="1" containsInteger="1" minValue="65" maxValue="112484464"/>
    </cacheField>
    <cacheField name="MAY" numFmtId="3">
      <sharedItems containsSemiMixedTypes="0" containsString="0" containsNumber="1" containsInteger="1" minValue="111" maxValue="108672545"/>
    </cacheField>
    <cacheField name="JUN" numFmtId="0">
      <sharedItems containsSemiMixedTypes="0" containsString="0" containsNumber="1" containsInteger="1" minValue="56" maxValue="119385882"/>
    </cacheField>
    <cacheField name="12MOTotal" numFmtId="3">
      <sharedItems containsSemiMixedTypes="0" containsString="0" containsNumber="1" containsInteger="1" minValue="1233" maxValue="14035247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s v="RSW-LMWH"/>
    <n v="141150"/>
    <n v="225930"/>
    <n v="119175"/>
    <n v="99974"/>
    <n v="98384"/>
    <n v="157497"/>
    <n v="161038"/>
    <n v="114404"/>
    <n v="144838"/>
    <n v="88961"/>
    <n v="103823"/>
    <n v="110551"/>
    <n v="1565725"/>
  </r>
  <r>
    <x v="1"/>
    <s v="RSW-A"/>
    <n v="24376"/>
    <n v="26542"/>
    <n v="19398"/>
    <n v="16059"/>
    <n v="15865"/>
    <n v="22153"/>
    <n v="21215"/>
    <n v="16646"/>
    <n v="21112"/>
    <n v="12863"/>
    <n v="14970"/>
    <n v="18061"/>
    <n v="229260"/>
  </r>
  <r>
    <x v="2"/>
    <s v="RSW-B"/>
    <n v="5195"/>
    <n v="6859"/>
    <n v="4490"/>
    <n v="3252"/>
    <n v="2779"/>
    <n v="5260"/>
    <n v="5070"/>
    <n v="2728"/>
    <n v="3513"/>
    <n v="2936"/>
    <n v="4148"/>
    <n v="4549"/>
    <n v="50779"/>
  </r>
  <r>
    <x v="3"/>
    <s v="RS"/>
    <n v="85052822"/>
    <n v="92984664"/>
    <n v="64883309"/>
    <n v="56443083"/>
    <n v="60426629"/>
    <n v="92552603"/>
    <n v="88341657"/>
    <n v="65393990"/>
    <n v="83544248"/>
    <n v="49151941"/>
    <n v="58623105"/>
    <n v="58804151"/>
    <n v="856202202"/>
  </r>
  <r>
    <x v="4"/>
    <s v="RS EMP"/>
    <n v="841646"/>
    <n v="965901"/>
    <n v="730927"/>
    <n v="552618"/>
    <n v="637410"/>
    <n v="1054771"/>
    <n v="1013803"/>
    <n v="817722"/>
    <n v="907400"/>
    <n v="513448"/>
    <n v="583966"/>
    <n v="613730"/>
    <n v="9233342"/>
  </r>
  <r>
    <x v="5"/>
    <s v="RSW-RS"/>
    <n v="95813806"/>
    <n v="104625221"/>
    <n v="72150545"/>
    <n v="65430775"/>
    <n v="79278438"/>
    <n v="132164092"/>
    <n v="125865316"/>
    <n v="91811421"/>
    <n v="116056289"/>
    <n v="65054897"/>
    <n v="68627453"/>
    <n v="66711142"/>
    <n v="1083589395"/>
  </r>
  <r>
    <x v="6"/>
    <s v="AORH-W ON"/>
    <n v="7138"/>
    <n v="6590"/>
    <n v="5330"/>
    <n v="6057"/>
    <n v="4814"/>
    <n v="12123"/>
    <n v="12175"/>
    <n v="7805"/>
    <n v="10074"/>
    <n v="5271"/>
    <n v="4294"/>
    <n v="6409"/>
    <n v="88080"/>
  </r>
  <r>
    <x v="7"/>
    <s v="RSW-ONPK"/>
    <n v="118541"/>
    <n v="141745"/>
    <n v="91779"/>
    <n v="86972"/>
    <n v="85004"/>
    <n v="156429"/>
    <n v="158874"/>
    <n v="109950"/>
    <n v="139346"/>
    <n v="77298"/>
    <n v="87908"/>
    <n v="82266"/>
    <n v="1336112"/>
  </r>
  <r>
    <x v="8"/>
    <s v="RS LM-ON"/>
    <n v="146836"/>
    <n v="161697"/>
    <n v="116499"/>
    <n v="101842"/>
    <n v="127491"/>
    <n v="250270"/>
    <n v="232847"/>
    <n v="158609"/>
    <n v="192259"/>
    <n v="99545"/>
    <n v="99104"/>
    <n v="97919"/>
    <n v="1784918"/>
  </r>
  <r>
    <x v="9"/>
    <s v="AORH-ON"/>
    <n v="600"/>
    <n v="559"/>
    <n v="486"/>
    <n v="598"/>
    <n v="1071"/>
    <n v="1667"/>
    <n v="1302"/>
    <n v="1135"/>
    <n v="1260"/>
    <n v="534"/>
    <n v="658"/>
    <n v="636"/>
    <n v="10506"/>
  </r>
  <r>
    <x v="10"/>
    <s v="RS-TOD-ON"/>
    <n v="4577"/>
    <n v="5783"/>
    <n v="3348"/>
    <n v="3912"/>
    <n v="5316"/>
    <n v="6681"/>
    <n v="11395"/>
    <n v="7894"/>
    <n v="9636"/>
    <n v="6710"/>
    <n v="5282"/>
    <n v="7538"/>
    <n v="78072"/>
  </r>
  <r>
    <x v="11"/>
    <s v="OL 175 MV"/>
    <n v="47718"/>
    <n v="57040"/>
    <n v="50012"/>
    <n v="73052"/>
    <n v="89797"/>
    <n v="70541"/>
    <n v="55465"/>
    <n v="51849"/>
    <n v="69098"/>
    <n v="42442"/>
    <n v="51624"/>
    <n v="35775"/>
    <n v="694413"/>
  </r>
  <r>
    <x v="12"/>
    <s v="OL 100 HP"/>
    <n v="707949"/>
    <n v="852397"/>
    <n v="751908"/>
    <n v="1095365"/>
    <n v="1354378"/>
    <n v="1062347"/>
    <n v="885466"/>
    <n v="811015"/>
    <n v="1123272"/>
    <n v="650166"/>
    <n v="853492"/>
    <n v="563381"/>
    <n v="10711136"/>
  </r>
  <r>
    <x v="13"/>
    <s v="OL 400 MV"/>
    <n v="10427"/>
    <n v="12874"/>
    <n v="11306"/>
    <n v="16555"/>
    <n v="20065"/>
    <n v="15911"/>
    <n v="13245"/>
    <n v="12334"/>
    <n v="16637"/>
    <n v="9852"/>
    <n v="13056"/>
    <n v="8369"/>
    <n v="160631"/>
  </r>
  <r>
    <x v="14"/>
    <s v="OL 200 HP"/>
    <n v="124784"/>
    <n v="151912"/>
    <n v="128628"/>
    <n v="190416"/>
    <n v="232549"/>
    <n v="182564"/>
    <n v="151046"/>
    <n v="129961"/>
    <n v="193832"/>
    <n v="112217"/>
    <n v="150564"/>
    <n v="97105"/>
    <n v="1845578"/>
  </r>
  <r>
    <x v="15"/>
    <s v="OL 400 HP"/>
    <n v="28025"/>
    <n v="32824"/>
    <n v="26829"/>
    <n v="42713"/>
    <n v="53905"/>
    <n v="38939"/>
    <n v="32266"/>
    <n v="29349"/>
    <n v="44109"/>
    <n v="24161"/>
    <n v="34123"/>
    <n v="20676"/>
    <n v="407919"/>
  </r>
  <r>
    <x v="16"/>
    <s v="OL175 MVP"/>
    <n v="516"/>
    <n v="627"/>
    <n v="516"/>
    <n v="807"/>
    <n v="1021"/>
    <n v="760"/>
    <n v="586"/>
    <n v="559"/>
    <n v="836"/>
    <n v="463"/>
    <n v="655"/>
    <n v="399"/>
    <n v="7745"/>
  </r>
  <r>
    <x v="17"/>
    <s v="OL 200HPF"/>
    <n v="122822"/>
    <n v="144597"/>
    <n v="125983"/>
    <n v="188417"/>
    <n v="227368"/>
    <n v="178557"/>
    <n v="151745"/>
    <n v="134749"/>
    <n v="189406"/>
    <n v="113694"/>
    <n v="147257"/>
    <n v="97158"/>
    <n v="1821753"/>
  </r>
  <r>
    <x v="18"/>
    <s v="OL400 HPF"/>
    <n v="569321"/>
    <n v="687428"/>
    <n v="586860"/>
    <n v="900622"/>
    <n v="1032611"/>
    <n v="835747"/>
    <n v="697761"/>
    <n v="633612"/>
    <n v="881795"/>
    <n v="530437"/>
    <n v="687477"/>
    <n v="446697"/>
    <n v="8490368"/>
  </r>
  <r>
    <x v="19"/>
    <s v="OL 250 MH"/>
    <n v="10926"/>
    <n v="13163"/>
    <n v="10886"/>
    <n v="17406"/>
    <n v="20972"/>
    <n v="15627"/>
    <n v="13719"/>
    <n v="12180"/>
    <n v="17375"/>
    <n v="10236"/>
    <n v="13259"/>
    <n v="8635"/>
    <n v="164384"/>
  </r>
  <r>
    <x v="20"/>
    <s v="OL100 HPP"/>
    <n v="24447"/>
    <n v="29320"/>
    <n v="25820"/>
    <n v="37418"/>
    <n v="46603"/>
    <n v="36449"/>
    <n v="31311"/>
    <n v="28080"/>
    <n v="38472"/>
    <n v="22938"/>
    <n v="29516"/>
    <n v="19275"/>
    <n v="369649"/>
  </r>
  <r>
    <x v="21"/>
    <s v="OL 150 HP"/>
    <n v="990196"/>
    <n v="1204683"/>
    <n v="1060337"/>
    <n v="1557950"/>
    <n v="1915501"/>
    <n v="1512530"/>
    <n v="1256375"/>
    <n v="1140307"/>
    <n v="1589431"/>
    <n v="953340"/>
    <n v="1228044"/>
    <n v="801676"/>
    <n v="15210370"/>
  </r>
  <r>
    <x v="22"/>
    <s v="OL 400 MH"/>
    <n v="118092"/>
    <n v="143936"/>
    <n v="120855"/>
    <n v="184648"/>
    <n v="230511"/>
    <n v="170883"/>
    <n v="144653"/>
    <n v="134451"/>
    <n v="189481"/>
    <n v="111999"/>
    <n v="147139"/>
    <n v="95801"/>
    <n v="1792449"/>
  </r>
  <r>
    <x v="23"/>
    <s v="OL 250HPP"/>
    <n v="90"/>
    <n v="99"/>
    <n v="74"/>
    <n v="134"/>
    <n v="179"/>
    <n v="111"/>
    <n v="97"/>
    <n v="70"/>
    <n v="147"/>
    <n v="65"/>
    <n v="111"/>
    <n v="56"/>
    <n v="1233"/>
  </r>
  <r>
    <x v="24"/>
    <s v="OL150 HPP"/>
    <n v="3341"/>
    <n v="4068"/>
    <n v="3372"/>
    <n v="5139"/>
    <n v="6508"/>
    <n v="4728"/>
    <n v="4135"/>
    <n v="3649"/>
    <n v="5221"/>
    <n v="2703"/>
    <n v="3799"/>
    <n v="2425"/>
    <n v="49088"/>
  </r>
  <r>
    <x v="25"/>
    <s v="OL 1000MH"/>
    <n v="26013"/>
    <n v="25653"/>
    <n v="23931"/>
    <n v="38147"/>
    <n v="45544"/>
    <n v="34687"/>
    <n v="30220"/>
    <n v="26550"/>
    <n v="38459"/>
    <n v="21514"/>
    <n v="29509"/>
    <n v="18378"/>
    <n v="358605"/>
  </r>
  <r>
    <x v="26"/>
    <s v="SGS-MTRD"/>
    <n v="121308"/>
    <n v="121644"/>
    <n v="99364"/>
    <n v="120178"/>
    <n v="136610"/>
    <n v="111117"/>
    <n v="91613"/>
    <n v="90528"/>
    <n v="120616"/>
    <n v="92593"/>
    <n v="133107"/>
    <n v="104701"/>
    <n v="1343379"/>
  </r>
  <r>
    <x v="27"/>
    <s v="SGS"/>
    <n v="11944531"/>
    <n v="12534365"/>
    <n v="9535671"/>
    <n v="9578995"/>
    <n v="10229920"/>
    <n v="12492953"/>
    <n v="12770463"/>
    <n v="10053727"/>
    <n v="13185097"/>
    <n v="8355985"/>
    <n v="10138502"/>
    <n v="9395118"/>
    <n v="130215327"/>
  </r>
  <r>
    <x v="28"/>
    <s v="SGS-UMR"/>
    <n v="185071"/>
    <n v="186111"/>
    <n v="146975"/>
    <n v="190281"/>
    <n v="234340"/>
    <n v="166798"/>
    <n v="530599"/>
    <n v="84953"/>
    <n v="248012"/>
    <n v="120699"/>
    <n v="218501"/>
    <n v="164027"/>
    <n v="2476367"/>
  </r>
  <r>
    <x v="29"/>
    <s v="MGS - AF"/>
    <n v="89449"/>
    <n v="91328"/>
    <n v="117029"/>
    <n v="148594"/>
    <n v="142927"/>
    <n v="121615"/>
    <n v="112929"/>
    <n v="98609"/>
    <n v="138022"/>
    <n v="100972"/>
    <n v="172438"/>
    <n v="63958"/>
    <n v="1397870"/>
  </r>
  <r>
    <x v="30"/>
    <s v="MGS SEC"/>
    <n v="42391430"/>
    <n v="44575765"/>
    <n v="34276133"/>
    <n v="35721205"/>
    <n v="36539215"/>
    <n v="36629595"/>
    <n v="36540161"/>
    <n v="30898431"/>
    <n v="40451109"/>
    <n v="28311860"/>
    <n v="37729434"/>
    <n v="33958271"/>
    <n v="438022609"/>
  </r>
  <r>
    <x v="31"/>
    <s v="MGS PRI"/>
    <n v="367579"/>
    <n v="823678"/>
    <n v="204916"/>
    <n v="256685"/>
    <n v="102054"/>
    <n v="254740"/>
    <n v="225796"/>
    <n v="197401"/>
    <n v="264484"/>
    <n v="209988"/>
    <n v="227487"/>
    <n v="217343"/>
    <n v="3352151"/>
  </r>
  <r>
    <x v="32"/>
    <s v="MGS M SEC"/>
    <n v="16897"/>
    <n v="17855"/>
    <n v="13002"/>
    <n v="15189"/>
    <n v="16117"/>
    <n v="20195"/>
    <n v="21269"/>
    <n v="16603"/>
    <n v="22986"/>
    <n v="14032"/>
    <n v="16330"/>
    <n v="13461"/>
    <n v="203936"/>
  </r>
  <r>
    <x v="33"/>
    <s v="MGSCC PRI"/>
    <n v="1133343"/>
    <n v="483726"/>
    <n v="365813"/>
    <n v="435864"/>
    <n v="654514"/>
    <n v="538400"/>
    <n v="644507"/>
    <n v="428040"/>
    <n v="634950"/>
    <n v="1148001"/>
    <n v="477720"/>
    <n v="375875"/>
    <n v="7320753"/>
  </r>
  <r>
    <x v="34"/>
    <s v="MGS LM ON"/>
    <n v="75205"/>
    <n v="81363"/>
    <n v="38763"/>
    <n v="41442"/>
    <n v="48885"/>
    <n v="115952"/>
    <n v="112030"/>
    <n v="71219"/>
    <n v="86396"/>
    <n v="42995"/>
    <n v="37209"/>
    <n v="41521"/>
    <n v="792980"/>
  </r>
  <r>
    <x v="35"/>
    <s v="SGSTOD ON"/>
    <n v="25873"/>
    <n v="27962"/>
    <n v="22462"/>
    <n v="23225"/>
    <n v="28073"/>
    <n v="26594"/>
    <n v="24589"/>
    <n v="22268"/>
    <n v="25937"/>
    <n v="21049"/>
    <n v="26075"/>
    <n v="28392"/>
    <n v="302499"/>
  </r>
  <r>
    <x v="36"/>
    <s v="EXPSGSTOD"/>
    <n v="63840"/>
    <n v="63764"/>
    <n v="52473"/>
    <n v="62280"/>
    <n v="71000"/>
    <n v="57935"/>
    <n v="53038"/>
    <n v="50607"/>
    <n v="66694"/>
    <n v="50924"/>
    <n v="70331"/>
    <n v="59430"/>
    <n v="722316"/>
  </r>
  <r>
    <x v="37"/>
    <s v="MGS-TOD"/>
    <n v="327349"/>
    <n v="342233"/>
    <n v="259561"/>
    <n v="296386"/>
    <n v="330893"/>
    <n v="283739"/>
    <n v="304310"/>
    <n v="246811"/>
    <n v="334873"/>
    <n v="225653"/>
    <n v="307202"/>
    <n v="269588"/>
    <n v="3528598"/>
  </r>
  <r>
    <x v="38"/>
    <s v="MGSCC SUB"/>
    <n v="59623"/>
    <n v="59653"/>
    <n v="73894"/>
    <n v="60589"/>
    <n v="148935"/>
    <n v="150184"/>
    <n v="200106"/>
    <n v="174830"/>
    <n v="224392"/>
    <n v="1648"/>
    <n v="56637"/>
    <n v="36056"/>
    <n v="1246547"/>
  </r>
  <r>
    <x v="39"/>
    <s v="LGS SEC"/>
    <n v="36314010"/>
    <n v="38961984"/>
    <n v="29019672"/>
    <n v="33729883"/>
    <n v="36388205"/>
    <n v="31576422"/>
    <n v="29419469"/>
    <n v="25901166"/>
    <n v="35849676"/>
    <n v="26034469"/>
    <n v="36660143"/>
    <n v="31382143"/>
    <n v="391237242"/>
  </r>
  <r>
    <x v="40"/>
    <s v="LGS M SEC"/>
    <n v="755325"/>
    <n v="797717"/>
    <n v="589476"/>
    <n v="579166"/>
    <n v="605789"/>
    <n v="628345"/>
    <n v="619971"/>
    <n v="496758"/>
    <n v="638512"/>
    <n v="421067"/>
    <n v="654080"/>
    <n v="612257"/>
    <n v="7398463"/>
  </r>
  <r>
    <x v="41"/>
    <s v="LGS PRI"/>
    <n v="6129911"/>
    <n v="5784140"/>
    <n v="4828623"/>
    <n v="6011121"/>
    <n v="6972586"/>
    <n v="6885779"/>
    <n v="6671884"/>
    <n v="6178010"/>
    <n v="7931345"/>
    <n v="4714779"/>
    <n v="6968761"/>
    <n v="6118205"/>
    <n v="75195144"/>
  </r>
  <r>
    <x v="42"/>
    <s v="LGS M PRI"/>
    <n v="83132"/>
    <n v="96076"/>
    <n v="66961"/>
    <n v="58602"/>
    <n v="47237"/>
    <n v="40466"/>
    <n v="39680"/>
    <n v="33443"/>
    <n v="41399"/>
    <n v="39795"/>
    <n v="51842"/>
    <n v="65556"/>
    <n v="664189"/>
  </r>
  <r>
    <x v="43"/>
    <s v="LGS SUB"/>
    <n v="2516193"/>
    <n v="2588783"/>
    <n v="2614190"/>
    <n v="2901565"/>
    <n v="5179879"/>
    <n v="2205377"/>
    <n v="2319774"/>
    <n v="2258790"/>
    <n v="2995946"/>
    <n v="1391705"/>
    <n v="2332201"/>
    <n v="1696047"/>
    <n v="31000450"/>
  </r>
  <r>
    <x v="44"/>
    <s v="LGS TRAN"/>
    <n v="23661"/>
    <n v="45310"/>
    <n v="25794"/>
    <n v="29045"/>
    <n v="34389"/>
    <n v="45203"/>
    <n v="66433"/>
    <n v="47788"/>
    <n v="56138"/>
    <n v="44593"/>
    <n v="59293"/>
    <n v="65506"/>
    <n v="543153"/>
  </r>
  <r>
    <x v="45"/>
    <s v="LGS-LM-TD"/>
    <n v="163535"/>
    <n v="188870"/>
    <n v="183273"/>
    <n v="207730"/>
    <n v="222803"/>
    <n v="201885"/>
    <n v="289123"/>
    <n v="40608"/>
    <n v="207813"/>
    <n v="97955"/>
    <n v="143703"/>
    <n v="138502"/>
    <n v="2085800"/>
  </r>
  <r>
    <x v="46"/>
    <s v="LGSSECTOD"/>
    <m/>
    <n v="271318"/>
    <n v="157141"/>
    <n v="248549"/>
    <n v="247165"/>
    <n v="167107"/>
    <n v="170786"/>
    <n v="166433"/>
    <n v="228275"/>
    <n v="173466"/>
    <n v="251503"/>
    <n v="299206"/>
    <n v="2380949"/>
  </r>
  <r>
    <x v="47"/>
    <s v="PS SEC"/>
    <n v="7363248"/>
    <n v="10132396"/>
    <n v="11777113"/>
    <n v="9336888"/>
    <n v="9928507"/>
    <n v="9056986"/>
    <n v="8440471"/>
    <n v="9107377"/>
    <n v="10476384"/>
    <n v="7084864"/>
    <n v="9949415"/>
    <n v="6966253"/>
    <n v="109619902"/>
  </r>
  <r>
    <x v="48"/>
    <s v="PS PRI"/>
    <n v="106985"/>
    <n v="158397"/>
    <n v="191255"/>
    <n v="172348"/>
    <n v="149291"/>
    <n v="158827"/>
    <n v="220864"/>
    <n v="128976"/>
    <n v="194530"/>
    <n v="132969"/>
    <n v="164171"/>
    <n v="115751"/>
    <n v="1894364"/>
  </r>
  <r>
    <x v="49"/>
    <s v="CS-IRP"/>
    <m/>
    <n v="1556352"/>
    <n v="1317864"/>
    <n v="1354332"/>
    <n v="1830140"/>
    <n v="955312"/>
    <n v="2037797"/>
    <n v="1824336"/>
    <n v="1681867"/>
    <n v="1991518"/>
    <n v="1728879"/>
    <n v="1503534"/>
    <n v="17781931"/>
  </r>
  <r>
    <x v="50"/>
    <s v="CS-IRP ST"/>
    <m/>
    <m/>
    <n v="26976000"/>
    <n v="13056000"/>
    <n v="10872000"/>
    <n v="12387402"/>
    <n v="11948598"/>
    <n v="11040000"/>
    <n v="12192000"/>
    <n v="12432000"/>
    <n v="12528000"/>
    <n v="12024000"/>
    <n v="135456000"/>
  </r>
  <r>
    <x v="51"/>
    <s v="IGS SEC"/>
    <n v="1248699"/>
    <n v="1328067"/>
    <n v="1143771"/>
    <n v="1256428"/>
    <n v="1453488"/>
    <n v="1433639"/>
    <n v="1254377"/>
    <n v="1192658"/>
    <n v="1502495"/>
    <n v="1138516"/>
    <n v="1448509"/>
    <n v="1265423"/>
    <n v="15666070"/>
  </r>
  <r>
    <x v="52"/>
    <s v="IGS PRI"/>
    <n v="26129673"/>
    <n v="26783229"/>
    <n v="22173746"/>
    <n v="25742582"/>
    <n v="29261356"/>
    <n v="24432767"/>
    <n v="20164021"/>
    <n v="21922800"/>
    <n v="26520337"/>
    <n v="21217018"/>
    <n v="29337192"/>
    <n v="24919616"/>
    <n v="298604337"/>
  </r>
  <r>
    <x v="53"/>
    <s v="IGS SUB"/>
    <n v="15464732"/>
    <n v="17963312"/>
    <n v="15230996"/>
    <n v="16583294"/>
    <n v="19651084"/>
    <n v="20921103"/>
    <n v="18922947"/>
    <n v="22484111"/>
    <n v="25447668"/>
    <n v="23372750"/>
    <n v="23095290"/>
    <n v="21325039"/>
    <n v="240462326"/>
  </r>
  <r>
    <x v="54"/>
    <s v="IGS"/>
    <n v="2794178"/>
    <n v="631295"/>
    <n v="746349"/>
    <n v="724432"/>
    <n v="758000"/>
    <n v="792000"/>
    <n v="858215"/>
    <n v="860285"/>
    <n v="817500"/>
    <n v="792000"/>
    <n v="792000"/>
    <n v="787000"/>
    <n v="11353254"/>
  </r>
  <r>
    <x v="55"/>
    <s v="IGS"/>
    <n v="125683696"/>
    <n v="135203876"/>
    <n v="100314826"/>
    <n v="118096253"/>
    <n v="116838160"/>
    <n v="119821469"/>
    <n v="118964913"/>
    <n v="111369953"/>
    <n v="116688728"/>
    <n v="112484464"/>
    <n v="108672545"/>
    <n v="119385882"/>
    <n v="1403524765"/>
  </r>
  <r>
    <x v="56"/>
    <s v="IGS"/>
    <n v="21187464"/>
    <n v="24382469"/>
    <n v="23011578"/>
    <n v="26325830"/>
    <n v="29438365"/>
    <n v="26065440"/>
    <n v="23264943"/>
    <n v="23906888"/>
    <n v="29316142"/>
    <n v="22706613"/>
    <n v="32146336"/>
    <n v="27957610"/>
    <n v="309709678"/>
  </r>
  <r>
    <x v="57"/>
    <s v="SL"/>
    <n v="550137"/>
    <n v="614559"/>
    <n v="681504"/>
    <n v="795888"/>
    <n v="841440"/>
    <n v="915128"/>
    <n v="888714"/>
    <n v="751336"/>
    <n v="752471"/>
    <n v="638817"/>
    <n v="565034"/>
    <n v="509880"/>
    <n v="8504908"/>
  </r>
  <r>
    <x v="58"/>
    <s v="MW"/>
    <n v="169711"/>
    <n v="173072"/>
    <n v="125142"/>
    <n v="167971"/>
    <n v="211362"/>
    <n v="167821"/>
    <n v="152170"/>
    <n v="153880"/>
    <n v="219836"/>
    <n v="130158"/>
    <n v="171436"/>
    <n v="160861"/>
    <n v="20034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73:M122" firstHeaderRow="0" firstDataRow="1" firstDataCol="1"/>
  <pivotFields count="15">
    <pivotField axis="axisRow" showAll="0">
      <items count="6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showAll="0"/>
    <pivotField numFmtId="3" showAll="0"/>
  </pivotFields>
  <rowFields count="1">
    <field x="0"/>
  </rowFields>
  <rowItems count="49"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JUL" fld="2" baseField="0" baseItem="11"/>
    <dataField name="Sum of AUG" fld="3" baseField="0" baseItem="11"/>
    <dataField name="Sum of SEP" fld="4" baseField="0" baseItem="0"/>
    <dataField name="Sum of OCT" fld="5" baseField="0" baseItem="0"/>
    <dataField name="Sum of NOV" fld="6" baseField="0" baseItem="0"/>
    <dataField name="Sum of DEC" fld="7" baseField="0" baseItem="0"/>
    <dataField name="Sum of JAN" fld="8" baseField="0" baseItem="0"/>
    <dataField name="Sum of FEB" fld="9" baseField="0" baseItem="0"/>
    <dataField name="Sum of MAR" fld="10" baseField="0" baseItem="0"/>
    <dataField name="Sum of APR" fld="11" baseField="0" baseItem="0"/>
    <dataField name="Sum of MAY" fld="12" baseField="0" baseItem="0"/>
    <dataField name="Sum of JUN" fld="13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E15" sqref="E15"/>
    </sheetView>
  </sheetViews>
  <sheetFormatPr defaultRowHeight="13.2" x14ac:dyDescent="0.25"/>
  <cols>
    <col min="2" max="2" width="46.33203125" customWidth="1"/>
    <col min="3" max="5" width="16.109375" bestFit="1" customWidth="1"/>
  </cols>
  <sheetData>
    <row r="1" spans="1:6" x14ac:dyDescent="0.25">
      <c r="A1" s="1" t="s">
        <v>62</v>
      </c>
    </row>
    <row r="2" spans="1:6" x14ac:dyDescent="0.25">
      <c r="A2" s="1" t="s">
        <v>133</v>
      </c>
    </row>
    <row r="3" spans="1:6" x14ac:dyDescent="0.25">
      <c r="A3" s="1"/>
    </row>
    <row r="5" spans="1:6" x14ac:dyDescent="0.25">
      <c r="C5" s="8" t="s">
        <v>55</v>
      </c>
      <c r="D5" s="8" t="s">
        <v>56</v>
      </c>
      <c r="E5" s="8" t="s">
        <v>57</v>
      </c>
    </row>
    <row r="6" spans="1:6" ht="69" customHeight="1" x14ac:dyDescent="0.25">
      <c r="B6" s="6" t="s">
        <v>135</v>
      </c>
      <c r="C6" s="9">
        <f>'Tariff Revenues'!N16</f>
        <v>208137023.80483422</v>
      </c>
      <c r="D6" s="9">
        <f>'Tariff Revenues'!N64</f>
        <v>288039786.66361415</v>
      </c>
      <c r="E6" s="9">
        <f>C6+D6</f>
        <v>496176810.4684484</v>
      </c>
      <c r="F6" s="11">
        <f>E6-'Tariff Revenues'!M65</f>
        <v>0</v>
      </c>
    </row>
    <row r="7" spans="1:6" ht="88.5" customHeight="1" x14ac:dyDescent="0.25">
      <c r="B7" s="6" t="s">
        <v>134</v>
      </c>
      <c r="C7" s="7">
        <v>0</v>
      </c>
      <c r="D7" s="10">
        <f>D6-Fuel!E20</f>
        <v>182112587.16580415</v>
      </c>
      <c r="E7" s="7">
        <v>0</v>
      </c>
    </row>
    <row r="8" spans="1:6" x14ac:dyDescent="0.25">
      <c r="C8" s="5"/>
      <c r="D8" s="5"/>
      <c r="E8" s="5"/>
    </row>
    <row r="9" spans="1:6" x14ac:dyDescent="0.25">
      <c r="D9" s="11"/>
    </row>
    <row r="13" spans="1:6" x14ac:dyDescent="0.25">
      <c r="D13" s="2"/>
    </row>
    <row r="15" spans="1:6" x14ac:dyDescent="0.25">
      <c r="C15" s="11"/>
    </row>
    <row r="18" spans="4:4" x14ac:dyDescent="0.25">
      <c r="D18" s="1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N41" sqref="N41"/>
    </sheetView>
  </sheetViews>
  <sheetFormatPr defaultRowHeight="13.2" x14ac:dyDescent="0.25"/>
  <cols>
    <col min="3" max="3" width="21.5546875" bestFit="1" customWidth="1"/>
    <col min="4" max="4" width="25.109375" bestFit="1" customWidth="1"/>
    <col min="5" max="5" width="28.33203125" bestFit="1" customWidth="1"/>
    <col min="6" max="6" width="15" bestFit="1" customWidth="1"/>
    <col min="7" max="7" width="14" style="18" bestFit="1" customWidth="1"/>
    <col min="8" max="8" width="15" bestFit="1" customWidth="1"/>
    <col min="9" max="11" width="15.44140625" customWidth="1"/>
    <col min="12" max="12" width="3" customWidth="1"/>
    <col min="13" max="13" width="27.44140625" customWidth="1"/>
    <col min="14" max="14" width="21.6640625" customWidth="1"/>
  </cols>
  <sheetData>
    <row r="1" spans="1:15" ht="15.6" x14ac:dyDescent="0.3">
      <c r="A1" s="44" t="s">
        <v>132</v>
      </c>
    </row>
    <row r="3" spans="1:15" x14ac:dyDescent="0.25">
      <c r="M3" s="17" t="s">
        <v>127</v>
      </c>
    </row>
    <row r="4" spans="1:15" x14ac:dyDescent="0.25">
      <c r="A4" s="25" t="s">
        <v>0</v>
      </c>
      <c r="B4" s="25" t="s">
        <v>1</v>
      </c>
      <c r="C4" s="13" t="s">
        <v>58</v>
      </c>
      <c r="D4" s="13" t="s">
        <v>70</v>
      </c>
      <c r="E4" s="26" t="s">
        <v>71</v>
      </c>
      <c r="F4" s="25" t="s">
        <v>72</v>
      </c>
      <c r="G4" s="27" t="s">
        <v>73</v>
      </c>
      <c r="H4" s="25" t="s">
        <v>74</v>
      </c>
      <c r="I4" s="17" t="s">
        <v>75</v>
      </c>
      <c r="J4" s="17" t="s">
        <v>76</v>
      </c>
      <c r="K4" s="17" t="s">
        <v>77</v>
      </c>
      <c r="M4" s="17" t="s">
        <v>128</v>
      </c>
    </row>
    <row r="5" spans="1:15" x14ac:dyDescent="0.25">
      <c r="A5" s="12" t="s">
        <v>59</v>
      </c>
      <c r="B5" s="12" t="s">
        <v>60</v>
      </c>
      <c r="C5" s="12" t="s">
        <v>61</v>
      </c>
    </row>
    <row r="6" spans="1:15" x14ac:dyDescent="0.25">
      <c r="A6" s="4">
        <v>11</v>
      </c>
      <c r="B6" s="4" t="s">
        <v>2</v>
      </c>
      <c r="C6" s="19">
        <v>174988.37</v>
      </c>
      <c r="D6" s="18">
        <v>175392.61</v>
      </c>
      <c r="E6" s="18">
        <f>C6-D6</f>
        <v>-404.23999999999069</v>
      </c>
      <c r="F6" s="18">
        <v>5536.51</v>
      </c>
      <c r="G6" s="18">
        <v>324.8</v>
      </c>
      <c r="H6" s="18">
        <v>14797.46</v>
      </c>
      <c r="I6" s="11">
        <f>((F6/$D6)*$E6)+F6</f>
        <v>5523.7496060335725</v>
      </c>
      <c r="J6" s="11">
        <f t="shared" ref="J6:K6" si="0">((G6/$D6)*$E6)+G6</f>
        <v>324.05141001094631</v>
      </c>
      <c r="K6" s="11">
        <f t="shared" si="0"/>
        <v>14763.355226541187</v>
      </c>
      <c r="M6" s="11">
        <f>C6-SUM(I6:K6)</f>
        <v>154377.21375741428</v>
      </c>
    </row>
    <row r="7" spans="1:15" x14ac:dyDescent="0.25">
      <c r="A7" s="4">
        <v>12</v>
      </c>
      <c r="B7" s="4" t="s">
        <v>3</v>
      </c>
      <c r="C7" s="19">
        <v>25195.21</v>
      </c>
      <c r="D7" s="18">
        <v>25376.83</v>
      </c>
      <c r="E7" s="18">
        <f t="shared" ref="E7:E64" si="1">C7-D7</f>
        <v>-181.62000000000262</v>
      </c>
      <c r="F7" s="18">
        <v>812.9</v>
      </c>
      <c r="G7" s="18">
        <v>46.54</v>
      </c>
      <c r="H7" s="18">
        <v>2202.79</v>
      </c>
      <c r="I7" s="11">
        <f t="shared" ref="I7:I64" si="2">((F7/$D7)*$E7)+F7</f>
        <v>807.08213787931732</v>
      </c>
      <c r="J7" s="11">
        <f t="shared" ref="J7:J64" si="3">((G7/$D7)*$E7)+G7</f>
        <v>46.206916837130557</v>
      </c>
      <c r="K7" s="11">
        <f t="shared" ref="K7:K64" si="4">((H7/$D7)*$E7)+H7</f>
        <v>2187.0248031728152</v>
      </c>
      <c r="M7" s="11">
        <f t="shared" ref="M7:M64" si="5">C7-SUM(I7:K7)</f>
        <v>22154.896142110738</v>
      </c>
    </row>
    <row r="8" spans="1:15" x14ac:dyDescent="0.25">
      <c r="A8" s="4">
        <v>13</v>
      </c>
      <c r="B8" s="4" t="s">
        <v>4</v>
      </c>
      <c r="C8" s="19">
        <v>5498.85</v>
      </c>
      <c r="D8" s="18">
        <v>5512.49</v>
      </c>
      <c r="E8" s="18">
        <f t="shared" si="1"/>
        <v>-13.639999999999418</v>
      </c>
      <c r="F8" s="18">
        <v>176.59</v>
      </c>
      <c r="G8" s="18">
        <v>10.15</v>
      </c>
      <c r="H8" s="18">
        <v>479.25</v>
      </c>
      <c r="I8" s="11">
        <f t="shared" si="2"/>
        <v>176.153049075826</v>
      </c>
      <c r="J8" s="11">
        <f t="shared" si="3"/>
        <v>10.124885033805052</v>
      </c>
      <c r="K8" s="11">
        <f t="shared" si="4"/>
        <v>478.0641529508444</v>
      </c>
      <c r="M8" s="11">
        <f t="shared" si="5"/>
        <v>4834.5079129395253</v>
      </c>
    </row>
    <row r="9" spans="1:15" x14ac:dyDescent="0.25">
      <c r="A9" s="4">
        <v>15</v>
      </c>
      <c r="B9" s="4" t="s">
        <v>5</v>
      </c>
      <c r="C9" s="19">
        <v>104399991.62</v>
      </c>
      <c r="D9" s="18">
        <v>104779024.76000001</v>
      </c>
      <c r="E9" s="18">
        <f t="shared" si="1"/>
        <v>-379033.1400000006</v>
      </c>
      <c r="F9" s="18">
        <v>3373105.87</v>
      </c>
      <c r="G9" s="18">
        <v>199403.87</v>
      </c>
      <c r="H9" s="18">
        <v>9052703.5</v>
      </c>
      <c r="I9" s="11">
        <f t="shared" si="2"/>
        <v>3360903.8199008792</v>
      </c>
      <c r="J9" s="11">
        <f t="shared" si="3"/>
        <v>198682.53598159915</v>
      </c>
      <c r="K9" s="11">
        <f t="shared" si="4"/>
        <v>9019955.7755298261</v>
      </c>
      <c r="M9" s="11">
        <f t="shared" si="5"/>
        <v>91820449.488587707</v>
      </c>
    </row>
    <row r="10" spans="1:15" x14ac:dyDescent="0.25">
      <c r="A10" s="4">
        <v>17</v>
      </c>
      <c r="B10" s="4" t="s">
        <v>6</v>
      </c>
      <c r="C10" s="19">
        <v>1048087.69</v>
      </c>
      <c r="D10" s="18">
        <v>1050726.4099999999</v>
      </c>
      <c r="E10" s="18">
        <f t="shared" si="1"/>
        <v>-2638.7199999999721</v>
      </c>
      <c r="F10" s="18">
        <v>33550.25</v>
      </c>
      <c r="G10" s="18">
        <v>1945.43</v>
      </c>
      <c r="H10" s="18">
        <v>89874.71</v>
      </c>
      <c r="I10" s="11">
        <f t="shared" si="2"/>
        <v>33465.994274782242</v>
      </c>
      <c r="J10" s="11">
        <f t="shared" si="3"/>
        <v>1940.5443846764069</v>
      </c>
      <c r="K10" s="11">
        <f t="shared" si="4"/>
        <v>89649.005009134504</v>
      </c>
      <c r="M10" s="11">
        <f t="shared" si="5"/>
        <v>923032.14633140678</v>
      </c>
    </row>
    <row r="11" spans="1:15" x14ac:dyDescent="0.25">
      <c r="A11" s="4">
        <v>22</v>
      </c>
      <c r="B11" s="4" t="s">
        <v>7</v>
      </c>
      <c r="C11" s="19">
        <v>130655139.22</v>
      </c>
      <c r="D11" s="18">
        <v>131176279.72</v>
      </c>
      <c r="E11" s="18">
        <f t="shared" si="1"/>
        <v>-521140.5</v>
      </c>
      <c r="F11" s="18">
        <v>4255122.54</v>
      </c>
      <c r="G11" s="18">
        <v>254452.73</v>
      </c>
      <c r="H11" s="18">
        <v>11317551.32</v>
      </c>
      <c r="I11" s="11">
        <f t="shared" si="2"/>
        <v>4238217.6796640446</v>
      </c>
      <c r="J11" s="11">
        <f t="shared" si="3"/>
        <v>253441.83364570778</v>
      </c>
      <c r="K11" s="11">
        <f t="shared" si="4"/>
        <v>11272588.660849504</v>
      </c>
      <c r="M11" s="11">
        <f t="shared" si="5"/>
        <v>114890891.04584074</v>
      </c>
    </row>
    <row r="12" spans="1:15" x14ac:dyDescent="0.25">
      <c r="A12" s="4">
        <v>28</v>
      </c>
      <c r="B12" s="4" t="s">
        <v>8</v>
      </c>
      <c r="C12" s="19">
        <v>9700.23</v>
      </c>
      <c r="D12" s="18">
        <v>9795.69</v>
      </c>
      <c r="E12" s="18">
        <f t="shared" si="1"/>
        <v>-95.460000000000946</v>
      </c>
      <c r="F12" s="18">
        <v>319.95999999999998</v>
      </c>
      <c r="G12" s="18">
        <v>18.84</v>
      </c>
      <c r="H12" s="18">
        <v>851.4</v>
      </c>
      <c r="I12" s="11">
        <f t="shared" si="2"/>
        <v>316.841957105625</v>
      </c>
      <c r="J12" s="11">
        <f t="shared" si="3"/>
        <v>18.65640227487803</v>
      </c>
      <c r="K12" s="11">
        <f t="shared" si="4"/>
        <v>843.1030200016537</v>
      </c>
      <c r="M12" s="11">
        <f t="shared" si="5"/>
        <v>8521.6286206178429</v>
      </c>
    </row>
    <row r="13" spans="1:15" x14ac:dyDescent="0.25">
      <c r="A13" s="4">
        <v>30</v>
      </c>
      <c r="B13" s="4" t="s">
        <v>9</v>
      </c>
      <c r="C13" s="19">
        <v>151285.5</v>
      </c>
      <c r="D13" s="18">
        <v>152186.85</v>
      </c>
      <c r="E13" s="18">
        <f t="shared" si="1"/>
        <v>-901.35000000000582</v>
      </c>
      <c r="F13" s="18">
        <v>4918.01</v>
      </c>
      <c r="G13" s="18">
        <v>286.39999999999998</v>
      </c>
      <c r="H13" s="18">
        <v>13133.75</v>
      </c>
      <c r="I13" s="11">
        <f t="shared" si="2"/>
        <v>4888.882330207899</v>
      </c>
      <c r="J13" s="11">
        <f t="shared" si="3"/>
        <v>284.70375199959784</v>
      </c>
      <c r="K13" s="11">
        <f t="shared" si="4"/>
        <v>13055.96334785167</v>
      </c>
      <c r="M13" s="11">
        <f t="shared" si="5"/>
        <v>133055.95056994085</v>
      </c>
    </row>
    <row r="14" spans="1:15" x14ac:dyDescent="0.25">
      <c r="A14" s="4">
        <v>32</v>
      </c>
      <c r="B14" s="4" t="s">
        <v>10</v>
      </c>
      <c r="C14" s="19">
        <v>194679.81</v>
      </c>
      <c r="D14" s="18">
        <v>195997.92</v>
      </c>
      <c r="E14" s="18">
        <f t="shared" si="1"/>
        <v>-1318.1100000000151</v>
      </c>
      <c r="F14" s="18">
        <v>6379.09</v>
      </c>
      <c r="G14" s="18">
        <v>365.22</v>
      </c>
      <c r="H14" s="18">
        <v>17053.95</v>
      </c>
      <c r="I14" s="11">
        <f t="shared" si="2"/>
        <v>6336.18983901921</v>
      </c>
      <c r="J14" s="11">
        <f t="shared" si="3"/>
        <v>362.76385080106974</v>
      </c>
      <c r="K14" s="11">
        <f t="shared" si="4"/>
        <v>16939.260099033192</v>
      </c>
      <c r="M14" s="11">
        <f t="shared" si="5"/>
        <v>171041.59621114653</v>
      </c>
    </row>
    <row r="15" spans="1:15" x14ac:dyDescent="0.25">
      <c r="A15" s="4">
        <v>34</v>
      </c>
      <c r="B15" s="4" t="s">
        <v>11</v>
      </c>
      <c r="C15" s="19">
        <v>1142.83</v>
      </c>
      <c r="D15" s="18">
        <v>1139.1400000000001</v>
      </c>
      <c r="E15" s="18">
        <f t="shared" si="1"/>
        <v>3.6899999999998272</v>
      </c>
      <c r="F15" s="18">
        <v>38.06</v>
      </c>
      <c r="G15" s="18">
        <v>2.33</v>
      </c>
      <c r="H15" s="18">
        <v>98.44</v>
      </c>
      <c r="I15" s="11">
        <f t="shared" si="2"/>
        <v>38.18328721667222</v>
      </c>
      <c r="J15" s="11">
        <f t="shared" si="3"/>
        <v>2.3375475358603857</v>
      </c>
      <c r="K15" s="11">
        <f t="shared" si="4"/>
        <v>98.758875291886838</v>
      </c>
      <c r="M15" s="11">
        <f t="shared" si="5"/>
        <v>1003.5502899555804</v>
      </c>
    </row>
    <row r="16" spans="1:15" x14ac:dyDescent="0.25">
      <c r="A16" s="4">
        <v>36</v>
      </c>
      <c r="B16" s="4" t="s">
        <v>12</v>
      </c>
      <c r="C16" s="19">
        <v>8700.98</v>
      </c>
      <c r="D16" s="18">
        <v>8573.2999999999993</v>
      </c>
      <c r="E16" s="18">
        <f t="shared" si="1"/>
        <v>127.68000000000029</v>
      </c>
      <c r="F16" s="18">
        <v>284.48</v>
      </c>
      <c r="G16" s="18">
        <v>20.21</v>
      </c>
      <c r="H16" s="18">
        <v>719.26</v>
      </c>
      <c r="I16" s="11">
        <f t="shared" si="2"/>
        <v>288.71668906955318</v>
      </c>
      <c r="J16" s="11">
        <f t="shared" si="3"/>
        <v>20.510982445499401</v>
      </c>
      <c r="K16" s="11">
        <f t="shared" si="4"/>
        <v>729.97175822612064</v>
      </c>
      <c r="M16" s="11">
        <f t="shared" si="5"/>
        <v>7661.7805702588266</v>
      </c>
      <c r="N16" s="11">
        <f>SUM(M6:M16)</f>
        <v>208137023.80483422</v>
      </c>
      <c r="O16" t="s">
        <v>130</v>
      </c>
    </row>
    <row r="17" spans="1:13" x14ac:dyDescent="0.25">
      <c r="A17" s="4">
        <v>93</v>
      </c>
      <c r="B17" s="4" t="s">
        <v>13</v>
      </c>
      <c r="C17" s="19">
        <v>117268.24</v>
      </c>
      <c r="D17" s="18">
        <v>118038.69</v>
      </c>
      <c r="E17" s="18">
        <f t="shared" si="1"/>
        <v>-770.44999999999709</v>
      </c>
      <c r="F17" s="18">
        <v>3864.66</v>
      </c>
      <c r="G17" s="18">
        <v>222.71</v>
      </c>
      <c r="H17" s="18">
        <v>10232.1</v>
      </c>
      <c r="I17" s="11">
        <f t="shared" si="2"/>
        <v>3839.4349886329642</v>
      </c>
      <c r="J17" s="11">
        <f t="shared" si="3"/>
        <v>221.25635018823067</v>
      </c>
      <c r="K17" s="11">
        <f t="shared" si="4"/>
        <v>10165.314088999125</v>
      </c>
      <c r="M17" s="11">
        <f t="shared" si="5"/>
        <v>103042.23457217969</v>
      </c>
    </row>
    <row r="18" spans="1:13" x14ac:dyDescent="0.25">
      <c r="A18">
        <v>94</v>
      </c>
      <c r="B18" t="s">
        <v>14</v>
      </c>
      <c r="C18" s="18">
        <v>2921525.96</v>
      </c>
      <c r="D18" s="18">
        <v>2932695.4</v>
      </c>
      <c r="E18" s="18">
        <f t="shared" si="1"/>
        <v>-11169.439999999944</v>
      </c>
      <c r="F18" s="18">
        <v>92888.16</v>
      </c>
      <c r="G18" s="18">
        <v>6099.29</v>
      </c>
      <c r="H18" s="18">
        <v>245702.24</v>
      </c>
      <c r="I18" s="11">
        <f t="shared" si="2"/>
        <v>92534.386904495303</v>
      </c>
      <c r="J18" s="11">
        <f t="shared" si="3"/>
        <v>6076.0602933971259</v>
      </c>
      <c r="K18" s="11">
        <f t="shared" si="4"/>
        <v>244766.46043436709</v>
      </c>
      <c r="M18" s="11">
        <f t="shared" si="5"/>
        <v>2578149.0523677403</v>
      </c>
    </row>
    <row r="19" spans="1:13" x14ac:dyDescent="0.25">
      <c r="A19">
        <v>95</v>
      </c>
      <c r="B19" t="s">
        <v>15</v>
      </c>
      <c r="C19" s="18">
        <v>22050.639999999999</v>
      </c>
      <c r="D19" s="18">
        <v>22139.48</v>
      </c>
      <c r="E19" s="18">
        <f t="shared" si="1"/>
        <v>-88.840000000000146</v>
      </c>
      <c r="F19" s="18">
        <v>763</v>
      </c>
      <c r="G19" s="18">
        <v>44.45</v>
      </c>
      <c r="H19" s="18">
        <v>2004.01</v>
      </c>
      <c r="I19" s="11">
        <f t="shared" si="2"/>
        <v>759.93827858648888</v>
      </c>
      <c r="J19" s="11">
        <f t="shared" si="3"/>
        <v>44.271633660772522</v>
      </c>
      <c r="K19" s="11">
        <f t="shared" si="4"/>
        <v>1995.9684268284529</v>
      </c>
      <c r="M19" s="11">
        <f t="shared" si="5"/>
        <v>19250.461660924284</v>
      </c>
    </row>
    <row r="20" spans="1:13" x14ac:dyDescent="0.25">
      <c r="A20">
        <v>97</v>
      </c>
      <c r="B20" t="s">
        <v>16</v>
      </c>
      <c r="C20" s="18">
        <v>331131.78999999998</v>
      </c>
      <c r="D20" s="18">
        <v>332748.40000000002</v>
      </c>
      <c r="E20" s="18">
        <f t="shared" si="1"/>
        <v>-1616.6100000000442</v>
      </c>
      <c r="F20" s="18">
        <v>11447.54</v>
      </c>
      <c r="G20" s="18">
        <v>650.51</v>
      </c>
      <c r="H20" s="18">
        <v>29988.47</v>
      </c>
      <c r="I20" s="11">
        <f t="shared" si="2"/>
        <v>11391.923781742</v>
      </c>
      <c r="J20" s="11">
        <f t="shared" si="3"/>
        <v>647.34959120133999</v>
      </c>
      <c r="K20" s="11">
        <f t="shared" si="4"/>
        <v>29842.77535357435</v>
      </c>
      <c r="M20" s="11">
        <f t="shared" si="5"/>
        <v>289249.74127348227</v>
      </c>
    </row>
    <row r="21" spans="1:13" x14ac:dyDescent="0.25">
      <c r="A21">
        <v>98</v>
      </c>
      <c r="B21" t="s">
        <v>17</v>
      </c>
      <c r="C21" s="18">
        <v>59531.040000000001</v>
      </c>
      <c r="D21" s="18">
        <v>59679.08</v>
      </c>
      <c r="E21" s="18">
        <f t="shared" si="1"/>
        <v>-148.04000000000087</v>
      </c>
      <c r="F21" s="18">
        <v>2109.67</v>
      </c>
      <c r="G21" s="18">
        <v>120.38</v>
      </c>
      <c r="H21" s="18">
        <v>5531.79</v>
      </c>
      <c r="I21" s="11">
        <f t="shared" si="2"/>
        <v>2104.4367499767086</v>
      </c>
      <c r="J21" s="11">
        <f t="shared" si="3"/>
        <v>120.08138522242635</v>
      </c>
      <c r="K21" s="11">
        <f t="shared" si="4"/>
        <v>5518.0678348526817</v>
      </c>
      <c r="M21" s="11">
        <f t="shared" si="5"/>
        <v>51788.454029948181</v>
      </c>
    </row>
    <row r="22" spans="1:13" x14ac:dyDescent="0.25">
      <c r="A22">
        <v>99</v>
      </c>
      <c r="B22" t="s">
        <v>18</v>
      </c>
      <c r="C22" s="18">
        <v>1549.61</v>
      </c>
      <c r="D22" s="18">
        <v>1556.27</v>
      </c>
      <c r="E22" s="18">
        <f t="shared" si="1"/>
        <v>-6.6600000000000819</v>
      </c>
      <c r="F22" s="18">
        <v>59.28</v>
      </c>
      <c r="G22" s="18">
        <v>3.12</v>
      </c>
      <c r="H22" s="18">
        <v>154.75</v>
      </c>
      <c r="I22" s="11">
        <f t="shared" si="2"/>
        <v>59.02631342890372</v>
      </c>
      <c r="J22" s="11">
        <f t="shared" si="3"/>
        <v>3.106648075205459</v>
      </c>
      <c r="K22" s="11">
        <f t="shared" si="4"/>
        <v>154.08775308911692</v>
      </c>
      <c r="M22" s="11">
        <f t="shared" si="5"/>
        <v>1333.3892854067738</v>
      </c>
    </row>
    <row r="23" spans="1:13" x14ac:dyDescent="0.25">
      <c r="A23">
        <v>107</v>
      </c>
      <c r="B23" t="s">
        <v>19</v>
      </c>
      <c r="C23" s="18">
        <v>380034.42</v>
      </c>
      <c r="D23" s="18">
        <v>381437.74</v>
      </c>
      <c r="E23" s="18">
        <f t="shared" si="1"/>
        <v>-1403.320000000007</v>
      </c>
      <c r="F23" s="18">
        <v>13639.83</v>
      </c>
      <c r="G23" s="18">
        <v>768.08</v>
      </c>
      <c r="H23" s="18">
        <v>35846.82</v>
      </c>
      <c r="I23" s="11">
        <f t="shared" si="2"/>
        <v>13589.648688010264</v>
      </c>
      <c r="J23" s="11">
        <f t="shared" si="3"/>
        <v>765.25421242690879</v>
      </c>
      <c r="K23" s="11">
        <f t="shared" si="4"/>
        <v>35714.938557323665</v>
      </c>
      <c r="M23" s="11">
        <f t="shared" si="5"/>
        <v>329964.57854223915</v>
      </c>
    </row>
    <row r="24" spans="1:13" x14ac:dyDescent="0.25">
      <c r="A24">
        <v>109</v>
      </c>
      <c r="B24" t="s">
        <v>20</v>
      </c>
      <c r="C24" s="18">
        <v>1270207.8899999999</v>
      </c>
      <c r="D24" s="18">
        <v>1275579.5</v>
      </c>
      <c r="E24" s="18">
        <f t="shared" si="1"/>
        <v>-5371.6100000001024</v>
      </c>
      <c r="F24" s="18">
        <v>45117.65</v>
      </c>
      <c r="G24" s="18">
        <v>2635.94</v>
      </c>
      <c r="H24" s="18">
        <v>118472.07</v>
      </c>
      <c r="I24" s="11">
        <f t="shared" si="2"/>
        <v>44927.654456863333</v>
      </c>
      <c r="J24" s="11">
        <f t="shared" si="3"/>
        <v>2624.8397575898639</v>
      </c>
      <c r="K24" s="11">
        <f t="shared" si="4"/>
        <v>117973.17067155147</v>
      </c>
      <c r="M24" s="11">
        <f t="shared" si="5"/>
        <v>1104682.2251139951</v>
      </c>
    </row>
    <row r="25" spans="1:13" x14ac:dyDescent="0.25">
      <c r="A25">
        <v>110</v>
      </c>
      <c r="B25" t="s">
        <v>21</v>
      </c>
      <c r="C25" s="18">
        <v>38776.28</v>
      </c>
      <c r="D25" s="18">
        <v>38868.639999999999</v>
      </c>
      <c r="E25" s="18">
        <f t="shared" si="1"/>
        <v>-92.360000000000582</v>
      </c>
      <c r="F25" s="18">
        <v>1479.2</v>
      </c>
      <c r="G25" s="18">
        <v>78.569999999999993</v>
      </c>
      <c r="H25" s="18">
        <v>3873.59</v>
      </c>
      <c r="I25" s="11">
        <f t="shared" si="2"/>
        <v>1475.685112110946</v>
      </c>
      <c r="J25" s="11">
        <f t="shared" si="3"/>
        <v>78.383301283502576</v>
      </c>
      <c r="K25" s="11">
        <f t="shared" si="4"/>
        <v>3864.3855417941045</v>
      </c>
      <c r="M25" s="11">
        <f t="shared" si="5"/>
        <v>33357.826044811445</v>
      </c>
    </row>
    <row r="26" spans="1:13" x14ac:dyDescent="0.25">
      <c r="A26">
        <v>111</v>
      </c>
      <c r="B26" t="s">
        <v>22</v>
      </c>
      <c r="C26" s="18">
        <v>154040.31</v>
      </c>
      <c r="D26" s="18">
        <v>154438.42000000001</v>
      </c>
      <c r="E26" s="18">
        <f t="shared" si="1"/>
        <v>-398.11000000001513</v>
      </c>
      <c r="F26" s="18">
        <v>6119.06</v>
      </c>
      <c r="G26" s="18">
        <v>310.94</v>
      </c>
      <c r="H26" s="18">
        <v>16075.08</v>
      </c>
      <c r="I26" s="11">
        <f t="shared" si="2"/>
        <v>6103.2863409804368</v>
      </c>
      <c r="J26" s="11">
        <f t="shared" si="3"/>
        <v>310.13846160430802</v>
      </c>
      <c r="K26" s="11">
        <f t="shared" si="4"/>
        <v>16033.641800238565</v>
      </c>
      <c r="M26" s="11">
        <f t="shared" si="5"/>
        <v>131593.24339717667</v>
      </c>
    </row>
    <row r="27" spans="1:13" x14ac:dyDescent="0.25">
      <c r="A27">
        <v>113</v>
      </c>
      <c r="B27" t="s">
        <v>23</v>
      </c>
      <c r="C27" s="18">
        <v>3362780.86</v>
      </c>
      <c r="D27" s="18">
        <v>3373279.88</v>
      </c>
      <c r="E27" s="18">
        <f t="shared" si="1"/>
        <v>-10499.020000000019</v>
      </c>
      <c r="F27" s="18">
        <v>108674.75</v>
      </c>
      <c r="G27" s="18">
        <v>6444.24</v>
      </c>
      <c r="H27" s="18">
        <v>285617.86</v>
      </c>
      <c r="I27" s="11">
        <f t="shared" si="2"/>
        <v>108336.50994452467</v>
      </c>
      <c r="J27" s="11">
        <f t="shared" si="3"/>
        <v>6424.1829021451958</v>
      </c>
      <c r="K27" s="11">
        <f t="shared" si="4"/>
        <v>284728.90096571518</v>
      </c>
      <c r="M27" s="11">
        <f t="shared" si="5"/>
        <v>2963291.2661876148</v>
      </c>
    </row>
    <row r="28" spans="1:13" x14ac:dyDescent="0.25">
      <c r="A28">
        <v>116</v>
      </c>
      <c r="B28" t="s">
        <v>24</v>
      </c>
      <c r="C28" s="18">
        <v>316774.03000000003</v>
      </c>
      <c r="D28" s="18">
        <v>318111.82</v>
      </c>
      <c r="E28" s="18">
        <f t="shared" si="1"/>
        <v>-1337.789999999979</v>
      </c>
      <c r="F28" s="18">
        <v>11771.37</v>
      </c>
      <c r="G28" s="18">
        <v>640.94000000000005</v>
      </c>
      <c r="H28" s="18">
        <v>30829.25</v>
      </c>
      <c r="I28" s="11">
        <f t="shared" si="2"/>
        <v>11721.866586161748</v>
      </c>
      <c r="J28" s="11">
        <f t="shared" si="3"/>
        <v>638.24458578181736</v>
      </c>
      <c r="K28" s="11">
        <f t="shared" si="4"/>
        <v>30699.600424710723</v>
      </c>
      <c r="M28" s="11">
        <f t="shared" si="5"/>
        <v>273714.31840334577</v>
      </c>
    </row>
    <row r="29" spans="1:13" x14ac:dyDescent="0.25">
      <c r="A29">
        <v>120</v>
      </c>
      <c r="B29" t="s">
        <v>25</v>
      </c>
      <c r="C29" s="18">
        <v>369.04</v>
      </c>
      <c r="D29" s="18">
        <v>371.55</v>
      </c>
      <c r="E29" s="18">
        <f t="shared" si="1"/>
        <v>-2.5099999999999909</v>
      </c>
      <c r="F29" s="18">
        <v>14.85</v>
      </c>
      <c r="G29" s="18">
        <v>0.73</v>
      </c>
      <c r="H29" s="18">
        <v>39.04</v>
      </c>
      <c r="I29" s="11">
        <f t="shared" si="2"/>
        <v>14.74968106580541</v>
      </c>
      <c r="J29" s="11">
        <f t="shared" si="3"/>
        <v>0.72506849683757235</v>
      </c>
      <c r="K29" s="11">
        <f t="shared" si="4"/>
        <v>38.776265913066879</v>
      </c>
      <c r="M29" s="11">
        <f t="shared" si="5"/>
        <v>314.78898452429019</v>
      </c>
    </row>
    <row r="30" spans="1:13" x14ac:dyDescent="0.25">
      <c r="A30">
        <v>122</v>
      </c>
      <c r="B30" t="s">
        <v>26</v>
      </c>
      <c r="C30" s="18">
        <v>23293.71</v>
      </c>
      <c r="D30" s="18">
        <v>23404.02</v>
      </c>
      <c r="E30" s="18">
        <f t="shared" si="1"/>
        <v>-110.31000000000131</v>
      </c>
      <c r="F30" s="18">
        <v>962.68</v>
      </c>
      <c r="G30" s="18">
        <v>45.17</v>
      </c>
      <c r="H30" s="18">
        <v>2516.67</v>
      </c>
      <c r="I30" s="11">
        <f t="shared" si="2"/>
        <v>958.14260724439634</v>
      </c>
      <c r="J30" s="11">
        <f t="shared" si="3"/>
        <v>44.957100562211103</v>
      </c>
      <c r="K30" s="11">
        <f t="shared" si="4"/>
        <v>2504.8081972968744</v>
      </c>
      <c r="M30" s="11">
        <f t="shared" si="5"/>
        <v>19785.802094896517</v>
      </c>
    </row>
    <row r="31" spans="1:13" x14ac:dyDescent="0.25">
      <c r="A31">
        <v>131</v>
      </c>
      <c r="B31" t="s">
        <v>27</v>
      </c>
      <c r="C31" s="18">
        <v>47432.45</v>
      </c>
      <c r="D31" s="18">
        <v>47559.47</v>
      </c>
      <c r="E31" s="18">
        <f t="shared" si="1"/>
        <v>-127.02000000000407</v>
      </c>
      <c r="F31" s="18">
        <v>1644.83</v>
      </c>
      <c r="G31" s="18">
        <v>97.18</v>
      </c>
      <c r="H31" s="18">
        <v>4289.6899999999996</v>
      </c>
      <c r="I31" s="11">
        <f t="shared" si="2"/>
        <v>1640.4370514116324</v>
      </c>
      <c r="J31" s="11">
        <f t="shared" si="3"/>
        <v>96.920455400365057</v>
      </c>
      <c r="K31" s="11">
        <f t="shared" si="4"/>
        <v>4278.2332612306227</v>
      </c>
      <c r="M31" s="11">
        <f t="shared" si="5"/>
        <v>41416.85923195738</v>
      </c>
    </row>
    <row r="32" spans="1:13" x14ac:dyDescent="0.25">
      <c r="A32">
        <v>204</v>
      </c>
      <c r="B32" t="s">
        <v>28</v>
      </c>
      <c r="C32" s="18">
        <v>279486.84999999998</v>
      </c>
      <c r="D32" s="18">
        <v>280624.88</v>
      </c>
      <c r="E32" s="18">
        <f t="shared" si="1"/>
        <v>-1138.0300000000279</v>
      </c>
      <c r="F32" s="18">
        <v>10906.32</v>
      </c>
      <c r="G32" s="18">
        <v>567</v>
      </c>
      <c r="H32" s="18">
        <v>28531.32</v>
      </c>
      <c r="I32" s="11">
        <f t="shared" si="2"/>
        <v>10862.091137079506</v>
      </c>
      <c r="J32" s="11">
        <f t="shared" si="3"/>
        <v>564.7006208073924</v>
      </c>
      <c r="K32" s="11">
        <f t="shared" si="4"/>
        <v>28415.615725669082</v>
      </c>
      <c r="M32" s="11">
        <f t="shared" si="5"/>
        <v>239644.44251644399</v>
      </c>
    </row>
    <row r="33" spans="1:13" x14ac:dyDescent="0.25">
      <c r="A33">
        <v>211</v>
      </c>
      <c r="B33" t="s">
        <v>29</v>
      </c>
      <c r="C33" s="18">
        <v>20890762.690000001</v>
      </c>
      <c r="D33" s="18">
        <v>20934165.739999998</v>
      </c>
      <c r="E33" s="18">
        <f t="shared" si="1"/>
        <v>-43403.04999999702</v>
      </c>
      <c r="F33" s="18">
        <v>779270.22</v>
      </c>
      <c r="G33" s="18">
        <v>40915.089999999997</v>
      </c>
      <c r="H33" s="18">
        <v>2042868.65</v>
      </c>
      <c r="I33" s="11">
        <f t="shared" si="2"/>
        <v>777654.5499636468</v>
      </c>
      <c r="J33" s="11">
        <f t="shared" si="3"/>
        <v>40830.260266678873</v>
      </c>
      <c r="K33" s="11">
        <f t="shared" si="4"/>
        <v>2038633.1466004087</v>
      </c>
      <c r="M33" s="11">
        <f t="shared" si="5"/>
        <v>18033644.733169265</v>
      </c>
    </row>
    <row r="34" spans="1:13" x14ac:dyDescent="0.25">
      <c r="A34">
        <v>213</v>
      </c>
      <c r="B34" t="s">
        <v>30</v>
      </c>
      <c r="C34" s="18">
        <v>482152.78</v>
      </c>
      <c r="D34" s="18">
        <v>483404.5</v>
      </c>
      <c r="E34" s="18">
        <f t="shared" si="1"/>
        <v>-1251.7199999999721</v>
      </c>
      <c r="F34" s="18">
        <v>17015.75</v>
      </c>
      <c r="G34" s="18">
        <v>975.04</v>
      </c>
      <c r="H34" s="18">
        <v>44730.21</v>
      </c>
      <c r="I34" s="11">
        <f t="shared" si="2"/>
        <v>16971.689684901568</v>
      </c>
      <c r="J34" s="11">
        <f t="shared" si="3"/>
        <v>972.51524677821578</v>
      </c>
      <c r="K34" s="11">
        <f t="shared" si="4"/>
        <v>44614.386298604586</v>
      </c>
      <c r="M34" s="11">
        <f t="shared" si="5"/>
        <v>419594.18876971566</v>
      </c>
    </row>
    <row r="35" spans="1:13" x14ac:dyDescent="0.25">
      <c r="A35">
        <v>214</v>
      </c>
      <c r="B35" t="s">
        <v>31</v>
      </c>
      <c r="C35" s="18">
        <v>182528.46</v>
      </c>
      <c r="D35" s="18">
        <v>184108.76</v>
      </c>
      <c r="E35" s="18">
        <f t="shared" si="1"/>
        <v>-1580.3000000000175</v>
      </c>
      <c r="F35" s="18">
        <v>6572.42</v>
      </c>
      <c r="G35" s="18">
        <v>381.35</v>
      </c>
      <c r="H35" s="18">
        <v>17076.59</v>
      </c>
      <c r="I35" s="11">
        <f t="shared" si="2"/>
        <v>6516.0055451636299</v>
      </c>
      <c r="J35" s="11">
        <f t="shared" si="3"/>
        <v>378.07667718255232</v>
      </c>
      <c r="K35" s="11">
        <f t="shared" si="4"/>
        <v>16930.012861698702</v>
      </c>
      <c r="M35" s="11">
        <f t="shared" si="5"/>
        <v>158704.36491595511</v>
      </c>
    </row>
    <row r="36" spans="1:13" x14ac:dyDescent="0.25">
      <c r="A36">
        <v>215</v>
      </c>
      <c r="B36" t="s">
        <v>32</v>
      </c>
      <c r="C36" s="18">
        <v>58700115.07</v>
      </c>
      <c r="D36" s="18">
        <v>58905037.329999998</v>
      </c>
      <c r="E36" s="18">
        <f t="shared" si="1"/>
        <v>-204922.25999999791</v>
      </c>
      <c r="F36" s="18">
        <f>2110718.23-179.26</f>
        <v>2110538.9700000002</v>
      </c>
      <c r="G36" s="18">
        <v>114798.61</v>
      </c>
      <c r="H36" s="18">
        <v>5531385.9800000004</v>
      </c>
      <c r="I36" s="11">
        <f t="shared" si="2"/>
        <v>2103196.7046326511</v>
      </c>
      <c r="J36" s="11">
        <f t="shared" si="3"/>
        <v>114399.24193790597</v>
      </c>
      <c r="K36" s="11">
        <f t="shared" si="4"/>
        <v>5512143.0736657977</v>
      </c>
      <c r="M36" s="11">
        <f t="shared" si="5"/>
        <v>50970376.04976365</v>
      </c>
    </row>
    <row r="37" spans="1:13" x14ac:dyDescent="0.25">
      <c r="A37">
        <v>217</v>
      </c>
      <c r="B37" t="s">
        <v>33</v>
      </c>
      <c r="C37" s="18">
        <v>406535.61</v>
      </c>
      <c r="D37" s="18">
        <v>412157.1</v>
      </c>
      <c r="E37" s="18">
        <f t="shared" si="1"/>
        <v>-5621.4899999999907</v>
      </c>
      <c r="F37" s="18">
        <v>13358.39</v>
      </c>
      <c r="G37" s="18">
        <v>723.84</v>
      </c>
      <c r="H37" s="18">
        <v>35008.99</v>
      </c>
      <c r="I37" s="11">
        <f t="shared" si="2"/>
        <v>13176.192348179613</v>
      </c>
      <c r="J37" s="11">
        <f t="shared" si="3"/>
        <v>713.96740694846699</v>
      </c>
      <c r="K37" s="11">
        <f t="shared" si="4"/>
        <v>34531.495648464865</v>
      </c>
      <c r="M37" s="11">
        <f t="shared" si="5"/>
        <v>358113.95459640701</v>
      </c>
    </row>
    <row r="38" spans="1:13" x14ac:dyDescent="0.25">
      <c r="A38">
        <v>218</v>
      </c>
      <c r="B38" t="s">
        <v>34</v>
      </c>
      <c r="C38" s="18">
        <v>26398.99</v>
      </c>
      <c r="D38" s="18">
        <v>26523.32</v>
      </c>
      <c r="E38" s="18">
        <f t="shared" si="1"/>
        <v>-124.32999999999811</v>
      </c>
      <c r="F38" s="18">
        <v>944.15</v>
      </c>
      <c r="G38" s="18">
        <v>53.42</v>
      </c>
      <c r="H38" s="18">
        <v>2472.85</v>
      </c>
      <c r="I38" s="11">
        <f t="shared" si="2"/>
        <v>939.72422790585802</v>
      </c>
      <c r="J38" s="11">
        <f t="shared" si="3"/>
        <v>53.169589847726456</v>
      </c>
      <c r="K38" s="11">
        <f t="shared" si="4"/>
        <v>2461.2583349859669</v>
      </c>
      <c r="M38" s="11">
        <f t="shared" si="5"/>
        <v>22944.837847260449</v>
      </c>
    </row>
    <row r="39" spans="1:13" x14ac:dyDescent="0.25">
      <c r="A39">
        <v>220</v>
      </c>
      <c r="B39" t="s">
        <v>35</v>
      </c>
      <c r="C39" s="18">
        <v>879815.21</v>
      </c>
      <c r="D39" s="18">
        <v>880332.83</v>
      </c>
      <c r="E39" s="18">
        <f t="shared" si="1"/>
        <v>-517.61999999999534</v>
      </c>
      <c r="F39" s="18">
        <v>28875.9</v>
      </c>
      <c r="G39" s="18">
        <v>1620.93</v>
      </c>
      <c r="H39" s="18">
        <v>74559.23</v>
      </c>
      <c r="I39" s="11">
        <f t="shared" si="2"/>
        <v>28858.921485910054</v>
      </c>
      <c r="J39" s="11">
        <f t="shared" si="3"/>
        <v>1619.9769220753701</v>
      </c>
      <c r="K39" s="11">
        <f t="shared" si="4"/>
        <v>74515.390502803697</v>
      </c>
      <c r="M39" s="11">
        <f t="shared" si="5"/>
        <v>774820.92108921078</v>
      </c>
    </row>
    <row r="40" spans="1:13" x14ac:dyDescent="0.25">
      <c r="A40">
        <v>223</v>
      </c>
      <c r="B40" t="s">
        <v>36</v>
      </c>
      <c r="C40" s="18">
        <v>94965.54</v>
      </c>
      <c r="D40" s="18">
        <v>95418.2</v>
      </c>
      <c r="E40" s="18">
        <f t="shared" si="1"/>
        <v>-452.66000000000349</v>
      </c>
      <c r="F40" s="18">
        <v>3317.55</v>
      </c>
      <c r="G40" s="18">
        <v>162.01</v>
      </c>
      <c r="H40" s="18">
        <v>8845.9699999999993</v>
      </c>
      <c r="I40" s="11">
        <f t="shared" si="2"/>
        <v>3301.8116798158003</v>
      </c>
      <c r="J40" s="11">
        <f t="shared" si="3"/>
        <v>161.2414312510611</v>
      </c>
      <c r="K40" s="11">
        <f t="shared" si="4"/>
        <v>8804.0050836611881</v>
      </c>
      <c r="M40" s="11">
        <f t="shared" si="5"/>
        <v>82698.481805271949</v>
      </c>
    </row>
    <row r="41" spans="1:13" x14ac:dyDescent="0.25">
      <c r="A41">
        <v>225</v>
      </c>
      <c r="B41" t="s">
        <v>37</v>
      </c>
      <c r="C41" s="18">
        <v>41149.160000000003</v>
      </c>
      <c r="D41" s="18">
        <v>41122.370000000003</v>
      </c>
      <c r="E41" s="18">
        <f t="shared" si="1"/>
        <v>26.790000000000873</v>
      </c>
      <c r="F41" s="18">
        <v>1481.77</v>
      </c>
      <c r="G41" s="18">
        <v>85.11</v>
      </c>
      <c r="H41" s="18">
        <v>3886.44</v>
      </c>
      <c r="I41" s="11">
        <f t="shared" si="2"/>
        <v>1482.7353290483986</v>
      </c>
      <c r="J41" s="11">
        <f t="shared" si="3"/>
        <v>85.165446631602222</v>
      </c>
      <c r="K41" s="11">
        <f t="shared" si="4"/>
        <v>3888.9718999756096</v>
      </c>
      <c r="M41" s="11">
        <f t="shared" si="5"/>
        <v>35692.28732434439</v>
      </c>
    </row>
    <row r="42" spans="1:13" x14ac:dyDescent="0.25">
      <c r="A42">
        <v>227</v>
      </c>
      <c r="B42" t="s">
        <v>38</v>
      </c>
      <c r="C42" s="18">
        <v>131841.32</v>
      </c>
      <c r="D42" s="18">
        <v>132004.57</v>
      </c>
      <c r="E42" s="18">
        <f t="shared" si="1"/>
        <v>-163.25</v>
      </c>
      <c r="F42" s="18">
        <v>5035.49</v>
      </c>
      <c r="G42" s="18">
        <v>268.05</v>
      </c>
      <c r="H42" s="18">
        <v>13203.38</v>
      </c>
      <c r="I42" s="11">
        <f t="shared" si="2"/>
        <v>5029.2626114898894</v>
      </c>
      <c r="J42" s="11">
        <f t="shared" si="3"/>
        <v>267.71850267002122</v>
      </c>
      <c r="K42" s="11">
        <f t="shared" si="4"/>
        <v>13187.051385127044</v>
      </c>
      <c r="M42" s="11">
        <f t="shared" si="5"/>
        <v>113357.28750071305</v>
      </c>
    </row>
    <row r="43" spans="1:13" x14ac:dyDescent="0.25">
      <c r="A43">
        <v>229</v>
      </c>
      <c r="B43" t="s">
        <v>39</v>
      </c>
      <c r="C43" s="18">
        <v>430082.96</v>
      </c>
      <c r="D43" s="18">
        <v>430766.81</v>
      </c>
      <c r="E43" s="18">
        <f t="shared" si="1"/>
        <v>-683.84999999997672</v>
      </c>
      <c r="F43" s="18">
        <v>15042.58</v>
      </c>
      <c r="G43" s="18">
        <v>845.81</v>
      </c>
      <c r="H43" s="18">
        <v>39368.129999999997</v>
      </c>
      <c r="I43" s="11">
        <f t="shared" si="2"/>
        <v>15018.699635742132</v>
      </c>
      <c r="J43" s="11">
        <f t="shared" si="3"/>
        <v>844.46726152741428</v>
      </c>
      <c r="K43" s="11">
        <f t="shared" si="4"/>
        <v>39305.632390909595</v>
      </c>
      <c r="M43" s="11">
        <f t="shared" si="5"/>
        <v>374914.16071182088</v>
      </c>
    </row>
    <row r="44" spans="1:13" x14ac:dyDescent="0.25">
      <c r="A44">
        <v>236</v>
      </c>
      <c r="B44" t="s">
        <v>40</v>
      </c>
      <c r="C44" s="18">
        <v>165504.1</v>
      </c>
      <c r="D44" s="18">
        <v>167539.07</v>
      </c>
      <c r="E44" s="18">
        <f t="shared" si="1"/>
        <v>-2034.9700000000012</v>
      </c>
      <c r="F44" s="18">
        <v>5859.06</v>
      </c>
      <c r="G44" s="18">
        <v>274.8</v>
      </c>
      <c r="H44" s="18">
        <v>15536.72</v>
      </c>
      <c r="I44" s="11">
        <f t="shared" si="2"/>
        <v>5787.8944424485589</v>
      </c>
      <c r="J44" s="11">
        <f t="shared" si="3"/>
        <v>271.46221284384592</v>
      </c>
      <c r="K44" s="11">
        <f t="shared" si="4"/>
        <v>15348.007247217021</v>
      </c>
      <c r="M44" s="11">
        <f t="shared" si="5"/>
        <v>144096.73609749059</v>
      </c>
    </row>
    <row r="45" spans="1:13" x14ac:dyDescent="0.25">
      <c r="A45">
        <v>240</v>
      </c>
      <c r="B45" t="s">
        <v>41</v>
      </c>
      <c r="C45" s="18">
        <v>45758920.969999999</v>
      </c>
      <c r="D45" s="18">
        <v>45972445.189999998</v>
      </c>
      <c r="E45" s="18">
        <f t="shared" si="1"/>
        <v>-213524.21999999881</v>
      </c>
      <c r="F45" s="18">
        <v>1588387.33</v>
      </c>
      <c r="G45" s="18">
        <v>92355.18</v>
      </c>
      <c r="H45" s="18">
        <v>4161758.46</v>
      </c>
      <c r="I45" s="11">
        <f t="shared" si="2"/>
        <v>1581009.885439581</v>
      </c>
      <c r="J45" s="11">
        <f t="shared" si="3"/>
        <v>91926.225923466583</v>
      </c>
      <c r="K45" s="11">
        <f t="shared" si="4"/>
        <v>4142428.7022434301</v>
      </c>
      <c r="M45" s="11">
        <f t="shared" si="5"/>
        <v>39943556.156393521</v>
      </c>
    </row>
    <row r="46" spans="1:13" x14ac:dyDescent="0.25">
      <c r="A46">
        <v>242</v>
      </c>
      <c r="B46" t="s">
        <v>42</v>
      </c>
      <c r="C46" s="18">
        <v>835567.68</v>
      </c>
      <c r="D46" s="18">
        <v>837098.25</v>
      </c>
      <c r="E46" s="18">
        <f t="shared" si="1"/>
        <v>-1530.5699999999488</v>
      </c>
      <c r="F46" s="18">
        <v>28633.86</v>
      </c>
      <c r="G46" s="18">
        <v>1588.9</v>
      </c>
      <c r="H46" s="18">
        <v>75218.429999999993</v>
      </c>
      <c r="I46" s="11">
        <f t="shared" si="2"/>
        <v>28581.5051813151</v>
      </c>
      <c r="J46" s="11">
        <f t="shared" si="3"/>
        <v>1585.9948181136444</v>
      </c>
      <c r="K46" s="11">
        <f t="shared" si="4"/>
        <v>75080.898865028561</v>
      </c>
      <c r="M46" s="11">
        <f t="shared" si="5"/>
        <v>730319.28113554278</v>
      </c>
    </row>
    <row r="47" spans="1:13" x14ac:dyDescent="0.25">
      <c r="A47">
        <v>244</v>
      </c>
      <c r="B47" t="s">
        <v>43</v>
      </c>
      <c r="C47" s="18">
        <v>8307748.46</v>
      </c>
      <c r="D47" s="18">
        <v>8336756.1699999999</v>
      </c>
      <c r="E47" s="18">
        <f t="shared" si="1"/>
        <v>-29007.709999999963</v>
      </c>
      <c r="F47" s="18">
        <v>276012.86</v>
      </c>
      <c r="G47" s="18">
        <v>17536.25</v>
      </c>
      <c r="H47" s="18">
        <v>722882.32</v>
      </c>
      <c r="I47" s="11">
        <f t="shared" si="2"/>
        <v>275052.47434928827</v>
      </c>
      <c r="J47" s="11">
        <f t="shared" si="3"/>
        <v>17475.232687736745</v>
      </c>
      <c r="K47" s="11">
        <f t="shared" si="4"/>
        <v>720367.05383710738</v>
      </c>
      <c r="M47" s="11">
        <f t="shared" si="5"/>
        <v>7294853.6991258673</v>
      </c>
    </row>
    <row r="48" spans="1:13" x14ac:dyDescent="0.25">
      <c r="A48">
        <v>246</v>
      </c>
      <c r="B48" t="s">
        <v>44</v>
      </c>
      <c r="C48" s="18">
        <v>68473.929999999993</v>
      </c>
      <c r="D48" s="18">
        <v>68511.399999999994</v>
      </c>
      <c r="E48" s="18">
        <f t="shared" si="1"/>
        <v>-37.470000000001164</v>
      </c>
      <c r="F48" s="18">
        <v>2270.12</v>
      </c>
      <c r="G48" s="18">
        <v>125.17</v>
      </c>
      <c r="H48" s="18">
        <v>5904.22</v>
      </c>
      <c r="I48" s="11">
        <f t="shared" si="2"/>
        <v>2268.8784344152941</v>
      </c>
      <c r="J48" s="11">
        <f t="shared" si="3"/>
        <v>125.10154248927915</v>
      </c>
      <c r="K48" s="11">
        <f t="shared" si="4"/>
        <v>5900.9908859635043</v>
      </c>
      <c r="M48" s="11">
        <f t="shared" si="5"/>
        <v>60178.959137131911</v>
      </c>
    </row>
    <row r="49" spans="1:15" x14ac:dyDescent="0.25">
      <c r="A49">
        <v>248</v>
      </c>
      <c r="B49" t="s">
        <v>45</v>
      </c>
      <c r="C49" s="18">
        <v>2583415.7799999998</v>
      </c>
      <c r="D49" s="18">
        <v>2594525.56</v>
      </c>
      <c r="E49" s="18">
        <f t="shared" si="1"/>
        <v>-11109.780000000261</v>
      </c>
      <c r="F49" s="18">
        <v>76189.259999999995</v>
      </c>
      <c r="G49" s="18">
        <v>4901.0600000000004</v>
      </c>
      <c r="H49" s="18">
        <v>199233.64</v>
      </c>
      <c r="I49" s="11">
        <f t="shared" si="2"/>
        <v>75863.016955794708</v>
      </c>
      <c r="J49" s="11">
        <f t="shared" si="3"/>
        <v>4880.0736203681108</v>
      </c>
      <c r="K49" s="11">
        <f t="shared" si="4"/>
        <v>198380.5198985356</v>
      </c>
      <c r="M49" s="11">
        <f t="shared" si="5"/>
        <v>2304292.1695253015</v>
      </c>
    </row>
    <row r="50" spans="1:15" x14ac:dyDescent="0.25">
      <c r="A50">
        <v>250</v>
      </c>
      <c r="B50" t="s">
        <v>46</v>
      </c>
      <c r="C50" s="18">
        <v>73657.009999999995</v>
      </c>
      <c r="D50" s="18">
        <v>75212.97</v>
      </c>
      <c r="E50" s="18">
        <f t="shared" si="1"/>
        <v>-1555.9600000000064</v>
      </c>
      <c r="F50" s="18">
        <v>2634.98</v>
      </c>
      <c r="G50" s="18">
        <v>159.33000000000001</v>
      </c>
      <c r="H50" s="18">
        <v>6914.47</v>
      </c>
      <c r="I50" s="11">
        <f t="shared" si="2"/>
        <v>2580.4691426199497</v>
      </c>
      <c r="J50" s="11">
        <f t="shared" si="3"/>
        <v>156.03387824334021</v>
      </c>
      <c r="K50" s="11">
        <f t="shared" si="4"/>
        <v>6771.4276664609833</v>
      </c>
      <c r="M50" s="11">
        <f t="shared" si="5"/>
        <v>64149.07931267572</v>
      </c>
    </row>
    <row r="51" spans="1:15" x14ac:dyDescent="0.25">
      <c r="A51">
        <v>251</v>
      </c>
      <c r="B51" t="s">
        <v>47</v>
      </c>
      <c r="C51" s="18">
        <v>239189.69</v>
      </c>
      <c r="D51" s="18">
        <v>236829.93</v>
      </c>
      <c r="E51" s="18">
        <f t="shared" si="1"/>
        <v>2359.7600000000093</v>
      </c>
      <c r="F51" s="18">
        <v>8121.79</v>
      </c>
      <c r="G51" s="18">
        <v>438.96</v>
      </c>
      <c r="H51" s="18">
        <v>21192.01</v>
      </c>
      <c r="I51" s="11">
        <f t="shared" si="2"/>
        <v>8202.7150552512521</v>
      </c>
      <c r="J51" s="11">
        <f t="shared" si="3"/>
        <v>443.33377256160151</v>
      </c>
      <c r="K51" s="11">
        <f t="shared" si="4"/>
        <v>21403.165986566393</v>
      </c>
      <c r="M51" s="11">
        <f t="shared" si="5"/>
        <v>209140.47518562074</v>
      </c>
    </row>
    <row r="52" spans="1:15" x14ac:dyDescent="0.25">
      <c r="A52">
        <v>256</v>
      </c>
      <c r="B52" t="s">
        <v>66</v>
      </c>
      <c r="C52" s="18">
        <v>267074.81</v>
      </c>
      <c r="D52" s="18">
        <v>256928.09</v>
      </c>
      <c r="E52" s="18">
        <f t="shared" si="1"/>
        <v>10146.720000000001</v>
      </c>
      <c r="F52" s="18">
        <v>8874.34</v>
      </c>
      <c r="G52" s="18">
        <v>623.71</v>
      </c>
      <c r="H52" s="18">
        <v>22508.75</v>
      </c>
      <c r="I52" s="11">
        <f t="shared" si="2"/>
        <v>9224.8094374398697</v>
      </c>
      <c r="J52" s="11">
        <f t="shared" si="3"/>
        <v>648.34183660143981</v>
      </c>
      <c r="K52" s="11">
        <f t="shared" si="4"/>
        <v>23397.67570602148</v>
      </c>
      <c r="M52" s="11">
        <f t="shared" si="5"/>
        <v>233803.98301993721</v>
      </c>
    </row>
    <row r="53" spans="1:15" x14ac:dyDescent="0.25">
      <c r="A53">
        <v>260</v>
      </c>
      <c r="B53" t="s">
        <v>48</v>
      </c>
      <c r="C53" s="18">
        <v>13103257.25</v>
      </c>
      <c r="D53" s="18">
        <v>13155791.390000001</v>
      </c>
      <c r="E53" s="18">
        <f t="shared" si="1"/>
        <v>-52534.140000000596</v>
      </c>
      <c r="F53" s="18">
        <v>458164.46</v>
      </c>
      <c r="G53" s="18">
        <v>26220.32</v>
      </c>
      <c r="H53" s="18">
        <v>1180948.58</v>
      </c>
      <c r="I53" s="11">
        <f t="shared" si="2"/>
        <v>456334.90257003345</v>
      </c>
      <c r="J53" s="11">
        <f t="shared" si="3"/>
        <v>26115.616153542549</v>
      </c>
      <c r="K53" s="11">
        <f t="shared" si="4"/>
        <v>1176232.777187736</v>
      </c>
      <c r="M53" s="11">
        <f t="shared" si="5"/>
        <v>11444573.954088688</v>
      </c>
    </row>
    <row r="54" spans="1:15" x14ac:dyDescent="0.25">
      <c r="A54">
        <v>264</v>
      </c>
      <c r="B54" t="s">
        <v>49</v>
      </c>
      <c r="C54" s="18">
        <v>193616.09</v>
      </c>
      <c r="D54" s="18">
        <v>194302.79</v>
      </c>
      <c r="E54" s="18">
        <f t="shared" si="1"/>
        <v>-686.70000000001164</v>
      </c>
      <c r="F54" s="18">
        <v>6447.87</v>
      </c>
      <c r="G54" s="18">
        <v>404.01</v>
      </c>
      <c r="H54" s="18">
        <v>16632.61</v>
      </c>
      <c r="I54" s="11">
        <f t="shared" si="2"/>
        <v>6425.0821011283469</v>
      </c>
      <c r="J54" s="11">
        <f t="shared" si="3"/>
        <v>402.58215808892913</v>
      </c>
      <c r="K54" s="11">
        <f t="shared" si="4"/>
        <v>16573.827450933153</v>
      </c>
      <c r="M54" s="11">
        <f t="shared" si="5"/>
        <v>170214.59828984956</v>
      </c>
    </row>
    <row r="55" spans="1:15" x14ac:dyDescent="0.25">
      <c r="A55">
        <v>321</v>
      </c>
      <c r="B55" t="s">
        <v>67</v>
      </c>
      <c r="C55" s="18">
        <v>1159738.76</v>
      </c>
      <c r="D55" s="18">
        <v>1153790.73</v>
      </c>
      <c r="E55" s="18">
        <f t="shared" si="1"/>
        <v>5948.0300000000279</v>
      </c>
      <c r="F55" s="18">
        <v>28718.12</v>
      </c>
      <c r="G55" s="18">
        <v>2750.26</v>
      </c>
      <c r="H55" s="18">
        <v>72674.3</v>
      </c>
      <c r="I55" s="11">
        <f t="shared" si="2"/>
        <v>28866.167852060313</v>
      </c>
      <c r="J55" s="11">
        <f t="shared" si="3"/>
        <v>2764.4381594898064</v>
      </c>
      <c r="K55" s="11">
        <f t="shared" si="4"/>
        <v>73048.951057067345</v>
      </c>
      <c r="M55" s="11">
        <f t="shared" si="5"/>
        <v>1055059.2029313825</v>
      </c>
    </row>
    <row r="56" spans="1:15" x14ac:dyDescent="0.25">
      <c r="A56" s="4">
        <v>331</v>
      </c>
      <c r="B56" s="4" t="s">
        <v>68</v>
      </c>
      <c r="C56" s="19">
        <v>7826377.46</v>
      </c>
      <c r="D56" s="18">
        <v>7826377.46</v>
      </c>
      <c r="E56" s="18">
        <f t="shared" si="1"/>
        <v>0</v>
      </c>
      <c r="F56" s="18">
        <v>174753.41</v>
      </c>
      <c r="G56" s="18">
        <v>18126.52</v>
      </c>
      <c r="H56" s="18">
        <v>432367.55</v>
      </c>
      <c r="I56" s="11">
        <f t="shared" si="2"/>
        <v>174753.41</v>
      </c>
      <c r="J56" s="11">
        <f t="shared" si="3"/>
        <v>18126.52</v>
      </c>
      <c r="K56" s="11">
        <f t="shared" si="4"/>
        <v>432367.55</v>
      </c>
      <c r="M56" s="11">
        <f t="shared" si="5"/>
        <v>7201129.9800000004</v>
      </c>
    </row>
    <row r="57" spans="1:15" x14ac:dyDescent="0.25">
      <c r="A57">
        <v>356</v>
      </c>
      <c r="B57" t="s">
        <v>69</v>
      </c>
      <c r="C57" s="18">
        <v>1421273.3</v>
      </c>
      <c r="D57" s="18">
        <v>1422674.37</v>
      </c>
      <c r="E57" s="18">
        <f t="shared" si="1"/>
        <v>-1401.0700000000652</v>
      </c>
      <c r="F57" s="18">
        <v>45351.35</v>
      </c>
      <c r="G57" s="18">
        <v>3100.07</v>
      </c>
      <c r="H57" s="18">
        <v>118521.52</v>
      </c>
      <c r="I57" s="11">
        <f t="shared" si="2"/>
        <v>45306.687344030099</v>
      </c>
      <c r="J57" s="11">
        <f t="shared" si="3"/>
        <v>3097.0170068720645</v>
      </c>
      <c r="K57" s="11">
        <f t="shared" si="4"/>
        <v>118404.79831756299</v>
      </c>
      <c r="M57" s="11">
        <f t="shared" si="5"/>
        <v>1254464.7973315348</v>
      </c>
    </row>
    <row r="58" spans="1:15" x14ac:dyDescent="0.25">
      <c r="A58">
        <v>358</v>
      </c>
      <c r="B58" t="s">
        <v>50</v>
      </c>
      <c r="C58" s="18">
        <v>25153475.710000001</v>
      </c>
      <c r="D58" s="18">
        <v>25210804.140000001</v>
      </c>
      <c r="E58" s="18">
        <f t="shared" si="1"/>
        <v>-57328.429999999702</v>
      </c>
      <c r="F58" s="18">
        <v>756009.64</v>
      </c>
      <c r="G58" s="18">
        <v>53263.71</v>
      </c>
      <c r="H58" s="18">
        <v>1983310.68</v>
      </c>
      <c r="I58" s="11">
        <f t="shared" si="2"/>
        <v>754290.50222536235</v>
      </c>
      <c r="J58" s="11">
        <f t="shared" si="3"/>
        <v>53142.590306501981</v>
      </c>
      <c r="K58" s="11">
        <f t="shared" si="4"/>
        <v>1978800.7053536049</v>
      </c>
      <c r="M58" s="11">
        <f t="shared" si="5"/>
        <v>22367241.912114531</v>
      </c>
    </row>
    <row r="59" spans="1:15" x14ac:dyDescent="0.25">
      <c r="A59">
        <v>359</v>
      </c>
      <c r="B59" t="s">
        <v>51</v>
      </c>
      <c r="C59" s="18">
        <v>19909010.809999999</v>
      </c>
      <c r="D59" s="18">
        <v>19904557.620000001</v>
      </c>
      <c r="E59" s="18">
        <f t="shared" si="1"/>
        <v>4453.1899999976158</v>
      </c>
      <c r="F59" s="18">
        <v>582570.82999999996</v>
      </c>
      <c r="G59" s="18">
        <v>45821.32</v>
      </c>
      <c r="H59" s="18">
        <v>1524468.23</v>
      </c>
      <c r="I59" s="11">
        <f t="shared" si="2"/>
        <v>582701.16691298108</v>
      </c>
      <c r="J59" s="11">
        <f t="shared" si="3"/>
        <v>45831.571473451768</v>
      </c>
      <c r="K59" s="11">
        <f t="shared" si="4"/>
        <v>1524809.2949363203</v>
      </c>
      <c r="M59" s="11">
        <f t="shared" si="5"/>
        <v>17755668.776677243</v>
      </c>
    </row>
    <row r="60" spans="1:15" x14ac:dyDescent="0.25">
      <c r="A60">
        <v>360</v>
      </c>
      <c r="B60" t="s">
        <v>52</v>
      </c>
      <c r="C60" s="18">
        <v>1101459.32</v>
      </c>
      <c r="D60" s="18">
        <v>1137291.32</v>
      </c>
      <c r="E60" s="18">
        <f t="shared" si="1"/>
        <v>-35832</v>
      </c>
      <c r="F60" s="18">
        <v>34545.82</v>
      </c>
      <c r="G60" s="18">
        <v>1711.98</v>
      </c>
      <c r="H60" s="18">
        <v>100920.64</v>
      </c>
      <c r="I60" s="11">
        <f t="shared" si="2"/>
        <v>33457.40421727865</v>
      </c>
      <c r="J60" s="11">
        <f t="shared" si="3"/>
        <v>1658.0416059568624</v>
      </c>
      <c r="K60" s="11">
        <f t="shared" si="4"/>
        <v>97740.989976398312</v>
      </c>
      <c r="M60" s="11">
        <f t="shared" si="5"/>
        <v>968602.88420036621</v>
      </c>
    </row>
    <row r="61" spans="1:15" x14ac:dyDescent="0.25">
      <c r="A61">
        <v>371</v>
      </c>
      <c r="B61" t="s">
        <v>52</v>
      </c>
      <c r="C61" s="18">
        <v>84571518.620000005</v>
      </c>
      <c r="D61" s="18">
        <v>89893703.5</v>
      </c>
      <c r="E61" s="18">
        <f t="shared" si="1"/>
        <v>-5322184.8799999952</v>
      </c>
      <c r="F61" s="18">
        <v>2088488.95</v>
      </c>
      <c r="G61" s="18">
        <v>179382.84</v>
      </c>
      <c r="H61" s="18">
        <v>5728966.4400000004</v>
      </c>
      <c r="I61" s="11">
        <f t="shared" si="2"/>
        <v>1964839.3073780662</v>
      </c>
      <c r="J61" s="11">
        <f>((G61/$D61)*$E61)+G61</f>
        <v>168762.42275598849</v>
      </c>
      <c r="K61" s="11">
        <f t="shared" si="4"/>
        <v>5389781.1869973205</v>
      </c>
      <c r="M61" s="11">
        <f t="shared" si="5"/>
        <v>77048135.702868626</v>
      </c>
    </row>
    <row r="62" spans="1:15" x14ac:dyDescent="0.25">
      <c r="A62">
        <v>372</v>
      </c>
      <c r="B62" t="s">
        <v>52</v>
      </c>
      <c r="C62" s="18">
        <v>18185079.760000002</v>
      </c>
      <c r="D62" s="18">
        <v>18160422.43</v>
      </c>
      <c r="E62" s="18">
        <f t="shared" si="1"/>
        <v>24657.330000001937</v>
      </c>
      <c r="F62" s="18">
        <v>413347.1</v>
      </c>
      <c r="G62" s="18">
        <v>39779.599999999999</v>
      </c>
      <c r="H62" s="18">
        <v>1083895.28</v>
      </c>
      <c r="I62" s="11">
        <f t="shared" si="2"/>
        <v>413908.32239934278</v>
      </c>
      <c r="J62" s="11">
        <f t="shared" si="3"/>
        <v>39833.610787923506</v>
      </c>
      <c r="K62" s="11">
        <f t="shared" si="4"/>
        <v>1085366.9397979712</v>
      </c>
      <c r="M62" s="11">
        <f t="shared" si="5"/>
        <v>16645970.887014763</v>
      </c>
    </row>
    <row r="63" spans="1:15" x14ac:dyDescent="0.25">
      <c r="A63">
        <v>528</v>
      </c>
      <c r="B63" t="s">
        <v>53</v>
      </c>
      <c r="C63" s="18">
        <v>1651409.39</v>
      </c>
      <c r="D63" s="18">
        <v>1651360.5</v>
      </c>
      <c r="E63" s="18">
        <f t="shared" si="1"/>
        <v>48.889999999897555</v>
      </c>
      <c r="F63" s="18">
        <v>62595.8</v>
      </c>
      <c r="G63" s="18">
        <v>3351.75</v>
      </c>
      <c r="H63" s="18">
        <v>163397.97</v>
      </c>
      <c r="I63" s="11">
        <f t="shared" si="2"/>
        <v>62597.653204471098</v>
      </c>
      <c r="J63" s="11">
        <f t="shared" si="3"/>
        <v>3351.8492315472604</v>
      </c>
      <c r="K63" s="11">
        <f t="shared" si="4"/>
        <v>163402.80754259188</v>
      </c>
      <c r="M63" s="11">
        <f t="shared" si="5"/>
        <v>1422057.0800213898</v>
      </c>
    </row>
    <row r="64" spans="1:15" x14ac:dyDescent="0.25">
      <c r="A64" s="14">
        <v>540</v>
      </c>
      <c r="B64" s="14" t="s">
        <v>54</v>
      </c>
      <c r="C64" s="20">
        <v>225205.82</v>
      </c>
      <c r="D64" s="22">
        <v>226378.93</v>
      </c>
      <c r="E64" s="22">
        <f t="shared" si="1"/>
        <v>-1173.109999999986</v>
      </c>
      <c r="F64" s="22">
        <v>7738.83</v>
      </c>
      <c r="G64" s="22">
        <v>462.12</v>
      </c>
      <c r="H64" s="22">
        <v>20316.25</v>
      </c>
      <c r="I64" s="24">
        <f t="shared" si="2"/>
        <v>7698.7268911934516</v>
      </c>
      <c r="J64" s="24">
        <f t="shared" si="3"/>
        <v>459.7252647956239</v>
      </c>
      <c r="K64" s="24">
        <f t="shared" si="4"/>
        <v>20210.969901549586</v>
      </c>
      <c r="M64" s="24">
        <f t="shared" si="5"/>
        <v>196836.39794246134</v>
      </c>
      <c r="N64" s="11">
        <f>SUM(M17:M64)</f>
        <v>288039786.66361415</v>
      </c>
      <c r="O64" t="s">
        <v>131</v>
      </c>
    </row>
    <row r="65" spans="1:14" x14ac:dyDescent="0.25">
      <c r="A65" s="1" t="s">
        <v>57</v>
      </c>
      <c r="C65" s="21">
        <f>SUM(C6:C64)</f>
        <v>561067985.94000006</v>
      </c>
      <c r="D65" s="21">
        <f>SUM(D6:D64)</f>
        <v>567948882.29999983</v>
      </c>
      <c r="E65" s="21">
        <f>SUM(E6:E64)</f>
        <v>-6880896.359999991</v>
      </c>
      <c r="F65" s="21">
        <f t="shared" ref="F65:H65" si="6">SUM(F6:F64)</f>
        <v>17628876.080000002</v>
      </c>
      <c r="G65" s="21">
        <f t="shared" si="6"/>
        <v>1128812.8900000004</v>
      </c>
      <c r="H65" s="21">
        <f t="shared" si="6"/>
        <v>46800146.069999985</v>
      </c>
      <c r="I65" s="21">
        <f t="shared" ref="I65" si="7">SUM(I6:I64)</f>
        <v>17453179.790036187</v>
      </c>
      <c r="J65" s="21">
        <f t="shared" ref="J65" si="8">SUM(J6:J64)</f>
        <v>1115178.3280128462</v>
      </c>
      <c r="K65" s="21">
        <f t="shared" ref="K65:M65" si="9">SUM(K6:K64)</f>
        <v>46322817.353502512</v>
      </c>
      <c r="M65" s="21">
        <f t="shared" si="9"/>
        <v>496176810.4684487</v>
      </c>
    </row>
    <row r="67" spans="1:14" x14ac:dyDescent="0.25">
      <c r="A67" t="s">
        <v>78</v>
      </c>
      <c r="C67" t="s">
        <v>79</v>
      </c>
      <c r="D67" t="s">
        <v>79</v>
      </c>
      <c r="E67" t="s">
        <v>80</v>
      </c>
      <c r="F67" s="11" t="s">
        <v>81</v>
      </c>
      <c r="G67" s="11" t="s">
        <v>81</v>
      </c>
      <c r="H67" s="11" t="s">
        <v>81</v>
      </c>
      <c r="I67" s="11" t="s">
        <v>80</v>
      </c>
      <c r="J67" s="11" t="s">
        <v>80</v>
      </c>
      <c r="K67" s="11" t="s">
        <v>80</v>
      </c>
      <c r="M67" s="11">
        <f>C65-K65-J65-I65</f>
        <v>496176810.46844852</v>
      </c>
      <c r="N67" s="11" t="s">
        <v>129</v>
      </c>
    </row>
    <row r="69" spans="1:14" x14ac:dyDescent="0.25">
      <c r="F69" s="11"/>
    </row>
    <row r="70" spans="1:14" x14ac:dyDescent="0.25">
      <c r="F70" s="11"/>
    </row>
    <row r="71" spans="1:14" x14ac:dyDescent="0.25">
      <c r="F71" s="11"/>
    </row>
    <row r="72" spans="1:14" x14ac:dyDescent="0.25">
      <c r="F72" s="11"/>
    </row>
    <row r="73" spans="1:14" x14ac:dyDescent="0.25">
      <c r="F73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A94" workbookViewId="0">
      <selection activeCell="H133" sqref="A133:H136"/>
    </sheetView>
  </sheetViews>
  <sheetFormatPr defaultRowHeight="13.2" x14ac:dyDescent="0.25"/>
  <cols>
    <col min="1" max="1" width="13.88671875" customWidth="1"/>
    <col min="2" max="2" width="15" customWidth="1"/>
    <col min="3" max="5" width="15" style="29" customWidth="1"/>
    <col min="6" max="8" width="15" style="29" bestFit="1" customWidth="1"/>
    <col min="9" max="13" width="15" bestFit="1" customWidth="1"/>
    <col min="14" max="14" width="11.109375" bestFit="1" customWidth="1"/>
    <col min="15" max="15" width="15.33203125" customWidth="1"/>
  </cols>
  <sheetData>
    <row r="1" spans="1:15" x14ac:dyDescent="0.25">
      <c r="A1" t="s">
        <v>98</v>
      </c>
    </row>
    <row r="4" spans="1:15" s="23" customFormat="1" x14ac:dyDescent="0.25">
      <c r="A4" s="41" t="s">
        <v>82</v>
      </c>
      <c r="B4" s="23" t="s">
        <v>97</v>
      </c>
      <c r="C4" s="23" t="s">
        <v>91</v>
      </c>
      <c r="D4" s="23" t="s">
        <v>92</v>
      </c>
      <c r="E4" s="23" t="s">
        <v>93</v>
      </c>
      <c r="F4" s="23" t="s">
        <v>94</v>
      </c>
      <c r="G4" s="23" t="s">
        <v>95</v>
      </c>
      <c r="H4" s="23" t="s">
        <v>96</v>
      </c>
      <c r="I4" s="23" t="s">
        <v>83</v>
      </c>
      <c r="J4" s="23" t="s">
        <v>84</v>
      </c>
      <c r="K4" s="23" t="s">
        <v>85</v>
      </c>
      <c r="L4" s="23" t="s">
        <v>86</v>
      </c>
      <c r="M4" s="23" t="s">
        <v>87</v>
      </c>
      <c r="N4" s="23" t="s">
        <v>90</v>
      </c>
      <c r="O4" s="23" t="s">
        <v>99</v>
      </c>
    </row>
    <row r="5" spans="1:15" x14ac:dyDescent="0.25">
      <c r="A5" s="29">
        <v>11</v>
      </c>
      <c r="B5" s="29" t="s">
        <v>2</v>
      </c>
      <c r="C5" s="38">
        <v>141150</v>
      </c>
      <c r="D5" s="38">
        <v>225930</v>
      </c>
      <c r="E5" s="38">
        <v>119175</v>
      </c>
      <c r="F5" s="38">
        <v>99974</v>
      </c>
      <c r="G5" s="38">
        <v>98384</v>
      </c>
      <c r="H5" s="38">
        <v>157497</v>
      </c>
      <c r="I5" s="30">
        <v>161038</v>
      </c>
      <c r="J5" s="30">
        <v>114404</v>
      </c>
      <c r="K5" s="30">
        <v>144838</v>
      </c>
      <c r="L5" s="30">
        <v>88961</v>
      </c>
      <c r="M5" s="30">
        <v>103823</v>
      </c>
      <c r="N5" s="43">
        <v>110551</v>
      </c>
      <c r="O5" s="38">
        <f>SUM(C5:N5)</f>
        <v>1565725</v>
      </c>
    </row>
    <row r="6" spans="1:15" x14ac:dyDescent="0.25">
      <c r="A6" s="29">
        <v>12</v>
      </c>
      <c r="B6" s="29" t="s">
        <v>3</v>
      </c>
      <c r="C6" s="38">
        <v>24376</v>
      </c>
      <c r="D6" s="38">
        <v>26542</v>
      </c>
      <c r="E6" s="38">
        <v>19398</v>
      </c>
      <c r="F6" s="38">
        <v>16059</v>
      </c>
      <c r="G6" s="38">
        <v>15865</v>
      </c>
      <c r="H6" s="38">
        <v>22153</v>
      </c>
      <c r="I6" s="30">
        <v>21215</v>
      </c>
      <c r="J6" s="30">
        <v>16646</v>
      </c>
      <c r="K6" s="30">
        <v>21112</v>
      </c>
      <c r="L6" s="30">
        <v>12863</v>
      </c>
      <c r="M6" s="30">
        <v>14970</v>
      </c>
      <c r="N6" s="38">
        <v>18061</v>
      </c>
      <c r="O6" s="38">
        <f t="shared" ref="O6:O63" si="0">SUM(C6:N6)</f>
        <v>229260</v>
      </c>
    </row>
    <row r="7" spans="1:15" x14ac:dyDescent="0.25">
      <c r="A7" s="29">
        <v>13</v>
      </c>
      <c r="B7" s="29" t="s">
        <v>4</v>
      </c>
      <c r="C7" s="38">
        <v>5195</v>
      </c>
      <c r="D7" s="38">
        <v>6859</v>
      </c>
      <c r="E7" s="38">
        <v>4490</v>
      </c>
      <c r="F7" s="38">
        <v>3252</v>
      </c>
      <c r="G7" s="38">
        <v>2779</v>
      </c>
      <c r="H7" s="38">
        <v>5260</v>
      </c>
      <c r="I7" s="30">
        <v>5070</v>
      </c>
      <c r="J7" s="30">
        <v>2728</v>
      </c>
      <c r="K7" s="30">
        <v>3513</v>
      </c>
      <c r="L7" s="30">
        <v>2936</v>
      </c>
      <c r="M7" s="30">
        <v>4148</v>
      </c>
      <c r="N7" s="38">
        <v>4549</v>
      </c>
      <c r="O7" s="38">
        <f t="shared" si="0"/>
        <v>50779</v>
      </c>
    </row>
    <row r="8" spans="1:15" x14ac:dyDescent="0.25">
      <c r="A8" s="29">
        <v>15</v>
      </c>
      <c r="B8" s="29" t="s">
        <v>5</v>
      </c>
      <c r="C8" s="38">
        <v>85052822</v>
      </c>
      <c r="D8" s="38">
        <v>92984664</v>
      </c>
      <c r="E8" s="38">
        <v>64883309</v>
      </c>
      <c r="F8" s="38">
        <v>56443083</v>
      </c>
      <c r="G8" s="38">
        <v>60426629</v>
      </c>
      <c r="H8" s="38">
        <v>92552603</v>
      </c>
      <c r="I8" s="30">
        <v>88341657</v>
      </c>
      <c r="J8" s="30">
        <v>65393990</v>
      </c>
      <c r="K8" s="30">
        <v>83544248</v>
      </c>
      <c r="L8" s="30">
        <v>49151941</v>
      </c>
      <c r="M8" s="30">
        <v>58623105</v>
      </c>
      <c r="N8" s="38">
        <v>58804151</v>
      </c>
      <c r="O8" s="38">
        <f t="shared" si="0"/>
        <v>856202202</v>
      </c>
    </row>
    <row r="9" spans="1:15" x14ac:dyDescent="0.25">
      <c r="A9" s="29">
        <v>17</v>
      </c>
      <c r="B9" s="29" t="s">
        <v>6</v>
      </c>
      <c r="C9" s="38">
        <v>841646</v>
      </c>
      <c r="D9" s="38">
        <v>965901</v>
      </c>
      <c r="E9" s="38">
        <v>730927</v>
      </c>
      <c r="F9" s="38">
        <v>552618</v>
      </c>
      <c r="G9" s="38">
        <v>637410</v>
      </c>
      <c r="H9" s="38">
        <v>1054771</v>
      </c>
      <c r="I9" s="30">
        <v>1013803</v>
      </c>
      <c r="J9" s="30">
        <v>817722</v>
      </c>
      <c r="K9" s="30">
        <v>907400</v>
      </c>
      <c r="L9" s="30">
        <v>513448</v>
      </c>
      <c r="M9" s="30">
        <v>583966</v>
      </c>
      <c r="N9" s="38">
        <v>613730</v>
      </c>
      <c r="O9" s="38">
        <f t="shared" si="0"/>
        <v>9233342</v>
      </c>
    </row>
    <row r="10" spans="1:15" x14ac:dyDescent="0.25">
      <c r="A10" s="29">
        <v>22</v>
      </c>
      <c r="B10" s="29" t="s">
        <v>7</v>
      </c>
      <c r="C10" s="38">
        <v>95813806</v>
      </c>
      <c r="D10" s="38">
        <v>104625221</v>
      </c>
      <c r="E10" s="38">
        <v>72150545</v>
      </c>
      <c r="F10" s="38">
        <v>65430775</v>
      </c>
      <c r="G10" s="38">
        <v>79278438</v>
      </c>
      <c r="H10" s="38">
        <v>132164092</v>
      </c>
      <c r="I10" s="30">
        <v>125865316</v>
      </c>
      <c r="J10" s="30">
        <v>91811421</v>
      </c>
      <c r="K10" s="30">
        <v>116056289</v>
      </c>
      <c r="L10" s="30">
        <v>65054897</v>
      </c>
      <c r="M10" s="30">
        <v>68627453</v>
      </c>
      <c r="N10" s="38">
        <v>66711142</v>
      </c>
      <c r="O10" s="38">
        <f t="shared" si="0"/>
        <v>1083589395</v>
      </c>
    </row>
    <row r="11" spans="1:15" x14ac:dyDescent="0.25">
      <c r="A11" s="29">
        <v>28</v>
      </c>
      <c r="B11" s="29" t="s">
        <v>8</v>
      </c>
      <c r="C11" s="38">
        <v>7138</v>
      </c>
      <c r="D11" s="38">
        <v>6590</v>
      </c>
      <c r="E11" s="38">
        <v>5330</v>
      </c>
      <c r="F11" s="38">
        <v>6057</v>
      </c>
      <c r="G11" s="38">
        <v>4814</v>
      </c>
      <c r="H11" s="38">
        <v>12123</v>
      </c>
      <c r="I11" s="30">
        <v>12175</v>
      </c>
      <c r="J11" s="30">
        <v>7805</v>
      </c>
      <c r="K11" s="30">
        <v>10074</v>
      </c>
      <c r="L11" s="30">
        <v>5271</v>
      </c>
      <c r="M11" s="30">
        <v>4294</v>
      </c>
      <c r="N11" s="38">
        <v>6409</v>
      </c>
      <c r="O11" s="38">
        <f t="shared" si="0"/>
        <v>88080</v>
      </c>
    </row>
    <row r="12" spans="1:15" x14ac:dyDescent="0.25">
      <c r="A12" s="29">
        <v>30</v>
      </c>
      <c r="B12" s="29" t="s">
        <v>9</v>
      </c>
      <c r="C12" s="38">
        <v>118541</v>
      </c>
      <c r="D12" s="38">
        <v>141745</v>
      </c>
      <c r="E12" s="38">
        <v>91779</v>
      </c>
      <c r="F12" s="38">
        <v>86972</v>
      </c>
      <c r="G12" s="38">
        <v>85004</v>
      </c>
      <c r="H12" s="38">
        <v>156429</v>
      </c>
      <c r="I12" s="30">
        <v>158874</v>
      </c>
      <c r="J12" s="30">
        <v>109950</v>
      </c>
      <c r="K12" s="30">
        <v>139346</v>
      </c>
      <c r="L12" s="30">
        <v>77298</v>
      </c>
      <c r="M12" s="30">
        <v>87908</v>
      </c>
      <c r="N12" s="38">
        <v>82266</v>
      </c>
      <c r="O12" s="38">
        <f t="shared" si="0"/>
        <v>1336112</v>
      </c>
    </row>
    <row r="13" spans="1:15" x14ac:dyDescent="0.25">
      <c r="A13" s="29">
        <v>32</v>
      </c>
      <c r="B13" s="29" t="s">
        <v>10</v>
      </c>
      <c r="C13" s="38">
        <v>146836</v>
      </c>
      <c r="D13" s="38">
        <v>161697</v>
      </c>
      <c r="E13" s="38">
        <v>116499</v>
      </c>
      <c r="F13" s="38">
        <v>101842</v>
      </c>
      <c r="G13" s="38">
        <v>127491</v>
      </c>
      <c r="H13" s="38">
        <v>250270</v>
      </c>
      <c r="I13" s="30">
        <v>232847</v>
      </c>
      <c r="J13" s="30">
        <v>158609</v>
      </c>
      <c r="K13" s="30">
        <v>192259</v>
      </c>
      <c r="L13" s="30">
        <v>99545</v>
      </c>
      <c r="M13" s="30">
        <v>99104</v>
      </c>
      <c r="N13" s="38">
        <v>97919</v>
      </c>
      <c r="O13" s="38">
        <f t="shared" si="0"/>
        <v>1784918</v>
      </c>
    </row>
    <row r="14" spans="1:15" x14ac:dyDescent="0.25">
      <c r="A14" s="29">
        <v>34</v>
      </c>
      <c r="B14" s="29" t="s">
        <v>11</v>
      </c>
      <c r="C14" s="29">
        <v>600</v>
      </c>
      <c r="D14" s="29">
        <v>559</v>
      </c>
      <c r="E14" s="29">
        <v>486</v>
      </c>
      <c r="F14" s="29">
        <v>598</v>
      </c>
      <c r="G14" s="38">
        <v>1071</v>
      </c>
      <c r="H14" s="38">
        <v>1667</v>
      </c>
      <c r="I14" s="30">
        <v>1302</v>
      </c>
      <c r="J14" s="30">
        <v>1135</v>
      </c>
      <c r="K14" s="30">
        <v>1260</v>
      </c>
      <c r="L14" s="30">
        <v>534</v>
      </c>
      <c r="M14" s="30">
        <v>658</v>
      </c>
      <c r="N14">
        <v>636</v>
      </c>
      <c r="O14" s="38">
        <f t="shared" si="0"/>
        <v>10506</v>
      </c>
    </row>
    <row r="15" spans="1:15" x14ac:dyDescent="0.25">
      <c r="A15" s="29">
        <v>36</v>
      </c>
      <c r="B15" s="29" t="s">
        <v>12</v>
      </c>
      <c r="C15" s="38">
        <v>4577</v>
      </c>
      <c r="D15" s="38">
        <v>5783</v>
      </c>
      <c r="E15" s="38">
        <v>3348</v>
      </c>
      <c r="F15" s="38">
        <v>3912</v>
      </c>
      <c r="G15" s="38">
        <v>5316</v>
      </c>
      <c r="H15" s="38">
        <v>6681</v>
      </c>
      <c r="I15" s="30">
        <v>11395</v>
      </c>
      <c r="J15" s="30">
        <v>7894</v>
      </c>
      <c r="K15" s="30">
        <v>9636</v>
      </c>
      <c r="L15" s="30">
        <v>6710</v>
      </c>
      <c r="M15" s="30">
        <v>5282</v>
      </c>
      <c r="N15" s="38">
        <v>7538</v>
      </c>
      <c r="O15" s="38">
        <f t="shared" si="0"/>
        <v>78072</v>
      </c>
    </row>
    <row r="16" spans="1:15" x14ac:dyDescent="0.25">
      <c r="A16" s="29">
        <v>93</v>
      </c>
      <c r="B16" s="29" t="s">
        <v>13</v>
      </c>
      <c r="C16" s="38">
        <v>47718</v>
      </c>
      <c r="D16" s="38">
        <v>57040</v>
      </c>
      <c r="E16" s="38">
        <v>50012</v>
      </c>
      <c r="F16" s="38">
        <v>73052</v>
      </c>
      <c r="G16" s="38">
        <v>89797</v>
      </c>
      <c r="H16" s="38">
        <v>70541</v>
      </c>
      <c r="I16" s="30">
        <v>55465</v>
      </c>
      <c r="J16" s="30">
        <v>51849</v>
      </c>
      <c r="K16" s="30">
        <v>69098</v>
      </c>
      <c r="L16" s="30">
        <v>42442</v>
      </c>
      <c r="M16" s="30">
        <v>51624</v>
      </c>
      <c r="N16" s="38">
        <v>35775</v>
      </c>
      <c r="O16" s="38">
        <f t="shared" si="0"/>
        <v>694413</v>
      </c>
    </row>
    <row r="17" spans="1:15" x14ac:dyDescent="0.25">
      <c r="A17" s="29">
        <v>94</v>
      </c>
      <c r="B17" s="29" t="s">
        <v>14</v>
      </c>
      <c r="C17" s="38">
        <v>707949</v>
      </c>
      <c r="D17" s="38">
        <v>852397</v>
      </c>
      <c r="E17" s="38">
        <v>751908</v>
      </c>
      <c r="F17" s="38">
        <v>1095365</v>
      </c>
      <c r="G17" s="38">
        <v>1354378</v>
      </c>
      <c r="H17" s="38">
        <v>1062347</v>
      </c>
      <c r="I17" s="30">
        <v>885466</v>
      </c>
      <c r="J17" s="30">
        <v>811015</v>
      </c>
      <c r="K17" s="30">
        <v>1123272</v>
      </c>
      <c r="L17" s="30">
        <v>650166</v>
      </c>
      <c r="M17" s="30">
        <v>853492</v>
      </c>
      <c r="N17" s="38">
        <v>563381</v>
      </c>
      <c r="O17" s="38">
        <f t="shared" si="0"/>
        <v>10711136</v>
      </c>
    </row>
    <row r="18" spans="1:15" x14ac:dyDescent="0.25">
      <c r="A18" s="29">
        <v>95</v>
      </c>
      <c r="B18" s="29" t="s">
        <v>15</v>
      </c>
      <c r="C18" s="38">
        <v>10427</v>
      </c>
      <c r="D18" s="38">
        <v>12874</v>
      </c>
      <c r="E18" s="38">
        <v>11306</v>
      </c>
      <c r="F18" s="38">
        <v>16555</v>
      </c>
      <c r="G18" s="38">
        <v>20065</v>
      </c>
      <c r="H18" s="38">
        <v>15911</v>
      </c>
      <c r="I18" s="30">
        <v>13245</v>
      </c>
      <c r="J18" s="30">
        <v>12334</v>
      </c>
      <c r="K18" s="30">
        <v>16637</v>
      </c>
      <c r="L18" s="30">
        <v>9852</v>
      </c>
      <c r="M18" s="30">
        <v>13056</v>
      </c>
      <c r="N18" s="38">
        <v>8369</v>
      </c>
      <c r="O18" s="38">
        <f t="shared" si="0"/>
        <v>160631</v>
      </c>
    </row>
    <row r="19" spans="1:15" x14ac:dyDescent="0.25">
      <c r="A19" s="29">
        <v>97</v>
      </c>
      <c r="B19" s="29" t="s">
        <v>16</v>
      </c>
      <c r="C19" s="38">
        <v>124784</v>
      </c>
      <c r="D19" s="38">
        <v>151912</v>
      </c>
      <c r="E19" s="38">
        <v>128628</v>
      </c>
      <c r="F19" s="38">
        <v>190416</v>
      </c>
      <c r="G19" s="38">
        <v>232549</v>
      </c>
      <c r="H19" s="38">
        <v>182564</v>
      </c>
      <c r="I19" s="30">
        <v>151046</v>
      </c>
      <c r="J19" s="30">
        <v>129961</v>
      </c>
      <c r="K19" s="30">
        <v>193832</v>
      </c>
      <c r="L19" s="30">
        <v>112217</v>
      </c>
      <c r="M19" s="30">
        <v>150564</v>
      </c>
      <c r="N19" s="38">
        <v>97105</v>
      </c>
      <c r="O19" s="38">
        <f t="shared" si="0"/>
        <v>1845578</v>
      </c>
    </row>
    <row r="20" spans="1:15" x14ac:dyDescent="0.25">
      <c r="A20" s="29">
        <v>98</v>
      </c>
      <c r="B20" s="29" t="s">
        <v>17</v>
      </c>
      <c r="C20" s="38">
        <v>28025</v>
      </c>
      <c r="D20" s="38">
        <v>32824</v>
      </c>
      <c r="E20" s="38">
        <v>26829</v>
      </c>
      <c r="F20" s="38">
        <v>42713</v>
      </c>
      <c r="G20" s="38">
        <v>53905</v>
      </c>
      <c r="H20" s="38">
        <v>38939</v>
      </c>
      <c r="I20" s="30">
        <v>32266</v>
      </c>
      <c r="J20" s="30">
        <v>29349</v>
      </c>
      <c r="K20" s="30">
        <v>44109</v>
      </c>
      <c r="L20" s="30">
        <v>24161</v>
      </c>
      <c r="M20" s="30">
        <v>34123</v>
      </c>
      <c r="N20" s="38">
        <v>20676</v>
      </c>
      <c r="O20" s="38">
        <f t="shared" si="0"/>
        <v>407919</v>
      </c>
    </row>
    <row r="21" spans="1:15" x14ac:dyDescent="0.25">
      <c r="A21" s="29">
        <v>99</v>
      </c>
      <c r="B21" s="29" t="s">
        <v>18</v>
      </c>
      <c r="C21" s="29">
        <v>516</v>
      </c>
      <c r="D21" s="29">
        <v>627</v>
      </c>
      <c r="E21" s="29">
        <v>516</v>
      </c>
      <c r="F21" s="29">
        <v>807</v>
      </c>
      <c r="G21" s="38">
        <v>1021</v>
      </c>
      <c r="H21" s="29">
        <v>760</v>
      </c>
      <c r="I21" s="30">
        <v>586</v>
      </c>
      <c r="J21" s="30">
        <v>559</v>
      </c>
      <c r="K21" s="30">
        <v>836</v>
      </c>
      <c r="L21" s="30">
        <v>463</v>
      </c>
      <c r="M21" s="30">
        <v>655</v>
      </c>
      <c r="N21">
        <v>399</v>
      </c>
      <c r="O21" s="38">
        <f t="shared" si="0"/>
        <v>7745</v>
      </c>
    </row>
    <row r="22" spans="1:15" x14ac:dyDescent="0.25">
      <c r="A22" s="29">
        <v>107</v>
      </c>
      <c r="B22" s="29" t="s">
        <v>19</v>
      </c>
      <c r="C22" s="38">
        <v>122822</v>
      </c>
      <c r="D22" s="38">
        <v>144597</v>
      </c>
      <c r="E22" s="38">
        <v>125983</v>
      </c>
      <c r="F22" s="38">
        <v>188417</v>
      </c>
      <c r="G22" s="38">
        <v>227368</v>
      </c>
      <c r="H22" s="38">
        <v>178557</v>
      </c>
      <c r="I22" s="30">
        <v>151745</v>
      </c>
      <c r="J22" s="30">
        <v>134749</v>
      </c>
      <c r="K22" s="30">
        <v>189406</v>
      </c>
      <c r="L22" s="30">
        <v>113694</v>
      </c>
      <c r="M22" s="30">
        <v>147257</v>
      </c>
      <c r="N22" s="38">
        <v>97158</v>
      </c>
      <c r="O22" s="38">
        <f t="shared" si="0"/>
        <v>1821753</v>
      </c>
    </row>
    <row r="23" spans="1:15" x14ac:dyDescent="0.25">
      <c r="A23" s="29">
        <v>109</v>
      </c>
      <c r="B23" s="29" t="s">
        <v>20</v>
      </c>
      <c r="C23" s="38">
        <v>569321</v>
      </c>
      <c r="D23" s="38">
        <v>687428</v>
      </c>
      <c r="E23" s="38">
        <v>586860</v>
      </c>
      <c r="F23" s="38">
        <v>900622</v>
      </c>
      <c r="G23" s="38">
        <v>1032611</v>
      </c>
      <c r="H23" s="38">
        <v>835747</v>
      </c>
      <c r="I23" s="30">
        <v>697761</v>
      </c>
      <c r="J23" s="30">
        <v>633612</v>
      </c>
      <c r="K23" s="30">
        <v>881795</v>
      </c>
      <c r="L23" s="30">
        <v>530437</v>
      </c>
      <c r="M23" s="30">
        <v>687477</v>
      </c>
      <c r="N23" s="38">
        <v>446697</v>
      </c>
      <c r="O23" s="38">
        <f t="shared" si="0"/>
        <v>8490368</v>
      </c>
    </row>
    <row r="24" spans="1:15" x14ac:dyDescent="0.25">
      <c r="A24" s="29">
        <v>110</v>
      </c>
      <c r="B24" s="29" t="s">
        <v>21</v>
      </c>
      <c r="C24" s="38">
        <v>10926</v>
      </c>
      <c r="D24" s="38">
        <v>13163</v>
      </c>
      <c r="E24" s="38">
        <v>10886</v>
      </c>
      <c r="F24" s="38">
        <v>17406</v>
      </c>
      <c r="G24" s="38">
        <v>20972</v>
      </c>
      <c r="H24" s="38">
        <v>15627</v>
      </c>
      <c r="I24" s="30">
        <v>13719</v>
      </c>
      <c r="J24" s="30">
        <v>12180</v>
      </c>
      <c r="K24" s="30">
        <v>17375</v>
      </c>
      <c r="L24" s="30">
        <v>10236</v>
      </c>
      <c r="M24" s="30">
        <v>13259</v>
      </c>
      <c r="N24" s="38">
        <v>8635</v>
      </c>
      <c r="O24" s="38">
        <f t="shared" si="0"/>
        <v>164384</v>
      </c>
    </row>
    <row r="25" spans="1:15" x14ac:dyDescent="0.25">
      <c r="A25" s="29">
        <v>111</v>
      </c>
      <c r="B25" s="29" t="s">
        <v>22</v>
      </c>
      <c r="C25" s="38">
        <v>24447</v>
      </c>
      <c r="D25" s="38">
        <v>29320</v>
      </c>
      <c r="E25" s="38">
        <v>25820</v>
      </c>
      <c r="F25" s="38">
        <v>37418</v>
      </c>
      <c r="G25" s="38">
        <v>46603</v>
      </c>
      <c r="H25" s="38">
        <v>36449</v>
      </c>
      <c r="I25" s="30">
        <v>31311</v>
      </c>
      <c r="J25" s="30">
        <v>28080</v>
      </c>
      <c r="K25" s="30">
        <v>38472</v>
      </c>
      <c r="L25" s="30">
        <v>22938</v>
      </c>
      <c r="M25" s="30">
        <v>29516</v>
      </c>
      <c r="N25" s="38">
        <v>19275</v>
      </c>
      <c r="O25" s="38">
        <f t="shared" si="0"/>
        <v>369649</v>
      </c>
    </row>
    <row r="26" spans="1:15" x14ac:dyDescent="0.25">
      <c r="A26" s="29">
        <v>113</v>
      </c>
      <c r="B26" s="29" t="s">
        <v>23</v>
      </c>
      <c r="C26" s="38">
        <v>990196</v>
      </c>
      <c r="D26" s="38">
        <v>1204683</v>
      </c>
      <c r="E26" s="38">
        <v>1060337</v>
      </c>
      <c r="F26" s="38">
        <v>1557950</v>
      </c>
      <c r="G26" s="38">
        <v>1915501</v>
      </c>
      <c r="H26" s="38">
        <v>1512530</v>
      </c>
      <c r="I26" s="30">
        <v>1256375</v>
      </c>
      <c r="J26" s="30">
        <v>1140307</v>
      </c>
      <c r="K26" s="30">
        <v>1589431</v>
      </c>
      <c r="L26" s="30">
        <v>953340</v>
      </c>
      <c r="M26" s="30">
        <v>1228044</v>
      </c>
      <c r="N26" s="38">
        <v>801676</v>
      </c>
      <c r="O26" s="38">
        <f t="shared" si="0"/>
        <v>15210370</v>
      </c>
    </row>
    <row r="27" spans="1:15" x14ac:dyDescent="0.25">
      <c r="A27" s="29">
        <v>116</v>
      </c>
      <c r="B27" s="29" t="s">
        <v>24</v>
      </c>
      <c r="C27" s="38">
        <v>118092</v>
      </c>
      <c r="D27" s="38">
        <v>143936</v>
      </c>
      <c r="E27" s="38">
        <v>120855</v>
      </c>
      <c r="F27" s="38">
        <v>184648</v>
      </c>
      <c r="G27" s="38">
        <v>230511</v>
      </c>
      <c r="H27" s="38">
        <v>170883</v>
      </c>
      <c r="I27" s="30">
        <v>144653</v>
      </c>
      <c r="J27" s="30">
        <v>134451</v>
      </c>
      <c r="K27" s="30">
        <v>189481</v>
      </c>
      <c r="L27" s="30">
        <v>111999</v>
      </c>
      <c r="M27" s="30">
        <v>147139</v>
      </c>
      <c r="N27" s="38">
        <v>95801</v>
      </c>
      <c r="O27" s="38">
        <f t="shared" si="0"/>
        <v>1792449</v>
      </c>
    </row>
    <row r="28" spans="1:15" x14ac:dyDescent="0.25">
      <c r="A28" s="29">
        <v>120</v>
      </c>
      <c r="B28" s="29" t="s">
        <v>25</v>
      </c>
      <c r="C28" s="29">
        <v>90</v>
      </c>
      <c r="D28" s="29">
        <v>99</v>
      </c>
      <c r="E28" s="29">
        <v>74</v>
      </c>
      <c r="F28" s="29">
        <v>134</v>
      </c>
      <c r="G28" s="29">
        <v>179</v>
      </c>
      <c r="H28" s="29">
        <v>111</v>
      </c>
      <c r="I28" s="30">
        <v>97</v>
      </c>
      <c r="J28" s="30">
        <v>70</v>
      </c>
      <c r="K28" s="30">
        <v>147</v>
      </c>
      <c r="L28" s="30">
        <v>65</v>
      </c>
      <c r="M28" s="30">
        <v>111</v>
      </c>
      <c r="N28">
        <v>56</v>
      </c>
      <c r="O28" s="38">
        <f t="shared" si="0"/>
        <v>1233</v>
      </c>
    </row>
    <row r="29" spans="1:15" x14ac:dyDescent="0.25">
      <c r="A29" s="29">
        <v>122</v>
      </c>
      <c r="B29" s="29" t="s">
        <v>26</v>
      </c>
      <c r="C29" s="38">
        <v>3341</v>
      </c>
      <c r="D29" s="38">
        <v>4068</v>
      </c>
      <c r="E29" s="38">
        <v>3372</v>
      </c>
      <c r="F29" s="38">
        <v>5139</v>
      </c>
      <c r="G29" s="38">
        <v>6508</v>
      </c>
      <c r="H29" s="38">
        <v>4728</v>
      </c>
      <c r="I29" s="30">
        <v>4135</v>
      </c>
      <c r="J29" s="30">
        <v>3649</v>
      </c>
      <c r="K29" s="30">
        <v>5221</v>
      </c>
      <c r="L29" s="30">
        <v>2703</v>
      </c>
      <c r="M29" s="30">
        <v>3799</v>
      </c>
      <c r="N29" s="38">
        <v>2425</v>
      </c>
      <c r="O29" s="38">
        <f t="shared" si="0"/>
        <v>49088</v>
      </c>
    </row>
    <row r="30" spans="1:15" x14ac:dyDescent="0.25">
      <c r="A30" s="29">
        <v>131</v>
      </c>
      <c r="B30" s="29" t="s">
        <v>27</v>
      </c>
      <c r="C30" s="38">
        <v>26013</v>
      </c>
      <c r="D30" s="38">
        <v>25653</v>
      </c>
      <c r="E30" s="38">
        <v>23931</v>
      </c>
      <c r="F30" s="38">
        <v>38147</v>
      </c>
      <c r="G30" s="38">
        <v>45544</v>
      </c>
      <c r="H30" s="38">
        <v>34687</v>
      </c>
      <c r="I30" s="30">
        <v>30220</v>
      </c>
      <c r="J30" s="30">
        <v>26550</v>
      </c>
      <c r="K30" s="30">
        <v>38459</v>
      </c>
      <c r="L30" s="30">
        <v>21514</v>
      </c>
      <c r="M30" s="30">
        <v>29509</v>
      </c>
      <c r="N30" s="38">
        <v>18378</v>
      </c>
      <c r="O30" s="38">
        <f t="shared" si="0"/>
        <v>358605</v>
      </c>
    </row>
    <row r="31" spans="1:15" x14ac:dyDescent="0.25">
      <c r="A31" s="31">
        <v>204</v>
      </c>
      <c r="B31" s="31" t="s">
        <v>28</v>
      </c>
      <c r="C31" s="39">
        <v>121308</v>
      </c>
      <c r="D31" s="39">
        <v>121644</v>
      </c>
      <c r="E31" s="39">
        <v>99364</v>
      </c>
      <c r="F31" s="39">
        <v>120178</v>
      </c>
      <c r="G31" s="39">
        <v>136610</v>
      </c>
      <c r="H31" s="39">
        <v>111117</v>
      </c>
      <c r="I31" s="30">
        <v>91613</v>
      </c>
      <c r="J31" s="30">
        <v>90528</v>
      </c>
      <c r="K31" s="30">
        <v>120616</v>
      </c>
      <c r="L31" s="30">
        <v>92593</v>
      </c>
      <c r="M31" s="30">
        <v>133107</v>
      </c>
      <c r="N31" s="38">
        <v>104701</v>
      </c>
      <c r="O31" s="38">
        <f t="shared" si="0"/>
        <v>1343379</v>
      </c>
    </row>
    <row r="32" spans="1:15" x14ac:dyDescent="0.25">
      <c r="A32" s="31">
        <v>211</v>
      </c>
      <c r="B32" s="31" t="s">
        <v>29</v>
      </c>
      <c r="C32" s="39">
        <v>11944531</v>
      </c>
      <c r="D32" s="39">
        <v>12534365</v>
      </c>
      <c r="E32" s="39">
        <v>9535671</v>
      </c>
      <c r="F32" s="39">
        <v>9578995</v>
      </c>
      <c r="G32" s="39">
        <v>10229920</v>
      </c>
      <c r="H32" s="39">
        <v>12492953</v>
      </c>
      <c r="I32" s="30">
        <v>12770463</v>
      </c>
      <c r="J32" s="30">
        <v>10053727</v>
      </c>
      <c r="K32" s="30">
        <v>13185097</v>
      </c>
      <c r="L32" s="30">
        <v>8355985</v>
      </c>
      <c r="M32" s="30">
        <v>10138502</v>
      </c>
      <c r="N32" s="38">
        <v>9395118</v>
      </c>
      <c r="O32" s="38">
        <f t="shared" si="0"/>
        <v>130215327</v>
      </c>
    </row>
    <row r="33" spans="1:15" x14ac:dyDescent="0.25">
      <c r="A33" s="31">
        <v>213</v>
      </c>
      <c r="B33" s="31" t="s">
        <v>30</v>
      </c>
      <c r="C33" s="39">
        <v>185071</v>
      </c>
      <c r="D33" s="39">
        <v>186111</v>
      </c>
      <c r="E33" s="39">
        <v>146975</v>
      </c>
      <c r="F33" s="39">
        <v>190281</v>
      </c>
      <c r="G33" s="39">
        <v>234340</v>
      </c>
      <c r="H33" s="39">
        <v>166798</v>
      </c>
      <c r="I33" s="30">
        <v>530599</v>
      </c>
      <c r="J33" s="30">
        <v>84953</v>
      </c>
      <c r="K33" s="30">
        <v>248012</v>
      </c>
      <c r="L33" s="30">
        <v>120699</v>
      </c>
      <c r="M33" s="30">
        <v>218501</v>
      </c>
      <c r="N33" s="38">
        <v>164027</v>
      </c>
      <c r="O33" s="38">
        <f t="shared" si="0"/>
        <v>2476367</v>
      </c>
    </row>
    <row r="34" spans="1:15" x14ac:dyDescent="0.25">
      <c r="A34" s="31">
        <v>214</v>
      </c>
      <c r="B34" s="31" t="s">
        <v>31</v>
      </c>
      <c r="C34" s="39">
        <v>89449</v>
      </c>
      <c r="D34" s="39">
        <v>91328</v>
      </c>
      <c r="E34" s="39">
        <v>117029</v>
      </c>
      <c r="F34" s="39">
        <v>148594</v>
      </c>
      <c r="G34" s="39">
        <v>142927</v>
      </c>
      <c r="H34" s="39">
        <v>121615</v>
      </c>
      <c r="I34" s="30">
        <v>112929</v>
      </c>
      <c r="J34" s="30">
        <v>98609</v>
      </c>
      <c r="K34" s="30">
        <v>138022</v>
      </c>
      <c r="L34" s="30">
        <v>100972</v>
      </c>
      <c r="M34" s="30">
        <v>172438</v>
      </c>
      <c r="N34" s="38">
        <v>63958</v>
      </c>
      <c r="O34" s="38">
        <f t="shared" si="0"/>
        <v>1397870</v>
      </c>
    </row>
    <row r="35" spans="1:15" x14ac:dyDescent="0.25">
      <c r="A35" s="31">
        <v>215</v>
      </c>
      <c r="B35" s="31" t="s">
        <v>32</v>
      </c>
      <c r="C35" s="39">
        <v>42391430</v>
      </c>
      <c r="D35" s="39">
        <v>44575765</v>
      </c>
      <c r="E35" s="39">
        <v>34276133</v>
      </c>
      <c r="F35" s="39">
        <v>35721205</v>
      </c>
      <c r="G35" s="39">
        <v>36539215</v>
      </c>
      <c r="H35" s="39">
        <v>36629595</v>
      </c>
      <c r="I35" s="30">
        <v>36540161</v>
      </c>
      <c r="J35" s="30">
        <v>30898431</v>
      </c>
      <c r="K35" s="30">
        <v>40451109</v>
      </c>
      <c r="L35" s="32">
        <v>28311860</v>
      </c>
      <c r="M35" s="34">
        <v>37729434</v>
      </c>
      <c r="N35" s="38">
        <v>33958271</v>
      </c>
      <c r="O35" s="38">
        <f t="shared" si="0"/>
        <v>438022609</v>
      </c>
    </row>
    <row r="36" spans="1:15" x14ac:dyDescent="0.25">
      <c r="A36" s="31">
        <v>217</v>
      </c>
      <c r="B36" s="31" t="s">
        <v>33</v>
      </c>
      <c r="C36" s="39">
        <v>367579</v>
      </c>
      <c r="D36" s="39">
        <v>823678</v>
      </c>
      <c r="E36" s="39">
        <v>204916</v>
      </c>
      <c r="F36" s="39">
        <v>256685</v>
      </c>
      <c r="G36" s="39">
        <v>102054</v>
      </c>
      <c r="H36" s="39">
        <v>254740</v>
      </c>
      <c r="I36" s="30">
        <v>225796</v>
      </c>
      <c r="J36" s="30">
        <v>197401</v>
      </c>
      <c r="K36" s="30">
        <v>264484</v>
      </c>
      <c r="L36" s="30">
        <v>209988</v>
      </c>
      <c r="M36" s="30">
        <v>227487</v>
      </c>
      <c r="N36" s="38">
        <v>217343</v>
      </c>
      <c r="O36" s="38">
        <f t="shared" si="0"/>
        <v>3352151</v>
      </c>
    </row>
    <row r="37" spans="1:15" x14ac:dyDescent="0.25">
      <c r="A37" s="31">
        <v>218</v>
      </c>
      <c r="B37" s="31" t="s">
        <v>34</v>
      </c>
      <c r="C37" s="39">
        <v>16897</v>
      </c>
      <c r="D37" s="39">
        <v>17855</v>
      </c>
      <c r="E37" s="39">
        <v>13002</v>
      </c>
      <c r="F37" s="39">
        <v>15189</v>
      </c>
      <c r="G37" s="39">
        <v>16117</v>
      </c>
      <c r="H37" s="39">
        <v>20195</v>
      </c>
      <c r="I37" s="30">
        <v>21269</v>
      </c>
      <c r="J37" s="30">
        <v>16603</v>
      </c>
      <c r="K37" s="30">
        <v>22986</v>
      </c>
      <c r="L37" s="30">
        <v>14032</v>
      </c>
      <c r="M37" s="30">
        <v>16330</v>
      </c>
      <c r="N37" s="38">
        <v>13461</v>
      </c>
      <c r="O37" s="38">
        <f t="shared" si="0"/>
        <v>203936</v>
      </c>
    </row>
    <row r="38" spans="1:15" x14ac:dyDescent="0.25">
      <c r="A38" s="31">
        <v>220</v>
      </c>
      <c r="B38" s="31" t="s">
        <v>35</v>
      </c>
      <c r="C38" s="39">
        <v>1133343</v>
      </c>
      <c r="D38" s="39">
        <v>483726</v>
      </c>
      <c r="E38" s="39">
        <v>365813</v>
      </c>
      <c r="F38" s="39">
        <v>435864</v>
      </c>
      <c r="G38" s="39">
        <v>654514</v>
      </c>
      <c r="H38" s="39">
        <v>538400</v>
      </c>
      <c r="I38" s="30">
        <v>644507</v>
      </c>
      <c r="J38" s="30">
        <v>428040</v>
      </c>
      <c r="K38" s="30">
        <v>634950</v>
      </c>
      <c r="L38" s="30">
        <v>1148001</v>
      </c>
      <c r="M38" s="30">
        <v>477720</v>
      </c>
      <c r="N38" s="38">
        <v>375875</v>
      </c>
      <c r="O38" s="38">
        <f t="shared" si="0"/>
        <v>7320753</v>
      </c>
    </row>
    <row r="39" spans="1:15" x14ac:dyDescent="0.25">
      <c r="A39" s="31">
        <v>223</v>
      </c>
      <c r="B39" s="31" t="s">
        <v>36</v>
      </c>
      <c r="C39" s="39">
        <v>75205</v>
      </c>
      <c r="D39" s="39">
        <v>81363</v>
      </c>
      <c r="E39" s="39">
        <v>38763</v>
      </c>
      <c r="F39" s="39">
        <v>41442</v>
      </c>
      <c r="G39" s="39">
        <v>48885</v>
      </c>
      <c r="H39" s="39">
        <v>115952</v>
      </c>
      <c r="I39" s="30">
        <v>112030</v>
      </c>
      <c r="J39" s="30">
        <v>71219</v>
      </c>
      <c r="K39" s="30">
        <v>86396</v>
      </c>
      <c r="L39" s="30">
        <v>42995</v>
      </c>
      <c r="M39" s="30">
        <v>37209</v>
      </c>
      <c r="N39" s="38">
        <v>41521</v>
      </c>
      <c r="O39" s="38">
        <f t="shared" si="0"/>
        <v>792980</v>
      </c>
    </row>
    <row r="40" spans="1:15" x14ac:dyDescent="0.25">
      <c r="A40" s="31">
        <v>225</v>
      </c>
      <c r="B40" s="31" t="s">
        <v>37</v>
      </c>
      <c r="C40" s="39">
        <v>25873</v>
      </c>
      <c r="D40" s="39">
        <v>27962</v>
      </c>
      <c r="E40" s="39">
        <v>22462</v>
      </c>
      <c r="F40" s="39">
        <v>23225</v>
      </c>
      <c r="G40" s="39">
        <v>28073</v>
      </c>
      <c r="H40" s="39">
        <v>26594</v>
      </c>
      <c r="I40" s="30">
        <v>24589</v>
      </c>
      <c r="J40" s="30">
        <v>22268</v>
      </c>
      <c r="K40" s="30">
        <v>25937</v>
      </c>
      <c r="L40" s="30">
        <v>21049</v>
      </c>
      <c r="M40" s="30">
        <v>26075</v>
      </c>
      <c r="N40" s="38">
        <v>28392</v>
      </c>
      <c r="O40" s="38">
        <f t="shared" si="0"/>
        <v>302499</v>
      </c>
    </row>
    <row r="41" spans="1:15" x14ac:dyDescent="0.25">
      <c r="A41" s="31">
        <v>227</v>
      </c>
      <c r="B41" s="31" t="s">
        <v>38</v>
      </c>
      <c r="C41" s="39">
        <v>63840</v>
      </c>
      <c r="D41" s="39">
        <v>63764</v>
      </c>
      <c r="E41" s="39">
        <v>52473</v>
      </c>
      <c r="F41" s="39">
        <v>62280</v>
      </c>
      <c r="G41" s="39">
        <v>71000</v>
      </c>
      <c r="H41" s="39">
        <v>57935</v>
      </c>
      <c r="I41" s="30">
        <v>53038</v>
      </c>
      <c r="J41" s="30">
        <v>50607</v>
      </c>
      <c r="K41" s="30">
        <v>66694</v>
      </c>
      <c r="L41" s="30">
        <v>50924</v>
      </c>
      <c r="M41" s="30">
        <v>70331</v>
      </c>
      <c r="N41" s="38">
        <v>59430</v>
      </c>
      <c r="O41" s="38">
        <f t="shared" si="0"/>
        <v>722316</v>
      </c>
    </row>
    <row r="42" spans="1:15" x14ac:dyDescent="0.25">
      <c r="A42" s="31">
        <v>229</v>
      </c>
      <c r="B42" s="31" t="s">
        <v>39</v>
      </c>
      <c r="C42" s="39">
        <v>327349</v>
      </c>
      <c r="D42" s="39">
        <v>342233</v>
      </c>
      <c r="E42" s="39">
        <v>259561</v>
      </c>
      <c r="F42" s="39">
        <v>296386</v>
      </c>
      <c r="G42" s="39">
        <v>330893</v>
      </c>
      <c r="H42" s="39">
        <v>283739</v>
      </c>
      <c r="I42" s="30">
        <v>304310</v>
      </c>
      <c r="J42" s="30">
        <v>246811</v>
      </c>
      <c r="K42" s="30">
        <v>334873</v>
      </c>
      <c r="L42" s="30">
        <v>225653</v>
      </c>
      <c r="M42" s="30">
        <v>307202</v>
      </c>
      <c r="N42" s="38">
        <v>269588</v>
      </c>
      <c r="O42" s="38">
        <f t="shared" si="0"/>
        <v>3528598</v>
      </c>
    </row>
    <row r="43" spans="1:15" x14ac:dyDescent="0.25">
      <c r="A43" s="31">
        <v>236</v>
      </c>
      <c r="B43" s="31" t="s">
        <v>40</v>
      </c>
      <c r="C43" s="39">
        <v>59623</v>
      </c>
      <c r="D43" s="39">
        <v>59653</v>
      </c>
      <c r="E43" s="39">
        <v>73894</v>
      </c>
      <c r="F43" s="39">
        <v>60589</v>
      </c>
      <c r="G43" s="39">
        <v>148935</v>
      </c>
      <c r="H43" s="39">
        <v>150184</v>
      </c>
      <c r="I43" s="30">
        <v>200106</v>
      </c>
      <c r="J43" s="30">
        <v>174830</v>
      </c>
      <c r="K43" s="30">
        <v>224392</v>
      </c>
      <c r="L43" s="30">
        <v>1648</v>
      </c>
      <c r="M43" s="30">
        <v>56637</v>
      </c>
      <c r="N43" s="38">
        <v>36056</v>
      </c>
      <c r="O43" s="38">
        <f t="shared" si="0"/>
        <v>1246547</v>
      </c>
    </row>
    <row r="44" spans="1:15" x14ac:dyDescent="0.25">
      <c r="A44" s="31">
        <v>240</v>
      </c>
      <c r="B44" s="31" t="s">
        <v>41</v>
      </c>
      <c r="C44" s="39">
        <v>36314010</v>
      </c>
      <c r="D44" s="39">
        <v>38961984</v>
      </c>
      <c r="E44" s="39">
        <v>29019672</v>
      </c>
      <c r="F44" s="39">
        <v>33729883</v>
      </c>
      <c r="G44" s="39">
        <v>36388205</v>
      </c>
      <c r="H44" s="39">
        <v>31576422</v>
      </c>
      <c r="I44" s="30">
        <v>29419469</v>
      </c>
      <c r="J44" s="30">
        <v>25901166</v>
      </c>
      <c r="K44" s="30">
        <v>35849676</v>
      </c>
      <c r="L44" s="30">
        <v>26034469</v>
      </c>
      <c r="M44" s="30">
        <v>36660143</v>
      </c>
      <c r="N44" s="38">
        <v>31382143</v>
      </c>
      <c r="O44" s="38">
        <f t="shared" si="0"/>
        <v>391237242</v>
      </c>
    </row>
    <row r="45" spans="1:15" x14ac:dyDescent="0.25">
      <c r="A45" s="31">
        <v>242</v>
      </c>
      <c r="B45" s="31" t="s">
        <v>42</v>
      </c>
      <c r="C45" s="39">
        <v>755325</v>
      </c>
      <c r="D45" s="39">
        <v>797717</v>
      </c>
      <c r="E45" s="39">
        <v>589476</v>
      </c>
      <c r="F45" s="39">
        <v>579166</v>
      </c>
      <c r="G45" s="39">
        <v>605789</v>
      </c>
      <c r="H45" s="39">
        <v>628345</v>
      </c>
      <c r="I45" s="30">
        <v>619971</v>
      </c>
      <c r="J45" s="30">
        <v>496758</v>
      </c>
      <c r="K45" s="30">
        <v>638512</v>
      </c>
      <c r="L45" s="30">
        <v>421067</v>
      </c>
      <c r="M45" s="30">
        <v>654080</v>
      </c>
      <c r="N45" s="38">
        <v>612257</v>
      </c>
      <c r="O45" s="38">
        <f t="shared" si="0"/>
        <v>7398463</v>
      </c>
    </row>
    <row r="46" spans="1:15" x14ac:dyDescent="0.25">
      <c r="A46" s="31">
        <v>244</v>
      </c>
      <c r="B46" s="31" t="s">
        <v>43</v>
      </c>
      <c r="C46" s="39">
        <v>6129911</v>
      </c>
      <c r="D46" s="39">
        <v>5784140</v>
      </c>
      <c r="E46" s="39">
        <v>4828623</v>
      </c>
      <c r="F46" s="39">
        <v>6011121</v>
      </c>
      <c r="G46" s="39">
        <v>6972586</v>
      </c>
      <c r="H46" s="39">
        <v>6885779</v>
      </c>
      <c r="I46" s="30">
        <v>6671884</v>
      </c>
      <c r="J46" s="30">
        <v>6178010</v>
      </c>
      <c r="K46" s="30">
        <v>7931345</v>
      </c>
      <c r="L46" s="30">
        <v>4714779</v>
      </c>
      <c r="M46" s="30">
        <v>6968761</v>
      </c>
      <c r="N46" s="38">
        <v>6118205</v>
      </c>
      <c r="O46" s="38">
        <f t="shared" si="0"/>
        <v>75195144</v>
      </c>
    </row>
    <row r="47" spans="1:15" x14ac:dyDescent="0.25">
      <c r="A47" s="31">
        <v>246</v>
      </c>
      <c r="B47" s="33" t="s">
        <v>44</v>
      </c>
      <c r="C47" s="28">
        <v>83132</v>
      </c>
      <c r="D47" s="28">
        <v>96076</v>
      </c>
      <c r="E47" s="28">
        <v>66961</v>
      </c>
      <c r="F47" s="28">
        <v>58602</v>
      </c>
      <c r="G47" s="28">
        <v>47237</v>
      </c>
      <c r="H47" s="28">
        <v>40466</v>
      </c>
      <c r="I47" s="30">
        <v>39680</v>
      </c>
      <c r="J47" s="30">
        <v>33443</v>
      </c>
      <c r="K47" s="30">
        <v>41399</v>
      </c>
      <c r="L47" s="30">
        <v>39795</v>
      </c>
      <c r="M47" s="30">
        <v>51842</v>
      </c>
      <c r="N47" s="38">
        <v>65556</v>
      </c>
      <c r="O47" s="38">
        <f t="shared" si="0"/>
        <v>664189</v>
      </c>
    </row>
    <row r="48" spans="1:15" x14ac:dyDescent="0.25">
      <c r="A48" s="31">
        <v>248</v>
      </c>
      <c r="B48" s="31" t="s">
        <v>45</v>
      </c>
      <c r="C48" s="39">
        <v>2516193</v>
      </c>
      <c r="D48" s="39">
        <v>2588783</v>
      </c>
      <c r="E48" s="39">
        <v>2614190</v>
      </c>
      <c r="F48" s="39">
        <v>2901565</v>
      </c>
      <c r="G48" s="39">
        <v>5179879</v>
      </c>
      <c r="H48" s="39">
        <v>2205377</v>
      </c>
      <c r="I48" s="30">
        <v>2319774</v>
      </c>
      <c r="J48" s="30">
        <v>2258790</v>
      </c>
      <c r="K48" s="30">
        <v>2995946</v>
      </c>
      <c r="L48" s="30">
        <v>1391705</v>
      </c>
      <c r="M48" s="30">
        <v>2332201</v>
      </c>
      <c r="N48" s="38">
        <v>1696047</v>
      </c>
      <c r="O48" s="38">
        <f t="shared" si="0"/>
        <v>31000450</v>
      </c>
    </row>
    <row r="49" spans="1:15" x14ac:dyDescent="0.25">
      <c r="A49" s="31">
        <v>250</v>
      </c>
      <c r="B49" s="31" t="s">
        <v>46</v>
      </c>
      <c r="C49" s="39">
        <v>23661</v>
      </c>
      <c r="D49" s="39">
        <v>45310</v>
      </c>
      <c r="E49" s="39">
        <v>25794</v>
      </c>
      <c r="F49" s="39">
        <v>29045</v>
      </c>
      <c r="G49" s="39">
        <v>34389</v>
      </c>
      <c r="H49" s="39">
        <v>45203</v>
      </c>
      <c r="I49" s="30">
        <v>66433</v>
      </c>
      <c r="J49" s="30">
        <v>47788</v>
      </c>
      <c r="K49" s="30">
        <v>56138</v>
      </c>
      <c r="L49" s="30">
        <v>44593</v>
      </c>
      <c r="M49" s="30">
        <v>59293</v>
      </c>
      <c r="N49" s="38">
        <v>65506</v>
      </c>
      <c r="O49" s="38">
        <f t="shared" si="0"/>
        <v>543153</v>
      </c>
    </row>
    <row r="50" spans="1:15" x14ac:dyDescent="0.25">
      <c r="A50" s="29">
        <v>251</v>
      </c>
      <c r="B50" s="29" t="s">
        <v>47</v>
      </c>
      <c r="C50" s="38">
        <v>163535</v>
      </c>
      <c r="D50" s="38">
        <v>188870</v>
      </c>
      <c r="E50" s="38">
        <v>183273</v>
      </c>
      <c r="F50" s="38">
        <v>207730</v>
      </c>
      <c r="G50" s="38">
        <v>222803</v>
      </c>
      <c r="H50" s="38">
        <v>201885</v>
      </c>
      <c r="I50" s="30">
        <v>289123</v>
      </c>
      <c r="J50" s="30">
        <v>40608</v>
      </c>
      <c r="K50" s="30">
        <v>207813</v>
      </c>
      <c r="L50" s="30">
        <v>97955</v>
      </c>
      <c r="M50" s="30">
        <v>143703</v>
      </c>
      <c r="N50" s="38">
        <v>138502</v>
      </c>
      <c r="O50" s="38">
        <f t="shared" si="0"/>
        <v>2085800</v>
      </c>
    </row>
    <row r="51" spans="1:15" x14ac:dyDescent="0.25">
      <c r="A51" s="35">
        <v>256</v>
      </c>
      <c r="B51" s="35" t="s">
        <v>66</v>
      </c>
      <c r="C51" s="35"/>
      <c r="D51" s="42">
        <v>271318</v>
      </c>
      <c r="E51" s="42">
        <v>157141</v>
      </c>
      <c r="F51" s="42">
        <v>248549</v>
      </c>
      <c r="G51" s="42">
        <v>247165</v>
      </c>
      <c r="H51" s="42">
        <v>167107</v>
      </c>
      <c r="I51" s="30">
        <v>170786</v>
      </c>
      <c r="J51" s="30">
        <v>166433</v>
      </c>
      <c r="K51" s="30">
        <v>228275</v>
      </c>
      <c r="L51" s="30">
        <v>173466</v>
      </c>
      <c r="M51" s="30">
        <v>251503</v>
      </c>
      <c r="N51" s="38">
        <v>299206</v>
      </c>
      <c r="O51" s="38">
        <f t="shared" si="0"/>
        <v>2380949</v>
      </c>
    </row>
    <row r="52" spans="1:15" x14ac:dyDescent="0.25">
      <c r="A52" s="29">
        <v>260</v>
      </c>
      <c r="B52" s="29" t="s">
        <v>48</v>
      </c>
      <c r="C52" s="38">
        <v>7363248</v>
      </c>
      <c r="D52" s="38">
        <v>10132396</v>
      </c>
      <c r="E52" s="38">
        <v>11777113</v>
      </c>
      <c r="F52" s="38">
        <v>9336888</v>
      </c>
      <c r="G52" s="38">
        <v>9928507</v>
      </c>
      <c r="H52" s="38">
        <v>9056986</v>
      </c>
      <c r="I52" s="30">
        <v>8440471</v>
      </c>
      <c r="J52" s="30">
        <v>9107377</v>
      </c>
      <c r="K52" s="30">
        <v>10476384</v>
      </c>
      <c r="L52" s="30">
        <v>7084864</v>
      </c>
      <c r="M52" s="30">
        <v>9949415</v>
      </c>
      <c r="N52" s="38">
        <v>6966253</v>
      </c>
      <c r="O52" s="38">
        <f t="shared" si="0"/>
        <v>109619902</v>
      </c>
    </row>
    <row r="53" spans="1:15" x14ac:dyDescent="0.25">
      <c r="A53" s="29">
        <v>264</v>
      </c>
      <c r="B53" s="29" t="s">
        <v>49</v>
      </c>
      <c r="C53" s="38">
        <v>106985</v>
      </c>
      <c r="D53" s="38">
        <v>158397</v>
      </c>
      <c r="E53" s="38">
        <v>191255</v>
      </c>
      <c r="F53" s="38">
        <v>172348</v>
      </c>
      <c r="G53" s="38">
        <v>149291</v>
      </c>
      <c r="H53" s="38">
        <v>158827</v>
      </c>
      <c r="I53" s="30">
        <v>220864</v>
      </c>
      <c r="J53" s="30">
        <v>128976</v>
      </c>
      <c r="K53" s="30">
        <v>194530</v>
      </c>
      <c r="L53" s="30">
        <v>132969</v>
      </c>
      <c r="M53" s="30">
        <v>164171</v>
      </c>
      <c r="N53" s="38">
        <v>115751</v>
      </c>
      <c r="O53" s="38">
        <f t="shared" si="0"/>
        <v>1894364</v>
      </c>
    </row>
    <row r="54" spans="1:15" x14ac:dyDescent="0.25">
      <c r="A54" s="36">
        <v>321</v>
      </c>
      <c r="B54" s="36" t="s">
        <v>67</v>
      </c>
      <c r="C54" s="36"/>
      <c r="D54" s="40">
        <v>1556352</v>
      </c>
      <c r="E54" s="40">
        <v>1317864</v>
      </c>
      <c r="F54" s="40">
        <v>1354332</v>
      </c>
      <c r="G54" s="40">
        <v>1830140</v>
      </c>
      <c r="H54" s="40">
        <v>955312</v>
      </c>
      <c r="I54" s="30">
        <v>2037797</v>
      </c>
      <c r="J54" s="30">
        <v>1824336</v>
      </c>
      <c r="K54" s="30">
        <v>1681867</v>
      </c>
      <c r="L54" s="30">
        <v>1991518</v>
      </c>
      <c r="M54" s="30">
        <v>1728879</v>
      </c>
      <c r="N54" s="38">
        <v>1503534</v>
      </c>
      <c r="O54" s="38">
        <f t="shared" si="0"/>
        <v>17781931</v>
      </c>
    </row>
    <row r="55" spans="1:15" x14ac:dyDescent="0.25">
      <c r="A55" s="36">
        <v>331</v>
      </c>
      <c r="B55" s="36" t="s">
        <v>68</v>
      </c>
      <c r="C55" s="36"/>
      <c r="D55" s="36"/>
      <c r="E55" s="40">
        <v>26976000</v>
      </c>
      <c r="F55" s="40">
        <v>13056000</v>
      </c>
      <c r="G55" s="40">
        <v>10872000</v>
      </c>
      <c r="H55" s="40">
        <v>12387402</v>
      </c>
      <c r="I55" s="30">
        <v>11948598</v>
      </c>
      <c r="J55" s="30">
        <v>11040000</v>
      </c>
      <c r="K55" s="30">
        <v>12192000</v>
      </c>
      <c r="L55" s="30">
        <v>12432000</v>
      </c>
      <c r="M55" s="30">
        <v>12528000</v>
      </c>
      <c r="N55" s="38">
        <v>12024000</v>
      </c>
      <c r="O55" s="38">
        <f t="shared" si="0"/>
        <v>135456000</v>
      </c>
    </row>
    <row r="56" spans="1:15" x14ac:dyDescent="0.25">
      <c r="A56" s="29">
        <v>356</v>
      </c>
      <c r="B56" s="29" t="s">
        <v>69</v>
      </c>
      <c r="C56" s="38">
        <v>1248699</v>
      </c>
      <c r="D56" s="38">
        <v>1328067</v>
      </c>
      <c r="E56" s="38">
        <v>1143771</v>
      </c>
      <c r="F56" s="38">
        <v>1256428</v>
      </c>
      <c r="G56" s="38">
        <v>1453488</v>
      </c>
      <c r="H56" s="38">
        <v>1433639</v>
      </c>
      <c r="I56" s="30">
        <v>1254377</v>
      </c>
      <c r="J56" s="30">
        <v>1192658</v>
      </c>
      <c r="K56" s="30">
        <v>1502495</v>
      </c>
      <c r="L56" s="30">
        <v>1138516</v>
      </c>
      <c r="M56" s="30">
        <v>1448509</v>
      </c>
      <c r="N56" s="38">
        <v>1265423</v>
      </c>
      <c r="O56" s="38">
        <f t="shared" si="0"/>
        <v>15666070</v>
      </c>
    </row>
    <row r="57" spans="1:15" x14ac:dyDescent="0.25">
      <c r="A57" s="29">
        <v>358</v>
      </c>
      <c r="B57" s="29" t="s">
        <v>50</v>
      </c>
      <c r="C57" s="38">
        <v>26129673</v>
      </c>
      <c r="D57" s="38">
        <v>26783229</v>
      </c>
      <c r="E57" s="38">
        <v>22173746</v>
      </c>
      <c r="F57" s="38">
        <v>25742582</v>
      </c>
      <c r="G57" s="38">
        <v>29261356</v>
      </c>
      <c r="H57" s="38">
        <v>24432767</v>
      </c>
      <c r="I57" s="30">
        <v>20164021</v>
      </c>
      <c r="J57" s="30">
        <v>21922800</v>
      </c>
      <c r="K57" s="30">
        <v>26520337</v>
      </c>
      <c r="L57" s="30">
        <v>21217018</v>
      </c>
      <c r="M57" s="30">
        <v>29337192</v>
      </c>
      <c r="N57" s="38">
        <v>24919616</v>
      </c>
      <c r="O57" s="38">
        <f t="shared" si="0"/>
        <v>298604337</v>
      </c>
    </row>
    <row r="58" spans="1:15" x14ac:dyDescent="0.25">
      <c r="A58" s="29">
        <v>359</v>
      </c>
      <c r="B58" s="29" t="s">
        <v>51</v>
      </c>
      <c r="C58" s="38">
        <v>15464732</v>
      </c>
      <c r="D58" s="38">
        <v>17963312</v>
      </c>
      <c r="E58" s="38">
        <v>15230996</v>
      </c>
      <c r="F58" s="38">
        <v>16583294</v>
      </c>
      <c r="G58" s="38">
        <v>19651084</v>
      </c>
      <c r="H58" s="38">
        <v>20921103</v>
      </c>
      <c r="I58" s="30">
        <v>18922947</v>
      </c>
      <c r="J58" s="30">
        <v>22484111</v>
      </c>
      <c r="K58" s="30">
        <v>25447668</v>
      </c>
      <c r="L58" s="30">
        <v>23372750</v>
      </c>
      <c r="M58" s="30">
        <v>23095290</v>
      </c>
      <c r="N58" s="38">
        <v>21325039</v>
      </c>
      <c r="O58" s="38">
        <f t="shared" si="0"/>
        <v>240462326</v>
      </c>
    </row>
    <row r="59" spans="1:15" x14ac:dyDescent="0.25">
      <c r="A59" s="29">
        <v>360</v>
      </c>
      <c r="B59" s="29" t="s">
        <v>52</v>
      </c>
      <c r="C59" s="38">
        <v>2794178</v>
      </c>
      <c r="D59" s="38">
        <v>631295</v>
      </c>
      <c r="E59" s="38">
        <v>746349</v>
      </c>
      <c r="F59" s="38">
        <v>724432</v>
      </c>
      <c r="G59" s="38">
        <v>758000</v>
      </c>
      <c r="H59" s="38">
        <v>792000</v>
      </c>
      <c r="I59" s="30">
        <v>858215</v>
      </c>
      <c r="J59" s="30">
        <v>860285</v>
      </c>
      <c r="K59" s="30">
        <v>817500</v>
      </c>
      <c r="L59" s="30">
        <v>792000</v>
      </c>
      <c r="M59" s="30">
        <v>792000</v>
      </c>
      <c r="N59" s="38">
        <v>787000</v>
      </c>
      <c r="O59" s="38">
        <f t="shared" si="0"/>
        <v>11353254</v>
      </c>
    </row>
    <row r="60" spans="1:15" x14ac:dyDescent="0.25">
      <c r="A60" s="29">
        <v>371</v>
      </c>
      <c r="B60" s="29" t="s">
        <v>52</v>
      </c>
      <c r="C60" s="38">
        <v>125683696</v>
      </c>
      <c r="D60" s="38">
        <v>135203876</v>
      </c>
      <c r="E60" s="38">
        <v>100314826</v>
      </c>
      <c r="F60" s="38">
        <v>118096253</v>
      </c>
      <c r="G60" s="38">
        <v>116838160</v>
      </c>
      <c r="H60" s="38">
        <v>119821469</v>
      </c>
      <c r="I60" s="30">
        <v>118964913</v>
      </c>
      <c r="J60" s="30">
        <v>111369953</v>
      </c>
      <c r="K60" s="30">
        <v>116688728</v>
      </c>
      <c r="L60" s="30">
        <v>112484464</v>
      </c>
      <c r="M60" s="30">
        <v>108672545</v>
      </c>
      <c r="N60" s="38">
        <v>119385882</v>
      </c>
      <c r="O60" s="38">
        <f>SUM(C60:N60)</f>
        <v>1403524765</v>
      </c>
    </row>
    <row r="61" spans="1:15" x14ac:dyDescent="0.25">
      <c r="A61" s="29">
        <v>372</v>
      </c>
      <c r="B61" s="29" t="s">
        <v>52</v>
      </c>
      <c r="C61" s="38">
        <v>21187464</v>
      </c>
      <c r="D61" s="38">
        <v>24382469</v>
      </c>
      <c r="E61" s="38">
        <v>23011578</v>
      </c>
      <c r="F61" s="38">
        <v>26325830</v>
      </c>
      <c r="G61" s="38">
        <v>29438365</v>
      </c>
      <c r="H61" s="38">
        <v>26065440</v>
      </c>
      <c r="I61" s="30">
        <v>23264943</v>
      </c>
      <c r="J61" s="30">
        <v>23906888</v>
      </c>
      <c r="K61" s="30">
        <v>29316142</v>
      </c>
      <c r="L61" s="30">
        <v>22706613</v>
      </c>
      <c r="M61" s="30">
        <v>32146336</v>
      </c>
      <c r="N61" s="38">
        <v>27957610</v>
      </c>
      <c r="O61" s="38">
        <f t="shared" si="0"/>
        <v>309709678</v>
      </c>
    </row>
    <row r="62" spans="1:15" x14ac:dyDescent="0.25">
      <c r="A62" s="29">
        <v>528</v>
      </c>
      <c r="B62" s="29" t="s">
        <v>53</v>
      </c>
      <c r="C62" s="38">
        <v>550137</v>
      </c>
      <c r="D62" s="38">
        <v>614559</v>
      </c>
      <c r="E62" s="38">
        <v>681504</v>
      </c>
      <c r="F62" s="38">
        <v>795888</v>
      </c>
      <c r="G62" s="38">
        <v>841440</v>
      </c>
      <c r="H62" s="38">
        <v>915128</v>
      </c>
      <c r="I62" s="30">
        <v>888714</v>
      </c>
      <c r="J62" s="30">
        <v>751336</v>
      </c>
      <c r="K62" s="30">
        <v>752471</v>
      </c>
      <c r="L62" s="30">
        <v>638817</v>
      </c>
      <c r="M62" s="30">
        <v>565034</v>
      </c>
      <c r="N62" s="38">
        <v>509880</v>
      </c>
      <c r="O62" s="38">
        <f t="shared" si="0"/>
        <v>8504908</v>
      </c>
    </row>
    <row r="63" spans="1:15" x14ac:dyDescent="0.25">
      <c r="A63" s="29">
        <v>540</v>
      </c>
      <c r="B63" s="29" t="s">
        <v>54</v>
      </c>
      <c r="C63" s="38">
        <v>169711</v>
      </c>
      <c r="D63" s="38">
        <v>173072</v>
      </c>
      <c r="E63" s="38">
        <v>125142</v>
      </c>
      <c r="F63" s="38">
        <v>167971</v>
      </c>
      <c r="G63" s="38">
        <v>211362</v>
      </c>
      <c r="H63" s="38">
        <v>167821</v>
      </c>
      <c r="I63" s="30">
        <v>152170</v>
      </c>
      <c r="J63" s="30">
        <v>153880</v>
      </c>
      <c r="K63" s="30">
        <v>219836</v>
      </c>
      <c r="L63" s="30">
        <v>130158</v>
      </c>
      <c r="M63" s="34">
        <v>171436</v>
      </c>
      <c r="N63" s="38">
        <v>160861</v>
      </c>
      <c r="O63" s="38">
        <f t="shared" si="0"/>
        <v>2003420</v>
      </c>
    </row>
    <row r="65" spans="1:15" x14ac:dyDescent="0.25">
      <c r="C65" s="38">
        <f t="shared" ref="C65:G65" si="1">SUM(C5:C63)</f>
        <v>488427142</v>
      </c>
      <c r="D65" s="38">
        <f t="shared" si="1"/>
        <v>529582781</v>
      </c>
      <c r="E65" s="38">
        <f t="shared" si="1"/>
        <v>427433933</v>
      </c>
      <c r="F65" s="38">
        <f t="shared" si="1"/>
        <v>431422751</v>
      </c>
      <c r="G65" s="38">
        <f t="shared" si="1"/>
        <v>465575442</v>
      </c>
      <c r="H65" s="38">
        <f t="shared" ref="H65:O65" si="2">SUM(H5:H63)</f>
        <v>540372222</v>
      </c>
      <c r="I65" s="38">
        <f t="shared" si="2"/>
        <v>517639342</v>
      </c>
      <c r="J65" s="38">
        <f t="shared" si="2"/>
        <v>443890642</v>
      </c>
      <c r="K65" s="38">
        <f t="shared" si="2"/>
        <v>534990176</v>
      </c>
      <c r="L65" s="38">
        <f t="shared" si="2"/>
        <v>393356546</v>
      </c>
      <c r="M65" s="38">
        <f t="shared" si="2"/>
        <v>448875642</v>
      </c>
      <c r="N65" s="38">
        <f t="shared" si="2"/>
        <v>430698770</v>
      </c>
      <c r="O65" s="38">
        <f t="shared" si="2"/>
        <v>5652265389</v>
      </c>
    </row>
    <row r="66" spans="1:15" x14ac:dyDescent="0.25">
      <c r="C66" s="38">
        <v>488427142</v>
      </c>
      <c r="D66" s="38">
        <v>529582781</v>
      </c>
      <c r="E66" s="38">
        <v>427433933</v>
      </c>
      <c r="F66" s="38">
        <v>431422751</v>
      </c>
      <c r="G66" s="38">
        <v>465575442</v>
      </c>
      <c r="H66" s="38">
        <v>540372222</v>
      </c>
      <c r="I66" s="38">
        <v>517639342</v>
      </c>
      <c r="J66" s="38">
        <v>443890642</v>
      </c>
      <c r="K66" s="38">
        <v>534990176</v>
      </c>
      <c r="L66" s="38">
        <v>393356546</v>
      </c>
      <c r="M66" s="38">
        <v>448875642</v>
      </c>
      <c r="N66" s="38">
        <v>430698770</v>
      </c>
      <c r="O66" s="38">
        <v>5652265389</v>
      </c>
    </row>
    <row r="67" spans="1:15" x14ac:dyDescent="0.25">
      <c r="B67" s="37"/>
      <c r="C67" s="38">
        <f>C65-C66</f>
        <v>0</v>
      </c>
      <c r="D67" s="38">
        <f t="shared" ref="D67:O67" si="3">D65-D66</f>
        <v>0</v>
      </c>
      <c r="E67" s="38">
        <f t="shared" si="3"/>
        <v>0</v>
      </c>
      <c r="F67" s="38">
        <f t="shared" si="3"/>
        <v>0</v>
      </c>
      <c r="G67" s="38">
        <f t="shared" si="3"/>
        <v>0</v>
      </c>
      <c r="H67" s="38">
        <f t="shared" si="3"/>
        <v>0</v>
      </c>
      <c r="I67" s="38">
        <f t="shared" si="3"/>
        <v>0</v>
      </c>
      <c r="J67" s="38">
        <f t="shared" si="3"/>
        <v>0</v>
      </c>
      <c r="K67" s="38">
        <f t="shared" si="3"/>
        <v>0</v>
      </c>
      <c r="L67" s="38">
        <f t="shared" si="3"/>
        <v>0</v>
      </c>
      <c r="M67" s="38">
        <f t="shared" si="3"/>
        <v>0</v>
      </c>
      <c r="N67" s="38">
        <f t="shared" si="3"/>
        <v>0</v>
      </c>
      <c r="O67" s="38">
        <f t="shared" si="3"/>
        <v>0</v>
      </c>
    </row>
    <row r="69" spans="1:15" x14ac:dyDescent="0.25">
      <c r="C69"/>
      <c r="D69"/>
    </row>
    <row r="70" spans="1:15" x14ac:dyDescent="0.25">
      <c r="C70"/>
      <c r="D70"/>
    </row>
    <row r="71" spans="1:15" x14ac:dyDescent="0.25">
      <c r="C71"/>
      <c r="D71"/>
    </row>
    <row r="72" spans="1:15" x14ac:dyDescent="0.25">
      <c r="C72"/>
      <c r="D72"/>
    </row>
    <row r="73" spans="1:15" x14ac:dyDescent="0.25">
      <c r="A73" s="15" t="s">
        <v>63</v>
      </c>
      <c r="B73" s="37" t="s">
        <v>110</v>
      </c>
      <c r="C73" s="37" t="s">
        <v>111</v>
      </c>
      <c r="D73" s="37" t="s">
        <v>100</v>
      </c>
      <c r="E73" s="37" t="s">
        <v>101</v>
      </c>
      <c r="F73" s="37" t="s">
        <v>102</v>
      </c>
      <c r="G73" s="37" t="s">
        <v>103</v>
      </c>
      <c r="H73" s="37" t="s">
        <v>104</v>
      </c>
      <c r="I73" s="37" t="s">
        <v>105</v>
      </c>
      <c r="J73" s="37" t="s">
        <v>106</v>
      </c>
      <c r="K73" s="37" t="s">
        <v>107</v>
      </c>
      <c r="L73" s="37" t="s">
        <v>108</v>
      </c>
      <c r="M73" s="37" t="s">
        <v>109</v>
      </c>
    </row>
    <row r="74" spans="1:15" x14ac:dyDescent="0.25">
      <c r="A74" s="16">
        <v>93</v>
      </c>
      <c r="B74" s="3">
        <v>47718</v>
      </c>
      <c r="C74" s="3">
        <v>57040</v>
      </c>
      <c r="D74" s="3">
        <v>50012</v>
      </c>
      <c r="E74" s="3">
        <v>73052</v>
      </c>
      <c r="F74" s="3">
        <v>89797</v>
      </c>
      <c r="G74" s="3">
        <v>70541</v>
      </c>
      <c r="H74" s="3">
        <v>55465</v>
      </c>
      <c r="I74" s="3">
        <v>51849</v>
      </c>
      <c r="J74" s="3">
        <v>69098</v>
      </c>
      <c r="K74" s="3">
        <v>42442</v>
      </c>
      <c r="L74" s="3">
        <v>51624</v>
      </c>
      <c r="M74" s="3">
        <v>35775</v>
      </c>
    </row>
    <row r="75" spans="1:15" x14ac:dyDescent="0.25">
      <c r="A75" s="16">
        <v>94</v>
      </c>
      <c r="B75" s="3">
        <v>707949</v>
      </c>
      <c r="C75" s="3">
        <v>852397</v>
      </c>
      <c r="D75" s="3">
        <v>751908</v>
      </c>
      <c r="E75" s="3">
        <v>1095365</v>
      </c>
      <c r="F75" s="3">
        <v>1354378</v>
      </c>
      <c r="G75" s="3">
        <v>1062347</v>
      </c>
      <c r="H75" s="3">
        <v>885466</v>
      </c>
      <c r="I75" s="3">
        <v>811015</v>
      </c>
      <c r="J75" s="3">
        <v>1123272</v>
      </c>
      <c r="K75" s="3">
        <v>650166</v>
      </c>
      <c r="L75" s="3">
        <v>853492</v>
      </c>
      <c r="M75" s="3">
        <v>563381</v>
      </c>
    </row>
    <row r="76" spans="1:15" x14ac:dyDescent="0.25">
      <c r="A76" s="16">
        <v>95</v>
      </c>
      <c r="B76" s="3">
        <v>10427</v>
      </c>
      <c r="C76" s="3">
        <v>12874</v>
      </c>
      <c r="D76" s="3">
        <v>11306</v>
      </c>
      <c r="E76" s="3">
        <v>16555</v>
      </c>
      <c r="F76" s="3">
        <v>20065</v>
      </c>
      <c r="G76" s="3">
        <v>15911</v>
      </c>
      <c r="H76" s="3">
        <v>13245</v>
      </c>
      <c r="I76" s="3">
        <v>12334</v>
      </c>
      <c r="J76" s="3">
        <v>16637</v>
      </c>
      <c r="K76" s="3">
        <v>9852</v>
      </c>
      <c r="L76" s="3">
        <v>13056</v>
      </c>
      <c r="M76" s="3">
        <v>8369</v>
      </c>
    </row>
    <row r="77" spans="1:15" x14ac:dyDescent="0.25">
      <c r="A77" s="16">
        <v>97</v>
      </c>
      <c r="B77" s="3">
        <v>124784</v>
      </c>
      <c r="C77" s="3">
        <v>151912</v>
      </c>
      <c r="D77" s="3">
        <v>128628</v>
      </c>
      <c r="E77" s="3">
        <v>190416</v>
      </c>
      <c r="F77" s="3">
        <v>232549</v>
      </c>
      <c r="G77" s="3">
        <v>182564</v>
      </c>
      <c r="H77" s="3">
        <v>151046</v>
      </c>
      <c r="I77" s="3">
        <v>129961</v>
      </c>
      <c r="J77" s="3">
        <v>193832</v>
      </c>
      <c r="K77" s="3">
        <v>112217</v>
      </c>
      <c r="L77" s="3">
        <v>150564</v>
      </c>
      <c r="M77" s="3">
        <v>97105</v>
      </c>
    </row>
    <row r="78" spans="1:15" x14ac:dyDescent="0.25">
      <c r="A78" s="16">
        <v>98</v>
      </c>
      <c r="B78" s="3">
        <v>28025</v>
      </c>
      <c r="C78" s="3">
        <v>32824</v>
      </c>
      <c r="D78" s="3">
        <v>26829</v>
      </c>
      <c r="E78" s="3">
        <v>42713</v>
      </c>
      <c r="F78" s="3">
        <v>53905</v>
      </c>
      <c r="G78" s="3">
        <v>38939</v>
      </c>
      <c r="H78" s="3">
        <v>32266</v>
      </c>
      <c r="I78" s="3">
        <v>29349</v>
      </c>
      <c r="J78" s="3">
        <v>44109</v>
      </c>
      <c r="K78" s="3">
        <v>24161</v>
      </c>
      <c r="L78" s="3">
        <v>34123</v>
      </c>
      <c r="M78" s="3">
        <v>20676</v>
      </c>
    </row>
    <row r="79" spans="1:15" x14ac:dyDescent="0.25">
      <c r="A79" s="16">
        <v>99</v>
      </c>
      <c r="B79" s="3">
        <v>516</v>
      </c>
      <c r="C79" s="3">
        <v>627</v>
      </c>
      <c r="D79" s="3">
        <v>516</v>
      </c>
      <c r="E79" s="3">
        <v>807</v>
      </c>
      <c r="F79" s="3">
        <v>1021</v>
      </c>
      <c r="G79" s="3">
        <v>760</v>
      </c>
      <c r="H79" s="3">
        <v>586</v>
      </c>
      <c r="I79" s="3">
        <v>559</v>
      </c>
      <c r="J79" s="3">
        <v>836</v>
      </c>
      <c r="K79" s="3">
        <v>463</v>
      </c>
      <c r="L79" s="3">
        <v>655</v>
      </c>
      <c r="M79" s="3">
        <v>399</v>
      </c>
    </row>
    <row r="80" spans="1:15" x14ac:dyDescent="0.25">
      <c r="A80" s="16">
        <v>107</v>
      </c>
      <c r="B80" s="3">
        <v>122822</v>
      </c>
      <c r="C80" s="3">
        <v>144597</v>
      </c>
      <c r="D80" s="3">
        <v>125983</v>
      </c>
      <c r="E80" s="3">
        <v>188417</v>
      </c>
      <c r="F80" s="3">
        <v>227368</v>
      </c>
      <c r="G80" s="3">
        <v>178557</v>
      </c>
      <c r="H80" s="3">
        <v>151745</v>
      </c>
      <c r="I80" s="3">
        <v>134749</v>
      </c>
      <c r="J80" s="3">
        <v>189406</v>
      </c>
      <c r="K80" s="3">
        <v>113694</v>
      </c>
      <c r="L80" s="3">
        <v>147257</v>
      </c>
      <c r="M80" s="3">
        <v>97158</v>
      </c>
    </row>
    <row r="81" spans="1:13" x14ac:dyDescent="0.25">
      <c r="A81" s="16">
        <v>109</v>
      </c>
      <c r="B81" s="3">
        <v>569321</v>
      </c>
      <c r="C81" s="3">
        <v>687428</v>
      </c>
      <c r="D81" s="3">
        <v>586860</v>
      </c>
      <c r="E81" s="3">
        <v>900622</v>
      </c>
      <c r="F81" s="3">
        <v>1032611</v>
      </c>
      <c r="G81" s="3">
        <v>835747</v>
      </c>
      <c r="H81" s="3">
        <v>697761</v>
      </c>
      <c r="I81" s="3">
        <v>633612</v>
      </c>
      <c r="J81" s="3">
        <v>881795</v>
      </c>
      <c r="K81" s="3">
        <v>530437</v>
      </c>
      <c r="L81" s="3">
        <v>687477</v>
      </c>
      <c r="M81" s="3">
        <v>446697</v>
      </c>
    </row>
    <row r="82" spans="1:13" x14ac:dyDescent="0.25">
      <c r="A82" s="16">
        <v>110</v>
      </c>
      <c r="B82" s="3">
        <v>10926</v>
      </c>
      <c r="C82" s="3">
        <v>13163</v>
      </c>
      <c r="D82" s="3">
        <v>10886</v>
      </c>
      <c r="E82" s="3">
        <v>17406</v>
      </c>
      <c r="F82" s="3">
        <v>20972</v>
      </c>
      <c r="G82" s="3">
        <v>15627</v>
      </c>
      <c r="H82" s="3">
        <v>13719</v>
      </c>
      <c r="I82" s="3">
        <v>12180</v>
      </c>
      <c r="J82" s="3">
        <v>17375</v>
      </c>
      <c r="K82" s="3">
        <v>10236</v>
      </c>
      <c r="L82" s="3">
        <v>13259</v>
      </c>
      <c r="M82" s="3">
        <v>8635</v>
      </c>
    </row>
    <row r="83" spans="1:13" x14ac:dyDescent="0.25">
      <c r="A83" s="16">
        <v>111</v>
      </c>
      <c r="B83" s="3">
        <v>24447</v>
      </c>
      <c r="C83" s="3">
        <v>29320</v>
      </c>
      <c r="D83" s="3">
        <v>25820</v>
      </c>
      <c r="E83" s="3">
        <v>37418</v>
      </c>
      <c r="F83" s="3">
        <v>46603</v>
      </c>
      <c r="G83" s="3">
        <v>36449</v>
      </c>
      <c r="H83" s="3">
        <v>31311</v>
      </c>
      <c r="I83" s="3">
        <v>28080</v>
      </c>
      <c r="J83" s="3">
        <v>38472</v>
      </c>
      <c r="K83" s="3">
        <v>22938</v>
      </c>
      <c r="L83" s="3">
        <v>29516</v>
      </c>
      <c r="M83" s="3">
        <v>19275</v>
      </c>
    </row>
    <row r="84" spans="1:13" x14ac:dyDescent="0.25">
      <c r="A84" s="16">
        <v>113</v>
      </c>
      <c r="B84" s="3">
        <v>990196</v>
      </c>
      <c r="C84" s="3">
        <v>1204683</v>
      </c>
      <c r="D84" s="3">
        <v>1060337</v>
      </c>
      <c r="E84" s="3">
        <v>1557950</v>
      </c>
      <c r="F84" s="3">
        <v>1915501</v>
      </c>
      <c r="G84" s="3">
        <v>1512530</v>
      </c>
      <c r="H84" s="3">
        <v>1256375</v>
      </c>
      <c r="I84" s="3">
        <v>1140307</v>
      </c>
      <c r="J84" s="3">
        <v>1589431</v>
      </c>
      <c r="K84" s="3">
        <v>953340</v>
      </c>
      <c r="L84" s="3">
        <v>1228044</v>
      </c>
      <c r="M84" s="3">
        <v>801676</v>
      </c>
    </row>
    <row r="85" spans="1:13" x14ac:dyDescent="0.25">
      <c r="A85" s="16">
        <v>116</v>
      </c>
      <c r="B85" s="3">
        <v>118092</v>
      </c>
      <c r="C85" s="3">
        <v>143936</v>
      </c>
      <c r="D85" s="3">
        <v>120855</v>
      </c>
      <c r="E85" s="3">
        <v>184648</v>
      </c>
      <c r="F85" s="3">
        <v>230511</v>
      </c>
      <c r="G85" s="3">
        <v>170883</v>
      </c>
      <c r="H85" s="3">
        <v>144653</v>
      </c>
      <c r="I85" s="3">
        <v>134451</v>
      </c>
      <c r="J85" s="3">
        <v>189481</v>
      </c>
      <c r="K85" s="3">
        <v>111999</v>
      </c>
      <c r="L85" s="3">
        <v>147139</v>
      </c>
      <c r="M85" s="3">
        <v>95801</v>
      </c>
    </row>
    <row r="86" spans="1:13" x14ac:dyDescent="0.25">
      <c r="A86" s="16">
        <v>120</v>
      </c>
      <c r="B86" s="3">
        <v>90</v>
      </c>
      <c r="C86" s="3">
        <v>99</v>
      </c>
      <c r="D86" s="3">
        <v>74</v>
      </c>
      <c r="E86" s="3">
        <v>134</v>
      </c>
      <c r="F86" s="3">
        <v>179</v>
      </c>
      <c r="G86" s="3">
        <v>111</v>
      </c>
      <c r="H86" s="3">
        <v>97</v>
      </c>
      <c r="I86" s="3">
        <v>70</v>
      </c>
      <c r="J86" s="3">
        <v>147</v>
      </c>
      <c r="K86" s="3">
        <v>65</v>
      </c>
      <c r="L86" s="3">
        <v>111</v>
      </c>
      <c r="M86" s="3">
        <v>56</v>
      </c>
    </row>
    <row r="87" spans="1:13" x14ac:dyDescent="0.25">
      <c r="A87" s="16">
        <v>122</v>
      </c>
      <c r="B87" s="3">
        <v>3341</v>
      </c>
      <c r="C87" s="3">
        <v>4068</v>
      </c>
      <c r="D87" s="3">
        <v>3372</v>
      </c>
      <c r="E87" s="3">
        <v>5139</v>
      </c>
      <c r="F87" s="3">
        <v>6508</v>
      </c>
      <c r="G87" s="3">
        <v>4728</v>
      </c>
      <c r="H87" s="3">
        <v>4135</v>
      </c>
      <c r="I87" s="3">
        <v>3649</v>
      </c>
      <c r="J87" s="3">
        <v>5221</v>
      </c>
      <c r="K87" s="3">
        <v>2703</v>
      </c>
      <c r="L87" s="3">
        <v>3799</v>
      </c>
      <c r="M87" s="3">
        <v>2425</v>
      </c>
    </row>
    <row r="88" spans="1:13" x14ac:dyDescent="0.25">
      <c r="A88" s="16">
        <v>131</v>
      </c>
      <c r="B88" s="3">
        <v>26013</v>
      </c>
      <c r="C88" s="3">
        <v>25653</v>
      </c>
      <c r="D88" s="3">
        <v>23931</v>
      </c>
      <c r="E88" s="3">
        <v>38147</v>
      </c>
      <c r="F88" s="3">
        <v>45544</v>
      </c>
      <c r="G88" s="3">
        <v>34687</v>
      </c>
      <c r="H88" s="3">
        <v>30220</v>
      </c>
      <c r="I88" s="3">
        <v>26550</v>
      </c>
      <c r="J88" s="3">
        <v>38459</v>
      </c>
      <c r="K88" s="3">
        <v>21514</v>
      </c>
      <c r="L88" s="3">
        <v>29509</v>
      </c>
      <c r="M88" s="3">
        <v>18378</v>
      </c>
    </row>
    <row r="89" spans="1:13" x14ac:dyDescent="0.25">
      <c r="A89" s="16">
        <v>204</v>
      </c>
      <c r="B89" s="3">
        <v>121308</v>
      </c>
      <c r="C89" s="3">
        <v>121644</v>
      </c>
      <c r="D89" s="3">
        <v>99364</v>
      </c>
      <c r="E89" s="3">
        <v>120178</v>
      </c>
      <c r="F89" s="3">
        <v>136610</v>
      </c>
      <c r="G89" s="3">
        <v>111117</v>
      </c>
      <c r="H89" s="3">
        <v>91613</v>
      </c>
      <c r="I89" s="3">
        <v>90528</v>
      </c>
      <c r="J89" s="3">
        <v>120616</v>
      </c>
      <c r="K89" s="3">
        <v>92593</v>
      </c>
      <c r="L89" s="3">
        <v>133107</v>
      </c>
      <c r="M89" s="3">
        <v>104701</v>
      </c>
    </row>
    <row r="90" spans="1:13" x14ac:dyDescent="0.25">
      <c r="A90" s="16">
        <v>211</v>
      </c>
      <c r="B90" s="3">
        <v>11944531</v>
      </c>
      <c r="C90" s="3">
        <v>12534365</v>
      </c>
      <c r="D90" s="3">
        <v>9535671</v>
      </c>
      <c r="E90" s="3">
        <v>9578995</v>
      </c>
      <c r="F90" s="3">
        <v>10229920</v>
      </c>
      <c r="G90" s="3">
        <v>12492953</v>
      </c>
      <c r="H90" s="3">
        <v>12770463</v>
      </c>
      <c r="I90" s="3">
        <v>10053727</v>
      </c>
      <c r="J90" s="3">
        <v>13185097</v>
      </c>
      <c r="K90" s="3">
        <v>8355985</v>
      </c>
      <c r="L90" s="3">
        <v>10138502</v>
      </c>
      <c r="M90" s="3">
        <v>9395118</v>
      </c>
    </row>
    <row r="91" spans="1:13" x14ac:dyDescent="0.25">
      <c r="A91" s="16">
        <v>213</v>
      </c>
      <c r="B91" s="3">
        <v>185071</v>
      </c>
      <c r="C91" s="3">
        <v>186111</v>
      </c>
      <c r="D91" s="3">
        <v>146975</v>
      </c>
      <c r="E91" s="3">
        <v>190281</v>
      </c>
      <c r="F91" s="3">
        <v>234340</v>
      </c>
      <c r="G91" s="3">
        <v>166798</v>
      </c>
      <c r="H91" s="3">
        <v>530599</v>
      </c>
      <c r="I91" s="3">
        <v>84953</v>
      </c>
      <c r="J91" s="3">
        <v>248012</v>
      </c>
      <c r="K91" s="3">
        <v>120699</v>
      </c>
      <c r="L91" s="3">
        <v>218501</v>
      </c>
      <c r="M91" s="3">
        <v>164027</v>
      </c>
    </row>
    <row r="92" spans="1:13" x14ac:dyDescent="0.25">
      <c r="A92" s="16">
        <v>214</v>
      </c>
      <c r="B92" s="3">
        <v>89449</v>
      </c>
      <c r="C92" s="3">
        <v>91328</v>
      </c>
      <c r="D92" s="3">
        <v>117029</v>
      </c>
      <c r="E92" s="3">
        <v>148594</v>
      </c>
      <c r="F92" s="3">
        <v>142927</v>
      </c>
      <c r="G92" s="3">
        <v>121615</v>
      </c>
      <c r="H92" s="3">
        <v>112929</v>
      </c>
      <c r="I92" s="3">
        <v>98609</v>
      </c>
      <c r="J92" s="3">
        <v>138022</v>
      </c>
      <c r="K92" s="3">
        <v>100972</v>
      </c>
      <c r="L92" s="3">
        <v>172438</v>
      </c>
      <c r="M92" s="3">
        <v>63958</v>
      </c>
    </row>
    <row r="93" spans="1:13" x14ac:dyDescent="0.25">
      <c r="A93" s="16">
        <v>215</v>
      </c>
      <c r="B93" s="3">
        <v>42391430</v>
      </c>
      <c r="C93" s="3">
        <v>44575765</v>
      </c>
      <c r="D93" s="3">
        <v>34276133</v>
      </c>
      <c r="E93" s="3">
        <v>35721205</v>
      </c>
      <c r="F93" s="3">
        <v>36539215</v>
      </c>
      <c r="G93" s="3">
        <v>36629595</v>
      </c>
      <c r="H93" s="3">
        <v>36540161</v>
      </c>
      <c r="I93" s="3">
        <v>30898431</v>
      </c>
      <c r="J93" s="3">
        <v>40451109</v>
      </c>
      <c r="K93" s="3">
        <v>28311860</v>
      </c>
      <c r="L93" s="3">
        <v>37729434</v>
      </c>
      <c r="M93" s="3">
        <v>33958271</v>
      </c>
    </row>
    <row r="94" spans="1:13" x14ac:dyDescent="0.25">
      <c r="A94" s="16">
        <v>217</v>
      </c>
      <c r="B94" s="3">
        <v>367579</v>
      </c>
      <c r="C94" s="3">
        <v>823678</v>
      </c>
      <c r="D94" s="3">
        <v>204916</v>
      </c>
      <c r="E94" s="3">
        <v>256685</v>
      </c>
      <c r="F94" s="3">
        <v>102054</v>
      </c>
      <c r="G94" s="3">
        <v>254740</v>
      </c>
      <c r="H94" s="3">
        <v>225796</v>
      </c>
      <c r="I94" s="3">
        <v>197401</v>
      </c>
      <c r="J94" s="3">
        <v>264484</v>
      </c>
      <c r="K94" s="3">
        <v>209988</v>
      </c>
      <c r="L94" s="3">
        <v>227487</v>
      </c>
      <c r="M94" s="3">
        <v>217343</v>
      </c>
    </row>
    <row r="95" spans="1:13" x14ac:dyDescent="0.25">
      <c r="A95" s="16">
        <v>218</v>
      </c>
      <c r="B95" s="3">
        <v>16897</v>
      </c>
      <c r="C95" s="3">
        <v>17855</v>
      </c>
      <c r="D95" s="3">
        <v>13002</v>
      </c>
      <c r="E95" s="3">
        <v>15189</v>
      </c>
      <c r="F95" s="3">
        <v>16117</v>
      </c>
      <c r="G95" s="3">
        <v>20195</v>
      </c>
      <c r="H95" s="3">
        <v>21269</v>
      </c>
      <c r="I95" s="3">
        <v>16603</v>
      </c>
      <c r="J95" s="3">
        <v>22986</v>
      </c>
      <c r="K95" s="3">
        <v>14032</v>
      </c>
      <c r="L95" s="3">
        <v>16330</v>
      </c>
      <c r="M95" s="3">
        <v>13461</v>
      </c>
    </row>
    <row r="96" spans="1:13" x14ac:dyDescent="0.25">
      <c r="A96" s="16">
        <v>220</v>
      </c>
      <c r="B96" s="3">
        <v>1133343</v>
      </c>
      <c r="C96" s="3">
        <v>483726</v>
      </c>
      <c r="D96" s="3">
        <v>365813</v>
      </c>
      <c r="E96" s="3">
        <v>435864</v>
      </c>
      <c r="F96" s="3">
        <v>654514</v>
      </c>
      <c r="G96" s="3">
        <v>538400</v>
      </c>
      <c r="H96" s="3">
        <v>644507</v>
      </c>
      <c r="I96" s="3">
        <v>428040</v>
      </c>
      <c r="J96" s="3">
        <v>634950</v>
      </c>
      <c r="K96" s="3">
        <v>1148001</v>
      </c>
      <c r="L96" s="3">
        <v>477720</v>
      </c>
      <c r="M96" s="3">
        <v>375875</v>
      </c>
    </row>
    <row r="97" spans="1:13" x14ac:dyDescent="0.25">
      <c r="A97" s="16">
        <v>223</v>
      </c>
      <c r="B97" s="3">
        <v>75205</v>
      </c>
      <c r="C97" s="3">
        <v>81363</v>
      </c>
      <c r="D97" s="3">
        <v>38763</v>
      </c>
      <c r="E97" s="3">
        <v>41442</v>
      </c>
      <c r="F97" s="3">
        <v>48885</v>
      </c>
      <c r="G97" s="3">
        <v>115952</v>
      </c>
      <c r="H97" s="3">
        <v>112030</v>
      </c>
      <c r="I97" s="3">
        <v>71219</v>
      </c>
      <c r="J97" s="3">
        <v>86396</v>
      </c>
      <c r="K97" s="3">
        <v>42995</v>
      </c>
      <c r="L97" s="3">
        <v>37209</v>
      </c>
      <c r="M97" s="3">
        <v>41521</v>
      </c>
    </row>
    <row r="98" spans="1:13" x14ac:dyDescent="0.25">
      <c r="A98" s="16">
        <v>225</v>
      </c>
      <c r="B98" s="3">
        <v>25873</v>
      </c>
      <c r="C98" s="3">
        <v>27962</v>
      </c>
      <c r="D98" s="3">
        <v>22462</v>
      </c>
      <c r="E98" s="3">
        <v>23225</v>
      </c>
      <c r="F98" s="3">
        <v>28073</v>
      </c>
      <c r="G98" s="3">
        <v>26594</v>
      </c>
      <c r="H98" s="3">
        <v>24589</v>
      </c>
      <c r="I98" s="3">
        <v>22268</v>
      </c>
      <c r="J98" s="3">
        <v>25937</v>
      </c>
      <c r="K98" s="3">
        <v>21049</v>
      </c>
      <c r="L98" s="3">
        <v>26075</v>
      </c>
      <c r="M98" s="3">
        <v>28392</v>
      </c>
    </row>
    <row r="99" spans="1:13" x14ac:dyDescent="0.25">
      <c r="A99" s="16">
        <v>227</v>
      </c>
      <c r="B99" s="3">
        <v>63840</v>
      </c>
      <c r="C99" s="3">
        <v>63764</v>
      </c>
      <c r="D99" s="3">
        <v>52473</v>
      </c>
      <c r="E99" s="3">
        <v>62280</v>
      </c>
      <c r="F99" s="3">
        <v>71000</v>
      </c>
      <c r="G99" s="3">
        <v>57935</v>
      </c>
      <c r="H99" s="3">
        <v>53038</v>
      </c>
      <c r="I99" s="3">
        <v>50607</v>
      </c>
      <c r="J99" s="3">
        <v>66694</v>
      </c>
      <c r="K99" s="3">
        <v>50924</v>
      </c>
      <c r="L99" s="3">
        <v>70331</v>
      </c>
      <c r="M99" s="3">
        <v>59430</v>
      </c>
    </row>
    <row r="100" spans="1:13" x14ac:dyDescent="0.25">
      <c r="A100" s="16">
        <v>229</v>
      </c>
      <c r="B100" s="3">
        <v>327349</v>
      </c>
      <c r="C100" s="3">
        <v>342233</v>
      </c>
      <c r="D100" s="3">
        <v>259561</v>
      </c>
      <c r="E100" s="3">
        <v>296386</v>
      </c>
      <c r="F100" s="3">
        <v>330893</v>
      </c>
      <c r="G100" s="3">
        <v>283739</v>
      </c>
      <c r="H100" s="3">
        <v>304310</v>
      </c>
      <c r="I100" s="3">
        <v>246811</v>
      </c>
      <c r="J100" s="3">
        <v>334873</v>
      </c>
      <c r="K100" s="3">
        <v>225653</v>
      </c>
      <c r="L100" s="3">
        <v>307202</v>
      </c>
      <c r="M100" s="3">
        <v>269588</v>
      </c>
    </row>
    <row r="101" spans="1:13" x14ac:dyDescent="0.25">
      <c r="A101" s="16">
        <v>236</v>
      </c>
      <c r="B101" s="3">
        <v>59623</v>
      </c>
      <c r="C101" s="3">
        <v>59653</v>
      </c>
      <c r="D101" s="3">
        <v>73894</v>
      </c>
      <c r="E101" s="3">
        <v>60589</v>
      </c>
      <c r="F101" s="3">
        <v>148935</v>
      </c>
      <c r="G101" s="3">
        <v>150184</v>
      </c>
      <c r="H101" s="3">
        <v>200106</v>
      </c>
      <c r="I101" s="3">
        <v>174830</v>
      </c>
      <c r="J101" s="3">
        <v>224392</v>
      </c>
      <c r="K101" s="3">
        <v>1648</v>
      </c>
      <c r="L101" s="3">
        <v>56637</v>
      </c>
      <c r="M101" s="3">
        <v>36056</v>
      </c>
    </row>
    <row r="102" spans="1:13" x14ac:dyDescent="0.25">
      <c r="A102" s="16">
        <v>240</v>
      </c>
      <c r="B102" s="3">
        <v>36314010</v>
      </c>
      <c r="C102" s="3">
        <v>38961984</v>
      </c>
      <c r="D102" s="3">
        <v>29019672</v>
      </c>
      <c r="E102" s="3">
        <v>33729883</v>
      </c>
      <c r="F102" s="3">
        <v>36388205</v>
      </c>
      <c r="G102" s="3">
        <v>31576422</v>
      </c>
      <c r="H102" s="3">
        <v>29419469</v>
      </c>
      <c r="I102" s="3">
        <v>25901166</v>
      </c>
      <c r="J102" s="3">
        <v>35849676</v>
      </c>
      <c r="K102" s="3">
        <v>26034469</v>
      </c>
      <c r="L102" s="3">
        <v>36660143</v>
      </c>
      <c r="M102" s="3">
        <v>31382143</v>
      </c>
    </row>
    <row r="103" spans="1:13" x14ac:dyDescent="0.25">
      <c r="A103" s="16">
        <v>242</v>
      </c>
      <c r="B103" s="3">
        <v>755325</v>
      </c>
      <c r="C103" s="3">
        <v>797717</v>
      </c>
      <c r="D103" s="3">
        <v>589476</v>
      </c>
      <c r="E103" s="3">
        <v>579166</v>
      </c>
      <c r="F103" s="3">
        <v>605789</v>
      </c>
      <c r="G103" s="3">
        <v>628345</v>
      </c>
      <c r="H103" s="3">
        <v>619971</v>
      </c>
      <c r="I103" s="3">
        <v>496758</v>
      </c>
      <c r="J103" s="3">
        <v>638512</v>
      </c>
      <c r="K103" s="3">
        <v>421067</v>
      </c>
      <c r="L103" s="3">
        <v>654080</v>
      </c>
      <c r="M103" s="3">
        <v>612257</v>
      </c>
    </row>
    <row r="104" spans="1:13" x14ac:dyDescent="0.25">
      <c r="A104" s="16">
        <v>244</v>
      </c>
      <c r="B104" s="3">
        <v>6129911</v>
      </c>
      <c r="C104" s="3">
        <v>5784140</v>
      </c>
      <c r="D104" s="3">
        <v>4828623</v>
      </c>
      <c r="E104" s="3">
        <v>6011121</v>
      </c>
      <c r="F104" s="3">
        <v>6972586</v>
      </c>
      <c r="G104" s="3">
        <v>6885779</v>
      </c>
      <c r="H104" s="3">
        <v>6671884</v>
      </c>
      <c r="I104" s="3">
        <v>6178010</v>
      </c>
      <c r="J104" s="3">
        <v>7931345</v>
      </c>
      <c r="K104" s="3">
        <v>4714779</v>
      </c>
      <c r="L104" s="3">
        <v>6968761</v>
      </c>
      <c r="M104" s="3">
        <v>6118205</v>
      </c>
    </row>
    <row r="105" spans="1:13" x14ac:dyDescent="0.25">
      <c r="A105" s="16">
        <v>246</v>
      </c>
      <c r="B105" s="3">
        <v>83132</v>
      </c>
      <c r="C105" s="3">
        <v>96076</v>
      </c>
      <c r="D105" s="3">
        <v>66961</v>
      </c>
      <c r="E105" s="3">
        <v>58602</v>
      </c>
      <c r="F105" s="3">
        <v>47237</v>
      </c>
      <c r="G105" s="3">
        <v>40466</v>
      </c>
      <c r="H105" s="3">
        <v>39680</v>
      </c>
      <c r="I105" s="3">
        <v>33443</v>
      </c>
      <c r="J105" s="3">
        <v>41399</v>
      </c>
      <c r="K105" s="3">
        <v>39795</v>
      </c>
      <c r="L105" s="3">
        <v>51842</v>
      </c>
      <c r="M105" s="3">
        <v>65556</v>
      </c>
    </row>
    <row r="106" spans="1:13" x14ac:dyDescent="0.25">
      <c r="A106" s="16">
        <v>248</v>
      </c>
      <c r="B106" s="3">
        <v>2516193</v>
      </c>
      <c r="C106" s="3">
        <v>2588783</v>
      </c>
      <c r="D106" s="3">
        <v>2614190</v>
      </c>
      <c r="E106" s="3">
        <v>2901565</v>
      </c>
      <c r="F106" s="3">
        <v>5179879</v>
      </c>
      <c r="G106" s="3">
        <v>2205377</v>
      </c>
      <c r="H106" s="3">
        <v>2319774</v>
      </c>
      <c r="I106" s="3">
        <v>2258790</v>
      </c>
      <c r="J106" s="3">
        <v>2995946</v>
      </c>
      <c r="K106" s="3">
        <v>1391705</v>
      </c>
      <c r="L106" s="3">
        <v>2332201</v>
      </c>
      <c r="M106" s="3">
        <v>1696047</v>
      </c>
    </row>
    <row r="107" spans="1:13" x14ac:dyDescent="0.25">
      <c r="A107" s="16">
        <v>250</v>
      </c>
      <c r="B107" s="3">
        <v>23661</v>
      </c>
      <c r="C107" s="3">
        <v>45310</v>
      </c>
      <c r="D107" s="3">
        <v>25794</v>
      </c>
      <c r="E107" s="3">
        <v>29045</v>
      </c>
      <c r="F107" s="3">
        <v>34389</v>
      </c>
      <c r="G107" s="3">
        <v>45203</v>
      </c>
      <c r="H107" s="3">
        <v>66433</v>
      </c>
      <c r="I107" s="3">
        <v>47788</v>
      </c>
      <c r="J107" s="3">
        <v>56138</v>
      </c>
      <c r="K107" s="3">
        <v>44593</v>
      </c>
      <c r="L107" s="3">
        <v>59293</v>
      </c>
      <c r="M107" s="3">
        <v>65506</v>
      </c>
    </row>
    <row r="108" spans="1:13" x14ac:dyDescent="0.25">
      <c r="A108" s="16">
        <v>251</v>
      </c>
      <c r="B108" s="3">
        <v>163535</v>
      </c>
      <c r="C108" s="3">
        <v>188870</v>
      </c>
      <c r="D108" s="3">
        <v>183273</v>
      </c>
      <c r="E108" s="3">
        <v>207730</v>
      </c>
      <c r="F108" s="3">
        <v>222803</v>
      </c>
      <c r="G108" s="3">
        <v>201885</v>
      </c>
      <c r="H108" s="3">
        <v>289123</v>
      </c>
      <c r="I108" s="3">
        <v>40608</v>
      </c>
      <c r="J108" s="3">
        <v>207813</v>
      </c>
      <c r="K108" s="3">
        <v>97955</v>
      </c>
      <c r="L108" s="3">
        <v>143703</v>
      </c>
      <c r="M108" s="3">
        <v>138502</v>
      </c>
    </row>
    <row r="109" spans="1:13" x14ac:dyDescent="0.25">
      <c r="A109" s="16">
        <v>256</v>
      </c>
      <c r="B109" s="3"/>
      <c r="C109" s="3">
        <v>271318</v>
      </c>
      <c r="D109" s="3">
        <v>157141</v>
      </c>
      <c r="E109" s="3">
        <v>248549</v>
      </c>
      <c r="F109" s="3">
        <v>247165</v>
      </c>
      <c r="G109" s="3">
        <v>167107</v>
      </c>
      <c r="H109" s="3">
        <v>170786</v>
      </c>
      <c r="I109" s="3">
        <v>166433</v>
      </c>
      <c r="J109" s="3">
        <v>228275</v>
      </c>
      <c r="K109" s="3">
        <v>173466</v>
      </c>
      <c r="L109" s="3">
        <v>251503</v>
      </c>
      <c r="M109" s="3">
        <v>299206</v>
      </c>
    </row>
    <row r="110" spans="1:13" x14ac:dyDescent="0.25">
      <c r="A110" s="16">
        <v>260</v>
      </c>
      <c r="B110" s="3">
        <v>7363248</v>
      </c>
      <c r="C110" s="3">
        <v>10132396</v>
      </c>
      <c r="D110" s="3">
        <v>11777113</v>
      </c>
      <c r="E110" s="3">
        <v>9336888</v>
      </c>
      <c r="F110" s="3">
        <v>9928507</v>
      </c>
      <c r="G110" s="3">
        <v>9056986</v>
      </c>
      <c r="H110" s="3">
        <v>8440471</v>
      </c>
      <c r="I110" s="3">
        <v>9107377</v>
      </c>
      <c r="J110" s="3">
        <v>10476384</v>
      </c>
      <c r="K110" s="3">
        <v>7084864</v>
      </c>
      <c r="L110" s="3">
        <v>9949415</v>
      </c>
      <c r="M110" s="3">
        <v>6966253</v>
      </c>
    </row>
    <row r="111" spans="1:13" x14ac:dyDescent="0.25">
      <c r="A111" s="16">
        <v>264</v>
      </c>
      <c r="B111" s="3">
        <v>106985</v>
      </c>
      <c r="C111" s="3">
        <v>158397</v>
      </c>
      <c r="D111" s="3">
        <v>191255</v>
      </c>
      <c r="E111" s="3">
        <v>172348</v>
      </c>
      <c r="F111" s="3">
        <v>149291</v>
      </c>
      <c r="G111" s="3">
        <v>158827</v>
      </c>
      <c r="H111" s="3">
        <v>220864</v>
      </c>
      <c r="I111" s="3">
        <v>128976</v>
      </c>
      <c r="J111" s="3">
        <v>194530</v>
      </c>
      <c r="K111" s="3">
        <v>132969</v>
      </c>
      <c r="L111" s="3">
        <v>164171</v>
      </c>
      <c r="M111" s="3">
        <v>115751</v>
      </c>
    </row>
    <row r="112" spans="1:13" x14ac:dyDescent="0.25">
      <c r="A112" s="16">
        <v>321</v>
      </c>
      <c r="B112" s="3"/>
      <c r="C112" s="3">
        <v>1556352</v>
      </c>
      <c r="D112" s="3">
        <v>1317864</v>
      </c>
      <c r="E112" s="3">
        <v>1354332</v>
      </c>
      <c r="F112" s="3">
        <v>1830140</v>
      </c>
      <c r="G112" s="3">
        <v>955312</v>
      </c>
      <c r="H112" s="3">
        <v>2037797</v>
      </c>
      <c r="I112" s="3">
        <v>1824336</v>
      </c>
      <c r="J112" s="3">
        <v>1681867</v>
      </c>
      <c r="K112" s="3">
        <v>1991518</v>
      </c>
      <c r="L112" s="3">
        <v>1728879</v>
      </c>
      <c r="M112" s="3">
        <v>1503534</v>
      </c>
    </row>
    <row r="113" spans="1:13" x14ac:dyDescent="0.25">
      <c r="A113" s="16">
        <v>331</v>
      </c>
      <c r="B113" s="3"/>
      <c r="C113" s="3"/>
      <c r="D113" s="3">
        <v>26976000</v>
      </c>
      <c r="E113" s="3">
        <v>13056000</v>
      </c>
      <c r="F113" s="3">
        <v>10872000</v>
      </c>
      <c r="G113" s="3">
        <v>12387402</v>
      </c>
      <c r="H113" s="3">
        <v>11948598</v>
      </c>
      <c r="I113" s="3">
        <v>11040000</v>
      </c>
      <c r="J113" s="3">
        <v>12192000</v>
      </c>
      <c r="K113" s="3">
        <v>12432000</v>
      </c>
      <c r="L113" s="3">
        <v>12528000</v>
      </c>
      <c r="M113" s="3">
        <v>12024000</v>
      </c>
    </row>
    <row r="114" spans="1:13" x14ac:dyDescent="0.25">
      <c r="A114" s="16">
        <v>356</v>
      </c>
      <c r="B114" s="3">
        <v>1248699</v>
      </c>
      <c r="C114" s="3">
        <v>1328067</v>
      </c>
      <c r="D114" s="3">
        <v>1143771</v>
      </c>
      <c r="E114" s="3">
        <v>1256428</v>
      </c>
      <c r="F114" s="3">
        <v>1453488</v>
      </c>
      <c r="G114" s="3">
        <v>1433639</v>
      </c>
      <c r="H114" s="3">
        <v>1254377</v>
      </c>
      <c r="I114" s="3">
        <v>1192658</v>
      </c>
      <c r="J114" s="3">
        <v>1502495</v>
      </c>
      <c r="K114" s="3">
        <v>1138516</v>
      </c>
      <c r="L114" s="3">
        <v>1448509</v>
      </c>
      <c r="M114" s="3">
        <v>1265423</v>
      </c>
    </row>
    <row r="115" spans="1:13" x14ac:dyDescent="0.25">
      <c r="A115" s="16">
        <v>358</v>
      </c>
      <c r="B115" s="3">
        <v>26129673</v>
      </c>
      <c r="C115" s="3">
        <v>26783229</v>
      </c>
      <c r="D115" s="3">
        <v>22173746</v>
      </c>
      <c r="E115" s="3">
        <v>25742582</v>
      </c>
      <c r="F115" s="3">
        <v>29261356</v>
      </c>
      <c r="G115" s="3">
        <v>24432767</v>
      </c>
      <c r="H115" s="3">
        <v>20164021</v>
      </c>
      <c r="I115" s="3">
        <v>21922800</v>
      </c>
      <c r="J115" s="3">
        <v>26520337</v>
      </c>
      <c r="K115" s="3">
        <v>21217018</v>
      </c>
      <c r="L115" s="3">
        <v>29337192</v>
      </c>
      <c r="M115" s="3">
        <v>24919616</v>
      </c>
    </row>
    <row r="116" spans="1:13" x14ac:dyDescent="0.25">
      <c r="A116" s="16">
        <v>359</v>
      </c>
      <c r="B116" s="3">
        <v>15464732</v>
      </c>
      <c r="C116" s="3">
        <v>17963312</v>
      </c>
      <c r="D116" s="3">
        <v>15230996</v>
      </c>
      <c r="E116" s="3">
        <v>16583294</v>
      </c>
      <c r="F116" s="3">
        <v>19651084</v>
      </c>
      <c r="G116" s="3">
        <v>20921103</v>
      </c>
      <c r="H116" s="3">
        <v>18922947</v>
      </c>
      <c r="I116" s="3">
        <v>22484111</v>
      </c>
      <c r="J116" s="3">
        <v>25447668</v>
      </c>
      <c r="K116" s="3">
        <v>23372750</v>
      </c>
      <c r="L116" s="3">
        <v>23095290</v>
      </c>
      <c r="M116" s="3">
        <v>21325039</v>
      </c>
    </row>
    <row r="117" spans="1:13" x14ac:dyDescent="0.25">
      <c r="A117" s="16">
        <v>360</v>
      </c>
      <c r="B117" s="3">
        <v>2794178</v>
      </c>
      <c r="C117" s="3">
        <v>631295</v>
      </c>
      <c r="D117" s="3">
        <v>746349</v>
      </c>
      <c r="E117" s="3">
        <v>724432</v>
      </c>
      <c r="F117" s="3">
        <v>758000</v>
      </c>
      <c r="G117" s="3">
        <v>792000</v>
      </c>
      <c r="H117" s="3">
        <v>858215</v>
      </c>
      <c r="I117" s="3">
        <v>860285</v>
      </c>
      <c r="J117" s="3">
        <v>817500</v>
      </c>
      <c r="K117" s="3">
        <v>792000</v>
      </c>
      <c r="L117" s="3">
        <v>792000</v>
      </c>
      <c r="M117" s="3">
        <v>787000</v>
      </c>
    </row>
    <row r="118" spans="1:13" x14ac:dyDescent="0.25">
      <c r="A118" s="16">
        <v>371</v>
      </c>
      <c r="B118" s="3">
        <v>125683696</v>
      </c>
      <c r="C118" s="3">
        <v>135203876</v>
      </c>
      <c r="D118" s="3">
        <v>100314826</v>
      </c>
      <c r="E118" s="3">
        <v>118096253</v>
      </c>
      <c r="F118" s="3">
        <v>116838160</v>
      </c>
      <c r="G118" s="3">
        <v>119821469</v>
      </c>
      <c r="H118" s="3">
        <v>118964913</v>
      </c>
      <c r="I118" s="3">
        <v>111369953</v>
      </c>
      <c r="J118" s="3">
        <v>116688728</v>
      </c>
      <c r="K118" s="3">
        <v>112484464</v>
      </c>
      <c r="L118" s="3">
        <v>108672545</v>
      </c>
      <c r="M118" s="3">
        <v>119385882</v>
      </c>
    </row>
    <row r="119" spans="1:13" x14ac:dyDescent="0.25">
      <c r="A119" s="16">
        <v>372</v>
      </c>
      <c r="B119" s="3">
        <v>21187464</v>
      </c>
      <c r="C119" s="3">
        <v>24382469</v>
      </c>
      <c r="D119" s="3">
        <v>23011578</v>
      </c>
      <c r="E119" s="3">
        <v>26325830</v>
      </c>
      <c r="F119" s="3">
        <v>29438365</v>
      </c>
      <c r="G119" s="3">
        <v>26065440</v>
      </c>
      <c r="H119" s="3">
        <v>23264943</v>
      </c>
      <c r="I119" s="3">
        <v>23906888</v>
      </c>
      <c r="J119" s="3">
        <v>29316142</v>
      </c>
      <c r="K119" s="3">
        <v>22706613</v>
      </c>
      <c r="L119" s="3">
        <v>32146336</v>
      </c>
      <c r="M119" s="3">
        <v>27957610</v>
      </c>
    </row>
    <row r="120" spans="1:13" x14ac:dyDescent="0.25">
      <c r="A120" s="16">
        <v>528</v>
      </c>
      <c r="B120" s="3">
        <v>550137</v>
      </c>
      <c r="C120" s="3">
        <v>614559</v>
      </c>
      <c r="D120" s="3">
        <v>681504</v>
      </c>
      <c r="E120" s="3">
        <v>795888</v>
      </c>
      <c r="F120" s="3">
        <v>841440</v>
      </c>
      <c r="G120" s="3">
        <v>915128</v>
      </c>
      <c r="H120" s="3">
        <v>888714</v>
      </c>
      <c r="I120" s="3">
        <v>751336</v>
      </c>
      <c r="J120" s="3">
        <v>752471</v>
      </c>
      <c r="K120" s="3">
        <v>638817</v>
      </c>
      <c r="L120" s="3">
        <v>565034</v>
      </c>
      <c r="M120" s="3">
        <v>509880</v>
      </c>
    </row>
    <row r="121" spans="1:13" x14ac:dyDescent="0.25">
      <c r="A121" s="16">
        <v>540</v>
      </c>
      <c r="B121" s="3">
        <v>169711</v>
      </c>
      <c r="C121" s="3">
        <v>173072</v>
      </c>
      <c r="D121" s="3">
        <v>125142</v>
      </c>
      <c r="E121" s="3">
        <v>167971</v>
      </c>
      <c r="F121" s="3">
        <v>211362</v>
      </c>
      <c r="G121" s="3">
        <v>167821</v>
      </c>
      <c r="H121" s="3">
        <v>152170</v>
      </c>
      <c r="I121" s="3">
        <v>153880</v>
      </c>
      <c r="J121" s="3">
        <v>219836</v>
      </c>
      <c r="K121" s="3">
        <v>130158</v>
      </c>
      <c r="L121" s="3">
        <v>171436</v>
      </c>
      <c r="M121" s="3">
        <v>160861</v>
      </c>
    </row>
    <row r="122" spans="1:13" x14ac:dyDescent="0.25">
      <c r="A122" s="16" t="s">
        <v>64</v>
      </c>
      <c r="B122" s="3">
        <v>306270455</v>
      </c>
      <c r="C122" s="3">
        <v>330431290</v>
      </c>
      <c r="D122" s="3">
        <v>289308647</v>
      </c>
      <c r="E122" s="3">
        <v>308677609</v>
      </c>
      <c r="F122" s="3">
        <v>324892241</v>
      </c>
      <c r="G122" s="3">
        <v>313988676</v>
      </c>
      <c r="H122" s="3">
        <v>301814650</v>
      </c>
      <c r="I122" s="3">
        <v>285448338</v>
      </c>
      <c r="J122" s="3">
        <v>333960201</v>
      </c>
      <c r="K122" s="3">
        <v>278342142</v>
      </c>
      <c r="L122" s="3">
        <v>320720931</v>
      </c>
      <c r="M122" s="3">
        <v>304241818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A45" sqref="A45"/>
    </sheetView>
  </sheetViews>
  <sheetFormatPr defaultRowHeight="13.2" x14ac:dyDescent="0.25"/>
  <cols>
    <col min="1" max="1" width="15" customWidth="1"/>
    <col min="2" max="2" width="17.33203125" customWidth="1"/>
    <col min="3" max="3" width="14" bestFit="1" customWidth="1"/>
    <col min="4" max="4" width="15.44140625" bestFit="1" customWidth="1"/>
    <col min="5" max="5" width="16.88671875" bestFit="1" customWidth="1"/>
    <col min="6" max="13" width="10" bestFit="1" customWidth="1"/>
  </cols>
  <sheetData>
    <row r="2" spans="1:5" ht="15.6" x14ac:dyDescent="0.3">
      <c r="A2" s="44" t="s">
        <v>123</v>
      </c>
    </row>
    <row r="7" spans="1:5" x14ac:dyDescent="0.25">
      <c r="B7" t="s">
        <v>122</v>
      </c>
      <c r="C7" t="s">
        <v>65</v>
      </c>
      <c r="D7" t="s">
        <v>124</v>
      </c>
      <c r="E7" t="s">
        <v>125</v>
      </c>
    </row>
    <row r="8" spans="1:5" x14ac:dyDescent="0.25">
      <c r="A8" t="s">
        <v>120</v>
      </c>
      <c r="B8" s="47">
        <v>306270455</v>
      </c>
      <c r="C8">
        <v>2.725E-2</v>
      </c>
      <c r="D8">
        <v>-3.1900000000000001E-3</v>
      </c>
      <c r="E8" s="5">
        <f>B8*(C8+D8)</f>
        <v>7368867.1472999994</v>
      </c>
    </row>
    <row r="9" spans="1:5" x14ac:dyDescent="0.25">
      <c r="A9" t="s">
        <v>88</v>
      </c>
      <c r="B9" s="47">
        <v>330431290</v>
      </c>
      <c r="C9" s="37">
        <v>2.725E-2</v>
      </c>
      <c r="D9">
        <v>9.7999999999999997E-4</v>
      </c>
      <c r="E9" s="5">
        <f t="shared" ref="E9:E19" si="0">B9*(C9+D9)</f>
        <v>9328075.3167000003</v>
      </c>
    </row>
    <row r="10" spans="1:5" x14ac:dyDescent="0.25">
      <c r="A10" t="s">
        <v>89</v>
      </c>
      <c r="B10" s="47">
        <v>289308647</v>
      </c>
      <c r="C10" s="37">
        <v>2.725E-2</v>
      </c>
      <c r="D10">
        <v>2.5500000000000002E-3</v>
      </c>
      <c r="E10" s="5">
        <f t="shared" si="0"/>
        <v>8621397.6806000005</v>
      </c>
    </row>
    <row r="11" spans="1:5" x14ac:dyDescent="0.25">
      <c r="A11" s="37" t="s">
        <v>112</v>
      </c>
      <c r="B11" s="47">
        <v>308677609</v>
      </c>
      <c r="C11" s="37">
        <v>2.725E-2</v>
      </c>
      <c r="D11">
        <v>3.5100000000000001E-3</v>
      </c>
      <c r="E11" s="5">
        <f t="shared" si="0"/>
        <v>9494923.2528399993</v>
      </c>
    </row>
    <row r="12" spans="1:5" x14ac:dyDescent="0.25">
      <c r="A12" s="37" t="s">
        <v>113</v>
      </c>
      <c r="B12" s="47">
        <v>324892241</v>
      </c>
      <c r="C12" s="37">
        <v>2.725E-2</v>
      </c>
      <c r="D12">
        <v>3.7000000000000002E-3</v>
      </c>
      <c r="E12" s="5">
        <f t="shared" si="0"/>
        <v>10055414.85895</v>
      </c>
    </row>
    <row r="13" spans="1:5" x14ac:dyDescent="0.25">
      <c r="A13" s="37" t="s">
        <v>114</v>
      </c>
      <c r="B13" s="47">
        <v>313988676</v>
      </c>
      <c r="C13" s="37">
        <v>2.725E-2</v>
      </c>
      <c r="D13">
        <v>3.4499999999999999E-3</v>
      </c>
      <c r="E13" s="5">
        <f t="shared" si="0"/>
        <v>9639452.3531999998</v>
      </c>
    </row>
    <row r="14" spans="1:5" x14ac:dyDescent="0.25">
      <c r="A14" s="37" t="s">
        <v>115</v>
      </c>
      <c r="B14" s="47">
        <v>301814650</v>
      </c>
      <c r="C14" s="37">
        <v>2.725E-2</v>
      </c>
      <c r="D14">
        <v>2.3600000000000001E-3</v>
      </c>
      <c r="E14" s="5">
        <f t="shared" si="0"/>
        <v>8936731.7864999995</v>
      </c>
    </row>
    <row r="15" spans="1:5" x14ac:dyDescent="0.25">
      <c r="A15" s="37" t="s">
        <v>116</v>
      </c>
      <c r="B15" s="47">
        <v>285448338</v>
      </c>
      <c r="C15" s="37">
        <v>2.725E-2</v>
      </c>
      <c r="D15">
        <v>1.0300000000000001E-3</v>
      </c>
      <c r="E15" s="5">
        <f t="shared" si="0"/>
        <v>8072478.9986399999</v>
      </c>
    </row>
    <row r="16" spans="1:5" x14ac:dyDescent="0.25">
      <c r="A16" s="37" t="s">
        <v>117</v>
      </c>
      <c r="B16" s="47">
        <v>333960201</v>
      </c>
      <c r="C16" s="37">
        <v>2.725E-2</v>
      </c>
      <c r="D16">
        <v>9.3000000000000005E-4</v>
      </c>
      <c r="E16" s="5">
        <f t="shared" si="0"/>
        <v>9410998.4641800001</v>
      </c>
    </row>
    <row r="17" spans="1:6" x14ac:dyDescent="0.25">
      <c r="A17" s="37" t="s">
        <v>118</v>
      </c>
      <c r="B17" s="47">
        <v>278342142</v>
      </c>
      <c r="C17" s="37">
        <v>2.725E-2</v>
      </c>
      <c r="D17">
        <v>4.4000000000000002E-4</v>
      </c>
      <c r="E17" s="5">
        <f t="shared" si="0"/>
        <v>7707293.9119799994</v>
      </c>
    </row>
    <row r="18" spans="1:6" x14ac:dyDescent="0.25">
      <c r="A18" s="37" t="s">
        <v>119</v>
      </c>
      <c r="B18" s="47">
        <v>320720931</v>
      </c>
      <c r="C18" s="37">
        <v>2.725E-2</v>
      </c>
      <c r="D18">
        <v>3.5E-4</v>
      </c>
      <c r="E18" s="5">
        <f t="shared" si="0"/>
        <v>8851897.6955999993</v>
      </c>
    </row>
    <row r="19" spans="1:6" x14ac:dyDescent="0.25">
      <c r="A19" s="37" t="s">
        <v>121</v>
      </c>
      <c r="B19" s="47">
        <v>304241818</v>
      </c>
      <c r="C19" s="37">
        <v>2.725E-2</v>
      </c>
      <c r="D19">
        <v>4.8999999999999998E-4</v>
      </c>
      <c r="E19" s="45">
        <f t="shared" si="0"/>
        <v>8439668.0313200001</v>
      </c>
    </row>
    <row r="20" spans="1:6" x14ac:dyDescent="0.25">
      <c r="E20" s="46">
        <f>SUM(E8:E19)</f>
        <v>105927199.49781001</v>
      </c>
      <c r="F20" t="s">
        <v>126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Tariff Revenues</vt:lpstr>
      <vt:lpstr>KWh by Tariff</vt:lpstr>
      <vt:lpstr>Fuel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C. Poland</dc:creator>
  <cp:lastModifiedBy>AEP</cp:lastModifiedBy>
  <cp:lastPrinted>2016-08-24T20:09:51Z</cp:lastPrinted>
  <dcterms:created xsi:type="dcterms:W3CDTF">2016-07-29T15:36:43Z</dcterms:created>
  <dcterms:modified xsi:type="dcterms:W3CDTF">2017-08-14T14:34:43Z</dcterms:modified>
</cp:coreProperties>
</file>