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275" windowHeight="9975" activeTab="1"/>
  </bookViews>
  <sheets>
    <sheet name="ADJ" sheetId="4" r:id="rId1"/>
    <sheet name="PJM Summary" sheetId="1" r:id="rId2"/>
    <sheet name="AS Gen Credits" sheetId="3" r:id="rId3"/>
  </sheets>
  <definedNames>
    <definedName name="_xlnm.Print_Area" localSheetId="1">'PJM Summary'!$D$2:$AJ$55</definedName>
  </definedNames>
  <calcPr calcId="145621"/>
</workbook>
</file>

<file path=xl/calcChain.xml><?xml version="1.0" encoding="utf-8"?>
<calcChain xmlns="http://schemas.openxmlformats.org/spreadsheetml/2006/main">
  <c r="AB33" i="1" l="1"/>
  <c r="AG33" i="1"/>
  <c r="Y24" i="1"/>
  <c r="K16" i="3"/>
  <c r="AJ31" i="1" l="1"/>
  <c r="AH31" i="1"/>
  <c r="AG31" i="1"/>
  <c r="AE30" i="1"/>
  <c r="AE31" i="1"/>
  <c r="AD30" i="1"/>
  <c r="AD31" i="1"/>
  <c r="AB31" i="1"/>
  <c r="U31" i="1"/>
  <c r="F32" i="1"/>
  <c r="G32" i="1"/>
  <c r="H32" i="1"/>
  <c r="U32" i="1"/>
  <c r="E32" i="1"/>
  <c r="V46" i="1" l="1"/>
  <c r="Y46" i="1"/>
  <c r="Z46" i="1"/>
  <c r="U46" i="1"/>
  <c r="E42" i="1"/>
  <c r="E41" i="1"/>
  <c r="E40" i="1"/>
  <c r="E39" i="1"/>
  <c r="E38" i="1"/>
  <c r="E37" i="1"/>
  <c r="E36" i="1"/>
  <c r="E35" i="1"/>
  <c r="E34" i="1"/>
  <c r="E33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AJ7" i="1"/>
  <c r="AG7" i="1"/>
  <c r="AE7" i="1"/>
  <c r="AA7" i="1"/>
  <c r="AE44" i="1" l="1"/>
  <c r="AE34" i="1" l="1"/>
  <c r="AE35" i="1"/>
  <c r="AE36" i="1"/>
  <c r="AE37" i="1"/>
  <c r="AE38" i="1"/>
  <c r="AE39" i="1"/>
  <c r="AE40" i="1"/>
  <c r="AE41" i="1"/>
  <c r="AE33" i="1"/>
  <c r="AA20" i="1" l="1"/>
  <c r="AD7" i="1"/>
  <c r="Z28" i="1"/>
  <c r="AJ34" i="1" l="1"/>
  <c r="AJ35" i="1"/>
  <c r="AJ36" i="1"/>
  <c r="AJ37" i="1"/>
  <c r="AJ38" i="1"/>
  <c r="AJ39" i="1"/>
  <c r="AJ40" i="1"/>
  <c r="AJ41" i="1"/>
  <c r="AJ42" i="1"/>
  <c r="AJ33" i="1"/>
  <c r="AG44" i="1"/>
  <c r="AG34" i="1"/>
  <c r="AG35" i="1"/>
  <c r="AG36" i="1"/>
  <c r="AG37" i="1"/>
  <c r="AG38" i="1"/>
  <c r="AG39" i="1"/>
  <c r="AG40" i="1"/>
  <c r="AG41" i="1"/>
  <c r="AG42" i="1"/>
  <c r="AJ44" i="1" l="1"/>
  <c r="AA13" i="1"/>
  <c r="AD13" i="1"/>
  <c r="AB13" i="1"/>
  <c r="AA23" i="1"/>
  <c r="AA15" i="1"/>
  <c r="AD15" i="1" s="1"/>
  <c r="AE13" i="1" l="1"/>
  <c r="AG13" i="1"/>
  <c r="AJ13" i="1" s="1"/>
  <c r="AB15" i="1"/>
  <c r="AE15" i="1"/>
  <c r="AG15" i="1"/>
  <c r="AJ15" i="1" s="1"/>
  <c r="AD23" i="1"/>
  <c r="U28" i="1"/>
  <c r="AE23" i="1" l="1"/>
  <c r="AG23" i="1"/>
  <c r="AB23" i="1"/>
  <c r="Z44" i="1"/>
  <c r="Y44" i="1"/>
  <c r="X44" i="1"/>
  <c r="W44" i="1"/>
  <c r="V44" i="1"/>
  <c r="U44" i="1"/>
  <c r="L16" i="3"/>
  <c r="AJ23" i="1" l="1"/>
  <c r="AA42" i="1"/>
  <c r="AD42" i="1" s="1"/>
  <c r="AA41" i="1"/>
  <c r="AD41" i="1" s="1"/>
  <c r="AA40" i="1"/>
  <c r="AB40" i="1" s="1"/>
  <c r="AA38" i="1"/>
  <c r="AB38" i="1" s="1"/>
  <c r="AA39" i="1"/>
  <c r="AB39" i="1" s="1"/>
  <c r="AA37" i="1"/>
  <c r="AD37" i="1" s="1"/>
  <c r="AA36" i="1"/>
  <c r="AD36" i="1" s="1"/>
  <c r="AA35" i="1"/>
  <c r="AD35" i="1" s="1"/>
  <c r="AA34" i="1"/>
  <c r="AB34" i="1" s="1"/>
  <c r="AA33" i="1"/>
  <c r="AD44" i="1" l="1"/>
  <c r="AB44" i="1"/>
  <c r="AA44" i="1"/>
  <c r="V28" i="1"/>
  <c r="AA8" i="1"/>
  <c r="AD8" i="1" s="1"/>
  <c r="AA9" i="1"/>
  <c r="AD9" i="1" s="1"/>
  <c r="AA11" i="1"/>
  <c r="AD11" i="1" s="1"/>
  <c r="AA12" i="1"/>
  <c r="AD12" i="1" s="1"/>
  <c r="AA14" i="1"/>
  <c r="AD14" i="1" s="1"/>
  <c r="AA16" i="1"/>
  <c r="AD16" i="1" s="1"/>
  <c r="AA17" i="1"/>
  <c r="AD17" i="1" s="1"/>
  <c r="AA18" i="1"/>
  <c r="AD18" i="1" s="1"/>
  <c r="AD20" i="1"/>
  <c r="AA22" i="1"/>
  <c r="AD22" i="1" s="1"/>
  <c r="AA25" i="1"/>
  <c r="AD25" i="1" s="1"/>
  <c r="AA26" i="1"/>
  <c r="AD26" i="1" s="1"/>
  <c r="X10" i="1"/>
  <c r="W10" i="1"/>
  <c r="X21" i="1"/>
  <c r="W21" i="1"/>
  <c r="W19" i="1"/>
  <c r="X19" i="1"/>
  <c r="AB25" i="1" l="1"/>
  <c r="AE25" i="1"/>
  <c r="AG25" i="1"/>
  <c r="AJ25" i="1" s="1"/>
  <c r="AB17" i="1"/>
  <c r="AE17" i="1"/>
  <c r="AG17" i="1"/>
  <c r="AJ17" i="1" s="1"/>
  <c r="AB11" i="1"/>
  <c r="AE11" i="1"/>
  <c r="AG11" i="1"/>
  <c r="AJ11" i="1" s="1"/>
  <c r="AB22" i="1"/>
  <c r="AE22" i="1"/>
  <c r="AG22" i="1"/>
  <c r="AJ22" i="1" s="1"/>
  <c r="AB16" i="1"/>
  <c r="AE16" i="1"/>
  <c r="AG16" i="1"/>
  <c r="AJ16" i="1" s="1"/>
  <c r="AB9" i="1"/>
  <c r="AE9" i="1"/>
  <c r="AG9" i="1"/>
  <c r="AJ9" i="1" s="1"/>
  <c r="AB20" i="1"/>
  <c r="AE20" i="1"/>
  <c r="AG20" i="1"/>
  <c r="AJ20" i="1" s="1"/>
  <c r="AB14" i="1"/>
  <c r="AE14" i="1"/>
  <c r="AG14" i="1"/>
  <c r="AD47" i="1"/>
  <c r="AB8" i="1"/>
  <c r="AE8" i="1"/>
  <c r="AG8" i="1"/>
  <c r="AJ8" i="1" s="1"/>
  <c r="AA21" i="1"/>
  <c r="AB26" i="1"/>
  <c r="AE26" i="1"/>
  <c r="AG26" i="1"/>
  <c r="AJ26" i="1" s="1"/>
  <c r="AB18" i="1"/>
  <c r="AE18" i="1"/>
  <c r="AG18" i="1"/>
  <c r="AJ18" i="1" s="1"/>
  <c r="AB12" i="1"/>
  <c r="AE12" i="1"/>
  <c r="AG12" i="1"/>
  <c r="AJ12" i="1" s="1"/>
  <c r="AB7" i="1"/>
  <c r="AA10" i="1"/>
  <c r="AD10" i="1" s="1"/>
  <c r="AD21" i="1"/>
  <c r="AA19" i="1"/>
  <c r="AD19" i="1" s="1"/>
  <c r="W28" i="1"/>
  <c r="W46" i="1" s="1"/>
  <c r="X28" i="1"/>
  <c r="X46" i="1" s="1"/>
  <c r="AJ14" i="1" l="1"/>
  <c r="AJ47" i="1" s="1"/>
  <c r="I12" i="4" s="1"/>
  <c r="AG47" i="1"/>
  <c r="E12" i="4" s="1"/>
  <c r="AG19" i="1"/>
  <c r="AJ19" i="1" s="1"/>
  <c r="AE19" i="1"/>
  <c r="AG21" i="1"/>
  <c r="AJ21" i="1" s="1"/>
  <c r="AE21" i="1"/>
  <c r="AE10" i="1"/>
  <c r="AG10" i="1"/>
  <c r="AB10" i="1"/>
  <c r="AB19" i="1"/>
  <c r="AB21" i="1"/>
  <c r="Y28" i="1"/>
  <c r="AA24" i="1"/>
  <c r="AJ10" i="1" l="1"/>
  <c r="AD24" i="1"/>
  <c r="AA28" i="1"/>
  <c r="AA46" i="1" s="1"/>
  <c r="AD48" i="1" l="1"/>
  <c r="AD49" i="1" s="1"/>
  <c r="AE24" i="1"/>
  <c r="AE28" i="1" s="1"/>
  <c r="AE46" i="1" s="1"/>
  <c r="AG24" i="1"/>
  <c r="AD28" i="1"/>
  <c r="AD46" i="1" s="1"/>
  <c r="AB24" i="1"/>
  <c r="AB28" i="1" s="1"/>
  <c r="AB46" i="1" s="1"/>
  <c r="AD51" i="1" l="1"/>
  <c r="AG48" i="1"/>
  <c r="AJ24" i="1"/>
  <c r="AG28" i="1"/>
  <c r="AG46" i="1" s="1"/>
  <c r="AJ48" i="1" l="1"/>
  <c r="AJ28" i="1"/>
  <c r="AJ46" i="1" s="1"/>
  <c r="AG49" i="1"/>
  <c r="E11" i="4"/>
  <c r="E14" i="4" s="1"/>
  <c r="AJ49" i="1" l="1"/>
  <c r="AJ51" i="1" s="1"/>
  <c r="I11" i="4"/>
  <c r="I14" i="4" s="1"/>
</calcChain>
</file>

<file path=xl/sharedStrings.xml><?xml version="1.0" encoding="utf-8"?>
<sst xmlns="http://schemas.openxmlformats.org/spreadsheetml/2006/main" count="293" uniqueCount="129">
  <si>
    <t>Test Year Per Books</t>
  </si>
  <si>
    <t>Remove Pool (Q4 2013)</t>
  </si>
  <si>
    <t>Anualization Adj</t>
  </si>
  <si>
    <t>Going Level LSE PJM Charges and Credits</t>
  </si>
  <si>
    <t>PJM Implicit Congestion-LSE</t>
  </si>
  <si>
    <t>PJM FTR Revenue-LSE</t>
  </si>
  <si>
    <t>PJM Meter Corrections-LSE</t>
  </si>
  <si>
    <t>PJM OpRes-LSE-Credit</t>
  </si>
  <si>
    <t>PJM OpRes-LSE-Charge</t>
  </si>
  <si>
    <t>PJM Inadvertent Mtr Res-LSE</t>
  </si>
  <si>
    <t>PJM Reactive-Charge</t>
  </si>
  <si>
    <t>PJM Black Start-Charge</t>
  </si>
  <si>
    <t>PJM Black Start-Credit</t>
  </si>
  <si>
    <t>PJM Regulation-Charge</t>
  </si>
  <si>
    <t>PJM Regulation-Credit</t>
  </si>
  <si>
    <t>PJM Spinning Reserve-Charge</t>
  </si>
  <si>
    <t>PJM Spinning Reserve-Credit</t>
  </si>
  <si>
    <t>PJM 30m Suppl Rserv Charge LSE</t>
  </si>
  <si>
    <t>PJM Admin-SSC&amp;DS-Internal</t>
  </si>
  <si>
    <t>PJM Admin-RP&amp;SDS- Internal</t>
  </si>
  <si>
    <t>PJM Admin-MAM&amp;SC- Internal</t>
  </si>
  <si>
    <t>Remove Big Sandy1</t>
  </si>
  <si>
    <t>Remove Big Sandy2</t>
  </si>
  <si>
    <t>January - September 2014 Sub Total</t>
  </si>
  <si>
    <t>Column Labels</t>
  </si>
  <si>
    <t>Row Labels</t>
  </si>
  <si>
    <t>Grand Total</t>
  </si>
  <si>
    <t>Reclass MWh from OSS to Serve LSE</t>
  </si>
  <si>
    <t>SUBACCOUNT</t>
  </si>
  <si>
    <t>AEPKPD</t>
  </si>
  <si>
    <t>OP_MONTH</t>
  </si>
  <si>
    <t>(Multiple Items)</t>
  </si>
  <si>
    <t>Sum of BAL_LOST_OP_CR</t>
  </si>
  <si>
    <t>AEP BIG SANDY 1</t>
  </si>
  <si>
    <t>AEP BIG SANDY 2</t>
  </si>
  <si>
    <t>LSE Ratio</t>
  </si>
  <si>
    <t>KPD</t>
  </si>
  <si>
    <t>OSS Ratio</t>
  </si>
  <si>
    <t xml:space="preserve">                         -  </t>
  </si>
  <si>
    <t xml:space="preserve">               -  </t>
  </si>
  <si>
    <t>Regulation LOC credits from test year</t>
  </si>
  <si>
    <t>BS 1 LSE LOC Credit</t>
  </si>
  <si>
    <t>BS 2 LSE LOC Credit</t>
  </si>
  <si>
    <t>Network Integrated Transmission Service</t>
  </si>
  <si>
    <t>Firm and Non-Firm Point to Point Transmision Revenues</t>
  </si>
  <si>
    <t>Schedule 1a Charges</t>
  </si>
  <si>
    <t>Transmission Enhancement Charges</t>
  </si>
  <si>
    <t>Transmission Enhancement Charges - Affil</t>
  </si>
  <si>
    <t>RTO Formation Costs</t>
  </si>
  <si>
    <t>Expansion Cost Recovery Charge</t>
  </si>
  <si>
    <t>OATT</t>
  </si>
  <si>
    <t>KPCo 12 Months Ended September 30, 2014</t>
  </si>
  <si>
    <t>Add Incremental LSE Congestion Costs</t>
  </si>
  <si>
    <t>Positive amounts are charges (expense) negative amounts are credits (revenue)</t>
  </si>
  <si>
    <t>PJM Reactive-Credit</t>
  </si>
  <si>
    <t>PJM Ancillary Serv.-Sync</t>
  </si>
  <si>
    <t>Kentucky PSC Jurisdiction Allocation Factor</t>
  </si>
  <si>
    <t>Kentucky PSC Jurisdiction Total Adjustment</t>
  </si>
  <si>
    <t>Energy</t>
  </si>
  <si>
    <t>PDAF</t>
  </si>
  <si>
    <t>Direct to KY Retail</t>
  </si>
  <si>
    <t>Total Demand Adj</t>
  </si>
  <si>
    <t>Total Energy Adj</t>
  </si>
  <si>
    <t>Total O&amp;M Adj</t>
  </si>
  <si>
    <t>Check</t>
  </si>
  <si>
    <t>Kentucky Power Company</t>
  </si>
  <si>
    <t>LINE   NO.</t>
  </si>
  <si>
    <t>DESCRIPTION</t>
  </si>
  <si>
    <t>KPCO TOTAL COMPANY ADJUSTMENT</t>
  </si>
  <si>
    <t>ALLOCATION FACTOR</t>
  </si>
  <si>
    <t>KENTUCKY PSC RETAIL JURISDICTION ADJUSTMENT</t>
  </si>
  <si>
    <t>Operating Expenses</t>
  </si>
  <si>
    <t>PDAF/Specific</t>
  </si>
  <si>
    <t>Adjustment to PJM Charges and Credits to Reflect the AEP East Pool Termination, Removal of Big Sandy 1 &amp; 2 PJM Charges and Annualization of Stand Alone PJM Charges</t>
  </si>
  <si>
    <t>Total of Adjustments</t>
  </si>
  <si>
    <t>Test Year Twelve Months Ended 9/30/2014</t>
  </si>
  <si>
    <t xml:space="preserve">Energy Related </t>
  </si>
  <si>
    <t xml:space="preserve">Demand Related </t>
  </si>
  <si>
    <t xml:space="preserve">Total </t>
  </si>
  <si>
    <t>Increase Operating Expense</t>
  </si>
  <si>
    <t>Total KPCo</t>
  </si>
  <si>
    <t>KY Retail</t>
  </si>
  <si>
    <t>Line</t>
  </si>
  <si>
    <t>Acct</t>
  </si>
  <si>
    <t>Description</t>
  </si>
  <si>
    <t>Classification</t>
  </si>
  <si>
    <t>A</t>
  </si>
  <si>
    <t>B</t>
  </si>
  <si>
    <t>C</t>
  </si>
  <si>
    <t>D</t>
  </si>
  <si>
    <t>E</t>
  </si>
  <si>
    <t>F</t>
  </si>
  <si>
    <t>G = sum A-F</t>
  </si>
  <si>
    <t xml:space="preserve"> i = G/(9/12)</t>
  </si>
  <si>
    <t>H = i-G</t>
  </si>
  <si>
    <t>L</t>
  </si>
  <si>
    <t>J = i*L</t>
  </si>
  <si>
    <t>K = i-A</t>
  </si>
  <si>
    <t>M = K*L</t>
  </si>
  <si>
    <t>Demand</t>
  </si>
  <si>
    <t>-</t>
  </si>
  <si>
    <t>PJM</t>
  </si>
  <si>
    <t>21-PJM Subtotal</t>
  </si>
  <si>
    <t>32-OATT Subtotal</t>
  </si>
  <si>
    <t>Total of Test Year PJM Tracker Accounts</t>
  </si>
  <si>
    <t>Exhibit AEV 5 - PJM Adjustment Calculations</t>
  </si>
  <si>
    <t>E=D</t>
  </si>
  <si>
    <t>F=E-A</t>
  </si>
  <si>
    <t>G=F</t>
  </si>
  <si>
    <t>Peak Hour Avail charge - LSE***</t>
  </si>
  <si>
    <t>***Peak hour availability charges are calculated once each year by PJM, no annualization adj needed</t>
  </si>
  <si>
    <t>B=A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</si>
  <si>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</si>
  <si>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</si>
  <si>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</si>
  <si>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</si>
  <si>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</si>
  <si>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</si>
  <si>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</si>
  <si>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</si>
  <si>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</si>
  <si>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</si>
  <si>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</si>
  <si>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</si>
  <si>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 xml:space="preserve">                             -  </t>
  </si>
  <si>
    <t xml:space="preserve">                          -  </t>
  </si>
  <si>
    <t>Q4 2013 used in Column B to remove AEP East Pool portion of the PJM adjustment</t>
  </si>
  <si>
    <t xml:space="preserve">D </t>
  </si>
  <si>
    <t>KIUC 2-26 Attachment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</si>
</sst>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_);[Red]\(&quot;$&quot;#,##0.0\)"/>
    <numFmt numFmtId="166" formatCode="&quot;$&quot;\ \ #,##0_);[Red]\(&quot;$&quot;\ \ #,##0\)"/>
    <numFmt numFmtId="167" formatCode="#,##0_);[Red]\(#,##0\);\-"/>
    <numFmt numFmtId="168" formatCode="#,##0.00000___;"/>
    <numFmt numFmtId="169" formatCode="&quot;$&quot;#,##0.00;\-&quot;$&quot;#,##0.00"/>
    <numFmt numFmtId="170" formatCode="0.0_%;\(0.0\)%;\ \-\ \ \ "/>
    <numFmt numFmtId="171" formatCode="#,###.000000_);\(#,##0.000000\);\ \-\ _ "/>
    <numFmt numFmtId="172" formatCode="&quot;$&quot;\ \ #,##0.0_);[Red]\(&quot;$&quot;\ \ #,##0.0\)"/>
    <numFmt numFmtId="173" formatCode="&quot;$&quot;\ \ #,##0.00_);[Red]\(&quot;$&quot;\ \ #,##0.00\)"/>
    <numFmt numFmtId="174" formatCode="#,##0_);\(#,##0\);_ \-\ \ "/>
    <numFmt numFmtId="175" formatCode="&quot;$&quot;#,##0;[Red]\-&quot;$&quot;#,##0"/>
    <numFmt numFmtId="176" formatCode="&quot;$&quot;#,##0.00;[Red]\-&quot;$&quot;#,##0.00"/>
    <numFmt numFmtId="177" formatCode="#,##0___);\(#,##0\);___-\ \ "/>
    <numFmt numFmtId="178" formatCode="0.000000"/>
    <numFmt numFmtId="179" formatCode="&quot;$&quot;#,##0.00"/>
    <numFmt numFmtId="180" formatCode="0.0000_)"/>
    <numFmt numFmtId="181" formatCode="&quot;$&quot;#,##0\ ;\(&quot;$&quot;#,##0\)"/>
    <numFmt numFmtId="182" formatCode="mmm\-d\-yyyy"/>
    <numFmt numFmtId="183" formatCode="#,##0.0_);[Red]\(#,##0.0\)"/>
    <numFmt numFmtId="184" formatCode="mmm\-yyyy"/>
    <numFmt numFmtId="185" formatCode="m/d"/>
    <numFmt numFmtId="186" formatCode="_-* #,##0_-;\-* #,##0_-;_-* &quot;-&quot;_-;_-@_-"/>
    <numFmt numFmtId="187" formatCode="_-* #,##0.00_-;\-* #,##0.00_-;_-* &quot;-&quot;??_-;_-@_-"/>
    <numFmt numFmtId="188" formatCode="_([$€-2]* #,##0.00_);_([$€-2]* \(#,##0.00\);_([$€-2]* &quot;-&quot;??_)"/>
    <numFmt numFmtId="189" formatCode="###0_);\(###0\)"/>
    <numFmt numFmtId="190" formatCode="#,##0.0\x_);\(#,##0.0\x\);#,##0.0\x_);@_)"/>
    <numFmt numFmtId="191" formatCode="#,##0.0_);[Red]\(#,##0.0\);&quot;N/A &quot;"/>
    <numFmt numFmtId="192" formatCode="0.00_)"/>
    <numFmt numFmtId="193" formatCode="#,##0.000_);[Red]\(#,##0.000\)"/>
    <numFmt numFmtId="194" formatCode="#,##0.0_)\ \ ;[Red]\(#,##0.0\)\ \ "/>
    <numFmt numFmtId="195" formatCode="0.0%&quot;NetPPE/sales&quot;"/>
    <numFmt numFmtId="196" formatCode="0.0%&quot;NWI/Sls&quot;"/>
    <numFmt numFmtId="197" formatCode="0%;[Red]\(0%\)"/>
    <numFmt numFmtId="198" formatCode="0.0%;[Red]\(0.0%\)"/>
    <numFmt numFmtId="199" formatCode="0.00%;[Red]\(0.00%\)"/>
    <numFmt numFmtId="200" formatCode="#,##0.0\%_);\(#,##0.0\%\);#,##0.0\%_);@_)"/>
    <numFmt numFmtId="201" formatCode="0.0%&quot;Sales&quot;"/>
    <numFmt numFmtId="202" formatCode="#,##0.0_);\(#,##0.0\)"/>
    <numFmt numFmtId="203" formatCode="&quot;TFCF: &quot;#,##0_);[Red]&quot;No! &quot;\(#,##0\)"/>
    <numFmt numFmtId="204" formatCode="_(&quot;$&quot;* #,##0.00_);_(&quot;$&quot;* \(#,##0.00\);_(&quot;$&quot;* &quot;-&quot;????_);_(@_)"/>
    <numFmt numFmtId="205" formatCode="General_)"/>
    <numFmt numFmtId="206" formatCode="_(&quot;$&quot;* #,##0_);_(&quot;$&quot;* \(#,##0\);_(&quot;$&quot;* &quot;-&quot;??_);_(@_)"/>
  </numFmts>
  <fonts count="9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  <family val="2"/>
    </font>
    <font>
      <sz val="12"/>
      <name val="___"/>
      <family val="1"/>
      <charset val="129"/>
    </font>
    <font>
      <sz val="12"/>
      <name val="___"/>
      <family val="3"/>
      <charset val="129"/>
    </font>
    <font>
      <sz val="11"/>
      <name val="__"/>
      <family val="3"/>
      <charset val="129"/>
    </font>
    <font>
      <sz val="10"/>
      <name val="___"/>
      <family val="3"/>
      <charset val="129"/>
    </font>
    <font>
      <sz val="10"/>
      <name val="MS Sans Serif"/>
      <family val="2"/>
    </font>
    <font>
      <sz val="11"/>
      <name val="___"/>
      <family val="1"/>
      <charset val="129"/>
    </font>
    <font>
      <sz val="11"/>
      <name val="___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9"/>
      <name val="Arial"/>
      <family val="2"/>
    </font>
    <font>
      <sz val="9"/>
      <name val="Helv"/>
    </font>
    <font>
      <sz val="8"/>
      <name val="Times New Roman"/>
      <family val="1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 MT"/>
    </font>
    <font>
      <sz val="12"/>
      <name val="Helv"/>
    </font>
    <font>
      <sz val="10"/>
      <name val="Helv"/>
    </font>
    <font>
      <b/>
      <sz val="12"/>
      <color indexed="9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b/>
      <sz val="11"/>
      <name val="Optimum"/>
    </font>
    <font>
      <b/>
      <sz val="12"/>
      <name val="MS Sans Serif"/>
      <family val="2"/>
    </font>
    <font>
      <b/>
      <sz val="9"/>
      <color indexed="12"/>
      <name val="Arial"/>
      <family val="2"/>
    </font>
    <font>
      <i/>
      <sz val="11"/>
      <color indexed="23"/>
      <name val="Calibri"/>
      <family val="2"/>
    </font>
    <font>
      <b/>
      <i/>
      <sz val="10"/>
      <name val="Arial"/>
      <family val="2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8"/>
      <name val="Palatino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sz val="10"/>
      <name val="Times New Roman"/>
      <family val="1"/>
    </font>
    <font>
      <sz val="8"/>
      <name val="Helvetica-Narrow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2"/>
      <color indexed="17"/>
      <name val="SWISS"/>
      <family val="2"/>
    </font>
    <font>
      <sz val="7"/>
      <name val="Times New Roman"/>
      <family val="1"/>
    </font>
    <font>
      <sz val="7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9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5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6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/>
    <xf numFmtId="172" fontId="2" fillId="0" borderId="0" applyFont="0" applyFill="0" applyBorder="0" applyAlignment="0" applyProtection="0"/>
    <xf numFmtId="0" fontId="6" fillId="0" borderId="0"/>
    <xf numFmtId="0" fontId="7" fillId="0" borderId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7" fillId="0" borderId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7" fillId="0" borderId="0"/>
    <xf numFmtId="0" fontId="7" fillId="0" borderId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7" fillId="0" borderId="0"/>
    <xf numFmtId="0" fontId="4" fillId="0" borderId="0"/>
    <xf numFmtId="173" fontId="2" fillId="0" borderId="0" applyFont="0" applyFill="0" applyBorder="0" applyAlignment="0" applyProtection="0"/>
    <xf numFmtId="0" fontId="4" fillId="0" borderId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4" fillId="0" borderId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4" fillId="0" borderId="0"/>
    <xf numFmtId="0" fontId="4" fillId="0" borderId="0"/>
    <xf numFmtId="172" fontId="2" fillId="0" borderId="0" applyFont="0" applyFill="0" applyBorder="0" applyAlignment="0" applyProtection="0"/>
    <xf numFmtId="0" fontId="6" fillId="0" borderId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5" fillId="0" borderId="0"/>
    <xf numFmtId="172" fontId="2" fillId="0" borderId="0" applyFont="0" applyFill="0" applyBorder="0" applyAlignment="0" applyProtection="0"/>
    <xf numFmtId="0" fontId="6" fillId="0" borderId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6" fillId="0" borderId="0"/>
    <xf numFmtId="173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2" fontId="2" fillId="0" borderId="0" applyFont="0" applyFill="0" applyBorder="0" applyAlignment="0" applyProtection="0"/>
    <xf numFmtId="0" fontId="6" fillId="0" borderId="0"/>
    <xf numFmtId="172" fontId="2" fillId="0" borderId="0" applyFont="0" applyFill="0" applyBorder="0" applyAlignment="0" applyProtection="0"/>
    <xf numFmtId="0" fontId="6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" fillId="0" borderId="0"/>
    <xf numFmtId="0" fontId="8" fillId="0" borderId="0"/>
    <xf numFmtId="0" fontId="5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4" fillId="0" borderId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4" fillId="0" borderId="0"/>
    <xf numFmtId="0" fontId="4" fillId="0" borderId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5" fillId="0" borderId="0"/>
    <xf numFmtId="173" fontId="2" fillId="0" borderId="0" applyFont="0" applyFill="0" applyBorder="0" applyAlignment="0" applyProtection="0"/>
    <xf numFmtId="8" fontId="3" fillId="0" borderId="0" applyFont="0" applyFill="0" applyBorder="0" applyAlignment="0" applyProtection="0"/>
    <xf numFmtId="0" fontId="4" fillId="0" borderId="0"/>
    <xf numFmtId="40" fontId="3" fillId="0" borderId="0" applyFont="0" applyFill="0" applyBorder="0" applyAlignment="0" applyProtection="0"/>
    <xf numFmtId="0" fontId="4" fillId="0" borderId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0" fontId="4" fillId="0" borderId="0"/>
    <xf numFmtId="40" fontId="3" fillId="0" borderId="0" applyFont="0" applyFill="0" applyBorder="0" applyAlignment="0" applyProtection="0"/>
    <xf numFmtId="0" fontId="4" fillId="0" borderId="0"/>
    <xf numFmtId="0" fontId="4" fillId="0" borderId="0"/>
    <xf numFmtId="8" fontId="3" fillId="0" borderId="0" applyFont="0" applyFill="0" applyBorder="0" applyAlignment="0" applyProtection="0"/>
    <xf numFmtId="0" fontId="5" fillId="0" borderId="0"/>
    <xf numFmtId="176" fontId="2" fillId="0" borderId="0" applyFont="0" applyFill="0" applyBorder="0" applyAlignment="0" applyProtection="0"/>
    <xf numFmtId="0" fontId="5" fillId="0" borderId="0"/>
    <xf numFmtId="176" fontId="2" fillId="0" borderId="0" applyFont="0" applyFill="0" applyBorder="0" applyAlignment="0" applyProtection="0"/>
    <xf numFmtId="0" fontId="5" fillId="0" borderId="0"/>
    <xf numFmtId="0" fontId="5" fillId="0" borderId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5" fillId="0" borderId="0"/>
    <xf numFmtId="176" fontId="2" fillId="0" borderId="0" applyFont="0" applyFill="0" applyBorder="0" applyAlignment="0" applyProtection="0"/>
    <xf numFmtId="0" fontId="7" fillId="0" borderId="0"/>
    <xf numFmtId="0" fontId="5" fillId="0" borderId="0"/>
    <xf numFmtId="0" fontId="3" fillId="0" borderId="0"/>
    <xf numFmtId="0" fontId="9" fillId="0" borderId="0"/>
    <xf numFmtId="0" fontId="10" fillId="0" borderId="0"/>
    <xf numFmtId="0" fontId="2" fillId="0" borderId="0"/>
    <xf numFmtId="0" fontId="6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6" fillId="0" borderId="0"/>
    <xf numFmtId="0" fontId="6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6" fillId="0" borderId="0"/>
    <xf numFmtId="170" fontId="2" fillId="0" borderId="0" applyFont="0" applyFill="0" applyBorder="0" applyAlignment="0" applyProtection="0"/>
    <xf numFmtId="0" fontId="6" fillId="0" borderId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" fillId="0" borderId="0"/>
    <xf numFmtId="0" fontId="6" fillId="0" borderId="0"/>
    <xf numFmtId="168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173" fontId="2" fillId="0" borderId="0" applyFont="0" applyFill="0" applyBorder="0" applyAlignment="0" applyProtection="0"/>
    <xf numFmtId="0" fontId="4" fillId="0" borderId="0"/>
    <xf numFmtId="172" fontId="2" fillId="0" borderId="0" applyFont="0" applyFill="0" applyBorder="0" applyAlignment="0" applyProtection="0"/>
    <xf numFmtId="0" fontId="4" fillId="0" borderId="0"/>
    <xf numFmtId="0" fontId="4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4" fillId="0" borderId="0"/>
    <xf numFmtId="0" fontId="5" fillId="0" borderId="0"/>
    <xf numFmtId="0" fontId="8" fillId="0" borderId="0"/>
    <xf numFmtId="175" fontId="2" fillId="0" borderId="0" applyFont="0" applyFill="0" applyBorder="0" applyAlignment="0" applyProtection="0"/>
    <xf numFmtId="0" fontId="8" fillId="0" borderId="0"/>
    <xf numFmtId="175" fontId="2" fillId="0" borderId="0" applyFont="0" applyFill="0" applyBorder="0" applyAlignment="0" applyProtection="0"/>
    <xf numFmtId="0" fontId="8" fillId="0" borderId="0"/>
    <xf numFmtId="0" fontId="8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8" fillId="0" borderId="0"/>
    <xf numFmtId="0" fontId="8" fillId="0" borderId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8" fillId="0" borderId="0"/>
    <xf numFmtId="170" fontId="2" fillId="0" borderId="0" applyFont="0" applyFill="0" applyBorder="0" applyAlignment="0" applyProtection="0"/>
    <xf numFmtId="0" fontId="2" fillId="0" borderId="0"/>
    <xf numFmtId="0" fontId="9" fillId="0" borderId="0"/>
    <xf numFmtId="0" fontId="6" fillId="0" borderId="0"/>
    <xf numFmtId="0" fontId="5" fillId="0" borderId="0"/>
    <xf numFmtId="177" fontId="2" fillId="0" borderId="0" applyFont="0" applyFill="0" applyBorder="0" applyAlignment="0" applyProtection="0"/>
    <xf numFmtId="0" fontId="5" fillId="0" borderId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78" fontId="2" fillId="0" borderId="0">
      <alignment horizontal="left" wrapText="1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2" fillId="0" borderId="0">
      <alignment horizontal="left" wrapText="1"/>
    </xf>
    <xf numFmtId="178" fontId="2" fillId="0" borderId="0">
      <alignment horizontal="left" wrapText="1"/>
    </xf>
    <xf numFmtId="178" fontId="2" fillId="0" borderId="0">
      <alignment horizontal="left" wrapText="1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37" fontId="14" fillId="0" borderId="0" applyFill="0" applyBorder="0" applyProtection="0"/>
    <xf numFmtId="0" fontId="15" fillId="0" borderId="0"/>
    <xf numFmtId="0" fontId="16" fillId="0" borderId="3" applyNumberFormat="0" applyFont="0" applyFill="0" applyAlignment="0" applyProtection="0"/>
    <xf numFmtId="0" fontId="16" fillId="0" borderId="4" applyNumberFormat="0" applyFont="0" applyFill="0" applyAlignment="0" applyProtection="0"/>
    <xf numFmtId="179" fontId="17" fillId="0" borderId="0" applyFill="0"/>
    <xf numFmtId="179" fontId="17" fillId="0" borderId="0">
      <alignment horizontal="center"/>
    </xf>
    <xf numFmtId="0" fontId="17" fillId="0" borderId="0" applyFill="0">
      <alignment horizontal="center"/>
    </xf>
    <xf numFmtId="179" fontId="18" fillId="0" borderId="5" applyFill="0"/>
    <xf numFmtId="0" fontId="2" fillId="0" borderId="0" applyFont="0" applyAlignment="0"/>
    <xf numFmtId="0" fontId="19" fillId="0" borderId="0" applyFill="0">
      <alignment vertical="top"/>
    </xf>
    <xf numFmtId="0" fontId="18" fillId="0" borderId="0" applyFill="0">
      <alignment horizontal="left" vertical="top"/>
    </xf>
    <xf numFmtId="179" fontId="20" fillId="0" borderId="6" applyFill="0"/>
    <xf numFmtId="0" fontId="2" fillId="0" borderId="0" applyNumberFormat="0" applyFont="0" applyAlignment="0"/>
    <xf numFmtId="0" fontId="19" fillId="0" borderId="0" applyFill="0">
      <alignment wrapText="1"/>
    </xf>
    <xf numFmtId="0" fontId="18" fillId="0" borderId="0" applyFill="0">
      <alignment horizontal="left" vertical="top" wrapText="1"/>
    </xf>
    <xf numFmtId="179" fontId="21" fillId="0" borderId="0" applyFill="0"/>
    <xf numFmtId="0" fontId="22" fillId="0" borderId="0" applyNumberFormat="0" applyFont="0" applyAlignment="0">
      <alignment horizontal="center"/>
    </xf>
    <xf numFmtId="0" fontId="23" fillId="0" borderId="0" applyFill="0">
      <alignment vertical="top" wrapText="1"/>
    </xf>
    <xf numFmtId="0" fontId="20" fillId="0" borderId="0" applyFill="0">
      <alignment horizontal="left" vertical="top" wrapText="1"/>
    </xf>
    <xf numFmtId="179" fontId="2" fillId="0" borderId="0" applyFill="0"/>
    <xf numFmtId="0" fontId="22" fillId="0" borderId="0" applyNumberFormat="0" applyFont="0" applyAlignment="0">
      <alignment horizontal="center"/>
    </xf>
    <xf numFmtId="0" fontId="24" fillId="0" borderId="0" applyFill="0">
      <alignment vertical="center" wrapText="1"/>
    </xf>
    <xf numFmtId="0" fontId="25" fillId="0" borderId="0">
      <alignment horizontal="left" vertical="center" wrapText="1"/>
    </xf>
    <xf numFmtId="179" fontId="14" fillId="0" borderId="0" applyFill="0"/>
    <xf numFmtId="0" fontId="22" fillId="0" borderId="0" applyNumberFormat="0" applyFont="0" applyAlignment="0">
      <alignment horizontal="center"/>
    </xf>
    <xf numFmtId="0" fontId="26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179" fontId="27" fillId="0" borderId="0" applyFill="0"/>
    <xf numFmtId="0" fontId="22" fillId="0" borderId="0" applyNumberFormat="0" applyFont="0" applyAlignment="0">
      <alignment horizontal="center"/>
    </xf>
    <xf numFmtId="0" fontId="28" fillId="0" borderId="0" applyFill="0">
      <alignment horizontal="center" vertical="center" wrapText="1"/>
    </xf>
    <xf numFmtId="0" fontId="29" fillId="0" borderId="0" applyFill="0">
      <alignment horizontal="center" vertical="center" wrapText="1"/>
    </xf>
    <xf numFmtId="179" fontId="30" fillId="0" borderId="0" applyFill="0"/>
    <xf numFmtId="0" fontId="22" fillId="0" borderId="0" applyNumberFormat="0" applyFont="0" applyAlignment="0">
      <alignment horizontal="center"/>
    </xf>
    <xf numFmtId="0" fontId="31" fillId="0" borderId="0">
      <alignment horizontal="center" wrapText="1"/>
    </xf>
    <xf numFmtId="0" fontId="27" fillId="0" borderId="0" applyFill="0">
      <alignment horizontal="center" wrapText="1"/>
    </xf>
    <xf numFmtId="0" fontId="32" fillId="12" borderId="7" applyNumberFormat="0" applyAlignment="0" applyProtection="0"/>
    <xf numFmtId="0" fontId="32" fillId="25" borderId="7" applyNumberFormat="0" applyAlignment="0" applyProtection="0"/>
    <xf numFmtId="0" fontId="32" fillId="25" borderId="7" applyNumberFormat="0" applyAlignment="0" applyProtection="0"/>
    <xf numFmtId="0" fontId="32" fillId="25" borderId="7" applyNumberFormat="0" applyAlignment="0" applyProtection="0"/>
    <xf numFmtId="0" fontId="32" fillId="12" borderId="7" applyNumberFormat="0" applyAlignment="0" applyProtection="0"/>
    <xf numFmtId="0" fontId="32" fillId="12" borderId="7" applyNumberFormat="0" applyAlignment="0" applyProtection="0"/>
    <xf numFmtId="0" fontId="32" fillId="12" borderId="7" applyNumberFormat="0" applyAlignment="0" applyProtection="0"/>
    <xf numFmtId="0" fontId="32" fillId="12" borderId="7" applyNumberFormat="0" applyAlignment="0" applyProtection="0"/>
    <xf numFmtId="0" fontId="32" fillId="12" borderId="7" applyNumberFormat="0" applyAlignment="0" applyProtection="0"/>
    <xf numFmtId="0" fontId="32" fillId="12" borderId="7" applyNumberFormat="0" applyAlignment="0" applyProtection="0"/>
    <xf numFmtId="0" fontId="32" fillId="12" borderId="7" applyNumberFormat="0" applyAlignment="0" applyProtection="0"/>
    <xf numFmtId="0" fontId="32" fillId="12" borderId="7" applyNumberFormat="0" applyAlignment="0" applyProtection="0"/>
    <xf numFmtId="0" fontId="32" fillId="25" borderId="7" applyNumberFormat="0" applyAlignment="0" applyProtection="0"/>
    <xf numFmtId="0" fontId="32" fillId="25" borderId="7" applyNumberFormat="0" applyAlignment="0" applyProtection="0"/>
    <xf numFmtId="0" fontId="8" fillId="0" borderId="0">
      <alignment horizontal="centerContinuous"/>
    </xf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0" fontId="33" fillId="26" borderId="8" applyNumberFormat="0" applyAlignment="0" applyProtection="0"/>
    <xf numFmtId="43" fontId="2" fillId="0" borderId="0" applyFont="0" applyFill="0" applyBorder="0" applyAlignment="0" applyProtection="0"/>
    <xf numFmtId="180" fontId="34" fillId="0" borderId="0" applyFont="0" applyFill="0" applyBorder="0" applyAlignment="0" applyProtection="0">
      <alignment horizontal="righ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35" fillId="0" borderId="0"/>
    <xf numFmtId="0" fontId="36" fillId="0" borderId="0"/>
    <xf numFmtId="3" fontId="2" fillId="0" borderId="0" applyFont="0" applyFill="0" applyBorder="0" applyAlignment="0" applyProtection="0"/>
    <xf numFmtId="0" fontId="36" fillId="0" borderId="0"/>
    <xf numFmtId="165" fontId="17" fillId="0" borderId="0" applyFont="0" applyFill="0" applyBorder="0" applyAlignment="0"/>
    <xf numFmtId="8" fontId="2" fillId="0" borderId="0" applyFont="0" applyFill="0" applyBorder="0" applyAlignment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37" fillId="0" borderId="0" applyNumberFormat="0" applyFill="0" applyBorder="0"/>
    <xf numFmtId="0" fontId="2" fillId="0" borderId="0" applyFont="0" applyFill="0" applyBorder="0" applyAlignment="0" applyProtection="0"/>
    <xf numFmtId="182" fontId="38" fillId="27" borderId="9" applyFont="0" applyFill="0" applyBorder="0" applyAlignment="0" applyProtection="0"/>
    <xf numFmtId="183" fontId="17" fillId="27" borderId="0" applyFont="0" applyFill="0" applyBorder="0" applyAlignment="0" applyProtection="0"/>
    <xf numFmtId="184" fontId="39" fillId="0" borderId="1"/>
    <xf numFmtId="185" fontId="2" fillId="0" borderId="0" applyFont="0" applyFill="0" applyBorder="0" applyAlignment="0" applyProtection="0"/>
    <xf numFmtId="182" fontId="39" fillId="0" borderId="0" applyFill="0" applyBorder="0">
      <alignment horizontal="right"/>
    </xf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40" fillId="0" borderId="0" applyNumberFormat="0"/>
    <xf numFmtId="0" fontId="41" fillId="0" borderId="0">
      <alignment horizontal="centerContinuous"/>
    </xf>
    <xf numFmtId="0" fontId="41" fillId="0" borderId="0" applyNumberFormat="0"/>
    <xf numFmtId="0" fontId="42" fillId="0" borderId="1" applyFont="0" applyFill="0" applyBorder="0" applyAlignment="0" applyProtection="0"/>
    <xf numFmtId="188" fontId="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" fontId="2" fillId="0" borderId="0" applyFont="0" applyFill="0" applyBorder="0" applyAlignment="0" applyProtection="0"/>
    <xf numFmtId="189" fontId="2" fillId="27" borderId="0" applyFont="0" applyFill="0" applyBorder="0" applyAlignment="0"/>
    <xf numFmtId="2" fontId="2" fillId="0" borderId="0" applyFont="0" applyFill="0" applyBorder="0" applyAlignment="0" applyProtection="0"/>
    <xf numFmtId="0" fontId="35" fillId="0" borderId="0"/>
    <xf numFmtId="0" fontId="36" fillId="0" borderId="0"/>
    <xf numFmtId="0" fontId="44" fillId="0" borderId="0">
      <alignment horizontal="right"/>
    </xf>
    <xf numFmtId="0" fontId="44" fillId="0" borderId="0"/>
    <xf numFmtId="37" fontId="17" fillId="0" borderId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38" fontId="17" fillId="28" borderId="0" applyNumberFormat="0" applyBorder="0" applyAlignment="0" applyProtection="0"/>
    <xf numFmtId="0" fontId="46" fillId="0" borderId="0" applyNumberFormat="0" applyFill="0" applyBorder="0" applyAlignment="0" applyProtection="0"/>
    <xf numFmtId="0" fontId="20" fillId="0" borderId="10" applyNumberFormat="0" applyAlignment="0" applyProtection="0">
      <alignment horizontal="left" vertical="center"/>
    </xf>
    <xf numFmtId="0" fontId="20" fillId="0" borderId="11">
      <alignment horizontal="left" vertical="center"/>
    </xf>
    <xf numFmtId="0" fontId="47" fillId="0" borderId="12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1" fillId="0" borderId="15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3"/>
    <xf numFmtId="0" fontId="54" fillId="0" borderId="0"/>
    <xf numFmtId="0" fontId="55" fillId="0" borderId="17" applyNumberFormat="0" applyFill="0" applyAlignment="0" applyProtection="0"/>
    <xf numFmtId="0" fontId="56" fillId="4" borderId="7" applyNumberFormat="0" applyAlignment="0" applyProtection="0"/>
    <xf numFmtId="10" fontId="17" fillId="27" borderId="18" applyNumberFormat="0" applyBorder="0" applyAlignment="0" applyProtection="0"/>
    <xf numFmtId="0" fontId="56" fillId="14" borderId="7" applyNumberFormat="0" applyAlignment="0" applyProtection="0"/>
    <xf numFmtId="0" fontId="56" fillId="14" borderId="7" applyNumberFormat="0" applyAlignment="0" applyProtection="0"/>
    <xf numFmtId="0" fontId="56" fillId="14" borderId="7" applyNumberFormat="0" applyAlignment="0" applyProtection="0"/>
    <xf numFmtId="0" fontId="56" fillId="4" borderId="7" applyNumberFormat="0" applyAlignment="0" applyProtection="0"/>
    <xf numFmtId="0" fontId="56" fillId="4" borderId="7" applyNumberFormat="0" applyAlignment="0" applyProtection="0"/>
    <xf numFmtId="0" fontId="56" fillId="4" borderId="7" applyNumberFormat="0" applyAlignment="0" applyProtection="0"/>
    <xf numFmtId="0" fontId="56" fillId="4" borderId="7" applyNumberFormat="0" applyAlignment="0" applyProtection="0"/>
    <xf numFmtId="0" fontId="56" fillId="4" borderId="7" applyNumberFormat="0" applyAlignment="0" applyProtection="0"/>
    <xf numFmtId="0" fontId="56" fillId="4" borderId="7" applyNumberFormat="0" applyAlignment="0" applyProtection="0"/>
    <xf numFmtId="0" fontId="56" fillId="4" borderId="7" applyNumberFormat="0" applyAlignment="0" applyProtection="0"/>
    <xf numFmtId="0" fontId="56" fillId="4" borderId="7" applyNumberFormat="0" applyAlignment="0" applyProtection="0"/>
    <xf numFmtId="0" fontId="56" fillId="14" borderId="7" applyNumberFormat="0" applyAlignment="0" applyProtection="0"/>
    <xf numFmtId="0" fontId="56" fillId="14" borderId="7" applyNumberFormat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190" fontId="58" fillId="0" borderId="0" applyFont="0" applyFill="0" applyBorder="0" applyProtection="0">
      <alignment horizontal="right"/>
    </xf>
    <xf numFmtId="0" fontId="14" fillId="0" borderId="0" applyFont="0" applyFill="0" applyBorder="0" applyAlignment="0" applyProtection="0"/>
    <xf numFmtId="191" fontId="17" fillId="28" borderId="0" applyFont="0" applyBorder="0" applyAlignment="0" applyProtection="0">
      <alignment horizontal="right"/>
      <protection hidden="1"/>
    </xf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37" fontId="60" fillId="0" borderId="0"/>
    <xf numFmtId="192" fontId="61" fillId="0" borderId="0"/>
    <xf numFmtId="0" fontId="36" fillId="0" borderId="0"/>
    <xf numFmtId="0" fontId="36" fillId="0" borderId="0"/>
    <xf numFmtId="38" fontId="17" fillId="0" borderId="0" applyFont="0" applyFill="0" applyBorder="0" applyAlignment="0"/>
    <xf numFmtId="183" fontId="2" fillId="0" borderId="0" applyFont="0" applyFill="0" applyBorder="0" applyAlignment="0"/>
    <xf numFmtId="40" fontId="17" fillId="0" borderId="0" applyFont="0" applyFill="0" applyBorder="0" applyAlignment="0"/>
    <xf numFmtId="193" fontId="17" fillId="0" borderId="0" applyFont="0" applyFill="0" applyBorder="0" applyAlignment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 applyNumberForma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3" fontId="39" fillId="0" borderId="0" applyNumberFormat="0" applyFill="0" applyBorder="0" applyAlignment="0" applyProtection="0"/>
    <xf numFmtId="194" fontId="17" fillId="0" borderId="0" applyFont="0" applyFill="0" applyBorder="0" applyAlignment="0" applyProtection="0"/>
    <xf numFmtId="0" fontId="2" fillId="8" borderId="20" applyNumberFormat="0" applyFont="0" applyAlignment="0" applyProtection="0"/>
    <xf numFmtId="0" fontId="2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2" fillId="8" borderId="20" applyNumberFormat="0" applyFont="0" applyAlignment="0" applyProtection="0"/>
    <xf numFmtId="0" fontId="2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2" fillId="8" borderId="20" applyNumberFormat="0" applyFont="0" applyAlignment="0" applyProtection="0"/>
    <xf numFmtId="0" fontId="2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2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2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2" fillId="8" borderId="20" applyNumberFormat="0" applyFont="0" applyAlignment="0" applyProtection="0"/>
    <xf numFmtId="0" fontId="2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11" fillId="8" borderId="20" applyNumberFormat="0" applyFont="0" applyAlignment="0" applyProtection="0"/>
    <xf numFmtId="0" fontId="2" fillId="8" borderId="20" applyNumberFormat="0" applyFont="0" applyAlignment="0" applyProtection="0"/>
    <xf numFmtId="195" fontId="17" fillId="0" borderId="0" applyFont="0" applyFill="0" applyBorder="0" applyAlignment="0" applyProtection="0"/>
    <xf numFmtId="196" fontId="17" fillId="0" borderId="0" applyFont="0" applyFill="0" applyBorder="0" applyAlignment="0" applyProtection="0"/>
    <xf numFmtId="0" fontId="62" fillId="12" borderId="21" applyNumberFormat="0" applyAlignment="0" applyProtection="0"/>
    <xf numFmtId="0" fontId="62" fillId="25" borderId="21" applyNumberFormat="0" applyAlignment="0" applyProtection="0"/>
    <xf numFmtId="0" fontId="62" fillId="25" borderId="21" applyNumberFormat="0" applyAlignment="0" applyProtection="0"/>
    <xf numFmtId="0" fontId="62" fillId="25" borderId="21" applyNumberFormat="0" applyAlignment="0" applyProtection="0"/>
    <xf numFmtId="0" fontId="62" fillId="12" borderId="21" applyNumberFormat="0" applyAlignment="0" applyProtection="0"/>
    <xf numFmtId="0" fontId="62" fillId="12" borderId="21" applyNumberFormat="0" applyAlignment="0" applyProtection="0"/>
    <xf numFmtId="0" fontId="62" fillId="12" borderId="21" applyNumberFormat="0" applyAlignment="0" applyProtection="0"/>
    <xf numFmtId="0" fontId="62" fillId="12" borderId="21" applyNumberFormat="0" applyAlignment="0" applyProtection="0"/>
    <xf numFmtId="0" fontId="62" fillId="12" borderId="21" applyNumberFormat="0" applyAlignment="0" applyProtection="0"/>
    <xf numFmtId="0" fontId="62" fillId="12" borderId="21" applyNumberFormat="0" applyAlignment="0" applyProtection="0"/>
    <xf numFmtId="0" fontId="62" fillId="12" borderId="21" applyNumberFormat="0" applyAlignment="0" applyProtection="0"/>
    <xf numFmtId="0" fontId="62" fillId="12" borderId="21" applyNumberFormat="0" applyAlignment="0" applyProtection="0"/>
    <xf numFmtId="0" fontId="62" fillId="25" borderId="21" applyNumberFormat="0" applyAlignment="0" applyProtection="0"/>
    <xf numFmtId="0" fontId="62" fillId="25" borderId="21" applyNumberFormat="0" applyAlignment="0" applyProtection="0"/>
    <xf numFmtId="0" fontId="63" fillId="0" borderId="0" applyFill="0" applyBorder="0" applyProtection="0">
      <alignment horizontal="left"/>
    </xf>
    <xf numFmtId="0" fontId="64" fillId="0" borderId="0" applyFill="0" applyBorder="0" applyProtection="0">
      <alignment horizontal="left"/>
    </xf>
    <xf numFmtId="0" fontId="35" fillId="0" borderId="0"/>
    <xf numFmtId="0" fontId="36" fillId="0" borderId="0"/>
    <xf numFmtId="197" fontId="2" fillId="0" borderId="0" applyFont="0" applyFill="0" applyBorder="0" applyAlignment="0"/>
    <xf numFmtId="198" fontId="17" fillId="0" borderId="0" applyFont="0" applyFill="0" applyBorder="0" applyAlignment="0"/>
    <xf numFmtId="199" fontId="2" fillId="0" borderId="0" applyFont="0" applyFill="0" applyBorder="0" applyAlignment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00" fontId="16" fillId="0" borderId="0" applyFont="0" applyFill="0" applyBorder="0" applyProtection="0">
      <alignment horizontal="right"/>
    </xf>
    <xf numFmtId="201" fontId="17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3" fontId="2" fillId="0" borderId="0">
      <alignment horizontal="left" vertical="top"/>
    </xf>
    <xf numFmtId="0" fontId="65" fillId="0" borderId="3">
      <alignment horizontal="center"/>
    </xf>
    <xf numFmtId="3" fontId="8" fillId="0" borderId="0" applyFont="0" applyFill="0" applyBorder="0" applyAlignment="0" applyProtection="0"/>
    <xf numFmtId="0" fontId="8" fillId="29" borderId="0" applyNumberFormat="0" applyFont="0" applyBorder="0" applyAlignment="0" applyProtection="0"/>
    <xf numFmtId="3" fontId="2" fillId="0" borderId="0">
      <alignment horizontal="right" vertical="top"/>
    </xf>
    <xf numFmtId="41" fontId="25" fillId="28" borderId="22" applyFill="0"/>
    <xf numFmtId="0" fontId="66" fillId="0" borderId="0">
      <alignment horizontal="left" indent="7"/>
    </xf>
    <xf numFmtId="41" fontId="25" fillId="0" borderId="22" applyFill="0">
      <alignment horizontal="left" indent="2"/>
    </xf>
    <xf numFmtId="179" fontId="67" fillId="0" borderId="1" applyFill="0">
      <alignment horizontal="right"/>
    </xf>
    <xf numFmtId="0" fontId="68" fillId="0" borderId="18" applyNumberFormat="0" applyFont="0" applyBorder="0">
      <alignment horizontal="right"/>
    </xf>
    <xf numFmtId="0" fontId="69" fillId="0" borderId="0" applyFill="0"/>
    <xf numFmtId="0" fontId="20" fillId="0" borderId="0" applyFill="0"/>
    <xf numFmtId="4" fontId="67" fillId="0" borderId="1" applyFill="0"/>
    <xf numFmtId="0" fontId="2" fillId="0" borderId="0" applyNumberFormat="0" applyFont="0" applyBorder="0" applyAlignment="0"/>
    <xf numFmtId="0" fontId="23" fillId="0" borderId="0" applyFill="0">
      <alignment horizontal="left" indent="1"/>
    </xf>
    <xf numFmtId="0" fontId="70" fillId="0" borderId="0" applyFill="0">
      <alignment horizontal="left" indent="1"/>
    </xf>
    <xf numFmtId="4" fontId="14" fillId="0" borderId="0" applyFill="0"/>
    <xf numFmtId="0" fontId="2" fillId="0" borderId="0" applyNumberFormat="0" applyFont="0" applyFill="0" applyBorder="0" applyAlignment="0"/>
    <xf numFmtId="0" fontId="23" fillId="0" borderId="0" applyFill="0">
      <alignment horizontal="left" indent="2"/>
    </xf>
    <xf numFmtId="0" fontId="20" fillId="0" borderId="0" applyFill="0">
      <alignment horizontal="left" indent="2"/>
    </xf>
    <xf numFmtId="4" fontId="14" fillId="0" borderId="0" applyFill="0"/>
    <xf numFmtId="0" fontId="2" fillId="0" borderId="0" applyNumberFormat="0" applyFont="0" applyBorder="0" applyAlignment="0"/>
    <xf numFmtId="0" fontId="71" fillId="0" borderId="0">
      <alignment horizontal="left" indent="3"/>
    </xf>
    <xf numFmtId="0" fontId="72" fillId="0" borderId="0" applyFill="0">
      <alignment horizontal="left" indent="3"/>
    </xf>
    <xf numFmtId="4" fontId="14" fillId="0" borderId="0" applyFill="0"/>
    <xf numFmtId="0" fontId="2" fillId="0" borderId="0" applyNumberFormat="0" applyFont="0" applyBorder="0" applyAlignment="0"/>
    <xf numFmtId="0" fontId="26" fillId="0" borderId="0">
      <alignment horizontal="left" indent="4"/>
    </xf>
    <xf numFmtId="0" fontId="2" fillId="0" borderId="0" applyFill="0">
      <alignment horizontal="left" indent="4"/>
    </xf>
    <xf numFmtId="4" fontId="27" fillId="0" borderId="0" applyFill="0"/>
    <xf numFmtId="0" fontId="2" fillId="0" borderId="0" applyNumberFormat="0" applyFont="0" applyBorder="0" applyAlignment="0"/>
    <xf numFmtId="0" fontId="28" fillId="0" borderId="0">
      <alignment horizontal="left" indent="5"/>
    </xf>
    <xf numFmtId="0" fontId="29" fillId="0" borderId="0" applyFill="0">
      <alignment horizontal="left" indent="5"/>
    </xf>
    <xf numFmtId="4" fontId="30" fillId="0" borderId="0" applyFill="0"/>
    <xf numFmtId="0" fontId="2" fillId="0" borderId="0" applyNumberFormat="0" applyFont="0" applyFill="0" applyBorder="0" applyAlignment="0"/>
    <xf numFmtId="0" fontId="31" fillId="0" borderId="0" applyFill="0">
      <alignment horizontal="left" indent="6"/>
    </xf>
    <xf numFmtId="0" fontId="27" fillId="0" borderId="0" applyFill="0">
      <alignment horizontal="left" indent="6"/>
    </xf>
    <xf numFmtId="183" fontId="73" fillId="0" borderId="0" applyNumberFormat="0" applyFill="0" applyBorder="0" applyAlignment="0" applyProtection="0">
      <alignment horizontal="left"/>
    </xf>
    <xf numFmtId="0" fontId="74" fillId="30" borderId="0" applyNumberFormat="0" applyFont="0" applyBorder="0" applyAlignment="0" applyProtection="0"/>
    <xf numFmtId="37" fontId="75" fillId="0" borderId="23">
      <alignment horizontal="left"/>
    </xf>
    <xf numFmtId="0" fontId="2" fillId="31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68" fillId="0" borderId="0" applyNumberFormat="0" applyFill="0" applyBorder="0" applyProtection="0">
      <alignment horizontal="right"/>
    </xf>
    <xf numFmtId="0" fontId="68" fillId="0" borderId="0" applyNumberFormat="0" applyFill="0" applyBorder="0" applyProtection="0">
      <alignment horizontal="right"/>
    </xf>
    <xf numFmtId="0" fontId="76" fillId="0" borderId="0" applyNumberFormat="0" applyBorder="0" applyAlignment="0"/>
    <xf numFmtId="0" fontId="77" fillId="0" borderId="0" applyNumberFormat="0" applyBorder="0" applyAlignment="0"/>
    <xf numFmtId="0" fontId="78" fillId="0" borderId="0" applyNumberFormat="0" applyBorder="0" applyAlignment="0"/>
    <xf numFmtId="0" fontId="79" fillId="0" borderId="0" applyNumberFormat="0" applyBorder="0" applyAlignment="0"/>
    <xf numFmtId="202" fontId="80" fillId="0" borderId="0"/>
    <xf numFmtId="0" fontId="67" fillId="0" borderId="0" applyFill="0" applyBorder="0" applyProtection="0">
      <alignment horizontal="center" vertical="center"/>
    </xf>
    <xf numFmtId="0" fontId="67" fillId="0" borderId="0" applyFill="0" applyBorder="0" applyProtection="0"/>
    <xf numFmtId="0" fontId="68" fillId="0" borderId="0" applyFill="0" applyBorder="0" applyProtection="0">
      <alignment horizontal="left"/>
    </xf>
    <xf numFmtId="0" fontId="81" fillId="0" borderId="0" applyFill="0" applyBorder="0" applyProtection="0">
      <alignment horizontal="left" vertical="top"/>
    </xf>
    <xf numFmtId="203" fontId="82" fillId="0" borderId="0" applyFill="0" applyBorder="0" applyAlignment="0" applyProtection="0">
      <alignment horizontal="right"/>
    </xf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24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204" fontId="2" fillId="0" borderId="0"/>
    <xf numFmtId="38" fontId="17" fillId="32" borderId="0" applyNumberFormat="0" applyBorder="0" applyAlignment="0" applyProtection="0"/>
    <xf numFmtId="37" fontId="17" fillId="28" borderId="0" applyNumberFormat="0" applyBorder="0" applyAlignment="0" applyProtection="0"/>
    <xf numFmtId="37" fontId="17" fillId="0" borderId="0"/>
    <xf numFmtId="37" fontId="17" fillId="32" borderId="0" applyNumberFormat="0" applyBorder="0" applyAlignment="0" applyProtection="0"/>
    <xf numFmtId="3" fontId="38" fillId="0" borderId="17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205" fontId="16" fillId="0" borderId="0" applyFont="0" applyFill="0" applyBorder="0" applyProtection="0">
      <alignment horizontal="right"/>
    </xf>
    <xf numFmtId="0" fontId="37" fillId="33" borderId="26">
      <alignment horizontal="center" vertical="top"/>
    </xf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8" fillId="0" borderId="0" applyNumberFormat="0" applyFont="0" applyFill="0" applyBorder="0" applyAlignment="0" applyProtection="0">
      <alignment horizontal="left"/>
    </xf>
    <xf numFmtId="4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56" fillId="4" borderId="7" applyNumberFormat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17" fontId="0" fillId="0" borderId="0" xfId="0" applyNumberFormat="1"/>
    <xf numFmtId="43" fontId="0" fillId="0" borderId="0" xfId="1" applyFont="1"/>
    <xf numFmtId="164" fontId="0" fillId="2" borderId="1" xfId="1" applyNumberFormat="1" applyFont="1" applyFill="1" applyBorder="1"/>
    <xf numFmtId="206" fontId="2" fillId="2" borderId="1" xfId="2245" applyNumberFormat="1" applyFont="1" applyFill="1" applyBorder="1"/>
    <xf numFmtId="0" fontId="0" fillId="2" borderId="0" xfId="0" applyFill="1"/>
    <xf numFmtId="0" fontId="2" fillId="2" borderId="0" xfId="2252" applyFill="1"/>
    <xf numFmtId="206" fontId="2" fillId="2" borderId="0" xfId="2255" applyNumberFormat="1" applyFont="1" applyFill="1"/>
    <xf numFmtId="0" fontId="68" fillId="2" borderId="0" xfId="2252" applyFont="1" applyFill="1"/>
    <xf numFmtId="0" fontId="2" fillId="2" borderId="0" xfId="2252" applyFill="1" applyBorder="1"/>
    <xf numFmtId="0" fontId="2" fillId="2" borderId="0" xfId="2252" applyFill="1" applyAlignment="1">
      <alignment horizontal="center"/>
    </xf>
    <xf numFmtId="206" fontId="2" fillId="34" borderId="2" xfId="2255" applyNumberFormat="1" applyFont="1" applyFill="1" applyBorder="1"/>
    <xf numFmtId="0" fontId="2" fillId="2" borderId="1" xfId="2252" applyFill="1" applyBorder="1" applyAlignment="1">
      <alignment horizontal="center" vertical="center" wrapText="1"/>
    </xf>
    <xf numFmtId="164" fontId="2" fillId="2" borderId="0" xfId="2253" applyNumberFormat="1" applyFont="1" applyFill="1" applyAlignment="1"/>
    <xf numFmtId="164" fontId="2" fillId="2" borderId="0" xfId="2253" applyNumberFormat="1" applyFont="1" applyFill="1" applyAlignment="1">
      <alignment horizontal="center"/>
    </xf>
    <xf numFmtId="0" fontId="87" fillId="2" borderId="0" xfId="2252" applyFont="1" applyFill="1"/>
    <xf numFmtId="206" fontId="2" fillId="2" borderId="0" xfId="2255" applyNumberFormat="1" applyFont="1" applyFill="1" applyBorder="1"/>
    <xf numFmtId="0" fontId="2" fillId="34" borderId="27" xfId="2252" applyFill="1" applyBorder="1" applyAlignment="1">
      <alignment horizontal="center" vertical="center" wrapText="1"/>
    </xf>
    <xf numFmtId="164" fontId="2" fillId="34" borderId="2" xfId="2253" applyNumberFormat="1" applyFont="1" applyFill="1" applyBorder="1" applyAlignment="1">
      <alignment horizontal="center"/>
    </xf>
    <xf numFmtId="0" fontId="2" fillId="34" borderId="2" xfId="2252" applyFill="1" applyBorder="1"/>
    <xf numFmtId="0" fontId="2" fillId="2" borderId="0" xfId="2252" applyFill="1" applyAlignment="1"/>
    <xf numFmtId="0" fontId="39" fillId="2" borderId="0" xfId="2252" applyFont="1" applyFill="1"/>
    <xf numFmtId="206" fontId="2" fillId="34" borderId="27" xfId="2255" applyNumberFormat="1" applyFont="1" applyFill="1" applyBorder="1"/>
    <xf numFmtId="206" fontId="2" fillId="2" borderId="1" xfId="2255" applyNumberFormat="1" applyFont="1" applyFill="1" applyBorder="1"/>
    <xf numFmtId="206" fontId="2" fillId="2" borderId="0" xfId="2245" applyNumberFormat="1" applyFont="1" applyFill="1" applyBorder="1"/>
    <xf numFmtId="206" fontId="0" fillId="2" borderId="1" xfId="2" applyNumberFormat="1" applyFont="1" applyFill="1" applyBorder="1"/>
    <xf numFmtId="0" fontId="88" fillId="2" borderId="0" xfId="0" applyFont="1" applyFill="1"/>
    <xf numFmtId="206" fontId="0" fillId="2" borderId="0" xfId="2" applyNumberFormat="1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206" fontId="0" fillId="2" borderId="0" xfId="2" applyNumberFormat="1" applyFont="1" applyFill="1" applyAlignment="1">
      <alignment horizontal="center" wrapText="1"/>
    </xf>
    <xf numFmtId="0" fontId="88" fillId="2" borderId="0" xfId="0" applyFont="1" applyFill="1" applyAlignment="1">
      <alignment horizontal="center" wrapText="1"/>
    </xf>
    <xf numFmtId="0" fontId="88" fillId="2" borderId="28" xfId="0" applyFont="1" applyFill="1" applyBorder="1" applyAlignment="1">
      <alignment horizontal="center" wrapText="1"/>
    </xf>
    <xf numFmtId="0" fontId="88" fillId="2" borderId="6" xfId="0" applyFont="1" applyFill="1" applyBorder="1" applyAlignment="1">
      <alignment horizontal="center" wrapText="1"/>
    </xf>
    <xf numFmtId="0" fontId="0" fillId="2" borderId="18" xfId="0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206" fontId="0" fillId="2" borderId="18" xfId="2" applyNumberFormat="1" applyFont="1" applyFill="1" applyBorder="1"/>
    <xf numFmtId="206" fontId="0" fillId="2" borderId="0" xfId="2" applyNumberFormat="1" applyFont="1" applyFill="1" applyBorder="1"/>
    <xf numFmtId="0" fontId="0" fillId="2" borderId="0" xfId="0" applyFill="1" applyBorder="1"/>
    <xf numFmtId="206" fontId="0" fillId="2" borderId="30" xfId="2" applyNumberFormat="1" applyFont="1" applyFill="1" applyBorder="1"/>
    <xf numFmtId="0" fontId="0" fillId="2" borderId="22" xfId="0" applyFill="1" applyBorder="1"/>
    <xf numFmtId="0" fontId="0" fillId="2" borderId="0" xfId="0" applyFill="1" applyBorder="1" applyAlignment="1">
      <alignment horizontal="center"/>
    </xf>
    <xf numFmtId="206" fontId="0" fillId="2" borderId="22" xfId="2" applyNumberFormat="1" applyFont="1" applyFill="1" applyBorder="1"/>
    <xf numFmtId="0" fontId="0" fillId="2" borderId="1" xfId="0" applyFill="1" applyBorder="1"/>
    <xf numFmtId="206" fontId="0" fillId="2" borderId="31" xfId="2" applyNumberFormat="1" applyFont="1" applyFill="1" applyBorder="1"/>
    <xf numFmtId="0" fontId="0" fillId="2" borderId="1" xfId="0" applyFill="1" applyBorder="1" applyAlignment="1">
      <alignment horizontal="center"/>
    </xf>
    <xf numFmtId="164" fontId="0" fillId="2" borderId="0" xfId="1" applyNumberFormat="1" applyFont="1" applyFill="1"/>
    <xf numFmtId="0" fontId="0" fillId="2" borderId="18" xfId="0" applyFill="1" applyBorder="1" applyAlignment="1">
      <alignment wrapText="1"/>
    </xf>
    <xf numFmtId="164" fontId="0" fillId="2" borderId="0" xfId="1" applyNumberFormat="1" applyFont="1" applyFill="1" applyBorder="1"/>
    <xf numFmtId="0" fontId="88" fillId="2" borderId="11" xfId="0" applyFont="1" applyFill="1" applyBorder="1"/>
    <xf numFmtId="206" fontId="88" fillId="2" borderId="11" xfId="2" applyNumberFormat="1" applyFont="1" applyFill="1" applyBorder="1"/>
    <xf numFmtId="164" fontId="88" fillId="2" borderId="11" xfId="0" applyNumberFormat="1" applyFont="1" applyFill="1" applyBorder="1"/>
    <xf numFmtId="0" fontId="88" fillId="2" borderId="32" xfId="0" applyFont="1" applyFill="1" applyBorder="1" applyAlignment="1">
      <alignment horizontal="center" wrapText="1"/>
    </xf>
    <xf numFmtId="0" fontId="88" fillId="2" borderId="11" xfId="0" applyFont="1" applyFill="1" applyBorder="1" applyAlignment="1">
      <alignment horizontal="center" wrapText="1"/>
    </xf>
    <xf numFmtId="0" fontId="88" fillId="2" borderId="11" xfId="0" quotePrefix="1" applyFont="1" applyFill="1" applyBorder="1" applyAlignment="1">
      <alignment horizontal="center" wrapText="1"/>
    </xf>
    <xf numFmtId="206" fontId="88" fillId="2" borderId="29" xfId="2" applyNumberFormat="1" applyFont="1" applyFill="1" applyBorder="1" applyAlignment="1">
      <alignment horizontal="center" wrapText="1"/>
    </xf>
    <xf numFmtId="206" fontId="0" fillId="2" borderId="0" xfId="2" applyNumberFormat="1" applyFont="1" applyFill="1" applyBorder="1" applyAlignment="1">
      <alignment horizontal="center"/>
    </xf>
    <xf numFmtId="206" fontId="0" fillId="2" borderId="0" xfId="0" applyNumberFormat="1" applyFill="1" applyAlignment="1">
      <alignment horizontal="center" wrapText="1"/>
    </xf>
    <xf numFmtId="0" fontId="88" fillId="2" borderId="33" xfId="0" applyFont="1" applyFill="1" applyBorder="1" applyAlignment="1">
      <alignment horizontal="center" wrapText="1"/>
    </xf>
    <xf numFmtId="0" fontId="88" fillId="2" borderId="29" xfId="0" applyFont="1" applyFill="1" applyBorder="1" applyAlignment="1">
      <alignment horizontal="center" wrapText="1"/>
    </xf>
    <xf numFmtId="0" fontId="0" fillId="2" borderId="2" xfId="0" applyFill="1" applyBorder="1"/>
    <xf numFmtId="0" fontId="0" fillId="2" borderId="27" xfId="0" applyFill="1" applyBorder="1"/>
    <xf numFmtId="0" fontId="0" fillId="2" borderId="33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06" fontId="0" fillId="2" borderId="6" xfId="2" applyNumberFormat="1" applyFont="1" applyFill="1" applyBorder="1"/>
    <xf numFmtId="206" fontId="0" fillId="2" borderId="34" xfId="2" applyNumberFormat="1" applyFont="1" applyFill="1" applyBorder="1"/>
    <xf numFmtId="206" fontId="0" fillId="2" borderId="9" xfId="2" applyNumberFormat="1" applyFont="1" applyFill="1" applyBorder="1"/>
    <xf numFmtId="0" fontId="2" fillId="2" borderId="1" xfId="2252" applyFill="1" applyBorder="1" applyAlignment="1">
      <alignment horizontal="center" vertical="center" wrapText="1"/>
    </xf>
    <xf numFmtId="0" fontId="20" fillId="2" borderId="0" xfId="2252" applyFont="1" applyFill="1" applyAlignment="1">
      <alignment horizontal="center"/>
    </xf>
    <xf numFmtId="0" fontId="68" fillId="2" borderId="0" xfId="2252" applyFont="1" applyFill="1" applyAlignment="1">
      <alignment horizontal="center" wrapText="1"/>
    </xf>
    <xf numFmtId="0" fontId="68" fillId="2" borderId="0" xfId="2252" applyFont="1" applyFill="1" applyAlignment="1">
      <alignment horizontal="center"/>
    </xf>
    <xf numFmtId="0" fontId="0" fillId="2" borderId="1" xfId="0" applyFill="1" applyBorder="1" applyAlignment="1">
      <alignment horizontal="center" wrapText="1"/>
    </xf>
    <xf numFmtId="3" fontId="0" fillId="2" borderId="11" xfId="0" applyNumberForma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88" fillId="2" borderId="0" xfId="0" applyFont="1" applyFill="1" applyBorder="1" applyAlignment="1">
      <alignment horizontal="center" wrapText="1"/>
    </xf>
    <xf numFmtId="0" fontId="0" fillId="2" borderId="35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36" xfId="0" applyFill="1" applyBorder="1" applyAlignment="1">
      <alignment horizontal="center" wrapText="1"/>
    </xf>
    <xf numFmtId="0" fontId="0" fillId="0" borderId="0" xfId="0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89" fillId="2" borderId="0" xfId="0" applyFont="1" applyFill="1"/>
  </cellXfs>
  <cellStyles count="2257">
    <cellStyle name="__ [0]___" xfId="4"/>
    <cellStyle name="__ [0]____" xfId="5"/>
    <cellStyle name="__ [0]______" xfId="6"/>
    <cellStyle name="__ [0]__________" xfId="7"/>
    <cellStyle name="__ [0]___________ClearSky_AEP_Min_04.04.02_Bank" xfId="8"/>
    <cellStyle name="__ [0]___________Clearsky_internal_050301" xfId="9"/>
    <cellStyle name="__ [0]___________Clearsky_internal_050301_1" xfId="10"/>
    <cellStyle name="__ [0]___________Clearsky_internal_070201" xfId="11"/>
    <cellStyle name="__ [0]___________Clearsky_internal_070201.xls Chart 2" xfId="12"/>
    <cellStyle name="__ [0]___________Clearsky_internal_070201_1" xfId="13"/>
    <cellStyle name="__ [0]___________Clearsky_internal_070201_Clearsky_internal_070201" xfId="14"/>
    <cellStyle name="__ [0]___________Clearsky_internal_070201_Clearsky_Outside_070201.xls Chart 2" xfId="15"/>
    <cellStyle name="__ [0]___________Clearsky_Outside_070201.xls Chart 2" xfId="16"/>
    <cellStyle name="__ [0]_______ClearSky_AEP_Min_04.04.02_Bank" xfId="17"/>
    <cellStyle name="__ [0]_______Clearsky_internal_050301" xfId="18"/>
    <cellStyle name="__ [0]_______Clearsky_internal_070201" xfId="19"/>
    <cellStyle name="__ [0]_______Clearsky_internal_070201.xls Chart 2" xfId="20"/>
    <cellStyle name="__ [0]_______Clearsky_Outside_070201.xls Chart 2" xfId="21"/>
    <cellStyle name="__ [0]_____ClearSky_AEP_Min_04.04.02_Bank" xfId="22"/>
    <cellStyle name="__ [0]_____Clearsky_internal_050301" xfId="23"/>
    <cellStyle name="__ [0]_____Clearsky_internal_050301_1" xfId="24"/>
    <cellStyle name="__ [0]_____Clearsky_internal_070201" xfId="25"/>
    <cellStyle name="__ [0]_____Clearsky_internal_070201.xls Chart 2" xfId="26"/>
    <cellStyle name="__ [0]_____Clearsky_internal_070201_1" xfId="27"/>
    <cellStyle name="__ [0]_____Clearsky_internal_070201_Clearsky_internal_070201" xfId="28"/>
    <cellStyle name="__ [0]_____Clearsky_internal_070201_Clearsky_Outside_070201.xls Chart 2" xfId="29"/>
    <cellStyle name="__ [0]_____Clearsky_Outside_070201.xls Chart 2" xfId="30"/>
    <cellStyle name="__ [0]____ClearSky_AEP_Min_04.04.02_Bank" xfId="31"/>
    <cellStyle name="__ [0]____Clearsky_internal_050301" xfId="32"/>
    <cellStyle name="__ [0]____Clearsky_internal_070201" xfId="33"/>
    <cellStyle name="__ [0]____Clearsky_internal_070201.xls Chart 2" xfId="34"/>
    <cellStyle name="__ [0]____Clearsky_Outside_070201.xls Chart 2" xfId="35"/>
    <cellStyle name="__ [0]_94___" xfId="36"/>
    <cellStyle name="__ [0]_94____ClearSky_AEP_Min_04.04.02_Bank" xfId="37"/>
    <cellStyle name="__ [0]_94____Clearsky_internal_050301" xfId="38"/>
    <cellStyle name="__ [0]_94____Clearsky_internal_070201" xfId="39"/>
    <cellStyle name="__ [0]_94____Clearsky_internal_070201.xls Chart 2" xfId="40"/>
    <cellStyle name="__ [0]_94____Clearsky_internal_070201_Clearsky_Outside_070201.xls Chart 2" xfId="41"/>
    <cellStyle name="__ [0]_94____Clearsky_Outside_070201.xls Chart 2" xfId="42"/>
    <cellStyle name="__ [0]_dimon" xfId="43"/>
    <cellStyle name="__ [0]_form" xfId="44"/>
    <cellStyle name="__ [0]_form_ClearSky_AEP_Min_04.04.02_Bank" xfId="45"/>
    <cellStyle name="__ [0]_form_Clearsky_internal_050301" xfId="46"/>
    <cellStyle name="__ [0]_form_Clearsky_internal_050301_1" xfId="47"/>
    <cellStyle name="__ [0]_form_Clearsky_internal_070201" xfId="48"/>
    <cellStyle name="__ [0]_form_Clearsky_internal_070201.xls Chart 2" xfId="49"/>
    <cellStyle name="__ [0]_form_Clearsky_internal_070201_Clearsky_Outside_070201.xls Chart 2" xfId="50"/>
    <cellStyle name="__ [0]_form_Clearsky_Outside_070201.xls Chart 2" xfId="51"/>
    <cellStyle name="__ [0]_laroux" xfId="52"/>
    <cellStyle name="__ [0]_laroux_1" xfId="53"/>
    <cellStyle name="__ [0]_laroux_1_ClearSky_AEP_Min_04.04.02_Bank" xfId="54"/>
    <cellStyle name="__ [0]_laroux_1_Clearsky_internal_050301" xfId="55"/>
    <cellStyle name="__ [0]_laroux_1_Clearsky_internal_050301_1" xfId="56"/>
    <cellStyle name="__ [0]_laroux_1_Clearsky_internal_070201" xfId="57"/>
    <cellStyle name="__ [0]_laroux_1_Clearsky_internal_070201.xls Chart 2" xfId="58"/>
    <cellStyle name="__ [0]_laroux_1_Clearsky_internal_070201_1" xfId="59"/>
    <cellStyle name="__ [0]_laroux_1_Clearsky_Outside_070201.xls Chart 2" xfId="60"/>
    <cellStyle name="__ [0]_laroux_2" xfId="61"/>
    <cellStyle name="__ [0]_laroux_ClearSky_AEP_Min_04.04.02_Bank" xfId="62"/>
    <cellStyle name="__ [0]_laroux_Clearsky_internal_050301" xfId="63"/>
    <cellStyle name="__ [0]_laroux_Clearsky_internal_070201" xfId="64"/>
    <cellStyle name="__ [0]_laroux_Clearsky_internal_070201.xls Chart 2" xfId="65"/>
    <cellStyle name="__ [0]_laroux_Clearsky_internal_070201_1" xfId="66"/>
    <cellStyle name="__ [0]_laroux_Clearsky_internal_070201_Clearsky_Outside_070201.xls Chart 2" xfId="67"/>
    <cellStyle name="__ [0]_laroux_Clearsky_Outside_070201.xls Chart 2" xfId="68"/>
    <cellStyle name="__ [0]_PERSONAL" xfId="69"/>
    <cellStyle name="__ [0]_PERSONAL_1" xfId="70"/>
    <cellStyle name="__ [0]_PERSONAL_1_ClearSky_AEP_Min_04.04.02_Bank" xfId="71"/>
    <cellStyle name="__ [0]_PERSONAL_1_Clearsky_internal_050301" xfId="72"/>
    <cellStyle name="__ [0]_PERSONAL_1_Clearsky_internal_070201" xfId="73"/>
    <cellStyle name="__ [0]_PERSONAL_1_Clearsky_internal_070201.xls Chart 2" xfId="74"/>
    <cellStyle name="__ [0]_PERSONAL_1_Clearsky_internal_070201_1" xfId="75"/>
    <cellStyle name="__ [0]_PERSONAL_1_Clearsky_internal_070201_Clearsky_internal_070201" xfId="76"/>
    <cellStyle name="__ [0]_PERSONAL_1_Clearsky_internal_070201_Clearsky_Outside_070201.xls Chart 2" xfId="77"/>
    <cellStyle name="__ [0]_PERSONAL_1_Clearsky_Outside_070201.xls Chart 2" xfId="78"/>
    <cellStyle name="__ [0]_PERSONAL_2" xfId="79"/>
    <cellStyle name="__ [0]_PERSONAL_2_ClearSky_AEP_Min_04.04.02_Bank" xfId="80"/>
    <cellStyle name="__ [0]_PERSONAL_2_Clearsky_internal_050301" xfId="81"/>
    <cellStyle name="__ [0]_PERSONAL_2_Clearsky_internal_070201" xfId="82"/>
    <cellStyle name="__ [0]_PERSONAL_2_Clearsky_internal_070201.xls Chart 2" xfId="83"/>
    <cellStyle name="__ [0]_PERSONAL_2_Clearsky_internal_070201_1" xfId="84"/>
    <cellStyle name="__ [0]_PERSONAL_2_Clearsky_internal_070201_Clearsky_internal_070201" xfId="85"/>
    <cellStyle name="__ [0]_PERSONAL_2_Clearsky_internal_070201_Clearsky_Outside_070201.xls Chart 2" xfId="86"/>
    <cellStyle name="__ [0]_PERSONAL_2_Clearsky_Outside_070201.xls Chart 2" xfId="87"/>
    <cellStyle name="__ [0]_PERSONAL_3" xfId="88"/>
    <cellStyle name="__ [0]_PERSONAL_ClearSky_AEP_Min_04.04.02_Bank" xfId="89"/>
    <cellStyle name="__ [0]_PERSONAL_Clearsky_internal_050301" xfId="90"/>
    <cellStyle name="__ [0]_PERSONAL_Clearsky_internal_070201" xfId="91"/>
    <cellStyle name="__ [0]_PERSONAL_Clearsky_internal_070201.xls Chart 2" xfId="92"/>
    <cellStyle name="__ [0]_PERSONAL_Clearsky_internal_070201_1" xfId="93"/>
    <cellStyle name="__ [0]_PERSONAL_Clearsky_internal_070201_Clearsky_Outside_070201.xls Chart 2" xfId="94"/>
    <cellStyle name="__ [0]_PERSONAL_Clearsky_Outside_070201.xls Chart 2" xfId="95"/>
    <cellStyle name="__ [0]_Sheet2" xfId="96"/>
    <cellStyle name="____.____" xfId="97"/>
    <cellStyle name="_____" xfId="98"/>
    <cellStyle name="______" xfId="99"/>
    <cellStyle name="_______" xfId="100"/>
    <cellStyle name="________" xfId="101"/>
    <cellStyle name="__________" xfId="102"/>
    <cellStyle name="____________" xfId="103"/>
    <cellStyle name="_____________ClearSky_AEP_Min_04.04.02_Bank" xfId="104"/>
    <cellStyle name="_____________ClearSky_AEP_Min_04.04.02_Bank_1" xfId="105"/>
    <cellStyle name="_____________Clearsky_internal_050301" xfId="106"/>
    <cellStyle name="_____________Clearsky_internal_050301_1" xfId="107"/>
    <cellStyle name="_____________Clearsky_internal_050301_2" xfId="108"/>
    <cellStyle name="_____________Clearsky_internal_070201" xfId="109"/>
    <cellStyle name="_____________Clearsky_internal_070201.xls Chart 2" xfId="110"/>
    <cellStyle name="_____________Clearsky_internal_070201.xls Chart 2_1" xfId="111"/>
    <cellStyle name="_____________Clearsky_internal_070201_1" xfId="112"/>
    <cellStyle name="_____________Clearsky_internal_070201_2" xfId="113"/>
    <cellStyle name="_____________Clearsky_Outside_070201.xls Chart 2" xfId="114"/>
    <cellStyle name="_____________Clearsky_Outside_070201.xls Chart 2_1" xfId="115"/>
    <cellStyle name="___________ClearSky_AEP_Min_04.04.02_Bank" xfId="116"/>
    <cellStyle name="___________Clearsky_internal_050301" xfId="117"/>
    <cellStyle name="___________Clearsky_internal_050301_1" xfId="118"/>
    <cellStyle name="___________Clearsky_internal_070201" xfId="119"/>
    <cellStyle name="___________Clearsky_internal_070201.xls Chart 2" xfId="120"/>
    <cellStyle name="___________Clearsky_internal_070201_1" xfId="121"/>
    <cellStyle name="___________Clearsky_Outside_070201.xls Chart 2" xfId="122"/>
    <cellStyle name="_________1" xfId="123"/>
    <cellStyle name="_________2" xfId="124"/>
    <cellStyle name="_________ClearSky_AEP_Min_04.04.02_Bank" xfId="125"/>
    <cellStyle name="_________ClearSky_AEP_Min_04.04.02_Bank_1" xfId="126"/>
    <cellStyle name="_________Clearsky_internal_050301" xfId="127"/>
    <cellStyle name="_________Clearsky_internal_050301_1" xfId="128"/>
    <cellStyle name="_________Clearsky_internal_050301_2" xfId="129"/>
    <cellStyle name="_________Clearsky_internal_070201" xfId="130"/>
    <cellStyle name="_________Clearsky_internal_070201.xls Chart 2" xfId="131"/>
    <cellStyle name="_________Clearsky_internal_070201.xls Chart 2_1" xfId="132"/>
    <cellStyle name="_________Clearsky_internal_070201_1" xfId="133"/>
    <cellStyle name="_________Clearsky_internal_070201_2" xfId="134"/>
    <cellStyle name="_________Clearsky_Outside_070201.xls Chart 2" xfId="135"/>
    <cellStyle name="_________Clearsky_Outside_070201.xls Chart 2_1" xfId="136"/>
    <cellStyle name="________1" xfId="137"/>
    <cellStyle name="_______ClearSky_AEP_Min_04.04.02_Bank" xfId="138"/>
    <cellStyle name="_______ClearSky_AEP_Min_04.04.02_Bank_1" xfId="139"/>
    <cellStyle name="_______Clearsky_internal_050301" xfId="140"/>
    <cellStyle name="_______Clearsky_internal_050301_1" xfId="141"/>
    <cellStyle name="_______Clearsky_internal_070201" xfId="142"/>
    <cellStyle name="_______Clearsky_internal_070201.xls Chart 2" xfId="143"/>
    <cellStyle name="_______Clearsky_internal_070201.xls Chart 2_1" xfId="144"/>
    <cellStyle name="_______Clearsky_internal_070201_1" xfId="145"/>
    <cellStyle name="_______Clearsky_Outside_070201.xls Chart 2" xfId="146"/>
    <cellStyle name="_______Clearsky_Outside_070201.xls Chart 2_1" xfId="147"/>
    <cellStyle name="______1" xfId="148"/>
    <cellStyle name="______ClearSky_AEP_Min_04.04.02_Bank" xfId="149"/>
    <cellStyle name="______ClearSky_AEP_Min_04.04.02_Bank_1" xfId="150"/>
    <cellStyle name="______ClearSky_AEP_Min_04.04.02_Bank_2" xfId="151"/>
    <cellStyle name="______Clearsky_internal_050301" xfId="152"/>
    <cellStyle name="______Clearsky_internal_050301_1" xfId="153"/>
    <cellStyle name="______Clearsky_internal_050301_2" xfId="154"/>
    <cellStyle name="______Clearsky_internal_050301_3" xfId="155"/>
    <cellStyle name="______Clearsky_internal_070201" xfId="156"/>
    <cellStyle name="______Clearsky_internal_070201.xls Chart 2" xfId="157"/>
    <cellStyle name="______Clearsky_internal_070201.xls Chart 2_1" xfId="158"/>
    <cellStyle name="______Clearsky_internal_070201.xls Chart 2_2" xfId="159"/>
    <cellStyle name="______Clearsky_internal_070201_1" xfId="160"/>
    <cellStyle name="______Clearsky_internal_070201_2" xfId="161"/>
    <cellStyle name="______Clearsky_internal_070201_2_Clearsky_Outside_070201.xls Chart 2" xfId="162"/>
    <cellStyle name="______Clearsky_internal_070201_3" xfId="163"/>
    <cellStyle name="______Clearsky_internal_070201_Clearsky_internal_070201" xfId="164"/>
    <cellStyle name="______Clearsky_internal_070201_Clearsky_Outside_070201.xls Chart 2" xfId="165"/>
    <cellStyle name="______Clearsky_Outside_070201.xls Chart 2" xfId="166"/>
    <cellStyle name="______Clearsky_Outside_070201.xls Chart 2_1" xfId="167"/>
    <cellStyle name="______Clearsky_Outside_070201.xls Chart 2_2" xfId="168"/>
    <cellStyle name="___94___" xfId="169"/>
    <cellStyle name="___94____ClearSky_AEP_Min_04.04.02_Bank" xfId="170"/>
    <cellStyle name="___94____Clearsky_internal_050301" xfId="171"/>
    <cellStyle name="___94____Clearsky_internal_050301_1" xfId="172"/>
    <cellStyle name="___94____Clearsky_internal_070201" xfId="173"/>
    <cellStyle name="___94____Clearsky_internal_070201.xls Chart 2" xfId="174"/>
    <cellStyle name="___94____Clearsky_internal_070201_1" xfId="175"/>
    <cellStyle name="___94____Clearsky_internal_070201_Clearsky_Outside_070201.xls Chart 2" xfId="176"/>
    <cellStyle name="___94____Clearsky_Outside_070201.xls Chart 2" xfId="177"/>
    <cellStyle name="___97___" xfId="178"/>
    <cellStyle name="___970120" xfId="179"/>
    <cellStyle name="___BEBU_GI" xfId="180"/>
    <cellStyle name="___dimon" xfId="181"/>
    <cellStyle name="___dimon_ClearSky_AEP_Min_04.04.02_Bank" xfId="182"/>
    <cellStyle name="___dimon_Clearsky_internal_050301" xfId="183"/>
    <cellStyle name="___dimon_Clearsky_internal_070201" xfId="184"/>
    <cellStyle name="___dimon_Clearsky_internal_070201.xls Chart 2" xfId="185"/>
    <cellStyle name="___dimon_Clearsky_internal_070201_1" xfId="186"/>
    <cellStyle name="___dimon_Clearsky_Outside_070201.xls Chart 2" xfId="187"/>
    <cellStyle name="___form" xfId="188"/>
    <cellStyle name="___form_ClearSky_AEP_Min_04.04.02_Bank" xfId="189"/>
    <cellStyle name="___form_ClearSky_AEP_Min_04.04.02_Bank_1" xfId="190"/>
    <cellStyle name="___form_Clearsky_internal_050301" xfId="191"/>
    <cellStyle name="___form_Clearsky_internal_050301_1" xfId="192"/>
    <cellStyle name="___form_Clearsky_internal_070201" xfId="193"/>
    <cellStyle name="___form_Clearsky_internal_070201.xls Chart 2" xfId="194"/>
    <cellStyle name="___form_Clearsky_internal_070201.xls Chart 2_1" xfId="195"/>
    <cellStyle name="___form_Clearsky_internal_070201_1" xfId="196"/>
    <cellStyle name="___form_Clearsky_internal_070201_2" xfId="197"/>
    <cellStyle name="___form_Clearsky_Outside_070201.xls Chart 2" xfId="198"/>
    <cellStyle name="___form_Clearsky_Outside_070201.xls Chart 2_1" xfId="199"/>
    <cellStyle name="___ga_PB" xfId="200"/>
    <cellStyle name="___laroux" xfId="201"/>
    <cellStyle name="___laroux_1" xfId="202"/>
    <cellStyle name="___laroux_1_ClearSky_AEP_Min_04.04.02_Bank" xfId="203"/>
    <cellStyle name="___laroux_1_ClearSky_AEP_Min_04.04.02_Bank_1" xfId="204"/>
    <cellStyle name="___laroux_1_Clearsky_internal_050301" xfId="205"/>
    <cellStyle name="___laroux_1_Clearsky_internal_050301_1" xfId="206"/>
    <cellStyle name="___laroux_1_Clearsky_internal_050301_2" xfId="207"/>
    <cellStyle name="___laroux_1_Clearsky_internal_070201" xfId="208"/>
    <cellStyle name="___laroux_1_Clearsky_internal_070201.xls Chart 2" xfId="209"/>
    <cellStyle name="___laroux_1_Clearsky_internal_070201.xls Chart 2_1" xfId="210"/>
    <cellStyle name="___laroux_1_Clearsky_internal_070201_1" xfId="211"/>
    <cellStyle name="___laroux_1_Clearsky_internal_070201_2" xfId="212"/>
    <cellStyle name="___laroux_1_Clearsky_Outside_070201.xls Chart 2" xfId="213"/>
    <cellStyle name="___laroux_1_Clearsky_Outside_070201.xls Chart 2_1" xfId="214"/>
    <cellStyle name="___laroux_2" xfId="215"/>
    <cellStyle name="___laroux_2_ClearSky_AEP_Min_04.04.02_Bank" xfId="216"/>
    <cellStyle name="___laroux_2_Clearsky_internal_050301" xfId="217"/>
    <cellStyle name="___laroux_2_Clearsky_internal_050301_1" xfId="218"/>
    <cellStyle name="___laroux_2_Clearsky_internal_070201" xfId="219"/>
    <cellStyle name="___laroux_2_Clearsky_internal_070201.xls Chart 2" xfId="220"/>
    <cellStyle name="___laroux_2_Clearsky_internal_070201.xls Chart 2_1" xfId="221"/>
    <cellStyle name="___laroux_2_Clearsky_internal_070201_1" xfId="222"/>
    <cellStyle name="___laroux_2_Clearsky_Outside_070201.xls Chart 2" xfId="223"/>
    <cellStyle name="___laroux_2_Clearsky_Outside_070201.xls Chart 2_1" xfId="224"/>
    <cellStyle name="___laroux_3" xfId="225"/>
    <cellStyle name="___laroux_4" xfId="226"/>
    <cellStyle name="___laroux_5" xfId="227"/>
    <cellStyle name="___laroux_6" xfId="228"/>
    <cellStyle name="___laroux_7" xfId="229"/>
    <cellStyle name="___laroux_8" xfId="230"/>
    <cellStyle name="___laroux_ClearSky_AEP_Min_04.04.02_Bank" xfId="231"/>
    <cellStyle name="___laroux_ClearSky_AEP_Min_04.04.02_Bank_1" xfId="232"/>
    <cellStyle name="___laroux_Clearsky_internal_050301" xfId="233"/>
    <cellStyle name="___laroux_Clearsky_internal_050301_1" xfId="234"/>
    <cellStyle name="___laroux_Clearsky_internal_070201" xfId="235"/>
    <cellStyle name="___laroux_Clearsky_internal_070201.xls Chart 2" xfId="236"/>
    <cellStyle name="___laroux_Clearsky_internal_070201.xls Chart 2_1" xfId="237"/>
    <cellStyle name="___laroux_Clearsky_internal_070201.xls Chart 2_2" xfId="238"/>
    <cellStyle name="___laroux_Clearsky_internal_070201_1" xfId="239"/>
    <cellStyle name="___laroux_Clearsky_internal_070201_2" xfId="240"/>
    <cellStyle name="___laroux_Clearsky_Outside_070201.xls Chart 2" xfId="241"/>
    <cellStyle name="___laroux_Clearsky_Outside_070201.xls Chart 2_1" xfId="242"/>
    <cellStyle name="___PERSONAL" xfId="243"/>
    <cellStyle name="___PERSONAL_1" xfId="244"/>
    <cellStyle name="___PERSONAL_1_ClearSky_AEP_Min_04.04.02_Bank" xfId="245"/>
    <cellStyle name="___PERSONAL_1_ClearSky_AEP_Min_04.04.02_Bank_1" xfId="246"/>
    <cellStyle name="___PERSONAL_1_Clearsky_internal_050301" xfId="247"/>
    <cellStyle name="___PERSONAL_1_Clearsky_internal_050301_1" xfId="248"/>
    <cellStyle name="___PERSONAL_1_Clearsky_internal_070201" xfId="249"/>
    <cellStyle name="___PERSONAL_1_Clearsky_internal_070201.xls Chart 2" xfId="250"/>
    <cellStyle name="___PERSONAL_1_Clearsky_internal_070201.xls Chart 2_1" xfId="251"/>
    <cellStyle name="___PERSONAL_1_Clearsky_internal_070201_1" xfId="252"/>
    <cellStyle name="___PERSONAL_1_Clearsky_internal_070201_1_Clearsky_Outside_070201.xls Chart 2" xfId="253"/>
    <cellStyle name="___PERSONAL_1_Clearsky_internal_070201_2" xfId="254"/>
    <cellStyle name="___PERSONAL_1_Clearsky_internal_070201_Clearsky_Outside_070201.xls Chart 2" xfId="255"/>
    <cellStyle name="___PERSONAL_1_Clearsky_Outside_070201.xls Chart 2" xfId="256"/>
    <cellStyle name="___PERSONAL_1_Clearsky_Outside_070201.xls Chart 2_1" xfId="257"/>
    <cellStyle name="___PERSONAL_2" xfId="258"/>
    <cellStyle name="___PERSONAL_2_ClearSky_AEP_Min_04.04.02_Bank" xfId="259"/>
    <cellStyle name="___PERSONAL_2_ClearSky_AEP_Min_04.04.02_Bank_1" xfId="260"/>
    <cellStyle name="___PERSONAL_2_Clearsky_internal_050301" xfId="261"/>
    <cellStyle name="___PERSONAL_2_Clearsky_internal_050301_1" xfId="262"/>
    <cellStyle name="___PERSONAL_2_Clearsky_internal_070201" xfId="263"/>
    <cellStyle name="___PERSONAL_2_Clearsky_internal_070201.xls Chart 2" xfId="264"/>
    <cellStyle name="___PERSONAL_2_Clearsky_internal_070201.xls Chart 2_1" xfId="265"/>
    <cellStyle name="___PERSONAL_2_Clearsky_internal_070201_1" xfId="266"/>
    <cellStyle name="___PERSONAL_2_Clearsky_internal_070201_1_Clearsky_internal_070201" xfId="267"/>
    <cellStyle name="___PERSONAL_2_Clearsky_internal_070201_1_Clearsky_Outside_070201.xls Chart 2" xfId="268"/>
    <cellStyle name="___PERSONAL_2_Clearsky_internal_070201_2" xfId="269"/>
    <cellStyle name="___PERSONAL_2_Clearsky_internal_070201_Clearsky_Outside_070201.xls Chart 2" xfId="270"/>
    <cellStyle name="___PERSONAL_2_Clearsky_Outside_070201.xls Chart 2" xfId="271"/>
    <cellStyle name="___PERSONAL_2_Clearsky_Outside_070201.xls Chart 2_1" xfId="272"/>
    <cellStyle name="___PERSONAL_2_Clearsky_Outside_070201.xls Chart 2_2" xfId="273"/>
    <cellStyle name="___PERSONAL_3" xfId="274"/>
    <cellStyle name="___PERSONAL_3_ClearSky_AEP_Min_04.04.02_Bank" xfId="275"/>
    <cellStyle name="___PERSONAL_3_Clearsky_internal_050301" xfId="276"/>
    <cellStyle name="___PERSONAL_3_Clearsky_internal_070201" xfId="277"/>
    <cellStyle name="___PERSONAL_3_Clearsky_internal_070201.xls Chart 2" xfId="278"/>
    <cellStyle name="___PERSONAL_3_Clearsky_internal_070201_1" xfId="279"/>
    <cellStyle name="___PERSONAL_3_Clearsky_internal_070201_Clearsky_Outside_070201.xls Chart 2" xfId="280"/>
    <cellStyle name="___PERSONAL_3_Clearsky_Outside_070201.xls Chart 2" xfId="281"/>
    <cellStyle name="___PERSONAL_4" xfId="282"/>
    <cellStyle name="___PERSONAL_ClearSky_AEP_Min_04.04.02_Bank" xfId="283"/>
    <cellStyle name="___PERSONAL_ClearSky_AEP_Min_04.04.02_Bank_1" xfId="284"/>
    <cellStyle name="___PERSONAL_Clearsky_internal_050301" xfId="285"/>
    <cellStyle name="___PERSONAL_Clearsky_internal_050301_1" xfId="286"/>
    <cellStyle name="___PERSONAL_Clearsky_internal_070201" xfId="287"/>
    <cellStyle name="___PERSONAL_Clearsky_internal_070201.xls Chart 2" xfId="288"/>
    <cellStyle name="___PERSONAL_Clearsky_internal_070201.xls Chart 2_1" xfId="289"/>
    <cellStyle name="___PERSONAL_Clearsky_internal_070201_1" xfId="290"/>
    <cellStyle name="___PERSONAL_Clearsky_internal_070201_1_Clearsky_internal_070201" xfId="291"/>
    <cellStyle name="___PERSONAL_Clearsky_internal_070201_1_Clearsky_Outside_070201.xls Chart 2" xfId="292"/>
    <cellStyle name="___PERSONAL_Clearsky_internal_070201_2" xfId="293"/>
    <cellStyle name="___PERSONAL_Clearsky_internal_070201_Clearsky_Outside_070201.xls Chart 2" xfId="294"/>
    <cellStyle name="___PERSONAL_Clearsky_Outside_070201.xls Chart 2" xfId="295"/>
    <cellStyle name="___PERSONAL_Clearsky_Outside_070201.xls Chart 2_1" xfId="296"/>
    <cellStyle name="___Query11" xfId="297"/>
    <cellStyle name="___Sheet1" xfId="298"/>
    <cellStyle name="___Sheet1 (2)" xfId="299"/>
    <cellStyle name="___Sheet2" xfId="300"/>
    <cellStyle name="___Sheet2_ClearSky_AEP_Min_04.04.02_Bank" xfId="301"/>
    <cellStyle name="___Sheet2_Clearsky_internal_050301" xfId="302"/>
    <cellStyle name="___Sheet2_Clearsky_internal_070201" xfId="303"/>
    <cellStyle name="___Sheet2_Clearsky_internal_070201.xls Chart 2" xfId="304"/>
    <cellStyle name="___Sheet2_Clearsky_internal_070201_1" xfId="305"/>
    <cellStyle name="___Sheet2_Clearsky_internal_070201_Clearsky_Outside_070201.xls Chart 2" xfId="306"/>
    <cellStyle name="___Sheet2_Clearsky_Outside_070201.xls Chart 2" xfId="307"/>
    <cellStyle name="_020122 TIM MITCHELL" xfId="308"/>
    <cellStyle name="_APS Financial Model v1.0" xfId="309"/>
    <cellStyle name="_Cumberland Coal Financial Model v2.1" xfId="310"/>
    <cellStyle name="_enXco NSP IV (mdf) v3.7" xfId="311"/>
    <cellStyle name="_Orange-Mulberry Res. 061201a" xfId="312"/>
    <cellStyle name="_Project List 021810 for TIS V2" xfId="313"/>
    <cellStyle name="_PSEG asset valuation 1.1" xfId="314"/>
    <cellStyle name="_PSEG Swap v3.5 PSEG Assets" xfId="315"/>
    <cellStyle name="_River Operations 09-18-06 v2" xfId="316"/>
    <cellStyle name="_SA Financial Model v1.0" xfId="317"/>
    <cellStyle name="=C:\WINNT40\SYSTEM32\COMMAND.COM" xfId="318"/>
    <cellStyle name="=C:\WINNT40\SYSTEM32\COMMAND.COM 10" xfId="319"/>
    <cellStyle name="=C:\WINNT40\SYSTEM32\COMMAND.COM 10 2" xfId="320"/>
    <cellStyle name="=C:\WINNT40\SYSTEM32\COMMAND.COM 2" xfId="321"/>
    <cellStyle name="=C:\WINNT40\SYSTEM32\COMMAND.COM 3" xfId="322"/>
    <cellStyle name="=C:\WINNT40\SYSTEM32\COMMAND.COM 4" xfId="323"/>
    <cellStyle name="=C:\WINNT40\SYSTEM32\COMMAND.COM 5" xfId="324"/>
    <cellStyle name="=C:\WINNT40\SYSTEM32\COMMAND.COM 6" xfId="325"/>
    <cellStyle name="=C:\WINNT40\SYSTEM32\COMMAND.COM 6 2" xfId="326"/>
    <cellStyle name="=C:\WINNT40\SYSTEM32\COMMAND.COM 7" xfId="327"/>
    <cellStyle name="=C:\WINNT40\SYSTEM32\COMMAND.COM 7 2" xfId="328"/>
    <cellStyle name="=C:\WINNT40\SYSTEM32\COMMAND.COM 8" xfId="329"/>
    <cellStyle name="=C:\WINNT40\SYSTEM32\COMMAND.COM 8 2" xfId="330"/>
    <cellStyle name="=C:\WINNT40\SYSTEM32\COMMAND.COM 9" xfId="331"/>
    <cellStyle name="=C:\WINNT40\SYSTEM32\COMMAND.COM 9 2" xfId="332"/>
    <cellStyle name="=C:\WINNT40\SYSTEM32\COMMAND.COM_2D - MAY 24 2010 Ten Year ATRR Forecast for Stakeholders - Updated to SL Rev 12 for PowerPoint" xfId="333"/>
    <cellStyle name="20% - Accent1 10" xfId="335"/>
    <cellStyle name="20% - Accent1 11" xfId="336"/>
    <cellStyle name="20% - Accent1 12" xfId="337"/>
    <cellStyle name="20% - Accent1 13" xfId="334"/>
    <cellStyle name="20% - Accent1 2" xfId="338"/>
    <cellStyle name="20% - Accent1 2 2" xfId="339"/>
    <cellStyle name="20% - Accent1 3" xfId="340"/>
    <cellStyle name="20% - Accent1 3 2" xfId="341"/>
    <cellStyle name="20% - Accent1 4" xfId="342"/>
    <cellStyle name="20% - Accent1 5" xfId="343"/>
    <cellStyle name="20% - Accent1 6" xfId="344"/>
    <cellStyle name="20% - Accent1 7" xfId="345"/>
    <cellStyle name="20% - Accent1 8" xfId="346"/>
    <cellStyle name="20% - Accent1 9" xfId="347"/>
    <cellStyle name="20% - Accent2 10" xfId="349"/>
    <cellStyle name="20% - Accent2 11" xfId="350"/>
    <cellStyle name="20% - Accent2 12" xfId="351"/>
    <cellStyle name="20% - Accent2 13" xfId="348"/>
    <cellStyle name="20% - Accent2 2" xfId="352"/>
    <cellStyle name="20% - Accent2 2 2" xfId="353"/>
    <cellStyle name="20% - Accent2 3" xfId="354"/>
    <cellStyle name="20% - Accent2 3 2" xfId="355"/>
    <cellStyle name="20% - Accent2 4" xfId="356"/>
    <cellStyle name="20% - Accent2 5" xfId="357"/>
    <cellStyle name="20% - Accent2 6" xfId="358"/>
    <cellStyle name="20% - Accent2 7" xfId="359"/>
    <cellStyle name="20% - Accent2 8" xfId="360"/>
    <cellStyle name="20% - Accent2 9" xfId="361"/>
    <cellStyle name="20% - Accent3 10" xfId="363"/>
    <cellStyle name="20% - Accent3 11" xfId="364"/>
    <cellStyle name="20% - Accent3 12" xfId="365"/>
    <cellStyle name="20% - Accent3 13" xfId="362"/>
    <cellStyle name="20% - Accent3 2" xfId="366"/>
    <cellStyle name="20% - Accent3 2 2" xfId="367"/>
    <cellStyle name="20% - Accent3 3" xfId="368"/>
    <cellStyle name="20% - Accent3 3 2" xfId="369"/>
    <cellStyle name="20% - Accent3 4" xfId="370"/>
    <cellStyle name="20% - Accent3 5" xfId="371"/>
    <cellStyle name="20% - Accent3 6" xfId="372"/>
    <cellStyle name="20% - Accent3 7" xfId="373"/>
    <cellStyle name="20% - Accent3 8" xfId="374"/>
    <cellStyle name="20% - Accent3 9" xfId="375"/>
    <cellStyle name="20% - Accent4 10" xfId="377"/>
    <cellStyle name="20% - Accent4 11" xfId="378"/>
    <cellStyle name="20% - Accent4 12" xfId="379"/>
    <cellStyle name="20% - Accent4 13" xfId="376"/>
    <cellStyle name="20% - Accent4 2" xfId="380"/>
    <cellStyle name="20% - Accent4 2 2" xfId="381"/>
    <cellStyle name="20% - Accent4 3" xfId="382"/>
    <cellStyle name="20% - Accent4 3 2" xfId="383"/>
    <cellStyle name="20% - Accent4 4" xfId="384"/>
    <cellStyle name="20% - Accent4 5" xfId="385"/>
    <cellStyle name="20% - Accent4 6" xfId="386"/>
    <cellStyle name="20% - Accent4 7" xfId="387"/>
    <cellStyle name="20% - Accent4 8" xfId="388"/>
    <cellStyle name="20% - Accent4 9" xfId="389"/>
    <cellStyle name="20% - Accent5 10" xfId="391"/>
    <cellStyle name="20% - Accent5 11" xfId="392"/>
    <cellStyle name="20% - Accent5 12" xfId="393"/>
    <cellStyle name="20% - Accent5 13" xfId="390"/>
    <cellStyle name="20% - Accent5 2" xfId="394"/>
    <cellStyle name="20% - Accent5 2 2" xfId="395"/>
    <cellStyle name="20% - Accent5 3" xfId="396"/>
    <cellStyle name="20% - Accent5 3 2" xfId="397"/>
    <cellStyle name="20% - Accent5 4" xfId="398"/>
    <cellStyle name="20% - Accent5 5" xfId="399"/>
    <cellStyle name="20% - Accent5 6" xfId="400"/>
    <cellStyle name="20% - Accent5 7" xfId="401"/>
    <cellStyle name="20% - Accent5 8" xfId="402"/>
    <cellStyle name="20% - Accent5 9" xfId="403"/>
    <cellStyle name="20% - Accent6 10" xfId="405"/>
    <cellStyle name="20% - Accent6 11" xfId="406"/>
    <cellStyle name="20% - Accent6 12" xfId="407"/>
    <cellStyle name="20% - Accent6 13" xfId="404"/>
    <cellStyle name="20% - Accent6 2" xfId="408"/>
    <cellStyle name="20% - Accent6 2 2" xfId="409"/>
    <cellStyle name="20% - Accent6 3" xfId="410"/>
    <cellStyle name="20% - Accent6 3 2" xfId="411"/>
    <cellStyle name="20% - Accent6 4" xfId="412"/>
    <cellStyle name="20% - Accent6 5" xfId="413"/>
    <cellStyle name="20% - Accent6 6" xfId="414"/>
    <cellStyle name="20% - Accent6 7" xfId="415"/>
    <cellStyle name="20% - Accent6 8" xfId="416"/>
    <cellStyle name="20% - Accent6 9" xfId="417"/>
    <cellStyle name="40% - Accent1 10" xfId="419"/>
    <cellStyle name="40% - Accent1 11" xfId="420"/>
    <cellStyle name="40% - Accent1 12" xfId="421"/>
    <cellStyle name="40% - Accent1 13" xfId="418"/>
    <cellStyle name="40% - Accent1 2" xfId="422"/>
    <cellStyle name="40% - Accent1 2 2" xfId="423"/>
    <cellStyle name="40% - Accent1 3" xfId="424"/>
    <cellStyle name="40% - Accent1 3 2" xfId="425"/>
    <cellStyle name="40% - Accent1 4" xfId="426"/>
    <cellStyle name="40% - Accent1 5" xfId="427"/>
    <cellStyle name="40% - Accent1 6" xfId="428"/>
    <cellStyle name="40% - Accent1 7" xfId="429"/>
    <cellStyle name="40% - Accent1 8" xfId="430"/>
    <cellStyle name="40% - Accent1 9" xfId="431"/>
    <cellStyle name="40% - Accent2 10" xfId="433"/>
    <cellStyle name="40% - Accent2 11" xfId="434"/>
    <cellStyle name="40% - Accent2 12" xfId="435"/>
    <cellStyle name="40% - Accent2 13" xfId="432"/>
    <cellStyle name="40% - Accent2 2" xfId="436"/>
    <cellStyle name="40% - Accent2 2 2" xfId="437"/>
    <cellStyle name="40% - Accent2 3" xfId="438"/>
    <cellStyle name="40% - Accent2 3 2" xfId="439"/>
    <cellStyle name="40% - Accent2 4" xfId="440"/>
    <cellStyle name="40% - Accent2 5" xfId="441"/>
    <cellStyle name="40% - Accent2 6" xfId="442"/>
    <cellStyle name="40% - Accent2 7" xfId="443"/>
    <cellStyle name="40% - Accent2 8" xfId="444"/>
    <cellStyle name="40% - Accent2 9" xfId="445"/>
    <cellStyle name="40% - Accent3 10" xfId="447"/>
    <cellStyle name="40% - Accent3 11" xfId="448"/>
    <cellStyle name="40% - Accent3 12" xfId="449"/>
    <cellStyle name="40% - Accent3 13" xfId="446"/>
    <cellStyle name="40% - Accent3 2" xfId="450"/>
    <cellStyle name="40% - Accent3 2 2" xfId="451"/>
    <cellStyle name="40% - Accent3 3" xfId="452"/>
    <cellStyle name="40% - Accent3 3 2" xfId="453"/>
    <cellStyle name="40% - Accent3 4" xfId="454"/>
    <cellStyle name="40% - Accent3 5" xfId="455"/>
    <cellStyle name="40% - Accent3 6" xfId="456"/>
    <cellStyle name="40% - Accent3 7" xfId="457"/>
    <cellStyle name="40% - Accent3 8" xfId="458"/>
    <cellStyle name="40% - Accent3 9" xfId="459"/>
    <cellStyle name="40% - Accent4 10" xfId="461"/>
    <cellStyle name="40% - Accent4 11" xfId="462"/>
    <cellStyle name="40% - Accent4 12" xfId="463"/>
    <cellStyle name="40% - Accent4 13" xfId="460"/>
    <cellStyle name="40% - Accent4 2" xfId="464"/>
    <cellStyle name="40% - Accent4 2 2" xfId="465"/>
    <cellStyle name="40% - Accent4 3" xfId="466"/>
    <cellStyle name="40% - Accent4 3 2" xfId="467"/>
    <cellStyle name="40% - Accent4 4" xfId="468"/>
    <cellStyle name="40% - Accent4 5" xfId="469"/>
    <cellStyle name="40% - Accent4 6" xfId="470"/>
    <cellStyle name="40% - Accent4 7" xfId="471"/>
    <cellStyle name="40% - Accent4 8" xfId="472"/>
    <cellStyle name="40% - Accent4 9" xfId="473"/>
    <cellStyle name="40% - Accent5 10" xfId="475"/>
    <cellStyle name="40% - Accent5 11" xfId="476"/>
    <cellStyle name="40% - Accent5 12" xfId="477"/>
    <cellStyle name="40% - Accent5 13" xfId="474"/>
    <cellStyle name="40% - Accent5 2" xfId="478"/>
    <cellStyle name="40% - Accent5 2 2" xfId="479"/>
    <cellStyle name="40% - Accent5 3" xfId="480"/>
    <cellStyle name="40% - Accent5 3 2" xfId="481"/>
    <cellStyle name="40% - Accent5 4" xfId="482"/>
    <cellStyle name="40% - Accent5 5" xfId="483"/>
    <cellStyle name="40% - Accent5 6" xfId="484"/>
    <cellStyle name="40% - Accent5 7" xfId="485"/>
    <cellStyle name="40% - Accent5 8" xfId="486"/>
    <cellStyle name="40% - Accent5 9" xfId="487"/>
    <cellStyle name="40% - Accent6 10" xfId="489"/>
    <cellStyle name="40% - Accent6 11" xfId="490"/>
    <cellStyle name="40% - Accent6 12" xfId="491"/>
    <cellStyle name="40% - Accent6 13" xfId="488"/>
    <cellStyle name="40% - Accent6 2" xfId="492"/>
    <cellStyle name="40% - Accent6 2 2" xfId="493"/>
    <cellStyle name="40% - Accent6 3" xfId="494"/>
    <cellStyle name="40% - Accent6 3 2" xfId="495"/>
    <cellStyle name="40% - Accent6 4" xfId="496"/>
    <cellStyle name="40% - Accent6 5" xfId="497"/>
    <cellStyle name="40% - Accent6 6" xfId="498"/>
    <cellStyle name="40% - Accent6 7" xfId="499"/>
    <cellStyle name="40% - Accent6 8" xfId="500"/>
    <cellStyle name="40% - Accent6 9" xfId="501"/>
    <cellStyle name="60% - Accent1 10" xfId="503"/>
    <cellStyle name="60% - Accent1 11" xfId="504"/>
    <cellStyle name="60% - Accent1 12" xfId="505"/>
    <cellStyle name="60% - Accent1 13" xfId="502"/>
    <cellStyle name="60% - Accent1 2" xfId="506"/>
    <cellStyle name="60% - Accent1 2 2" xfId="507"/>
    <cellStyle name="60% - Accent1 3" xfId="508"/>
    <cellStyle name="60% - Accent1 3 2" xfId="509"/>
    <cellStyle name="60% - Accent1 4" xfId="510"/>
    <cellStyle name="60% - Accent1 5" xfId="511"/>
    <cellStyle name="60% - Accent1 6" xfId="512"/>
    <cellStyle name="60% - Accent1 7" xfId="513"/>
    <cellStyle name="60% - Accent1 8" xfId="514"/>
    <cellStyle name="60% - Accent1 9" xfId="515"/>
    <cellStyle name="60% - Accent2 10" xfId="517"/>
    <cellStyle name="60% - Accent2 11" xfId="518"/>
    <cellStyle name="60% - Accent2 12" xfId="519"/>
    <cellStyle name="60% - Accent2 13" xfId="516"/>
    <cellStyle name="60% - Accent2 2" xfId="520"/>
    <cellStyle name="60% - Accent2 2 2" xfId="521"/>
    <cellStyle name="60% - Accent2 3" xfId="522"/>
    <cellStyle name="60% - Accent2 3 2" xfId="523"/>
    <cellStyle name="60% - Accent2 4" xfId="524"/>
    <cellStyle name="60% - Accent2 5" xfId="525"/>
    <cellStyle name="60% - Accent2 6" xfId="526"/>
    <cellStyle name="60% - Accent2 7" xfId="527"/>
    <cellStyle name="60% - Accent2 8" xfId="528"/>
    <cellStyle name="60% - Accent2 9" xfId="529"/>
    <cellStyle name="60% - Accent3 10" xfId="531"/>
    <cellStyle name="60% - Accent3 11" xfId="532"/>
    <cellStyle name="60% - Accent3 12" xfId="533"/>
    <cellStyle name="60% - Accent3 13" xfId="530"/>
    <cellStyle name="60% - Accent3 2" xfId="534"/>
    <cellStyle name="60% - Accent3 2 2" xfId="535"/>
    <cellStyle name="60% - Accent3 3" xfId="536"/>
    <cellStyle name="60% - Accent3 3 2" xfId="537"/>
    <cellStyle name="60% - Accent3 4" xfId="538"/>
    <cellStyle name="60% - Accent3 5" xfId="539"/>
    <cellStyle name="60% - Accent3 6" xfId="540"/>
    <cellStyle name="60% - Accent3 7" xfId="541"/>
    <cellStyle name="60% - Accent3 8" xfId="542"/>
    <cellStyle name="60% - Accent3 9" xfId="543"/>
    <cellStyle name="60% - Accent4 10" xfId="545"/>
    <cellStyle name="60% - Accent4 11" xfId="546"/>
    <cellStyle name="60% - Accent4 12" xfId="547"/>
    <cellStyle name="60% - Accent4 13" xfId="544"/>
    <cellStyle name="60% - Accent4 2" xfId="548"/>
    <cellStyle name="60% - Accent4 2 2" xfId="549"/>
    <cellStyle name="60% - Accent4 3" xfId="550"/>
    <cellStyle name="60% - Accent4 3 2" xfId="551"/>
    <cellStyle name="60% - Accent4 4" xfId="552"/>
    <cellStyle name="60% - Accent4 5" xfId="553"/>
    <cellStyle name="60% - Accent4 6" xfId="554"/>
    <cellStyle name="60% - Accent4 7" xfId="555"/>
    <cellStyle name="60% - Accent4 8" xfId="556"/>
    <cellStyle name="60% - Accent4 9" xfId="557"/>
    <cellStyle name="60% - Accent5 10" xfId="559"/>
    <cellStyle name="60% - Accent5 11" xfId="560"/>
    <cellStyle name="60% - Accent5 12" xfId="561"/>
    <cellStyle name="60% - Accent5 13" xfId="558"/>
    <cellStyle name="60% - Accent5 2" xfId="562"/>
    <cellStyle name="60% - Accent5 2 2" xfId="563"/>
    <cellStyle name="60% - Accent5 3" xfId="564"/>
    <cellStyle name="60% - Accent5 3 2" xfId="565"/>
    <cellStyle name="60% - Accent5 4" xfId="566"/>
    <cellStyle name="60% - Accent5 5" xfId="567"/>
    <cellStyle name="60% - Accent5 6" xfId="568"/>
    <cellStyle name="60% - Accent5 7" xfId="569"/>
    <cellStyle name="60% - Accent5 8" xfId="570"/>
    <cellStyle name="60% - Accent5 9" xfId="571"/>
    <cellStyle name="60% - Accent6 10" xfId="573"/>
    <cellStyle name="60% - Accent6 11" xfId="574"/>
    <cellStyle name="60% - Accent6 12" xfId="575"/>
    <cellStyle name="60% - Accent6 13" xfId="572"/>
    <cellStyle name="60% - Accent6 2" xfId="576"/>
    <cellStyle name="60% - Accent6 2 2" xfId="577"/>
    <cellStyle name="60% - Accent6 3" xfId="578"/>
    <cellStyle name="60% - Accent6 3 2" xfId="579"/>
    <cellStyle name="60% - Accent6 4" xfId="580"/>
    <cellStyle name="60% - Accent6 5" xfId="581"/>
    <cellStyle name="60% - Accent6 6" xfId="582"/>
    <cellStyle name="60% - Accent6 7" xfId="583"/>
    <cellStyle name="60% - Accent6 8" xfId="584"/>
    <cellStyle name="60% - Accent6 9" xfId="585"/>
    <cellStyle name="Accent1 10" xfId="587"/>
    <cellStyle name="Accent1 11" xfId="588"/>
    <cellStyle name="Accent1 12" xfId="589"/>
    <cellStyle name="Accent1 13" xfId="586"/>
    <cellStyle name="Accent1 2" xfId="590"/>
    <cellStyle name="Accent1 2 2" xfId="591"/>
    <cellStyle name="Accent1 3" xfId="592"/>
    <cellStyle name="Accent1 3 2" xfId="593"/>
    <cellStyle name="Accent1 4" xfId="594"/>
    <cellStyle name="Accent1 5" xfId="595"/>
    <cellStyle name="Accent1 6" xfId="596"/>
    <cellStyle name="Accent1 7" xfId="597"/>
    <cellStyle name="Accent1 8" xfId="598"/>
    <cellStyle name="Accent1 9" xfId="599"/>
    <cellStyle name="Accent2 10" xfId="601"/>
    <cellStyle name="Accent2 11" xfId="602"/>
    <cellStyle name="Accent2 12" xfId="603"/>
    <cellStyle name="Accent2 13" xfId="600"/>
    <cellStyle name="Accent2 2" xfId="604"/>
    <cellStyle name="Accent2 2 2" xfId="605"/>
    <cellStyle name="Accent2 3" xfId="606"/>
    <cellStyle name="Accent2 3 2" xfId="607"/>
    <cellStyle name="Accent2 4" xfId="608"/>
    <cellStyle name="Accent2 5" xfId="609"/>
    <cellStyle name="Accent2 6" xfId="610"/>
    <cellStyle name="Accent2 7" xfId="611"/>
    <cellStyle name="Accent2 8" xfId="612"/>
    <cellStyle name="Accent2 9" xfId="613"/>
    <cellStyle name="Accent3 10" xfId="615"/>
    <cellStyle name="Accent3 11" xfId="616"/>
    <cellStyle name="Accent3 12" xfId="617"/>
    <cellStyle name="Accent3 13" xfId="614"/>
    <cellStyle name="Accent3 2" xfId="618"/>
    <cellStyle name="Accent3 2 2" xfId="619"/>
    <cellStyle name="Accent3 3" xfId="620"/>
    <cellStyle name="Accent3 3 2" xfId="621"/>
    <cellStyle name="Accent3 4" xfId="622"/>
    <cellStyle name="Accent3 5" xfId="623"/>
    <cellStyle name="Accent3 6" xfId="624"/>
    <cellStyle name="Accent3 7" xfId="625"/>
    <cellStyle name="Accent3 8" xfId="626"/>
    <cellStyle name="Accent3 9" xfId="627"/>
    <cellStyle name="Accent4 10" xfId="629"/>
    <cellStyle name="Accent4 11" xfId="630"/>
    <cellStyle name="Accent4 12" xfId="631"/>
    <cellStyle name="Accent4 13" xfId="628"/>
    <cellStyle name="Accent4 2" xfId="632"/>
    <cellStyle name="Accent4 2 2" xfId="633"/>
    <cellStyle name="Accent4 3" xfId="634"/>
    <cellStyle name="Accent4 3 2" xfId="635"/>
    <cellStyle name="Accent4 4" xfId="636"/>
    <cellStyle name="Accent4 5" xfId="637"/>
    <cellStyle name="Accent4 6" xfId="638"/>
    <cellStyle name="Accent4 7" xfId="639"/>
    <cellStyle name="Accent4 8" xfId="640"/>
    <cellStyle name="Accent4 9" xfId="641"/>
    <cellStyle name="Accent5 10" xfId="643"/>
    <cellStyle name="Accent5 11" xfId="644"/>
    <cellStyle name="Accent5 12" xfId="645"/>
    <cellStyle name="Accent5 13" xfId="642"/>
    <cellStyle name="Accent5 2" xfId="646"/>
    <cellStyle name="Accent5 2 2" xfId="647"/>
    <cellStyle name="Accent5 3" xfId="648"/>
    <cellStyle name="Accent5 3 2" xfId="649"/>
    <cellStyle name="Accent5 4" xfId="650"/>
    <cellStyle name="Accent5 5" xfId="651"/>
    <cellStyle name="Accent5 6" xfId="652"/>
    <cellStyle name="Accent5 7" xfId="653"/>
    <cellStyle name="Accent5 8" xfId="654"/>
    <cellStyle name="Accent5 9" xfId="655"/>
    <cellStyle name="Accent6 10" xfId="657"/>
    <cellStyle name="Accent6 11" xfId="658"/>
    <cellStyle name="Accent6 12" xfId="659"/>
    <cellStyle name="Accent6 13" xfId="656"/>
    <cellStyle name="Accent6 2" xfId="660"/>
    <cellStyle name="Accent6 2 2" xfId="661"/>
    <cellStyle name="Accent6 3" xfId="662"/>
    <cellStyle name="Accent6 3 2" xfId="663"/>
    <cellStyle name="Accent6 4" xfId="664"/>
    <cellStyle name="Accent6 5" xfId="665"/>
    <cellStyle name="Accent6 6" xfId="666"/>
    <cellStyle name="Accent6 7" xfId="667"/>
    <cellStyle name="Accent6 8" xfId="668"/>
    <cellStyle name="Accent6 9" xfId="669"/>
    <cellStyle name="Bad 10" xfId="671"/>
    <cellStyle name="Bad 11" xfId="672"/>
    <cellStyle name="Bad 12" xfId="673"/>
    <cellStyle name="Bad 13" xfId="670"/>
    <cellStyle name="Bad 2" xfId="674"/>
    <cellStyle name="Bad 2 2" xfId="675"/>
    <cellStyle name="Bad 3" xfId="676"/>
    <cellStyle name="Bad 3 2" xfId="677"/>
    <cellStyle name="Bad 4" xfId="678"/>
    <cellStyle name="Bad 5" xfId="679"/>
    <cellStyle name="Bad 6" xfId="680"/>
    <cellStyle name="Bad 7" xfId="681"/>
    <cellStyle name="Bad 8" xfId="682"/>
    <cellStyle name="Bad 9" xfId="683"/>
    <cellStyle name="Basic" xfId="684"/>
    <cellStyle name="Basic - Style1" xfId="685"/>
    <cellStyle name="Border Heavy" xfId="686"/>
    <cellStyle name="Border Thin" xfId="687"/>
    <cellStyle name="C00A" xfId="688"/>
    <cellStyle name="C00B" xfId="689"/>
    <cellStyle name="C00L" xfId="690"/>
    <cellStyle name="C01A" xfId="691"/>
    <cellStyle name="C01B" xfId="692"/>
    <cellStyle name="C01H" xfId="693"/>
    <cellStyle name="C01L" xfId="694"/>
    <cellStyle name="C02A" xfId="695"/>
    <cellStyle name="C02B" xfId="696"/>
    <cellStyle name="C02H" xfId="697"/>
    <cellStyle name="C02L" xfId="698"/>
    <cellStyle name="C03A" xfId="699"/>
    <cellStyle name="C03B" xfId="700"/>
    <cellStyle name="C03H" xfId="701"/>
    <cellStyle name="C03L" xfId="702"/>
    <cellStyle name="C04A" xfId="703"/>
    <cellStyle name="C04B" xfId="704"/>
    <cellStyle name="C04H" xfId="705"/>
    <cellStyle name="C04L" xfId="706"/>
    <cellStyle name="C05A" xfId="707"/>
    <cellStyle name="C05B" xfId="708"/>
    <cellStyle name="C05H" xfId="709"/>
    <cellStyle name="C05L" xfId="710"/>
    <cellStyle name="C06A" xfId="711"/>
    <cellStyle name="C06B" xfId="712"/>
    <cellStyle name="C06H" xfId="713"/>
    <cellStyle name="C06L" xfId="714"/>
    <cellStyle name="C07A" xfId="715"/>
    <cellStyle name="C07B" xfId="716"/>
    <cellStyle name="C07H" xfId="717"/>
    <cellStyle name="C07L" xfId="718"/>
    <cellStyle name="Calculation 10" xfId="720"/>
    <cellStyle name="Calculation 11" xfId="721"/>
    <cellStyle name="Calculation 12" xfId="722"/>
    <cellStyle name="Calculation 13" xfId="719"/>
    <cellStyle name="Calculation 2" xfId="723"/>
    <cellStyle name="Calculation 2 2" xfId="724"/>
    <cellStyle name="Calculation 3" xfId="725"/>
    <cellStyle name="Calculation 3 2" xfId="726"/>
    <cellStyle name="Calculation 4" xfId="727"/>
    <cellStyle name="Calculation 5" xfId="728"/>
    <cellStyle name="Calculation 6" xfId="729"/>
    <cellStyle name="Calculation 7" xfId="730"/>
    <cellStyle name="Calculation 8" xfId="731"/>
    <cellStyle name="Calculation 9" xfId="732"/>
    <cellStyle name="cd" xfId="733"/>
    <cellStyle name="Check Cell 10" xfId="735"/>
    <cellStyle name="Check Cell 11" xfId="736"/>
    <cellStyle name="Check Cell 12" xfId="737"/>
    <cellStyle name="Check Cell 13" xfId="734"/>
    <cellStyle name="Check Cell 2" xfId="738"/>
    <cellStyle name="Check Cell 2 2" xfId="739"/>
    <cellStyle name="Check Cell 3" xfId="740"/>
    <cellStyle name="Check Cell 3 2" xfId="741"/>
    <cellStyle name="Check Cell 4" xfId="742"/>
    <cellStyle name="Check Cell 5" xfId="743"/>
    <cellStyle name="Check Cell 6" xfId="744"/>
    <cellStyle name="Check Cell 7" xfId="745"/>
    <cellStyle name="Check Cell 8" xfId="746"/>
    <cellStyle name="Check Cell 9" xfId="747"/>
    <cellStyle name="Comma" xfId="1" builtinId="3"/>
    <cellStyle name="Comma [1]" xfId="749"/>
    <cellStyle name="Comma 2" xfId="750"/>
    <cellStyle name="Comma 2 2" xfId="751"/>
    <cellStyle name="Comma 2 2 2" xfId="752"/>
    <cellStyle name="Comma 2 2 3" xfId="753"/>
    <cellStyle name="Comma 2 2 4" xfId="754"/>
    <cellStyle name="Comma 2 2 5" xfId="755"/>
    <cellStyle name="Comma 2 3" xfId="756"/>
    <cellStyle name="Comma 2 4" xfId="757"/>
    <cellStyle name="Comma 2 4 2" xfId="758"/>
    <cellStyle name="Comma 2 4 2 2" xfId="759"/>
    <cellStyle name="Comma 2 4 3" xfId="760"/>
    <cellStyle name="Comma 2 5" xfId="761"/>
    <cellStyle name="Comma 2 5 2" xfId="762"/>
    <cellStyle name="Comma 2 5 2 2" xfId="763"/>
    <cellStyle name="Comma 2 5 3" xfId="764"/>
    <cellStyle name="Comma 2 6" xfId="765"/>
    <cellStyle name="Comma 2 6 2" xfId="766"/>
    <cellStyle name="Comma 2 6 2 2" xfId="767"/>
    <cellStyle name="Comma 2 6 3" xfId="768"/>
    <cellStyle name="Comma 2 7" xfId="769"/>
    <cellStyle name="Comma 2 7 2" xfId="770"/>
    <cellStyle name="Comma 2 8" xfId="771"/>
    <cellStyle name="Comma 3" xfId="772"/>
    <cellStyle name="Comma 3 2" xfId="773"/>
    <cellStyle name="Comma 4" xfId="774"/>
    <cellStyle name="Comma 4 2" xfId="775"/>
    <cellStyle name="Comma 4 2 2" xfId="776"/>
    <cellStyle name="Comma 4 3" xfId="777"/>
    <cellStyle name="Comma 5" xfId="748"/>
    <cellStyle name="Comma 6" xfId="2253"/>
    <cellStyle name="Comma0" xfId="778"/>
    <cellStyle name="Comma0 - Style3" xfId="779"/>
    <cellStyle name="Comma0 - Style4" xfId="780"/>
    <cellStyle name="Comma0_050318 MON POWER OHIO LOAD" xfId="781"/>
    <cellStyle name="Comma1 - Style1" xfId="782"/>
    <cellStyle name="Currency" xfId="2" builtinId="4"/>
    <cellStyle name="Currency [1]" xfId="783"/>
    <cellStyle name="Currency [2]" xfId="784"/>
    <cellStyle name="Currency 10" xfId="785"/>
    <cellStyle name="Currency 10 2" xfId="786"/>
    <cellStyle name="Currency 10 3" xfId="787"/>
    <cellStyle name="Currency 11" xfId="788"/>
    <cellStyle name="Currency 11 2" xfId="789"/>
    <cellStyle name="Currency 11 3" xfId="790"/>
    <cellStyle name="Currency 12" xfId="791"/>
    <cellStyle name="Currency 12 2" xfId="792"/>
    <cellStyle name="Currency 12 3" xfId="793"/>
    <cellStyle name="Currency 12 4" xfId="794"/>
    <cellStyle name="Currency 13" xfId="795"/>
    <cellStyle name="Currency 13 2" xfId="796"/>
    <cellStyle name="Currency 13 3" xfId="797"/>
    <cellStyle name="Currency 14" xfId="798"/>
    <cellStyle name="Currency 14 2" xfId="799"/>
    <cellStyle name="Currency 14 3" xfId="800"/>
    <cellStyle name="Currency 15" xfId="801"/>
    <cellStyle name="Currency 15 2" xfId="802"/>
    <cellStyle name="Currency 15 3" xfId="803"/>
    <cellStyle name="Currency 15 4" xfId="804"/>
    <cellStyle name="Currency 16" xfId="805"/>
    <cellStyle name="Currency 16 2" xfId="806"/>
    <cellStyle name="Currency 16 3" xfId="807"/>
    <cellStyle name="Currency 17" xfId="808"/>
    <cellStyle name="Currency 17 2" xfId="809"/>
    <cellStyle name="Currency 17 3" xfId="810"/>
    <cellStyle name="Currency 18" xfId="811"/>
    <cellStyle name="Currency 18 2" xfId="812"/>
    <cellStyle name="Currency 18 2 2" xfId="813"/>
    <cellStyle name="Currency 18 2 2 2" xfId="814"/>
    <cellStyle name="Currency 18 2 3" xfId="815"/>
    <cellStyle name="Currency 18 3" xfId="816"/>
    <cellStyle name="Currency 18 3 2" xfId="817"/>
    <cellStyle name="Currency 18 4" xfId="818"/>
    <cellStyle name="Currency 19" xfId="819"/>
    <cellStyle name="Currency 19 2" xfId="820"/>
    <cellStyle name="Currency 19 3" xfId="821"/>
    <cellStyle name="Currency 2" xfId="822"/>
    <cellStyle name="Currency 2 2" xfId="823"/>
    <cellStyle name="Currency 2 3" xfId="824"/>
    <cellStyle name="Currency 2 4" xfId="825"/>
    <cellStyle name="Currency 2 5" xfId="826"/>
    <cellStyle name="Currency 2 6" xfId="827"/>
    <cellStyle name="Currency 2 7" xfId="828"/>
    <cellStyle name="Currency 20" xfId="829"/>
    <cellStyle name="Currency 20 2" xfId="830"/>
    <cellStyle name="Currency 20 3" xfId="831"/>
    <cellStyle name="Currency 21" xfId="832"/>
    <cellStyle name="Currency 21 2" xfId="833"/>
    <cellStyle name="Currency 21 3" xfId="834"/>
    <cellStyle name="Currency 22" xfId="835"/>
    <cellStyle name="Currency 22 2" xfId="836"/>
    <cellStyle name="Currency 22 3" xfId="837"/>
    <cellStyle name="Currency 23" xfId="838"/>
    <cellStyle name="Currency 23 2" xfId="839"/>
    <cellStyle name="Currency 23 3" xfId="840"/>
    <cellStyle name="Currency 24" xfId="841"/>
    <cellStyle name="Currency 24 2" xfId="842"/>
    <cellStyle name="Currency 24 3" xfId="843"/>
    <cellStyle name="Currency 25" xfId="844"/>
    <cellStyle name="Currency 25 2" xfId="845"/>
    <cellStyle name="Currency 25 3" xfId="846"/>
    <cellStyle name="Currency 26" xfId="847"/>
    <cellStyle name="Currency 26 2" xfId="848"/>
    <cellStyle name="Currency 26 3" xfId="849"/>
    <cellStyle name="Currency 27" xfId="850"/>
    <cellStyle name="Currency 27 2" xfId="851"/>
    <cellStyle name="Currency 27 3" xfId="852"/>
    <cellStyle name="Currency 28" xfId="853"/>
    <cellStyle name="Currency 28 2" xfId="854"/>
    <cellStyle name="Currency 28 3" xfId="855"/>
    <cellStyle name="Currency 29" xfId="856"/>
    <cellStyle name="Currency 29 2" xfId="857"/>
    <cellStyle name="Currency 29 3" xfId="858"/>
    <cellStyle name="Currency 3" xfId="859"/>
    <cellStyle name="Currency 3 2" xfId="860"/>
    <cellStyle name="Currency 3 3" xfId="861"/>
    <cellStyle name="Currency 3 4" xfId="862"/>
    <cellStyle name="Currency 30" xfId="863"/>
    <cellStyle name="Currency 30 2" xfId="864"/>
    <cellStyle name="Currency 30 3" xfId="865"/>
    <cellStyle name="Currency 31" xfId="866"/>
    <cellStyle name="Currency 31 2" xfId="867"/>
    <cellStyle name="Currency 31 3" xfId="868"/>
    <cellStyle name="Currency 32" xfId="869"/>
    <cellStyle name="Currency 32 2" xfId="870"/>
    <cellStyle name="Currency 33" xfId="871"/>
    <cellStyle name="Currency 33 2" xfId="872"/>
    <cellStyle name="Currency 34" xfId="873"/>
    <cellStyle name="Currency 34 2" xfId="874"/>
    <cellStyle name="Currency 35" xfId="2245"/>
    <cellStyle name="Currency 36" xfId="2255"/>
    <cellStyle name="Currency 37" xfId="875"/>
    <cellStyle name="Currency 37 2" xfId="876"/>
    <cellStyle name="Currency 4" xfId="877"/>
    <cellStyle name="Currency 4 2" xfId="878"/>
    <cellStyle name="Currency 4 3" xfId="879"/>
    <cellStyle name="Currency 4 4" xfId="880"/>
    <cellStyle name="Currency 4 5" xfId="881"/>
    <cellStyle name="Currency 4 5 2" xfId="882"/>
    <cellStyle name="Currency 4 5 2 2" xfId="883"/>
    <cellStyle name="Currency 4 5 3" xfId="884"/>
    <cellStyle name="Currency 4 6" xfId="885"/>
    <cellStyle name="Currency 4 6 2" xfId="886"/>
    <cellStyle name="Currency 4 7" xfId="887"/>
    <cellStyle name="Currency 49" xfId="888"/>
    <cellStyle name="Currency 5" xfId="889"/>
    <cellStyle name="Currency 5 2" xfId="890"/>
    <cellStyle name="Currency 5 3" xfId="891"/>
    <cellStyle name="Currency 59 14" xfId="892"/>
    <cellStyle name="Currency 59 14 2" xfId="893"/>
    <cellStyle name="Currency 59 14 3" xfId="894"/>
    <cellStyle name="Currency 6" xfId="895"/>
    <cellStyle name="Currency 6 2" xfId="896"/>
    <cellStyle name="Currency 6 3" xfId="897"/>
    <cellStyle name="Currency 60" xfId="898"/>
    <cellStyle name="Currency 60 2" xfId="899"/>
    <cellStyle name="Currency 60 3" xfId="900"/>
    <cellStyle name="Currency 62 14" xfId="901"/>
    <cellStyle name="Currency 64 15" xfId="902"/>
    <cellStyle name="Currency 7" xfId="903"/>
    <cellStyle name="Currency 7 2" xfId="904"/>
    <cellStyle name="Currency 7 3" xfId="905"/>
    <cellStyle name="Currency 8" xfId="906"/>
    <cellStyle name="Currency 8 2" xfId="907"/>
    <cellStyle name="Currency 8 3" xfId="908"/>
    <cellStyle name="Currency 9" xfId="909"/>
    <cellStyle name="Currency 9 2" xfId="910"/>
    <cellStyle name="Currency 9 3" xfId="911"/>
    <cellStyle name="Currency 94" xfId="912"/>
    <cellStyle name="Currency 95" xfId="913"/>
    <cellStyle name="Currency0" xfId="914"/>
    <cellStyle name="DATA TYPE" xfId="915"/>
    <cellStyle name="Date" xfId="916"/>
    <cellStyle name="Date [mm-d-yyyy]" xfId="917"/>
    <cellStyle name="Date [mmm-d-yyyy]" xfId="918"/>
    <cellStyle name="Date [mmm-yyyy]" xfId="919"/>
    <cellStyle name="Date_050318 MON POWER OHIO LOAD" xfId="920"/>
    <cellStyle name="Date2" xfId="921"/>
    <cellStyle name="Dezimal [0]_Compiling Utility Macros" xfId="922"/>
    <cellStyle name="Dezimal_Compiling Utility Macros" xfId="923"/>
    <cellStyle name="dohm" xfId="924"/>
    <cellStyle name="dohm1" xfId="925"/>
    <cellStyle name="dohm2" xfId="926"/>
    <cellStyle name="Dollars" xfId="927"/>
    <cellStyle name="Euro" xfId="928"/>
    <cellStyle name="Explanatory Text 10" xfId="930"/>
    <cellStyle name="Explanatory Text 11" xfId="931"/>
    <cellStyle name="Explanatory Text 12" xfId="932"/>
    <cellStyle name="Explanatory Text 13" xfId="929"/>
    <cellStyle name="Explanatory Text 2" xfId="933"/>
    <cellStyle name="Explanatory Text 2 2" xfId="934"/>
    <cellStyle name="Explanatory Text 3" xfId="935"/>
    <cellStyle name="Explanatory Text 3 2" xfId="936"/>
    <cellStyle name="Explanatory Text 4" xfId="937"/>
    <cellStyle name="Explanatory Text 5" xfId="938"/>
    <cellStyle name="Explanatory Text 6" xfId="939"/>
    <cellStyle name="Explanatory Text 7" xfId="940"/>
    <cellStyle name="Explanatory Text 8" xfId="941"/>
    <cellStyle name="Explanatory Text 9" xfId="942"/>
    <cellStyle name="Fixed" xfId="943"/>
    <cellStyle name="Fixed [0]" xfId="944"/>
    <cellStyle name="Fixed_050318 MON POWER OHIO LOAD" xfId="945"/>
    <cellStyle name="Fixed2 - Style2" xfId="946"/>
    <cellStyle name="Fixed3 - Style3" xfId="947"/>
    <cellStyle name="FUEL SUBTOTAL" xfId="948"/>
    <cellStyle name="FUEL TYPE" xfId="949"/>
    <cellStyle name="general" xfId="950"/>
    <cellStyle name="Good 10" xfId="952"/>
    <cellStyle name="Good 11" xfId="953"/>
    <cellStyle name="Good 12" xfId="954"/>
    <cellStyle name="Good 13" xfId="951"/>
    <cellStyle name="Good 2" xfId="955"/>
    <cellStyle name="Good 2 2" xfId="956"/>
    <cellStyle name="Good 3" xfId="957"/>
    <cellStyle name="Good 3 2" xfId="958"/>
    <cellStyle name="Good 4" xfId="959"/>
    <cellStyle name="Good 5" xfId="960"/>
    <cellStyle name="Good 6" xfId="961"/>
    <cellStyle name="Good 7" xfId="962"/>
    <cellStyle name="Good 8" xfId="963"/>
    <cellStyle name="Good 9" xfId="964"/>
    <cellStyle name="Grey" xfId="965"/>
    <cellStyle name="HEADER" xfId="966"/>
    <cellStyle name="Header1" xfId="967"/>
    <cellStyle name="Header2" xfId="968"/>
    <cellStyle name="Heading 1 10" xfId="970"/>
    <cellStyle name="Heading 1 11" xfId="971"/>
    <cellStyle name="Heading 1 12" xfId="972"/>
    <cellStyle name="Heading 1 13" xfId="969"/>
    <cellStyle name="Heading 1 2" xfId="973"/>
    <cellStyle name="Heading 1 2 2" xfId="974"/>
    <cellStyle name="Heading 1 3" xfId="975"/>
    <cellStyle name="Heading 1 3 2" xfId="976"/>
    <cellStyle name="Heading 1 4" xfId="977"/>
    <cellStyle name="Heading 1 5" xfId="978"/>
    <cellStyle name="Heading 1 6" xfId="979"/>
    <cellStyle name="Heading 1 7" xfId="980"/>
    <cellStyle name="Heading 1 8" xfId="981"/>
    <cellStyle name="Heading 1 9" xfId="982"/>
    <cellStyle name="Heading 2 10" xfId="984"/>
    <cellStyle name="Heading 2 11" xfId="985"/>
    <cellStyle name="Heading 2 12" xfId="986"/>
    <cellStyle name="Heading 2 13" xfId="983"/>
    <cellStyle name="Heading 2 2" xfId="987"/>
    <cellStyle name="Heading 2 2 2" xfId="988"/>
    <cellStyle name="Heading 2 3" xfId="989"/>
    <cellStyle name="Heading 2 3 2" xfId="990"/>
    <cellStyle name="Heading 2 4" xfId="991"/>
    <cellStyle name="Heading 2 5" xfId="992"/>
    <cellStyle name="Heading 2 6" xfId="993"/>
    <cellStyle name="Heading 2 7" xfId="994"/>
    <cellStyle name="Heading 2 8" xfId="995"/>
    <cellStyle name="Heading 2 9" xfId="996"/>
    <cellStyle name="Heading 3 10" xfId="998"/>
    <cellStyle name="Heading 3 11" xfId="999"/>
    <cellStyle name="Heading 3 12" xfId="1000"/>
    <cellStyle name="Heading 3 13" xfId="997"/>
    <cellStyle name="Heading 3 2" xfId="1001"/>
    <cellStyle name="Heading 3 2 2" xfId="1002"/>
    <cellStyle name="Heading 3 3" xfId="1003"/>
    <cellStyle name="Heading 3 3 2" xfId="1004"/>
    <cellStyle name="Heading 3 4" xfId="1005"/>
    <cellStyle name="Heading 3 5" xfId="1006"/>
    <cellStyle name="Heading 3 6" xfId="1007"/>
    <cellStyle name="Heading 3 7" xfId="1008"/>
    <cellStyle name="Heading 3 8" xfId="1009"/>
    <cellStyle name="Heading 3 9" xfId="1010"/>
    <cellStyle name="Heading 4 10" xfId="1012"/>
    <cellStyle name="Heading 4 11" xfId="1013"/>
    <cellStyle name="Heading 4 12" xfId="1014"/>
    <cellStyle name="Heading 4 13" xfId="1011"/>
    <cellStyle name="Heading 4 2" xfId="1015"/>
    <cellStyle name="Heading 4 2 2" xfId="1016"/>
    <cellStyle name="Heading 4 3" xfId="1017"/>
    <cellStyle name="Heading 4 3 2" xfId="1018"/>
    <cellStyle name="Heading 4 4" xfId="1019"/>
    <cellStyle name="Heading 4 5" xfId="1020"/>
    <cellStyle name="Heading 4 6" xfId="1021"/>
    <cellStyle name="Heading 4 7" xfId="1022"/>
    <cellStyle name="Heading 4 8" xfId="1023"/>
    <cellStyle name="Heading 4 9" xfId="1024"/>
    <cellStyle name="Heading1" xfId="1025"/>
    <cellStyle name="Heading2" xfId="1026"/>
    <cellStyle name="HIGHLIGHT" xfId="1027"/>
    <cellStyle name="Input [yellow]" xfId="1029"/>
    <cellStyle name="Input 10" xfId="1030"/>
    <cellStyle name="Input 11" xfId="1031"/>
    <cellStyle name="Input 12" xfId="1032"/>
    <cellStyle name="Input 13" xfId="1028"/>
    <cellStyle name="Input 14" xfId="2254"/>
    <cellStyle name="Input 2" xfId="1033"/>
    <cellStyle name="Input 2 2" xfId="1034"/>
    <cellStyle name="Input 3" xfId="1035"/>
    <cellStyle name="Input 3 2" xfId="1036"/>
    <cellStyle name="Input 4" xfId="1037"/>
    <cellStyle name="Input 5" xfId="1038"/>
    <cellStyle name="Input 6" xfId="1039"/>
    <cellStyle name="Input 7" xfId="1040"/>
    <cellStyle name="Input 8" xfId="1041"/>
    <cellStyle name="Input 9" xfId="1042"/>
    <cellStyle name="Linked Cell 10" xfId="1044"/>
    <cellStyle name="Linked Cell 11" xfId="1045"/>
    <cellStyle name="Linked Cell 12" xfId="1046"/>
    <cellStyle name="Linked Cell 13" xfId="1043"/>
    <cellStyle name="Linked Cell 2" xfId="1047"/>
    <cellStyle name="Linked Cell 2 2" xfId="1048"/>
    <cellStyle name="Linked Cell 3" xfId="1049"/>
    <cellStyle name="Linked Cell 3 2" xfId="1050"/>
    <cellStyle name="Linked Cell 4" xfId="1051"/>
    <cellStyle name="Linked Cell 5" xfId="1052"/>
    <cellStyle name="Linked Cell 6" xfId="1053"/>
    <cellStyle name="Linked Cell 7" xfId="1054"/>
    <cellStyle name="Linked Cell 8" xfId="1055"/>
    <cellStyle name="Linked Cell 9" xfId="1056"/>
    <cellStyle name="Multiple" xfId="1057"/>
    <cellStyle name="Multiple [1]" xfId="1058"/>
    <cellStyle name="NA is zero" xfId="1059"/>
    <cellStyle name="Neutral 10" xfId="1061"/>
    <cellStyle name="Neutral 11" xfId="1062"/>
    <cellStyle name="Neutral 12" xfId="1063"/>
    <cellStyle name="Neutral 13" xfId="1060"/>
    <cellStyle name="Neutral 2" xfId="1064"/>
    <cellStyle name="Neutral 2 2" xfId="1065"/>
    <cellStyle name="Neutral 3" xfId="1066"/>
    <cellStyle name="Neutral 3 2" xfId="1067"/>
    <cellStyle name="Neutral 4" xfId="1068"/>
    <cellStyle name="Neutral 5" xfId="1069"/>
    <cellStyle name="Neutral 6" xfId="1070"/>
    <cellStyle name="Neutral 7" xfId="1071"/>
    <cellStyle name="Neutral 8" xfId="1072"/>
    <cellStyle name="Neutral 9" xfId="1073"/>
    <cellStyle name="no dec" xfId="1074"/>
    <cellStyle name="Normal" xfId="0" builtinId="0"/>
    <cellStyle name="Normal - Style1" xfId="1075"/>
    <cellStyle name="Normal - Style2" xfId="1076"/>
    <cellStyle name="Normal - Style3" xfId="1077"/>
    <cellStyle name="Normal [0]" xfId="1078"/>
    <cellStyle name="Normal [1]" xfId="1079"/>
    <cellStyle name="Normal [2]" xfId="1080"/>
    <cellStyle name="Normal [3]" xfId="1081"/>
    <cellStyle name="Normal 10" xfId="1082"/>
    <cellStyle name="Normal 10 2" xfId="1083"/>
    <cellStyle name="Normal 10 3" xfId="1084"/>
    <cellStyle name="Normal 10 4" xfId="1085"/>
    <cellStyle name="Normal 10 5" xfId="1086"/>
    <cellStyle name="Normal 10 6" xfId="1087"/>
    <cellStyle name="Normal 100" xfId="1088"/>
    <cellStyle name="Normal 101" xfId="3"/>
    <cellStyle name="Normal 102" xfId="2252"/>
    <cellStyle name="Normal 11" xfId="1089"/>
    <cellStyle name="Normal 11 2" xfId="1090"/>
    <cellStyle name="Normal 11 3" xfId="1091"/>
    <cellStyle name="Normal 11 4" xfId="1092"/>
    <cellStyle name="Normal 11 5" xfId="1093"/>
    <cellStyle name="Normal 11 6" xfId="1094"/>
    <cellStyle name="Normal 12" xfId="1095"/>
    <cellStyle name="Normal 12 10" xfId="1096"/>
    <cellStyle name="Normal 12 11" xfId="1097"/>
    <cellStyle name="Normal 12 12" xfId="1098"/>
    <cellStyle name="Normal 12 2" xfId="1099"/>
    <cellStyle name="Normal 12 2 2" xfId="1100"/>
    <cellStyle name="Normal 12 2 2 2" xfId="1101"/>
    <cellStyle name="Normal 12 2 2 3" xfId="1102"/>
    <cellStyle name="Normal 12 2 3" xfId="1103"/>
    <cellStyle name="Normal 12 2 4" xfId="1104"/>
    <cellStyle name="Normal 12 3" xfId="1105"/>
    <cellStyle name="Normal 12 3 2" xfId="1106"/>
    <cellStyle name="Normal 12 3 2 2" xfId="1107"/>
    <cellStyle name="Normal 12 3 2 3" xfId="1108"/>
    <cellStyle name="Normal 12 3 3" xfId="1109"/>
    <cellStyle name="Normal 12 3 4" xfId="1110"/>
    <cellStyle name="Normal 12 4" xfId="1111"/>
    <cellStyle name="Normal 12 5" xfId="1112"/>
    <cellStyle name="Normal 12 6" xfId="1113"/>
    <cellStyle name="Normal 12 7" xfId="1114"/>
    <cellStyle name="Normal 12 8" xfId="1115"/>
    <cellStyle name="Normal 12 8 2" xfId="1116"/>
    <cellStyle name="Normal 12 8 3" xfId="1117"/>
    <cellStyle name="Normal 12 9" xfId="1118"/>
    <cellStyle name="Normal 13" xfId="1119"/>
    <cellStyle name="Normal 13 2" xfId="1120"/>
    <cellStyle name="Normal 13 3" xfId="1121"/>
    <cellStyle name="Normal 13 4" xfId="1122"/>
    <cellStyle name="Normal 13 5" xfId="1123"/>
    <cellStyle name="Normal 13 6" xfId="1124"/>
    <cellStyle name="Normal 14" xfId="1125"/>
    <cellStyle name="Normal 14 10" xfId="1126"/>
    <cellStyle name="Normal 14 11" xfId="1127"/>
    <cellStyle name="Normal 14 12" xfId="1128"/>
    <cellStyle name="Normal 14 13" xfId="1129"/>
    <cellStyle name="Normal 14 2" xfId="1130"/>
    <cellStyle name="Normal 14 2 2" xfId="1131"/>
    <cellStyle name="Normal 14 2 2 2" xfId="1132"/>
    <cellStyle name="Normal 14 2 2 3" xfId="1133"/>
    <cellStyle name="Normal 14 2 3" xfId="1134"/>
    <cellStyle name="Normal 14 2 4" xfId="1135"/>
    <cellStyle name="Normal 14 3" xfId="1136"/>
    <cellStyle name="Normal 14 3 2" xfId="1137"/>
    <cellStyle name="Normal 14 3 2 2" xfId="1138"/>
    <cellStyle name="Normal 14 3 2 3" xfId="1139"/>
    <cellStyle name="Normal 14 3 3" xfId="1140"/>
    <cellStyle name="Normal 14 3 4" xfId="1141"/>
    <cellStyle name="Normal 14 4" xfId="1142"/>
    <cellStyle name="Normal 14 5" xfId="1143"/>
    <cellStyle name="Normal 14 6" xfId="1144"/>
    <cellStyle name="Normal 14 7" xfId="1145"/>
    <cellStyle name="Normal 14 8" xfId="1146"/>
    <cellStyle name="Normal 14 9" xfId="1147"/>
    <cellStyle name="Normal 14 9 2" xfId="1148"/>
    <cellStyle name="Normal 14 9 3" xfId="1149"/>
    <cellStyle name="Normal 15" xfId="1150"/>
    <cellStyle name="Normal 15 2" xfId="1151"/>
    <cellStyle name="Normal 15 2 2" xfId="1152"/>
    <cellStyle name="Normal 15 2 2 2" xfId="1153"/>
    <cellStyle name="Normal 15 2 2 3" xfId="1154"/>
    <cellStyle name="Normal 15 2 3" xfId="1155"/>
    <cellStyle name="Normal 15 2 4" xfId="1156"/>
    <cellStyle name="Normal 15 3" xfId="1157"/>
    <cellStyle name="Normal 15 3 2" xfId="1158"/>
    <cellStyle name="Normal 15 3 2 2" xfId="1159"/>
    <cellStyle name="Normal 15 3 2 3" xfId="1160"/>
    <cellStyle name="Normal 15 3 3" xfId="1161"/>
    <cellStyle name="Normal 15 3 4" xfId="1162"/>
    <cellStyle name="Normal 15 4" xfId="1163"/>
    <cellStyle name="Normal 15 5" xfId="1164"/>
    <cellStyle name="Normal 15 6" xfId="1165"/>
    <cellStyle name="Normal 15 7" xfId="1166"/>
    <cellStyle name="Normal 15 8" xfId="1167"/>
    <cellStyle name="Normal 15 8 2" xfId="1168"/>
    <cellStyle name="Normal 15 8 3" xfId="1169"/>
    <cellStyle name="Normal 15 9" xfId="1170"/>
    <cellStyle name="Normal 16" xfId="1171"/>
    <cellStyle name="Normal 16 2" xfId="1172"/>
    <cellStyle name="Normal 16 3" xfId="1173"/>
    <cellStyle name="Normal 17" xfId="1174"/>
    <cellStyle name="Normal 17 2" xfId="1175"/>
    <cellStyle name="Normal 17 3" xfId="1176"/>
    <cellStyle name="Normal 18" xfId="1177"/>
    <cellStyle name="Normal 18 2" xfId="1178"/>
    <cellStyle name="Normal 18 3" xfId="1179"/>
    <cellStyle name="Normal 19" xfId="1180"/>
    <cellStyle name="Normal 19 2" xfId="1181"/>
    <cellStyle name="Normal 19 3" xfId="1182"/>
    <cellStyle name="Normal 2" xfId="1183"/>
    <cellStyle name="Normal 2 10" xfId="1184"/>
    <cellStyle name="Normal 2 10 2" xfId="1185"/>
    <cellStyle name="Normal 2 10 2 2" xfId="1186"/>
    <cellStyle name="Normal 2 10 3" xfId="1187"/>
    <cellStyle name="Normal 2 11" xfId="1188"/>
    <cellStyle name="Normal 2 11 2" xfId="1189"/>
    <cellStyle name="Normal 2 11 2 2" xfId="1190"/>
    <cellStyle name="Normal 2 11 3" xfId="1191"/>
    <cellStyle name="Normal 2 12" xfId="1192"/>
    <cellStyle name="Normal 2 13" xfId="1193"/>
    <cellStyle name="Normal 2 14" xfId="2251"/>
    <cellStyle name="Normal 2 2" xfId="1194"/>
    <cellStyle name="Normal 2 2 2" xfId="1195"/>
    <cellStyle name="Normal 2 2 3" xfId="1196"/>
    <cellStyle name="Normal 2 2 4" xfId="1197"/>
    <cellStyle name="Normal 2 2 5" xfId="1198"/>
    <cellStyle name="Normal 2 2 6" xfId="1199"/>
    <cellStyle name="Normal 2 2 6 2" xfId="1200"/>
    <cellStyle name="Normal 2 3" xfId="1201"/>
    <cellStyle name="Normal 2 4" xfId="1202"/>
    <cellStyle name="Normal 2 4 2" xfId="1203"/>
    <cellStyle name="Normal 2 4 2 2" xfId="1204"/>
    <cellStyle name="Normal 2 4 3" xfId="1205"/>
    <cellStyle name="Normal 2 5" xfId="1206"/>
    <cellStyle name="Normal 2 5 2" xfId="1207"/>
    <cellStyle name="Normal 2 5 2 2" xfId="1208"/>
    <cellStyle name="Normal 2 5 3" xfId="1209"/>
    <cellStyle name="Normal 2 6" xfId="1210"/>
    <cellStyle name="Normal 2 7" xfId="1211"/>
    <cellStyle name="Normal 2 7 2" xfId="1212"/>
    <cellStyle name="Normal 2 7 2 2" xfId="1213"/>
    <cellStyle name="Normal 2 7 3" xfId="1214"/>
    <cellStyle name="Normal 2 8" xfId="1215"/>
    <cellStyle name="Normal 2 9" xfId="1216"/>
    <cellStyle name="Normal 2 9 2" xfId="1217"/>
    <cellStyle name="Normal 2 9 2 2" xfId="1218"/>
    <cellStyle name="Normal 2 9 3" xfId="1219"/>
    <cellStyle name="Normal 2_2D - MAY 24 2010 Ten Year ATRR Forecast for Stakeholders - Updated to SL Rev 12 for PowerPoint" xfId="1220"/>
    <cellStyle name="Normal 20" xfId="1221"/>
    <cellStyle name="Normal 20 10 2" xfId="1222"/>
    <cellStyle name="Normal 20 2" xfId="1223"/>
    <cellStyle name="Normal 20 3" xfId="1224"/>
    <cellStyle name="Normal 21" xfId="1225"/>
    <cellStyle name="Normal 21 2" xfId="1226"/>
    <cellStyle name="Normal 21 3" xfId="1227"/>
    <cellStyle name="Normal 21 4" xfId="1228"/>
    <cellStyle name="Normal 21 5" xfId="1229"/>
    <cellStyle name="Normal 21 6" xfId="1230"/>
    <cellStyle name="Normal 22" xfId="1231"/>
    <cellStyle name="Normal 22 2" xfId="1232"/>
    <cellStyle name="Normal 22 3" xfId="1233"/>
    <cellStyle name="Normal 22 4" xfId="1234"/>
    <cellStyle name="Normal 22 5" xfId="1235"/>
    <cellStyle name="Normal 22 6" xfId="1236"/>
    <cellStyle name="Normal 23" xfId="1237"/>
    <cellStyle name="Normal 23 2" xfId="1238"/>
    <cellStyle name="Normal 23 3" xfId="1239"/>
    <cellStyle name="Normal 23 4" xfId="1240"/>
    <cellStyle name="Normal 23 5" xfId="1241"/>
    <cellStyle name="Normal 23 6" xfId="1242"/>
    <cellStyle name="Normal 24" xfId="1243"/>
    <cellStyle name="Normal 24 2" xfId="1244"/>
    <cellStyle name="Normal 24 3" xfId="1245"/>
    <cellStyle name="Normal 25" xfId="1246"/>
    <cellStyle name="Normal 25 2" xfId="1247"/>
    <cellStyle name="Normal 25 3" xfId="1248"/>
    <cellStyle name="Normal 26" xfId="1249"/>
    <cellStyle name="Normal 26 2" xfId="1250"/>
    <cellStyle name="Normal 26 3" xfId="1251"/>
    <cellStyle name="Normal 26 4" xfId="1252"/>
    <cellStyle name="Normal 26 5" xfId="1253"/>
    <cellStyle name="Normal 26 6" xfId="1254"/>
    <cellStyle name="Normal 27" xfId="1255"/>
    <cellStyle name="Normal 27 2" xfId="1256"/>
    <cellStyle name="Normal 27 3" xfId="1257"/>
    <cellStyle name="Normal 28" xfId="1258"/>
    <cellStyle name="Normal 28 2" xfId="1259"/>
    <cellStyle name="Normal 28 3" xfId="1260"/>
    <cellStyle name="Normal 28 4" xfId="1261"/>
    <cellStyle name="Normal 28 5" xfId="1262"/>
    <cellStyle name="Normal 28 6" xfId="1263"/>
    <cellStyle name="Normal 29" xfId="1264"/>
    <cellStyle name="Normal 29 2" xfId="1265"/>
    <cellStyle name="Normal 29 3" xfId="1266"/>
    <cellStyle name="Normal 29 4" xfId="1267"/>
    <cellStyle name="Normal 29 5" xfId="1268"/>
    <cellStyle name="Normal 29 6" xfId="1269"/>
    <cellStyle name="Normal 3" xfId="1270"/>
    <cellStyle name="Normal 3 10" xfId="1271"/>
    <cellStyle name="Normal 3 11" xfId="1272"/>
    <cellStyle name="Normal 3 12" xfId="1273"/>
    <cellStyle name="Normal 3 13" xfId="1274"/>
    <cellStyle name="Normal 3 2" xfId="1275"/>
    <cellStyle name="Normal 3 2 2" xfId="1276"/>
    <cellStyle name="Normal 3 2 2 2" xfId="1277"/>
    <cellStyle name="Normal 3 2 2 3" xfId="1278"/>
    <cellStyle name="Normal 3 2 3" xfId="1279"/>
    <cellStyle name="Normal 3 2 4" xfId="1280"/>
    <cellStyle name="Normal 3 2_2D - MAY 24 2010 Ten Year ATRR Forecast for Stakeholders - Updated to SL Rev 12 for PowerPoint" xfId="1281"/>
    <cellStyle name="Normal 3 3" xfId="1282"/>
    <cellStyle name="Normal 3 3 2" xfId="1283"/>
    <cellStyle name="Normal 3 3 2 2" xfId="1284"/>
    <cellStyle name="Normal 3 3 2 3" xfId="1285"/>
    <cellStyle name="Normal 3 3 3" xfId="1286"/>
    <cellStyle name="Normal 3 3 4" xfId="1287"/>
    <cellStyle name="Normal 3 4" xfId="1288"/>
    <cellStyle name="Normal 3 5" xfId="1289"/>
    <cellStyle name="Normal 3 6" xfId="1290"/>
    <cellStyle name="Normal 3 7" xfId="1291"/>
    <cellStyle name="Normal 3 8" xfId="1292"/>
    <cellStyle name="Normal 3 9" xfId="1293"/>
    <cellStyle name="Normal 3 9 2" xfId="1294"/>
    <cellStyle name="Normal 3 9 3" xfId="1295"/>
    <cellStyle name="Normal 3_2D - MAY 24 2010 Ten Year ATRR Forecast for Stakeholders - Updated to SL Rev 12 for PowerPoint" xfId="1296"/>
    <cellStyle name="Normal 30" xfId="1297"/>
    <cellStyle name="Normal 30 2" xfId="1298"/>
    <cellStyle name="Normal 30 3" xfId="1299"/>
    <cellStyle name="Normal 31" xfId="1300"/>
    <cellStyle name="Normal 31 10 2" xfId="1301"/>
    <cellStyle name="Normal 31 2" xfId="1302"/>
    <cellStyle name="Normal 31 3" xfId="1303"/>
    <cellStyle name="Normal 32" xfId="1304"/>
    <cellStyle name="Normal 32 10 2" xfId="1305"/>
    <cellStyle name="Normal 32 2" xfId="1306"/>
    <cellStyle name="Normal 32 3" xfId="1307"/>
    <cellStyle name="Normal 33" xfId="1308"/>
    <cellStyle name="Normal 33 2" xfId="1309"/>
    <cellStyle name="Normal 33 3" xfId="1310"/>
    <cellStyle name="Normal 34" xfId="1311"/>
    <cellStyle name="Normal 34 2" xfId="1312"/>
    <cellStyle name="Normal 34 3" xfId="1313"/>
    <cellStyle name="Normal 35" xfId="1314"/>
    <cellStyle name="Normal 35 2" xfId="1315"/>
    <cellStyle name="Normal 35 3" xfId="1316"/>
    <cellStyle name="Normal 35 4" xfId="1317"/>
    <cellStyle name="Normal 35 5" xfId="1318"/>
    <cellStyle name="Normal 35 6" xfId="1319"/>
    <cellStyle name="Normal 36" xfId="1320"/>
    <cellStyle name="Normal 36 2" xfId="1321"/>
    <cellStyle name="Normal 36 3" xfId="1322"/>
    <cellStyle name="Normal 36 4" xfId="1323"/>
    <cellStyle name="Normal 36 5" xfId="1324"/>
    <cellStyle name="Normal 36 6" xfId="1325"/>
    <cellStyle name="Normal 37" xfId="1326"/>
    <cellStyle name="Normal 37 2" xfId="1327"/>
    <cellStyle name="Normal 37 3" xfId="1328"/>
    <cellStyle name="Normal 38" xfId="1329"/>
    <cellStyle name="Normal 38 2" xfId="1330"/>
    <cellStyle name="Normal 38 3" xfId="1331"/>
    <cellStyle name="Normal 39" xfId="1332"/>
    <cellStyle name="Normal 39 2" xfId="1333"/>
    <cellStyle name="Normal 39 3" xfId="1334"/>
    <cellStyle name="Normal 4" xfId="1335"/>
    <cellStyle name="Normal 4 2" xfId="1336"/>
    <cellStyle name="Normal 4 3" xfId="1337"/>
    <cellStyle name="Normal 4 4" xfId="1338"/>
    <cellStyle name="Normal 4 5" xfId="1339"/>
    <cellStyle name="Normal 4 6" xfId="1340"/>
    <cellStyle name="Normal 4_2D - MAY 24 2010 Ten Year ATRR Forecast for Stakeholders - Updated to SL Rev 12 for PowerPoint" xfId="1341"/>
    <cellStyle name="Normal 40" xfId="1342"/>
    <cellStyle name="Normal 40 2" xfId="1343"/>
    <cellStyle name="Normal 40 3" xfId="1344"/>
    <cellStyle name="Normal 40 4" xfId="1345"/>
    <cellStyle name="Normal 40 5" xfId="1346"/>
    <cellStyle name="Normal 40 6" xfId="1347"/>
    <cellStyle name="Normal 41" xfId="1348"/>
    <cellStyle name="Normal 41 2" xfId="1349"/>
    <cellStyle name="Normal 41 2 2" xfId="1350"/>
    <cellStyle name="Normal 41 2 2 2" xfId="1351"/>
    <cellStyle name="Normal 41 2 2 3" xfId="1352"/>
    <cellStyle name="Normal 41 2 3" xfId="1353"/>
    <cellStyle name="Normal 41 2 4" xfId="1354"/>
    <cellStyle name="Normal 41 3" xfId="1355"/>
    <cellStyle name="Normal 41 4" xfId="1356"/>
    <cellStyle name="Normal 41 5" xfId="1357"/>
    <cellStyle name="Normal 41 6" xfId="1358"/>
    <cellStyle name="Normal 42" xfId="1359"/>
    <cellStyle name="Normal 42 2" xfId="1360"/>
    <cellStyle name="Normal 42 3" xfId="1361"/>
    <cellStyle name="Normal 43" xfId="1362"/>
    <cellStyle name="Normal 43 2" xfId="1363"/>
    <cellStyle name="Normal 43 3" xfId="1364"/>
    <cellStyle name="Normal 44" xfId="1365"/>
    <cellStyle name="Normal 44 2" xfId="1366"/>
    <cellStyle name="Normal 44 3" xfId="1367"/>
    <cellStyle name="Normal 44 4" xfId="1368"/>
    <cellStyle name="Normal 44 5" xfId="1369"/>
    <cellStyle name="Normal 44 6" xfId="1370"/>
    <cellStyle name="Normal 45" xfId="1371"/>
    <cellStyle name="Normal 45 2" xfId="1372"/>
    <cellStyle name="Normal 45 3" xfId="1373"/>
    <cellStyle name="Normal 45 4" xfId="1374"/>
    <cellStyle name="Normal 45 5" xfId="1375"/>
    <cellStyle name="Normal 45 6" xfId="1376"/>
    <cellStyle name="Normal 46" xfId="1377"/>
    <cellStyle name="Normal 46 2" xfId="1378"/>
    <cellStyle name="Normal 46 3" xfId="1379"/>
    <cellStyle name="Normal 47" xfId="1380"/>
    <cellStyle name="Normal 47 2" xfId="1381"/>
    <cellStyle name="Normal 47 3" xfId="1382"/>
    <cellStyle name="Normal 48" xfId="1383"/>
    <cellStyle name="Normal 48 2" xfId="1384"/>
    <cellStyle name="Normal 48 3" xfId="1385"/>
    <cellStyle name="Normal 49" xfId="1386"/>
    <cellStyle name="Normal 49 2" xfId="1387"/>
    <cellStyle name="Normal 49 3" xfId="1388"/>
    <cellStyle name="Normal 5" xfId="1389"/>
    <cellStyle name="Normal 5 10" xfId="1390"/>
    <cellStyle name="Normal 5 2" xfId="1391"/>
    <cellStyle name="Normal 5 2 2" xfId="1392"/>
    <cellStyle name="Normal 5 2 3" xfId="1393"/>
    <cellStyle name="Normal 5 2 4" xfId="1394"/>
    <cellStyle name="Normal 5 2 5" xfId="1395"/>
    <cellStyle name="Normal 5 2 6" xfId="1396"/>
    <cellStyle name="Normal 5 3" xfId="1397"/>
    <cellStyle name="Normal 5 4" xfId="1398"/>
    <cellStyle name="Normal 5 5" xfId="1399"/>
    <cellStyle name="Normal 5 5 2" xfId="1400"/>
    <cellStyle name="Normal 5 5 2 2" xfId="1401"/>
    <cellStyle name="Normal 5 5 3" xfId="1402"/>
    <cellStyle name="Normal 5 6" xfId="1403"/>
    <cellStyle name="Normal 5 6 2" xfId="1404"/>
    <cellStyle name="Normal 5 6 2 2" xfId="1405"/>
    <cellStyle name="Normal 5 6 3" xfId="1406"/>
    <cellStyle name="Normal 5 7" xfId="1407"/>
    <cellStyle name="Normal 5 7 2" xfId="1408"/>
    <cellStyle name="Normal 5 7 2 2" xfId="1409"/>
    <cellStyle name="Normal 5 7 3" xfId="1410"/>
    <cellStyle name="Normal 5 8" xfId="1411"/>
    <cellStyle name="Normal 5 8 2" xfId="1412"/>
    <cellStyle name="Normal 5 9" xfId="1413"/>
    <cellStyle name="Normal 5 9 2" xfId="1414"/>
    <cellStyle name="Normal 50" xfId="1415"/>
    <cellStyle name="Normal 50 2" xfId="1416"/>
    <cellStyle name="Normal 50 3" xfId="1417"/>
    <cellStyle name="Normal 51" xfId="1418"/>
    <cellStyle name="Normal 51 2" xfId="1419"/>
    <cellStyle name="Normal 51 3" xfId="1420"/>
    <cellStyle name="Normal 52" xfId="1421"/>
    <cellStyle name="Normal 52 2" xfId="1422"/>
    <cellStyle name="Normal 52 3" xfId="1423"/>
    <cellStyle name="Normal 53" xfId="1424"/>
    <cellStyle name="Normal 53 2" xfId="1425"/>
    <cellStyle name="Normal 53 3" xfId="1426"/>
    <cellStyle name="Normal 54" xfId="1427"/>
    <cellStyle name="Normal 54 2" xfId="1428"/>
    <cellStyle name="Normal 54 3" xfId="1429"/>
    <cellStyle name="Normal 55" xfId="1430"/>
    <cellStyle name="Normal 55 2" xfId="1431"/>
    <cellStyle name="Normal 55 3" xfId="1432"/>
    <cellStyle name="Normal 56" xfId="1433"/>
    <cellStyle name="Normal 56 2" xfId="1434"/>
    <cellStyle name="Normal 56 3" xfId="1435"/>
    <cellStyle name="Normal 57" xfId="1436"/>
    <cellStyle name="Normal 57 2" xfId="1437"/>
    <cellStyle name="Normal 57 3" xfId="1438"/>
    <cellStyle name="Normal 58" xfId="1439"/>
    <cellStyle name="Normal 58 2" xfId="1440"/>
    <cellStyle name="Normal 58 3" xfId="1441"/>
    <cellStyle name="Normal 59" xfId="1442"/>
    <cellStyle name="Normal 59 2" xfId="1443"/>
    <cellStyle name="Normal 59 3" xfId="1444"/>
    <cellStyle name="Normal 6" xfId="1445"/>
    <cellStyle name="Normal 6 10" xfId="1446"/>
    <cellStyle name="Normal 6 11" xfId="1447"/>
    <cellStyle name="Normal 6 12" xfId="1448"/>
    <cellStyle name="Normal 6 13" xfId="1449"/>
    <cellStyle name="Normal 6 2" xfId="1450"/>
    <cellStyle name="Normal 6 2 2" xfId="1451"/>
    <cellStyle name="Normal 6 2 2 2" xfId="1452"/>
    <cellStyle name="Normal 6 2 2 3" xfId="1453"/>
    <cellStyle name="Normal 6 2 3" xfId="1454"/>
    <cellStyle name="Normal 6 2 4" xfId="1455"/>
    <cellStyle name="Normal 6 3" xfId="1456"/>
    <cellStyle name="Normal 6 3 2" xfId="1457"/>
    <cellStyle name="Normal 6 3 2 2" xfId="1458"/>
    <cellStyle name="Normal 6 3 2 3" xfId="1459"/>
    <cellStyle name="Normal 6 3 3" xfId="1460"/>
    <cellStyle name="Normal 6 3 4" xfId="1461"/>
    <cellStyle name="Normal 6 4" xfId="1462"/>
    <cellStyle name="Normal 6 5" xfId="1463"/>
    <cellStyle name="Normal 6 6" xfId="1464"/>
    <cellStyle name="Normal 6 7" xfId="1465"/>
    <cellStyle name="Normal 6 8" xfId="1466"/>
    <cellStyle name="Normal 6 9" xfId="1467"/>
    <cellStyle name="Normal 6 9 2" xfId="1468"/>
    <cellStyle name="Normal 6 9 3" xfId="1469"/>
    <cellStyle name="Normal 60" xfId="1470"/>
    <cellStyle name="Normal 60 2" xfId="1471"/>
    <cellStyle name="Normal 60 3" xfId="1472"/>
    <cellStyle name="Normal 61" xfId="1473"/>
    <cellStyle name="Normal 61 2" xfId="1474"/>
    <cellStyle name="Normal 61 3" xfId="1475"/>
    <cellStyle name="Normal 62" xfId="1476"/>
    <cellStyle name="Normal 62 2" xfId="1477"/>
    <cellStyle name="Normal 62 3" xfId="1478"/>
    <cellStyle name="Normal 63" xfId="1479"/>
    <cellStyle name="Normal 63 2" xfId="1480"/>
    <cellStyle name="Normal 63 3" xfId="1481"/>
    <cellStyle name="Normal 64" xfId="1482"/>
    <cellStyle name="Normal 65" xfId="1483"/>
    <cellStyle name="Normal 65 2" xfId="1484"/>
    <cellStyle name="Normal 66" xfId="1485"/>
    <cellStyle name="Normal 66 2" xfId="1486"/>
    <cellStyle name="Normal 67" xfId="1487"/>
    <cellStyle name="Normal 68" xfId="1488"/>
    <cellStyle name="Normal 69" xfId="1489"/>
    <cellStyle name="Normal 69 2" xfId="1490"/>
    <cellStyle name="Normal 7" xfId="1491"/>
    <cellStyle name="Normal 7 10" xfId="1492"/>
    <cellStyle name="Normal 7 11" xfId="1493"/>
    <cellStyle name="Normal 7 12" xfId="1494"/>
    <cellStyle name="Normal 7 13" xfId="1495"/>
    <cellStyle name="Normal 7 2" xfId="1496"/>
    <cellStyle name="Normal 7 2 2" xfId="1497"/>
    <cellStyle name="Normal 7 2 2 2" xfId="1498"/>
    <cellStyle name="Normal 7 2 2 3" xfId="1499"/>
    <cellStyle name="Normal 7 2 3" xfId="1500"/>
    <cellStyle name="Normal 7 2 4" xfId="1501"/>
    <cellStyle name="Normal 7 3" xfId="1502"/>
    <cellStyle name="Normal 7 3 2" xfId="1503"/>
    <cellStyle name="Normal 7 3 2 2" xfId="1504"/>
    <cellStyle name="Normal 7 3 2 3" xfId="1505"/>
    <cellStyle name="Normal 7 3 3" xfId="1506"/>
    <cellStyle name="Normal 7 3 4" xfId="1507"/>
    <cellStyle name="Normal 7 4" xfId="1508"/>
    <cellStyle name="Normal 7 5" xfId="1509"/>
    <cellStyle name="Normal 7 6" xfId="1510"/>
    <cellStyle name="Normal 7 7" xfId="1511"/>
    <cellStyle name="Normal 7 8" xfId="1512"/>
    <cellStyle name="Normal 7 9" xfId="1513"/>
    <cellStyle name="Normal 7 9 2" xfId="1514"/>
    <cellStyle name="Normal 7 9 3" xfId="1515"/>
    <cellStyle name="Normal 70" xfId="1516"/>
    <cellStyle name="Normal 70 2" xfId="1517"/>
    <cellStyle name="Normal 71" xfId="1518"/>
    <cellStyle name="Normal 72" xfId="1519"/>
    <cellStyle name="Normal 73" xfId="1520"/>
    <cellStyle name="Normal 74" xfId="1521"/>
    <cellStyle name="Normal 75" xfId="1522"/>
    <cellStyle name="Normal 76" xfId="1523"/>
    <cellStyle name="Normal 77" xfId="1524"/>
    <cellStyle name="Normal 78" xfId="1525"/>
    <cellStyle name="Normal 79" xfId="1526"/>
    <cellStyle name="Normal 8" xfId="1527"/>
    <cellStyle name="Normal 8 10" xfId="1528"/>
    <cellStyle name="Normal 8 11" xfId="1529"/>
    <cellStyle name="Normal 8 12" xfId="1530"/>
    <cellStyle name="Normal 8 13" xfId="1531"/>
    <cellStyle name="Normal 8 2" xfId="1532"/>
    <cellStyle name="Normal 8 2 2" xfId="1533"/>
    <cellStyle name="Normal 8 2 2 2" xfId="1534"/>
    <cellStyle name="Normal 8 2 2 3" xfId="1535"/>
    <cellStyle name="Normal 8 2 3" xfId="1536"/>
    <cellStyle name="Normal 8 2 4" xfId="1537"/>
    <cellStyle name="Normal 8 3" xfId="1538"/>
    <cellStyle name="Normal 8 3 2" xfId="1539"/>
    <cellStyle name="Normal 8 3 2 2" xfId="1540"/>
    <cellStyle name="Normal 8 3 2 3" xfId="1541"/>
    <cellStyle name="Normal 8 3 3" xfId="1542"/>
    <cellStyle name="Normal 8 3 4" xfId="1543"/>
    <cellStyle name="Normal 8 4" xfId="1544"/>
    <cellStyle name="Normal 8 5" xfId="1545"/>
    <cellStyle name="Normal 8 6" xfId="1546"/>
    <cellStyle name="Normal 8 7" xfId="1547"/>
    <cellStyle name="Normal 8 8" xfId="1548"/>
    <cellStyle name="Normal 8 9" xfId="1549"/>
    <cellStyle name="Normal 8 9 2" xfId="1550"/>
    <cellStyle name="Normal 8 9 3" xfId="1551"/>
    <cellStyle name="Normal 80" xfId="1552"/>
    <cellStyle name="Normal 81" xfId="1553"/>
    <cellStyle name="Normal 82" xfId="1554"/>
    <cellStyle name="Normal 83" xfId="1555"/>
    <cellStyle name="Normal 84" xfId="1556"/>
    <cellStyle name="Normal 85" xfId="1557"/>
    <cellStyle name="Normal 86" xfId="1558"/>
    <cellStyle name="Normal 87" xfId="1559"/>
    <cellStyle name="Normal 88" xfId="1560"/>
    <cellStyle name="Normal 89" xfId="1561"/>
    <cellStyle name="Normal 9" xfId="1562"/>
    <cellStyle name="Normal 9 2" xfId="1563"/>
    <cellStyle name="Normal 9 3" xfId="1564"/>
    <cellStyle name="Normal 9 4" xfId="1565"/>
    <cellStyle name="Normal 9 5" xfId="1566"/>
    <cellStyle name="Normal 9 6" xfId="1567"/>
    <cellStyle name="Normal 90" xfId="1568"/>
    <cellStyle name="Normal 91" xfId="1569"/>
    <cellStyle name="Normal 92" xfId="1570"/>
    <cellStyle name="Normal 93" xfId="1571"/>
    <cellStyle name="Normal 94" xfId="1572"/>
    <cellStyle name="Normal 95" xfId="1573"/>
    <cellStyle name="Normal 96" xfId="1574"/>
    <cellStyle name="Normal 97" xfId="1575"/>
    <cellStyle name="Normal 98" xfId="1576"/>
    <cellStyle name="Normal 99" xfId="2247"/>
    <cellStyle name="Normal Bold" xfId="1577"/>
    <cellStyle name="Normal Pct" xfId="1578"/>
    <cellStyle name="Note 10" xfId="1580"/>
    <cellStyle name="Note 10 2" xfId="1581"/>
    <cellStyle name="Note 10 3" xfId="1582"/>
    <cellStyle name="Note 10 4" xfId="1583"/>
    <cellStyle name="Note 10 5" xfId="1584"/>
    <cellStyle name="Note 10 6" xfId="1585"/>
    <cellStyle name="Note 11" xfId="1586"/>
    <cellStyle name="Note 11 2" xfId="1587"/>
    <cellStyle name="Note 11 3" xfId="1588"/>
    <cellStyle name="Note 11 4" xfId="1589"/>
    <cellStyle name="Note 11 5" xfId="1590"/>
    <cellStyle name="Note 11 6" xfId="1591"/>
    <cellStyle name="Note 12" xfId="1592"/>
    <cellStyle name="Note 12 2" xfId="1593"/>
    <cellStyle name="Note 12 3" xfId="1594"/>
    <cellStyle name="Note 12 4" xfId="1595"/>
    <cellStyle name="Note 12 5" xfId="1596"/>
    <cellStyle name="Note 12 6" xfId="1597"/>
    <cellStyle name="Note 13" xfId="1579"/>
    <cellStyle name="Note 13 2" xfId="1598"/>
    <cellStyle name="Note 13 3" xfId="1599"/>
    <cellStyle name="Note 13 4" xfId="1600"/>
    <cellStyle name="Note 13 5" xfId="1601"/>
    <cellStyle name="Note 14 2" xfId="1602"/>
    <cellStyle name="Note 14 3" xfId="1603"/>
    <cellStyle name="Note 14 4" xfId="1604"/>
    <cellStyle name="Note 14 5" xfId="1605"/>
    <cellStyle name="Note 2" xfId="1606"/>
    <cellStyle name="Note 2 2" xfId="1607"/>
    <cellStyle name="Note 2 3" xfId="1608"/>
    <cellStyle name="Note 2 4" xfId="1609"/>
    <cellStyle name="Note 2 5" xfId="1610"/>
    <cellStyle name="Note 3" xfId="1611"/>
    <cellStyle name="Note 3 2" xfId="1612"/>
    <cellStyle name="Note 3 3" xfId="1613"/>
    <cellStyle name="Note 3 4" xfId="1614"/>
    <cellStyle name="Note 3 5" xfId="1615"/>
    <cellStyle name="Note 4" xfId="1616"/>
    <cellStyle name="Note 4 2" xfId="1617"/>
    <cellStyle name="Note 4 3" xfId="1618"/>
    <cellStyle name="Note 4 4" xfId="1619"/>
    <cellStyle name="Note 4 5" xfId="1620"/>
    <cellStyle name="Note 5" xfId="1621"/>
    <cellStyle name="Note 5 2" xfId="1622"/>
    <cellStyle name="Note 5 3" xfId="1623"/>
    <cellStyle name="Note 5 4" xfId="1624"/>
    <cellStyle name="Note 5 5" xfId="1625"/>
    <cellStyle name="Note 6" xfId="1626"/>
    <cellStyle name="Note 6 2" xfId="1627"/>
    <cellStyle name="Note 6 3" xfId="1628"/>
    <cellStyle name="Note 6 4" xfId="1629"/>
    <cellStyle name="Note 6 5" xfId="1630"/>
    <cellStyle name="Note 7" xfId="1631"/>
    <cellStyle name="Note 7 2" xfId="1632"/>
    <cellStyle name="Note 7 3" xfId="1633"/>
    <cellStyle name="Note 7 4" xfId="1634"/>
    <cellStyle name="Note 7 5" xfId="1635"/>
    <cellStyle name="Note 8" xfId="1636"/>
    <cellStyle name="Note 8 2" xfId="1637"/>
    <cellStyle name="Note 8 3" xfId="1638"/>
    <cellStyle name="Note 8 4" xfId="1639"/>
    <cellStyle name="Note 8 5" xfId="1640"/>
    <cellStyle name="Note 8 6" xfId="1641"/>
    <cellStyle name="Note 9" xfId="1642"/>
    <cellStyle name="Note 9 2" xfId="1643"/>
    <cellStyle name="Note 9 3" xfId="1644"/>
    <cellStyle name="Note 9 4" xfId="1645"/>
    <cellStyle name="Note 9 5" xfId="1646"/>
    <cellStyle name="Note 9 6" xfId="1647"/>
    <cellStyle name="NPPESalesPct" xfId="1648"/>
    <cellStyle name="NWI%S" xfId="1649"/>
    <cellStyle name="Output 10" xfId="1651"/>
    <cellStyle name="Output 11" xfId="1652"/>
    <cellStyle name="Output 12" xfId="1653"/>
    <cellStyle name="Output 13" xfId="1650"/>
    <cellStyle name="Output 2" xfId="1654"/>
    <cellStyle name="Output 2 2" xfId="1655"/>
    <cellStyle name="Output 3" xfId="1656"/>
    <cellStyle name="Output 3 2" xfId="1657"/>
    <cellStyle name="Output 4" xfId="1658"/>
    <cellStyle name="Output 5" xfId="1659"/>
    <cellStyle name="Output 6" xfId="1660"/>
    <cellStyle name="Output 7" xfId="1661"/>
    <cellStyle name="Output 8" xfId="1662"/>
    <cellStyle name="Output 9" xfId="1663"/>
    <cellStyle name="Page Heading Large" xfId="1664"/>
    <cellStyle name="Page Heading Small" xfId="1665"/>
    <cellStyle name="Percen - Style1" xfId="1666"/>
    <cellStyle name="Percen - Style2" xfId="1667"/>
    <cellStyle name="Percent [0]" xfId="1668"/>
    <cellStyle name="Percent [1]" xfId="1669"/>
    <cellStyle name="Percent [2]" xfId="1670"/>
    <cellStyle name="Percent 2" xfId="1671"/>
    <cellStyle name="Percent 2 2" xfId="1672"/>
    <cellStyle name="Percent 2 2 2" xfId="1673"/>
    <cellStyle name="Percent 2 2 3" xfId="1674"/>
    <cellStyle name="Percent 2 2 4" xfId="1675"/>
    <cellStyle name="Percent 2 2 5" xfId="1676"/>
    <cellStyle name="Percent 2 2 6" xfId="1677"/>
    <cellStyle name="Percent 2 2 6 2" xfId="1678"/>
    <cellStyle name="Percent 2 3" xfId="1679"/>
    <cellStyle name="Percent 2 4" xfId="1680"/>
    <cellStyle name="Percent 2 4 2" xfId="1681"/>
    <cellStyle name="Percent 2 4 2 2" xfId="1682"/>
    <cellStyle name="Percent 2 4 3" xfId="1683"/>
    <cellStyle name="Percent 2 5" xfId="1684"/>
    <cellStyle name="Percent 2 5 2" xfId="1685"/>
    <cellStyle name="Percent 2 5 2 2" xfId="1686"/>
    <cellStyle name="Percent 2 5 3" xfId="1687"/>
    <cellStyle name="Percent 2 6" xfId="1688"/>
    <cellStyle name="Percent 2 6 2" xfId="1689"/>
    <cellStyle name="Percent 2 6 2 2" xfId="1690"/>
    <cellStyle name="Percent 2 6 3" xfId="1691"/>
    <cellStyle name="Percent 2 7" xfId="1692"/>
    <cellStyle name="Percent 2 7 2" xfId="1693"/>
    <cellStyle name="Percent 2 7 2 2" xfId="1694"/>
    <cellStyle name="Percent 2 7 3" xfId="1695"/>
    <cellStyle name="Percent 2 8" xfId="1696"/>
    <cellStyle name="Percent 3" xfId="1697"/>
    <cellStyle name="Percent 3 2" xfId="1698"/>
    <cellStyle name="Percent 4" xfId="1699"/>
    <cellStyle name="Percent 4 2" xfId="1700"/>
    <cellStyle name="Percent 4 2 2" xfId="1701"/>
    <cellStyle name="Percent 4 2 2 2" xfId="1702"/>
    <cellStyle name="Percent 4 2 3" xfId="1703"/>
    <cellStyle name="Percent 4 3" xfId="1704"/>
    <cellStyle name="Percent 4 3 2" xfId="1705"/>
    <cellStyle name="Percent 4 3 2 2" xfId="1706"/>
    <cellStyle name="Percent 4 3 3" xfId="1707"/>
    <cellStyle name="Percent 4 4" xfId="1708"/>
    <cellStyle name="Percent 4 4 2" xfId="1709"/>
    <cellStyle name="Percent 4 4 2 2" xfId="1710"/>
    <cellStyle name="Percent 4 4 3" xfId="1711"/>
    <cellStyle name="Percent 4 5" xfId="1712"/>
    <cellStyle name="Percent 4 5 2" xfId="1713"/>
    <cellStyle name="Percent 4 5 2 2" xfId="1714"/>
    <cellStyle name="Percent 4 5 3" xfId="1715"/>
    <cellStyle name="Percent 4 6" xfId="1716"/>
    <cellStyle name="Percent 4 6 2" xfId="1717"/>
    <cellStyle name="Percent 4 7" xfId="1718"/>
    <cellStyle name="Percent 5" xfId="1719"/>
    <cellStyle name="Percent 5 2" xfId="1720"/>
    <cellStyle name="Percent 5 2 2" xfId="1721"/>
    <cellStyle name="Percent 5 3" xfId="1722"/>
    <cellStyle name="Percent 6" xfId="1723"/>
    <cellStyle name="Percent 6 2" xfId="1724"/>
    <cellStyle name="Percent 6 2 2" xfId="1725"/>
    <cellStyle name="Percent 6 3" xfId="1726"/>
    <cellStyle name="Percent 7" xfId="1727"/>
    <cellStyle name="Percent 7 2" xfId="1728"/>
    <cellStyle name="Percent 8" xfId="2246"/>
    <cellStyle name="Percent 9" xfId="2256"/>
    <cellStyle name="Percent Hard" xfId="1729"/>
    <cellStyle name="PercentSales" xfId="1730"/>
    <cellStyle name="PSChar" xfId="1731"/>
    <cellStyle name="PSChar 2" xfId="2248"/>
    <cellStyle name="PSDate" xfId="1732"/>
    <cellStyle name="PSDec" xfId="1733"/>
    <cellStyle name="PSDec 2" xfId="2249"/>
    <cellStyle name="PSdesc" xfId="1734"/>
    <cellStyle name="PSHeading" xfId="1735"/>
    <cellStyle name="PSInt" xfId="1736"/>
    <cellStyle name="PSInt 2" xfId="2250"/>
    <cellStyle name="PSSpacer" xfId="1737"/>
    <cellStyle name="PStest" xfId="1738"/>
    <cellStyle name="R00A" xfId="1739"/>
    <cellStyle name="R00B" xfId="1740"/>
    <cellStyle name="R00L" xfId="1741"/>
    <cellStyle name="R01A" xfId="1742"/>
    <cellStyle name="R01B" xfId="1743"/>
    <cellStyle name="R01H" xfId="1744"/>
    <cellStyle name="R01L" xfId="1745"/>
    <cellStyle name="R02A" xfId="1746"/>
    <cellStyle name="R02B" xfId="1747"/>
    <cellStyle name="R02H" xfId="1748"/>
    <cellStyle name="R02L" xfId="1749"/>
    <cellStyle name="R03A" xfId="1750"/>
    <cellStyle name="R03B" xfId="1751"/>
    <cellStyle name="R03H" xfId="1752"/>
    <cellStyle name="R03L" xfId="1753"/>
    <cellStyle name="R04A" xfId="1754"/>
    <cellStyle name="R04B" xfId="1755"/>
    <cellStyle name="R04H" xfId="1756"/>
    <cellStyle name="R04L" xfId="1757"/>
    <cellStyle name="R05A" xfId="1758"/>
    <cellStyle name="R05B" xfId="1759"/>
    <cellStyle name="R05H" xfId="1760"/>
    <cellStyle name="R05L" xfId="1761"/>
    <cellStyle name="R06A" xfId="1762"/>
    <cellStyle name="R06B" xfId="1763"/>
    <cellStyle name="R06H" xfId="1764"/>
    <cellStyle name="R06L" xfId="1765"/>
    <cellStyle name="R07A" xfId="1766"/>
    <cellStyle name="R07B" xfId="1767"/>
    <cellStyle name="R07H" xfId="1768"/>
    <cellStyle name="R07L" xfId="1769"/>
    <cellStyle name="Red font" xfId="1770"/>
    <cellStyle name="Shaded" xfId="1771"/>
    <cellStyle name="SMALLF" xfId="1772"/>
    <cellStyle name="Standard_Anpassen der Amortisation" xfId="1773"/>
    <cellStyle name="Style 1" xfId="1774"/>
    <cellStyle name="Style 1 10" xfId="1775"/>
    <cellStyle name="Style 1 10 2" xfId="1776"/>
    <cellStyle name="Style 1 10 3" xfId="1777"/>
    <cellStyle name="Style 1 11" xfId="1778"/>
    <cellStyle name="Style 1 11 2" xfId="1779"/>
    <cellStyle name="Style 1 11 3" xfId="1780"/>
    <cellStyle name="Style 1 12" xfId="1781"/>
    <cellStyle name="Style 1 12 2" xfId="1782"/>
    <cellStyle name="Style 1 12 3" xfId="1783"/>
    <cellStyle name="Style 1 13" xfId="1784"/>
    <cellStyle name="Style 1 13 2" xfId="1785"/>
    <cellStyle name="Style 1 13 3" xfId="1786"/>
    <cellStyle name="Style 1 14" xfId="1787"/>
    <cellStyle name="Style 1 14 2" xfId="1788"/>
    <cellStyle name="Style 1 14 3" xfId="1789"/>
    <cellStyle name="Style 1 15" xfId="1790"/>
    <cellStyle name="Style 1 15 2" xfId="1791"/>
    <cellStyle name="Style 1 15 3" xfId="1792"/>
    <cellStyle name="Style 1 16" xfId="1793"/>
    <cellStyle name="Style 1 16 2" xfId="1794"/>
    <cellStyle name="Style 1 16 3" xfId="1795"/>
    <cellStyle name="Style 1 17" xfId="1796"/>
    <cellStyle name="Style 1 17 2" xfId="1797"/>
    <cellStyle name="Style 1 17 3" xfId="1798"/>
    <cellStyle name="Style 1 18" xfId="1799"/>
    <cellStyle name="Style 1 18 2" xfId="1800"/>
    <cellStyle name="Style 1 18 3" xfId="1801"/>
    <cellStyle name="Style 1 19" xfId="1802"/>
    <cellStyle name="Style 1 19 2" xfId="1803"/>
    <cellStyle name="Style 1 19 3" xfId="1804"/>
    <cellStyle name="Style 1 2" xfId="1805"/>
    <cellStyle name="Style 1 2 10" xfId="1806"/>
    <cellStyle name="Style 1 2 10 2" xfId="1807"/>
    <cellStyle name="Style 1 2 10 3" xfId="1808"/>
    <cellStyle name="Style 1 2 11" xfId="1809"/>
    <cellStyle name="Style 1 2 11 2" xfId="1810"/>
    <cellStyle name="Style 1 2 11 3" xfId="1811"/>
    <cellStyle name="Style 1 2 12" xfId="1812"/>
    <cellStyle name="Style 1 2 12 2" xfId="1813"/>
    <cellStyle name="Style 1 2 12 3" xfId="1814"/>
    <cellStyle name="Style 1 2 13" xfId="1815"/>
    <cellStyle name="Style 1 2 13 2" xfId="1816"/>
    <cellStyle name="Style 1 2 13 3" xfId="1817"/>
    <cellStyle name="Style 1 2 14" xfId="1818"/>
    <cellStyle name="Style 1 2 14 2" xfId="1819"/>
    <cellStyle name="Style 1 2 14 3" xfId="1820"/>
    <cellStyle name="Style 1 2 15" xfId="1821"/>
    <cellStyle name="Style 1 2 15 2" xfId="1822"/>
    <cellStyle name="Style 1 2 15 3" xfId="1823"/>
    <cellStyle name="Style 1 2 16" xfId="1824"/>
    <cellStyle name="Style 1 2 16 2" xfId="1825"/>
    <cellStyle name="Style 1 2 16 3" xfId="1826"/>
    <cellStyle name="Style 1 2 17" xfId="1827"/>
    <cellStyle name="Style 1 2 18" xfId="1828"/>
    <cellStyle name="Style 1 2 19" xfId="1829"/>
    <cellStyle name="Style 1 2 2" xfId="1830"/>
    <cellStyle name="Style 1 2 2 2" xfId="1831"/>
    <cellStyle name="Style 1 2 2 3" xfId="1832"/>
    <cellStyle name="Style 1 2 3" xfId="1833"/>
    <cellStyle name="Style 1 2 3 2" xfId="1834"/>
    <cellStyle name="Style 1 2 3 3" xfId="1835"/>
    <cellStyle name="Style 1 2 4" xfId="1836"/>
    <cellStyle name="Style 1 2 4 2" xfId="1837"/>
    <cellStyle name="Style 1 2 4 3" xfId="1838"/>
    <cellStyle name="Style 1 2 5" xfId="1839"/>
    <cellStyle name="Style 1 2 5 2" xfId="1840"/>
    <cellStyle name="Style 1 2 5 3" xfId="1841"/>
    <cellStyle name="Style 1 2 6" xfId="1842"/>
    <cellStyle name="Style 1 2 6 2" xfId="1843"/>
    <cellStyle name="Style 1 2 6 3" xfId="1844"/>
    <cellStyle name="Style 1 2 7" xfId="1845"/>
    <cellStyle name="Style 1 2 7 2" xfId="1846"/>
    <cellStyle name="Style 1 2 7 3" xfId="1847"/>
    <cellStyle name="Style 1 2 8" xfId="1848"/>
    <cellStyle name="Style 1 2 8 2" xfId="1849"/>
    <cellStyle name="Style 1 2 8 3" xfId="1850"/>
    <cellStyle name="Style 1 2 9" xfId="1851"/>
    <cellStyle name="Style 1 2 9 2" xfId="1852"/>
    <cellStyle name="Style 1 2 9 3" xfId="1853"/>
    <cellStyle name="Style 1 20" xfId="1854"/>
    <cellStyle name="Style 1 20 2" xfId="1855"/>
    <cellStyle name="Style 1 20 3" xfId="1856"/>
    <cellStyle name="Style 1 21" xfId="1857"/>
    <cellStyle name="Style 1 21 2" xfId="1858"/>
    <cellStyle name="Style 1 21 3" xfId="1859"/>
    <cellStyle name="Style 1 22" xfId="1860"/>
    <cellStyle name="Style 1 22 2" xfId="1861"/>
    <cellStyle name="Style 1 22 3" xfId="1862"/>
    <cellStyle name="Style 1 23" xfId="1863"/>
    <cellStyle name="Style 1 23 2" xfId="1864"/>
    <cellStyle name="Style 1 23 3" xfId="1865"/>
    <cellStyle name="Style 1 24" xfId="1866"/>
    <cellStyle name="Style 1 24 2" xfId="1867"/>
    <cellStyle name="Style 1 24 3" xfId="1868"/>
    <cellStyle name="Style 1 25" xfId="1869"/>
    <cellStyle name="Style 1 25 2" xfId="1870"/>
    <cellStyle name="Style 1 25 3" xfId="1871"/>
    <cellStyle name="Style 1 26" xfId="1872"/>
    <cellStyle name="Style 1 26 2" xfId="1873"/>
    <cellStyle name="Style 1 26 3" xfId="1874"/>
    <cellStyle name="Style 1 27" xfId="1875"/>
    <cellStyle name="Style 1 27 2" xfId="1876"/>
    <cellStyle name="Style 1 27 3" xfId="1877"/>
    <cellStyle name="Style 1 28" xfId="1878"/>
    <cellStyle name="Style 1 28 2" xfId="1879"/>
    <cellStyle name="Style 1 28 3" xfId="1880"/>
    <cellStyle name="Style 1 29" xfId="1881"/>
    <cellStyle name="Style 1 29 2" xfId="1882"/>
    <cellStyle name="Style 1 29 3" xfId="1883"/>
    <cellStyle name="Style 1 3" xfId="1884"/>
    <cellStyle name="Style 1 3 10" xfId="1885"/>
    <cellStyle name="Style 1 3 10 2" xfId="1886"/>
    <cellStyle name="Style 1 3 10 3" xfId="1887"/>
    <cellStyle name="Style 1 3 11" xfId="1888"/>
    <cellStyle name="Style 1 3 11 2" xfId="1889"/>
    <cellStyle name="Style 1 3 11 3" xfId="1890"/>
    <cellStyle name="Style 1 3 12" xfId="1891"/>
    <cellStyle name="Style 1 3 12 2" xfId="1892"/>
    <cellStyle name="Style 1 3 12 3" xfId="1893"/>
    <cellStyle name="Style 1 3 13" xfId="1894"/>
    <cellStyle name="Style 1 3 13 2" xfId="1895"/>
    <cellStyle name="Style 1 3 13 3" xfId="1896"/>
    <cellStyle name="Style 1 3 14" xfId="1897"/>
    <cellStyle name="Style 1 3 14 2" xfId="1898"/>
    <cellStyle name="Style 1 3 14 3" xfId="1899"/>
    <cellStyle name="Style 1 3 15" xfId="1900"/>
    <cellStyle name="Style 1 3 15 2" xfId="1901"/>
    <cellStyle name="Style 1 3 15 3" xfId="1902"/>
    <cellStyle name="Style 1 3 16" xfId="1903"/>
    <cellStyle name="Style 1 3 16 2" xfId="1904"/>
    <cellStyle name="Style 1 3 16 3" xfId="1905"/>
    <cellStyle name="Style 1 3 17" xfId="1906"/>
    <cellStyle name="Style 1 3 18" xfId="1907"/>
    <cellStyle name="Style 1 3 2" xfId="1908"/>
    <cellStyle name="Style 1 3 2 2" xfId="1909"/>
    <cellStyle name="Style 1 3 2 3" xfId="1910"/>
    <cellStyle name="Style 1 3 3" xfId="1911"/>
    <cellStyle name="Style 1 3 3 2" xfId="1912"/>
    <cellStyle name="Style 1 3 3 3" xfId="1913"/>
    <cellStyle name="Style 1 3 4" xfId="1914"/>
    <cellStyle name="Style 1 3 4 2" xfId="1915"/>
    <cellStyle name="Style 1 3 4 3" xfId="1916"/>
    <cellStyle name="Style 1 3 5" xfId="1917"/>
    <cellStyle name="Style 1 3 5 2" xfId="1918"/>
    <cellStyle name="Style 1 3 5 3" xfId="1919"/>
    <cellStyle name="Style 1 3 6" xfId="1920"/>
    <cellStyle name="Style 1 3 6 2" xfId="1921"/>
    <cellStyle name="Style 1 3 6 3" xfId="1922"/>
    <cellStyle name="Style 1 3 7" xfId="1923"/>
    <cellStyle name="Style 1 3 7 2" xfId="1924"/>
    <cellStyle name="Style 1 3 7 3" xfId="1925"/>
    <cellStyle name="Style 1 3 8" xfId="1926"/>
    <cellStyle name="Style 1 3 8 2" xfId="1927"/>
    <cellStyle name="Style 1 3 8 3" xfId="1928"/>
    <cellStyle name="Style 1 3 9" xfId="1929"/>
    <cellStyle name="Style 1 3 9 2" xfId="1930"/>
    <cellStyle name="Style 1 3 9 3" xfId="1931"/>
    <cellStyle name="Style 1 30" xfId="1932"/>
    <cellStyle name="Style 1 30 2" xfId="1933"/>
    <cellStyle name="Style 1 30 3" xfId="1934"/>
    <cellStyle name="Style 1 31" xfId="1935"/>
    <cellStyle name="Style 1 31 2" xfId="1936"/>
    <cellStyle name="Style 1 31 3" xfId="1937"/>
    <cellStyle name="Style 1 32" xfId="1938"/>
    <cellStyle name="Style 1 32 2" xfId="1939"/>
    <cellStyle name="Style 1 32 3" xfId="1940"/>
    <cellStyle name="Style 1 33" xfId="1941"/>
    <cellStyle name="Style 1 33 2" xfId="1942"/>
    <cellStyle name="Style 1 33 3" xfId="1943"/>
    <cellStyle name="Style 1 34" xfId="1944"/>
    <cellStyle name="Style 1 34 2" xfId="1945"/>
    <cellStyle name="Style 1 34 3" xfId="1946"/>
    <cellStyle name="Style 1 35" xfId="1947"/>
    <cellStyle name="Style 1 35 2" xfId="1948"/>
    <cellStyle name="Style 1 35 3" xfId="1949"/>
    <cellStyle name="Style 1 36" xfId="1950"/>
    <cellStyle name="Style 1 36 2" xfId="1951"/>
    <cellStyle name="Style 1 36 3" xfId="1952"/>
    <cellStyle name="Style 1 37" xfId="1953"/>
    <cellStyle name="Style 1 37 2" xfId="1954"/>
    <cellStyle name="Style 1 37 3" xfId="1955"/>
    <cellStyle name="Style 1 38" xfId="1956"/>
    <cellStyle name="Style 1 38 2" xfId="1957"/>
    <cellStyle name="Style 1 38 3" xfId="1958"/>
    <cellStyle name="Style 1 39" xfId="1959"/>
    <cellStyle name="Style 1 39 2" xfId="1960"/>
    <cellStyle name="Style 1 39 3" xfId="1961"/>
    <cellStyle name="Style 1 4" xfId="1962"/>
    <cellStyle name="Style 1 4 10" xfId="1963"/>
    <cellStyle name="Style 1 4 10 2" xfId="1964"/>
    <cellStyle name="Style 1 4 10 3" xfId="1965"/>
    <cellStyle name="Style 1 4 11" xfId="1966"/>
    <cellStyle name="Style 1 4 11 2" xfId="1967"/>
    <cellStyle name="Style 1 4 11 3" xfId="1968"/>
    <cellStyle name="Style 1 4 12" xfId="1969"/>
    <cellStyle name="Style 1 4 12 2" xfId="1970"/>
    <cellStyle name="Style 1 4 12 3" xfId="1971"/>
    <cellStyle name="Style 1 4 13" xfId="1972"/>
    <cellStyle name="Style 1 4 13 2" xfId="1973"/>
    <cellStyle name="Style 1 4 13 3" xfId="1974"/>
    <cellStyle name="Style 1 4 14" xfId="1975"/>
    <cellStyle name="Style 1 4 14 2" xfId="1976"/>
    <cellStyle name="Style 1 4 14 3" xfId="1977"/>
    <cellStyle name="Style 1 4 15" xfId="1978"/>
    <cellStyle name="Style 1 4 15 2" xfId="1979"/>
    <cellStyle name="Style 1 4 15 3" xfId="1980"/>
    <cellStyle name="Style 1 4 16" xfId="1981"/>
    <cellStyle name="Style 1 4 16 2" xfId="1982"/>
    <cellStyle name="Style 1 4 16 3" xfId="1983"/>
    <cellStyle name="Style 1 4 17" xfId="1984"/>
    <cellStyle name="Style 1 4 18" xfId="1985"/>
    <cellStyle name="Style 1 4 2" xfId="1986"/>
    <cellStyle name="Style 1 4 2 2" xfId="1987"/>
    <cellStyle name="Style 1 4 2 3" xfId="1988"/>
    <cellStyle name="Style 1 4 3" xfId="1989"/>
    <cellStyle name="Style 1 4 3 2" xfId="1990"/>
    <cellStyle name="Style 1 4 3 3" xfId="1991"/>
    <cellStyle name="Style 1 4 4" xfId="1992"/>
    <cellStyle name="Style 1 4 4 2" xfId="1993"/>
    <cellStyle name="Style 1 4 4 3" xfId="1994"/>
    <cellStyle name="Style 1 4 5" xfId="1995"/>
    <cellStyle name="Style 1 4 5 2" xfId="1996"/>
    <cellStyle name="Style 1 4 5 3" xfId="1997"/>
    <cellStyle name="Style 1 4 6" xfId="1998"/>
    <cellStyle name="Style 1 4 6 2" xfId="1999"/>
    <cellStyle name="Style 1 4 6 3" xfId="2000"/>
    <cellStyle name="Style 1 4 7" xfId="2001"/>
    <cellStyle name="Style 1 4 7 2" xfId="2002"/>
    <cellStyle name="Style 1 4 7 3" xfId="2003"/>
    <cellStyle name="Style 1 4 8" xfId="2004"/>
    <cellStyle name="Style 1 4 8 2" xfId="2005"/>
    <cellStyle name="Style 1 4 8 3" xfId="2006"/>
    <cellStyle name="Style 1 4 9" xfId="2007"/>
    <cellStyle name="Style 1 4 9 2" xfId="2008"/>
    <cellStyle name="Style 1 4 9 3" xfId="2009"/>
    <cellStyle name="Style 1 40" xfId="2010"/>
    <cellStyle name="Style 1 40 2" xfId="2011"/>
    <cellStyle name="Style 1 40 3" xfId="2012"/>
    <cellStyle name="Style 1 41" xfId="2013"/>
    <cellStyle name="Style 1 41 2" xfId="2014"/>
    <cellStyle name="Style 1 41 3" xfId="2015"/>
    <cellStyle name="Style 1 42" xfId="2016"/>
    <cellStyle name="Style 1 42 2" xfId="2017"/>
    <cellStyle name="Style 1 42 3" xfId="2018"/>
    <cellStyle name="Style 1 43" xfId="2019"/>
    <cellStyle name="Style 1 43 2" xfId="2020"/>
    <cellStyle name="Style 1 43 3" xfId="2021"/>
    <cellStyle name="Style 1 44" xfId="2022"/>
    <cellStyle name="Style 1 44 2" xfId="2023"/>
    <cellStyle name="Style 1 44 3" xfId="2024"/>
    <cellStyle name="Style 1 45" xfId="2025"/>
    <cellStyle name="Style 1 45 2" xfId="2026"/>
    <cellStyle name="Style 1 45 3" xfId="2027"/>
    <cellStyle name="Style 1 46" xfId="2028"/>
    <cellStyle name="Style 1 46 2" xfId="2029"/>
    <cellStyle name="Style 1 46 3" xfId="2030"/>
    <cellStyle name="Style 1 47" xfId="2031"/>
    <cellStyle name="Style 1 47 2" xfId="2032"/>
    <cellStyle name="Style 1 47 3" xfId="2033"/>
    <cellStyle name="Style 1 48" xfId="2034"/>
    <cellStyle name="Style 1 48 2" xfId="2035"/>
    <cellStyle name="Style 1 48 3" xfId="2036"/>
    <cellStyle name="Style 1 49" xfId="2037"/>
    <cellStyle name="Style 1 49 2" xfId="2038"/>
    <cellStyle name="Style 1 49 3" xfId="2039"/>
    <cellStyle name="Style 1 5" xfId="2040"/>
    <cellStyle name="Style 1 5 10" xfId="2041"/>
    <cellStyle name="Style 1 5 10 2" xfId="2042"/>
    <cellStyle name="Style 1 5 10 3" xfId="2043"/>
    <cellStyle name="Style 1 5 11" xfId="2044"/>
    <cellStyle name="Style 1 5 11 2" xfId="2045"/>
    <cellStyle name="Style 1 5 11 3" xfId="2046"/>
    <cellStyle name="Style 1 5 12" xfId="2047"/>
    <cellStyle name="Style 1 5 12 2" xfId="2048"/>
    <cellStyle name="Style 1 5 12 3" xfId="2049"/>
    <cellStyle name="Style 1 5 13" xfId="2050"/>
    <cellStyle name="Style 1 5 13 2" xfId="2051"/>
    <cellStyle name="Style 1 5 13 3" xfId="2052"/>
    <cellStyle name="Style 1 5 14" xfId="2053"/>
    <cellStyle name="Style 1 5 14 2" xfId="2054"/>
    <cellStyle name="Style 1 5 14 3" xfId="2055"/>
    <cellStyle name="Style 1 5 15" xfId="2056"/>
    <cellStyle name="Style 1 5 15 2" xfId="2057"/>
    <cellStyle name="Style 1 5 15 3" xfId="2058"/>
    <cellStyle name="Style 1 5 16" xfId="2059"/>
    <cellStyle name="Style 1 5 16 2" xfId="2060"/>
    <cellStyle name="Style 1 5 16 3" xfId="2061"/>
    <cellStyle name="Style 1 5 17" xfId="2062"/>
    <cellStyle name="Style 1 5 18" xfId="2063"/>
    <cellStyle name="Style 1 5 2" xfId="2064"/>
    <cellStyle name="Style 1 5 2 2" xfId="2065"/>
    <cellStyle name="Style 1 5 2 3" xfId="2066"/>
    <cellStyle name="Style 1 5 3" xfId="2067"/>
    <cellStyle name="Style 1 5 3 2" xfId="2068"/>
    <cellStyle name="Style 1 5 3 3" xfId="2069"/>
    <cellStyle name="Style 1 5 4" xfId="2070"/>
    <cellStyle name="Style 1 5 4 2" xfId="2071"/>
    <cellStyle name="Style 1 5 4 3" xfId="2072"/>
    <cellStyle name="Style 1 5 5" xfId="2073"/>
    <cellStyle name="Style 1 5 5 2" xfId="2074"/>
    <cellStyle name="Style 1 5 5 3" xfId="2075"/>
    <cellStyle name="Style 1 5 6" xfId="2076"/>
    <cellStyle name="Style 1 5 6 2" xfId="2077"/>
    <cellStyle name="Style 1 5 6 3" xfId="2078"/>
    <cellStyle name="Style 1 5 7" xfId="2079"/>
    <cellStyle name="Style 1 5 7 2" xfId="2080"/>
    <cellStyle name="Style 1 5 7 3" xfId="2081"/>
    <cellStyle name="Style 1 5 8" xfId="2082"/>
    <cellStyle name="Style 1 5 8 2" xfId="2083"/>
    <cellStyle name="Style 1 5 8 3" xfId="2084"/>
    <cellStyle name="Style 1 5 9" xfId="2085"/>
    <cellStyle name="Style 1 5 9 2" xfId="2086"/>
    <cellStyle name="Style 1 5 9 3" xfId="2087"/>
    <cellStyle name="Style 1 50" xfId="2088"/>
    <cellStyle name="Style 1 50 2" xfId="2089"/>
    <cellStyle name="Style 1 50 3" xfId="2090"/>
    <cellStyle name="Style 1 51" xfId="2091"/>
    <cellStyle name="Style 1 51 2" xfId="2092"/>
    <cellStyle name="Style 1 51 3" xfId="2093"/>
    <cellStyle name="Style 1 52" xfId="2094"/>
    <cellStyle name="Style 1 52 2" xfId="2095"/>
    <cellStyle name="Style 1 52 3" xfId="2096"/>
    <cellStyle name="Style 1 53" xfId="2097"/>
    <cellStyle name="Style 1 53 2" xfId="2098"/>
    <cellStyle name="Style 1 53 3" xfId="2099"/>
    <cellStyle name="Style 1 54" xfId="2100"/>
    <cellStyle name="Style 1 54 2" xfId="2101"/>
    <cellStyle name="Style 1 54 3" xfId="2102"/>
    <cellStyle name="Style 1 55" xfId="2103"/>
    <cellStyle name="Style 1 55 2" xfId="2104"/>
    <cellStyle name="Style 1 55 3" xfId="2105"/>
    <cellStyle name="Style 1 56" xfId="2106"/>
    <cellStyle name="Style 1 56 2" xfId="2107"/>
    <cellStyle name="Style 1 56 3" xfId="2108"/>
    <cellStyle name="Style 1 57" xfId="2109"/>
    <cellStyle name="Style 1 57 2" xfId="2110"/>
    <cellStyle name="Style 1 57 3" xfId="2111"/>
    <cellStyle name="Style 1 58" xfId="2112"/>
    <cellStyle name="Style 1 58 2" xfId="2113"/>
    <cellStyle name="Style 1 58 3" xfId="2114"/>
    <cellStyle name="Style 1 59" xfId="2115"/>
    <cellStyle name="Style 1 59 2" xfId="2116"/>
    <cellStyle name="Style 1 59 3" xfId="2117"/>
    <cellStyle name="Style 1 6" xfId="2118"/>
    <cellStyle name="Style 1 6 2" xfId="2119"/>
    <cellStyle name="Style 1 6 3" xfId="2120"/>
    <cellStyle name="Style 1 60" xfId="2121"/>
    <cellStyle name="Style 1 60 2" xfId="2122"/>
    <cellStyle name="Style 1 60 3" xfId="2123"/>
    <cellStyle name="Style 1 61" xfId="2124"/>
    <cellStyle name="Style 1 61 2" xfId="2125"/>
    <cellStyle name="Style 1 61 3" xfId="2126"/>
    <cellStyle name="Style 1 62" xfId="2127"/>
    <cellStyle name="Style 1 62 2" xfId="2128"/>
    <cellStyle name="Style 1 62 3" xfId="2129"/>
    <cellStyle name="Style 1 63" xfId="2130"/>
    <cellStyle name="Style 1 63 2" xfId="2131"/>
    <cellStyle name="Style 1 63 3" xfId="2132"/>
    <cellStyle name="Style 1 64" xfId="2133"/>
    <cellStyle name="Style 1 64 2" xfId="2134"/>
    <cellStyle name="Style 1 64 3" xfId="2135"/>
    <cellStyle name="Style 1 65" xfId="2136"/>
    <cellStyle name="Style 1 65 2" xfId="2137"/>
    <cellStyle name="Style 1 65 3" xfId="2138"/>
    <cellStyle name="Style 1 66" xfId="2139"/>
    <cellStyle name="Style 1 66 2" xfId="2140"/>
    <cellStyle name="Style 1 66 3" xfId="2141"/>
    <cellStyle name="Style 1 67" xfId="2142"/>
    <cellStyle name="Style 1 67 2" xfId="2143"/>
    <cellStyle name="Style 1 67 3" xfId="2144"/>
    <cellStyle name="Style 1 68" xfId="2145"/>
    <cellStyle name="Style 1 68 2" xfId="2146"/>
    <cellStyle name="Style 1 68 3" xfId="2147"/>
    <cellStyle name="Style 1 69" xfId="2148"/>
    <cellStyle name="Style 1 69 2" xfId="2149"/>
    <cellStyle name="Style 1 69 3" xfId="2150"/>
    <cellStyle name="Style 1 7" xfId="2151"/>
    <cellStyle name="Style 1 7 2" xfId="2152"/>
    <cellStyle name="Style 1 7 3" xfId="2153"/>
    <cellStyle name="Style 1 70" xfId="2154"/>
    <cellStyle name="Style 1 71" xfId="2155"/>
    <cellStyle name="Style 1 72" xfId="2156"/>
    <cellStyle name="Style 1 73" xfId="2157"/>
    <cellStyle name="Style 1 73 2" xfId="2158"/>
    <cellStyle name="Style 1 74" xfId="2159"/>
    <cellStyle name="Style 1 74 2" xfId="2160"/>
    <cellStyle name="Style 1 75" xfId="2161"/>
    <cellStyle name="Style 1 75 2" xfId="2162"/>
    <cellStyle name="Style 1 76" xfId="2163"/>
    <cellStyle name="Style 1 76 2" xfId="2164"/>
    <cellStyle name="Style 1 77" xfId="2165"/>
    <cellStyle name="Style 1 77 2" xfId="2166"/>
    <cellStyle name="Style 1 8" xfId="2167"/>
    <cellStyle name="Style 1 8 2" xfId="2168"/>
    <cellStyle name="Style 1 8 3" xfId="2169"/>
    <cellStyle name="Style 1 9" xfId="2170"/>
    <cellStyle name="Style 1 9 2" xfId="2171"/>
    <cellStyle name="Style 1 9 3" xfId="2172"/>
    <cellStyle name="Style 22" xfId="2173"/>
    <cellStyle name="Style 25" xfId="2174"/>
    <cellStyle name="Style 26" xfId="2175"/>
    <cellStyle name="Style 27" xfId="2176"/>
    <cellStyle name="Style 28" xfId="2177"/>
    <cellStyle name="STYLE1" xfId="2178"/>
    <cellStyle name="STYLE2" xfId="2179"/>
    <cellStyle name="STYLE3" xfId="2180"/>
    <cellStyle name="STYLE4" xfId="2181"/>
    <cellStyle name="summation" xfId="2182"/>
    <cellStyle name="Table Col Head" xfId="2183"/>
    <cellStyle name="Table Sub Head" xfId="2184"/>
    <cellStyle name="Table Title" xfId="2185"/>
    <cellStyle name="Table Units" xfId="2186"/>
    <cellStyle name="TFCF" xfId="2187"/>
    <cellStyle name="Title 10" xfId="2189"/>
    <cellStyle name="Title 11" xfId="2190"/>
    <cellStyle name="Title 12" xfId="2191"/>
    <cellStyle name="Title 13" xfId="2188"/>
    <cellStyle name="Title 2" xfId="2192"/>
    <cellStyle name="Title 2 2" xfId="2193"/>
    <cellStyle name="Title 3" xfId="2194"/>
    <cellStyle name="Title 3 2" xfId="2195"/>
    <cellStyle name="Title 4" xfId="2196"/>
    <cellStyle name="Title 5" xfId="2197"/>
    <cellStyle name="Title 6" xfId="2198"/>
    <cellStyle name="Title 7" xfId="2199"/>
    <cellStyle name="Title 8" xfId="2200"/>
    <cellStyle name="Title 9" xfId="2201"/>
    <cellStyle name="Total 10" xfId="2203"/>
    <cellStyle name="Total 11" xfId="2204"/>
    <cellStyle name="Total 12" xfId="2205"/>
    <cellStyle name="Total 13" xfId="2202"/>
    <cellStyle name="Total 2" xfId="2206"/>
    <cellStyle name="Total 2 2" xfId="2207"/>
    <cellStyle name="Total 3" xfId="2208"/>
    <cellStyle name="Total 3 2" xfId="2209"/>
    <cellStyle name="Total 4" xfId="2210"/>
    <cellStyle name="Total 5" xfId="2211"/>
    <cellStyle name="Total 6" xfId="2212"/>
    <cellStyle name="Total 7" xfId="2213"/>
    <cellStyle name="Total 8" xfId="2214"/>
    <cellStyle name="Total 9" xfId="2215"/>
    <cellStyle name="uk" xfId="2216"/>
    <cellStyle name="Un" xfId="2217"/>
    <cellStyle name="Unprot" xfId="2218"/>
    <cellStyle name="Unprot$" xfId="2219"/>
    <cellStyle name="Unprot_1 3 6 LIBOR" xfId="2220"/>
    <cellStyle name="Unprotect" xfId="2221"/>
    <cellStyle name="Währung [0]_Compiling Utility Macros" xfId="2222"/>
    <cellStyle name="Währung_Compiling Utility Macros" xfId="2223"/>
    <cellStyle name="Warning Text 10" xfId="2225"/>
    <cellStyle name="Warning Text 11" xfId="2226"/>
    <cellStyle name="Warning Text 12" xfId="2227"/>
    <cellStyle name="Warning Text 13" xfId="2224"/>
    <cellStyle name="Warning Text 2" xfId="2228"/>
    <cellStyle name="Warning Text 2 2" xfId="2229"/>
    <cellStyle name="Warning Text 3" xfId="2230"/>
    <cellStyle name="Warning Text 3 2" xfId="2231"/>
    <cellStyle name="Warning Text 4" xfId="2232"/>
    <cellStyle name="Warning Text 5" xfId="2233"/>
    <cellStyle name="Warning Text 6" xfId="2234"/>
    <cellStyle name="Warning Text 7" xfId="2235"/>
    <cellStyle name="Warning Text 8" xfId="2236"/>
    <cellStyle name="Warning Text 9" xfId="2237"/>
    <cellStyle name="Year" xfId="2238"/>
    <cellStyle name="YEAR HEADER" xfId="2239"/>
    <cellStyle name="콤마 [0]_94하반기" xfId="2240"/>
    <cellStyle name="콤마_94하반기" xfId="2241"/>
    <cellStyle name="통화 [0]_94하반기" xfId="2242"/>
    <cellStyle name="통화_94하반기" xfId="2243"/>
    <cellStyle name="표준_Ⅰ.경영실적" xfId="22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workbookViewId="0">
      <selection activeCell="I11" sqref="I11"/>
    </sheetView>
  </sheetViews>
  <sheetFormatPr defaultRowHeight="15"/>
  <cols>
    <col min="1" max="2" width="9.140625" style="9"/>
    <col min="3" max="3" width="16.42578125" style="9" customWidth="1"/>
    <col min="4" max="4" width="12.140625" style="9" customWidth="1"/>
    <col min="5" max="5" width="16.85546875" style="9" customWidth="1"/>
    <col min="6" max="6" width="9.140625" style="9"/>
    <col min="7" max="7" width="13.28515625" style="9" customWidth="1"/>
    <col min="8" max="8" width="9.140625" style="9"/>
    <col min="9" max="9" width="16.7109375" style="9" customWidth="1"/>
    <col min="10" max="16384" width="9.140625" style="9"/>
  </cols>
  <sheetData>
    <row r="1" spans="1:31" customFormat="1">
      <c r="A1" s="10"/>
      <c r="B1" s="10"/>
      <c r="C1" s="10"/>
      <c r="D1" s="10"/>
      <c r="E1" s="24"/>
      <c r="F1" s="24"/>
      <c r="G1" s="24"/>
      <c r="H1" s="24"/>
      <c r="I1" s="24"/>
      <c r="J1" s="24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customFormat="1" ht="15.75">
      <c r="A2" s="10"/>
      <c r="B2" s="74" t="s">
        <v>65</v>
      </c>
      <c r="C2" s="74"/>
      <c r="D2" s="74"/>
      <c r="E2" s="74"/>
      <c r="F2" s="74"/>
      <c r="G2" s="74"/>
      <c r="H2" s="74"/>
      <c r="I2" s="24"/>
      <c r="J2" s="24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customFormat="1" ht="60.75" customHeight="1">
      <c r="A3" s="10"/>
      <c r="B3" s="75" t="s">
        <v>73</v>
      </c>
      <c r="C3" s="75"/>
      <c r="D3" s="75"/>
      <c r="E3" s="75"/>
      <c r="F3" s="75"/>
      <c r="G3" s="75"/>
      <c r="H3" s="75"/>
      <c r="I3" s="24"/>
      <c r="J3" s="24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customFormat="1">
      <c r="A4" s="10"/>
      <c r="B4" s="76" t="s">
        <v>75</v>
      </c>
      <c r="C4" s="76"/>
      <c r="D4" s="76"/>
      <c r="E4" s="76"/>
      <c r="F4" s="76"/>
      <c r="G4" s="76"/>
      <c r="H4" s="12"/>
      <c r="I4" s="10"/>
      <c r="J4" s="1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customForma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customForma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customFormat="1" ht="51">
      <c r="A7" s="16" t="s">
        <v>66</v>
      </c>
      <c r="B7" s="73" t="s">
        <v>67</v>
      </c>
      <c r="C7" s="73"/>
      <c r="D7" s="73"/>
      <c r="E7" s="16" t="s">
        <v>68</v>
      </c>
      <c r="F7" s="16"/>
      <c r="G7" s="16" t="s">
        <v>69</v>
      </c>
      <c r="H7" s="16"/>
      <c r="I7" s="21" t="s">
        <v>70</v>
      </c>
      <c r="J7" s="10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customFormat="1">
      <c r="A8" s="14"/>
      <c r="B8" s="14"/>
      <c r="C8" s="14"/>
      <c r="D8" s="10"/>
      <c r="E8" s="17"/>
      <c r="F8" s="18"/>
      <c r="G8" s="18"/>
      <c r="H8" s="18"/>
      <c r="I8" s="22"/>
      <c r="J8" s="10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customFormat="1">
      <c r="A9" s="10"/>
      <c r="B9" s="10"/>
      <c r="C9" s="10"/>
      <c r="D9" s="10"/>
      <c r="E9" s="11"/>
      <c r="F9" s="10"/>
      <c r="G9" s="10"/>
      <c r="H9" s="10"/>
      <c r="I9" s="23"/>
      <c r="J9" s="10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customFormat="1">
      <c r="A10" s="10"/>
      <c r="B10" s="19" t="s">
        <v>71</v>
      </c>
      <c r="C10" s="19"/>
      <c r="D10" s="10"/>
      <c r="E10" s="11"/>
      <c r="F10" s="10"/>
      <c r="G10" s="10"/>
      <c r="H10" s="10"/>
      <c r="I10" s="15"/>
      <c r="J10" s="10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1" customFormat="1">
      <c r="A11" s="14">
        <v>1</v>
      </c>
      <c r="B11" s="10"/>
      <c r="C11" s="10" t="s">
        <v>76</v>
      </c>
      <c r="D11" s="10"/>
      <c r="E11" s="11">
        <f>'PJM Summary'!AG48</f>
        <v>617038.66981354204</v>
      </c>
      <c r="F11" s="10"/>
      <c r="G11" s="10" t="s">
        <v>58</v>
      </c>
      <c r="H11" s="10"/>
      <c r="I11" s="15">
        <f>'PJM Summary'!AJ48</f>
        <v>608400.12843615259</v>
      </c>
      <c r="J11" s="10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customFormat="1">
      <c r="A12" s="14">
        <v>2</v>
      </c>
      <c r="B12" s="10"/>
      <c r="C12" s="13" t="s">
        <v>77</v>
      </c>
      <c r="D12" s="10"/>
      <c r="E12" s="27">
        <f>'PJM Summary'!AG47</f>
        <v>6007677.4300000006</v>
      </c>
      <c r="F12" s="10"/>
      <c r="G12" s="10" t="s">
        <v>72</v>
      </c>
      <c r="H12" s="10"/>
      <c r="I12" s="26">
        <f>'PJM Summary'!AJ47</f>
        <v>6013265.0331400009</v>
      </c>
      <c r="J12" s="10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customFormat="1" ht="9" customHeight="1">
      <c r="A13" s="14"/>
      <c r="B13" s="10"/>
      <c r="C13" s="13"/>
      <c r="D13" s="10"/>
      <c r="E13" s="20"/>
      <c r="F13" s="10"/>
      <c r="G13" s="10"/>
      <c r="H13" s="10"/>
      <c r="I13" s="15"/>
      <c r="J13" s="10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customFormat="1">
      <c r="A14" s="14">
        <v>3</v>
      </c>
      <c r="B14" s="10"/>
      <c r="C14" s="10" t="s">
        <v>78</v>
      </c>
      <c r="D14" s="10"/>
      <c r="E14" s="11">
        <f>E12+E11</f>
        <v>6624716.0998135423</v>
      </c>
      <c r="F14" s="10"/>
      <c r="G14" s="10"/>
      <c r="H14" s="10"/>
      <c r="I14" s="15">
        <f>I12+I11</f>
        <v>6621665.1615761537</v>
      </c>
      <c r="J14" s="25" t="s">
        <v>79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customForma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customFormat="1">
      <c r="A16" s="9"/>
      <c r="B16" s="9"/>
      <c r="C16" s="9"/>
      <c r="D16" s="9"/>
      <c r="E16" s="9"/>
      <c r="F16" s="9"/>
      <c r="G16" s="9"/>
      <c r="H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</sheetData>
  <mergeCells count="4">
    <mergeCell ref="B7:D7"/>
    <mergeCell ref="B2:H2"/>
    <mergeCell ref="B3:H3"/>
    <mergeCell ref="B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5"/>
  <sheetViews>
    <sheetView tabSelected="1" topLeftCell="D1" zoomScale="70" zoomScaleNormal="70" workbookViewId="0">
      <selection activeCell="V57" sqref="A57:V58"/>
    </sheetView>
  </sheetViews>
  <sheetFormatPr defaultRowHeight="15" outlineLevelCol="1"/>
  <cols>
    <col min="1" max="3" width="9.140625" style="9" hidden="1" customWidth="1"/>
    <col min="4" max="4" width="3" style="9" customWidth="1"/>
    <col min="5" max="5" width="15" style="9" customWidth="1"/>
    <col min="6" max="6" width="10" style="9" bestFit="1" customWidth="1"/>
    <col min="7" max="7" width="41.5703125" style="9" customWidth="1"/>
    <col min="8" max="8" width="17.85546875" style="9" customWidth="1"/>
    <col min="9" max="20" width="17.85546875" style="9" hidden="1" customWidth="1" outlineLevel="1"/>
    <col min="21" max="21" width="20.140625" style="9" customWidth="1" collapsed="1"/>
    <col min="22" max="22" width="21.28515625" style="9" customWidth="1"/>
    <col min="23" max="23" width="19.140625" style="9" customWidth="1"/>
    <col min="24" max="24" width="18.140625" style="9" customWidth="1"/>
    <col min="25" max="25" width="17.42578125" style="9" customWidth="1"/>
    <col min="26" max="26" width="18.42578125" style="9" customWidth="1"/>
    <col min="27" max="27" width="19.5703125" style="9" customWidth="1"/>
    <col min="28" max="28" width="17.28515625" style="9" customWidth="1"/>
    <col min="29" max="29" width="3.5703125" style="9" customWidth="1"/>
    <col min="30" max="30" width="18.42578125" style="9" customWidth="1"/>
    <col min="31" max="31" width="18.85546875" style="9" customWidth="1"/>
    <col min="32" max="32" width="2.5703125" style="9" hidden="1" customWidth="1"/>
    <col min="33" max="33" width="18.28515625" style="9" customWidth="1"/>
    <col min="34" max="34" width="17.85546875" style="9" bestFit="1" customWidth="1"/>
    <col min="35" max="35" width="7.28515625" style="9" customWidth="1"/>
    <col min="36" max="36" width="14.7109375" style="31" customWidth="1"/>
    <col min="37" max="16384" width="9.140625" style="9"/>
  </cols>
  <sheetData>
    <row r="1" spans="1:36" ht="21">
      <c r="E1" s="88" t="s">
        <v>128</v>
      </c>
    </row>
    <row r="2" spans="1:36">
      <c r="E2" s="30" t="s">
        <v>105</v>
      </c>
    </row>
    <row r="3" spans="1:36">
      <c r="E3" s="30" t="s">
        <v>51</v>
      </c>
    </row>
    <row r="4" spans="1:36" ht="15.75" thickBot="1">
      <c r="E4" s="30" t="s">
        <v>53</v>
      </c>
      <c r="AD4" s="32" t="s">
        <v>80</v>
      </c>
      <c r="AE4" s="32" t="s">
        <v>81</v>
      </c>
    </row>
    <row r="5" spans="1:36" s="33" customFormat="1" ht="45.75" customHeight="1" thickBot="1">
      <c r="I5" s="82" t="s">
        <v>126</v>
      </c>
      <c r="J5" s="83"/>
      <c r="K5" s="84"/>
      <c r="U5" s="33" t="s">
        <v>0</v>
      </c>
      <c r="V5" s="33" t="s">
        <v>1</v>
      </c>
      <c r="W5" s="33" t="s">
        <v>21</v>
      </c>
      <c r="X5" s="33" t="s">
        <v>22</v>
      </c>
      <c r="Y5" s="33" t="s">
        <v>27</v>
      </c>
      <c r="Z5" s="33" t="s">
        <v>52</v>
      </c>
      <c r="AA5" s="33" t="s">
        <v>23</v>
      </c>
      <c r="AB5" s="33" t="s">
        <v>2</v>
      </c>
      <c r="AD5" s="33" t="s">
        <v>3</v>
      </c>
      <c r="AE5" s="33" t="s">
        <v>3</v>
      </c>
      <c r="AG5" s="33" t="s">
        <v>74</v>
      </c>
      <c r="AH5" s="77" t="s">
        <v>56</v>
      </c>
      <c r="AI5" s="77"/>
      <c r="AJ5" s="34" t="s">
        <v>57</v>
      </c>
    </row>
    <row r="6" spans="1:36" s="35" customFormat="1" ht="13.5" customHeight="1">
      <c r="E6" s="36" t="s">
        <v>82</v>
      </c>
      <c r="F6" s="37" t="s">
        <v>83</v>
      </c>
      <c r="G6" s="36" t="s">
        <v>84</v>
      </c>
      <c r="H6" s="37" t="s">
        <v>85</v>
      </c>
      <c r="I6" s="81" t="s">
        <v>112</v>
      </c>
      <c r="J6" s="81" t="s">
        <v>113</v>
      </c>
      <c r="K6" s="81" t="s">
        <v>114</v>
      </c>
      <c r="L6" s="37" t="s">
        <v>115</v>
      </c>
      <c r="M6" s="37" t="s">
        <v>116</v>
      </c>
      <c r="N6" s="37" t="s">
        <v>117</v>
      </c>
      <c r="O6" s="37" t="s">
        <v>118</v>
      </c>
      <c r="P6" s="37" t="s">
        <v>119</v>
      </c>
      <c r="Q6" s="37" t="s">
        <v>120</v>
      </c>
      <c r="R6" s="37" t="s">
        <v>121</v>
      </c>
      <c r="S6" s="37" t="s">
        <v>122</v>
      </c>
      <c r="T6" s="37" t="s">
        <v>123</v>
      </c>
      <c r="U6" s="36" t="s">
        <v>86</v>
      </c>
      <c r="V6" s="57" t="s">
        <v>87</v>
      </c>
      <c r="W6" s="58" t="s">
        <v>88</v>
      </c>
      <c r="X6" s="58" t="s">
        <v>89</v>
      </c>
      <c r="Y6" s="58" t="s">
        <v>90</v>
      </c>
      <c r="Z6" s="58" t="s">
        <v>91</v>
      </c>
      <c r="AA6" s="59" t="s">
        <v>92</v>
      </c>
      <c r="AB6" s="58" t="s">
        <v>94</v>
      </c>
      <c r="AC6" s="58"/>
      <c r="AD6" s="58" t="s">
        <v>93</v>
      </c>
      <c r="AE6" s="58" t="s">
        <v>96</v>
      </c>
      <c r="AF6" s="58"/>
      <c r="AG6" s="58" t="s">
        <v>97</v>
      </c>
      <c r="AH6" s="58"/>
      <c r="AI6" s="58" t="s">
        <v>95</v>
      </c>
      <c r="AJ6" s="60" t="s">
        <v>98</v>
      </c>
    </row>
    <row r="7" spans="1:36">
      <c r="A7" s="9">
        <v>1</v>
      </c>
      <c r="B7" s="9" t="s">
        <v>100</v>
      </c>
      <c r="C7" s="9" t="s">
        <v>101</v>
      </c>
      <c r="E7" s="38" t="str">
        <f>CONCATENATE(A7,B7,C7)</f>
        <v>1-PJM</v>
      </c>
      <c r="F7" s="39">
        <v>4470093</v>
      </c>
      <c r="G7" s="38" t="s">
        <v>4</v>
      </c>
      <c r="H7" s="40" t="s">
        <v>58</v>
      </c>
      <c r="I7" s="78">
        <v>154606</v>
      </c>
      <c r="J7" s="78">
        <v>277085</v>
      </c>
      <c r="K7" s="78">
        <v>819045</v>
      </c>
      <c r="L7" s="78">
        <v>12728002</v>
      </c>
      <c r="M7" s="78">
        <v>1343325</v>
      </c>
      <c r="N7" s="78">
        <v>4686908</v>
      </c>
      <c r="O7" s="78">
        <v>684470</v>
      </c>
      <c r="P7" s="78">
        <v>-3416551</v>
      </c>
      <c r="Q7" s="78">
        <v>1066924</v>
      </c>
      <c r="R7" s="78">
        <v>710500</v>
      </c>
      <c r="S7" s="78">
        <v>292125</v>
      </c>
      <c r="T7" s="78">
        <v>658495</v>
      </c>
      <c r="U7" s="41">
        <v>20004934.199999999</v>
      </c>
      <c r="V7" s="42">
        <v>-1250734.92</v>
      </c>
      <c r="W7" s="42">
        <v>-4562334</v>
      </c>
      <c r="X7" s="42">
        <v>-14017902</v>
      </c>
      <c r="Y7" s="42">
        <v>11822355</v>
      </c>
      <c r="Z7" s="42">
        <v>2783354.4871401573</v>
      </c>
      <c r="AA7" s="42">
        <f>SUM(U7:Z7)</f>
        <v>14779672.767140158</v>
      </c>
      <c r="AB7" s="42">
        <f>AD7-AA7</f>
        <v>4926557.5890467167</v>
      </c>
      <c r="AC7" s="42"/>
      <c r="AD7" s="42">
        <f>(AA7/9)*12</f>
        <v>19706230.356186874</v>
      </c>
      <c r="AE7" s="42">
        <f>AD7*AI7</f>
        <v>19430343.131200258</v>
      </c>
      <c r="AF7" s="42"/>
      <c r="AG7" s="42">
        <f>AD7-U7</f>
        <v>-298703.84381312504</v>
      </c>
      <c r="AH7" s="43" t="s">
        <v>58</v>
      </c>
      <c r="AI7" s="43">
        <v>0.98599999999999999</v>
      </c>
      <c r="AJ7" s="44">
        <f>AI7*AG7</f>
        <v>-294521.98999974132</v>
      </c>
    </row>
    <row r="8" spans="1:36">
      <c r="A8" s="9">
        <v>2</v>
      </c>
      <c r="B8" s="9" t="s">
        <v>100</v>
      </c>
      <c r="C8" s="9" t="s">
        <v>101</v>
      </c>
      <c r="E8" s="38" t="str">
        <f t="shared" ref="E8:E26" si="0">CONCATENATE(A8,B8,C8)</f>
        <v>2-PJM</v>
      </c>
      <c r="F8" s="43">
        <v>4470101</v>
      </c>
      <c r="G8" s="45" t="s">
        <v>5</v>
      </c>
      <c r="H8" s="46" t="s">
        <v>58</v>
      </c>
      <c r="I8" s="79">
        <v>-111491</v>
      </c>
      <c r="J8" s="79">
        <v>-177001</v>
      </c>
      <c r="K8" s="79">
        <v>-538298</v>
      </c>
      <c r="L8" s="79">
        <v>-3816850</v>
      </c>
      <c r="M8" s="79">
        <v>-1284051</v>
      </c>
      <c r="N8" s="79">
        <v>-1415585</v>
      </c>
      <c r="O8" s="79">
        <v>-264180</v>
      </c>
      <c r="P8" s="79">
        <v>-57609</v>
      </c>
      <c r="Q8" s="79">
        <v>-846813</v>
      </c>
      <c r="R8" s="79">
        <v>-545860</v>
      </c>
      <c r="S8" s="79">
        <v>-250978</v>
      </c>
      <c r="T8" s="79">
        <v>-342246</v>
      </c>
      <c r="U8" s="47">
        <v>-9650962.3599999994</v>
      </c>
      <c r="V8" s="42">
        <v>826790.53</v>
      </c>
      <c r="W8" s="42"/>
      <c r="X8" s="42"/>
      <c r="Y8" s="42"/>
      <c r="Z8" s="42"/>
      <c r="AA8" s="42">
        <f t="shared" ref="AA8:AA26" si="1">SUM(U8:Y8)</f>
        <v>-8824171.8300000001</v>
      </c>
      <c r="AB8" s="42">
        <f t="shared" ref="AB8:AB26" si="2">AD8-AA8</f>
        <v>-2941390.6099999994</v>
      </c>
      <c r="AC8" s="42"/>
      <c r="AD8" s="42">
        <f t="shared" ref="AD8:AD26" si="3">(AA8/9)*12</f>
        <v>-11765562.439999999</v>
      </c>
      <c r="AE8" s="42">
        <f t="shared" ref="AE8:AE26" si="4">AD8*AI8</f>
        <v>-11600844.565839998</v>
      </c>
      <c r="AF8" s="42"/>
      <c r="AG8" s="42">
        <f>AD8-U8</f>
        <v>-2114600.08</v>
      </c>
      <c r="AH8" s="43" t="s">
        <v>58</v>
      </c>
      <c r="AI8" s="43">
        <v>0.98599999999999999</v>
      </c>
      <c r="AJ8" s="44">
        <f t="shared" ref="AJ8:AJ25" si="5">AI8*AG8</f>
        <v>-2084995.67888</v>
      </c>
    </row>
    <row r="9" spans="1:36">
      <c r="A9" s="9">
        <v>3</v>
      </c>
      <c r="B9" s="9" t="s">
        <v>100</v>
      </c>
      <c r="C9" s="9" t="s">
        <v>101</v>
      </c>
      <c r="E9" s="38" t="str">
        <f t="shared" si="0"/>
        <v>3-PJM</v>
      </c>
      <c r="F9" s="39">
        <v>4470116</v>
      </c>
      <c r="G9" s="38" t="s">
        <v>6</v>
      </c>
      <c r="H9" s="40" t="s">
        <v>58</v>
      </c>
      <c r="I9" s="78">
        <v>30896</v>
      </c>
      <c r="J9" s="78">
        <v>-23881</v>
      </c>
      <c r="K9" s="78">
        <v>-36901</v>
      </c>
      <c r="L9" s="78">
        <v>-30326</v>
      </c>
      <c r="M9" s="78">
        <v>-20122</v>
      </c>
      <c r="N9" s="78">
        <v>10744</v>
      </c>
      <c r="O9" s="78">
        <v>1199</v>
      </c>
      <c r="P9" s="78">
        <v>-3525</v>
      </c>
      <c r="Q9" s="78">
        <v>1485</v>
      </c>
      <c r="R9" s="40">
        <v>-831</v>
      </c>
      <c r="S9" s="78">
        <v>17408</v>
      </c>
      <c r="T9" s="40">
        <v>290</v>
      </c>
      <c r="U9" s="41">
        <v>-53562.67</v>
      </c>
      <c r="V9" s="42">
        <v>29885.84</v>
      </c>
      <c r="W9" s="42"/>
      <c r="X9" s="42"/>
      <c r="Y9" s="42"/>
      <c r="Z9" s="42"/>
      <c r="AA9" s="42">
        <f t="shared" si="1"/>
        <v>-23676.829999999998</v>
      </c>
      <c r="AB9" s="42">
        <f t="shared" si="2"/>
        <v>-7892.2766666666648</v>
      </c>
      <c r="AC9" s="42"/>
      <c r="AD9" s="42">
        <f t="shared" si="3"/>
        <v>-31569.106666666663</v>
      </c>
      <c r="AE9" s="42">
        <f t="shared" si="4"/>
        <v>-31127.139173333329</v>
      </c>
      <c r="AF9" s="42"/>
      <c r="AG9" s="42">
        <f t="shared" ref="AG9:AG26" si="6">AD9-U9</f>
        <v>21993.563333333335</v>
      </c>
      <c r="AH9" s="43" t="s">
        <v>58</v>
      </c>
      <c r="AI9" s="43">
        <v>0.98599999999999999</v>
      </c>
      <c r="AJ9" s="44">
        <f t="shared" si="5"/>
        <v>21685.653446666667</v>
      </c>
    </row>
    <row r="10" spans="1:36">
      <c r="A10" s="9">
        <v>4</v>
      </c>
      <c r="B10" s="9" t="s">
        <v>100</v>
      </c>
      <c r="C10" s="9" t="s">
        <v>101</v>
      </c>
      <c r="E10" s="38" t="str">
        <f t="shared" si="0"/>
        <v>4-PJM</v>
      </c>
      <c r="F10" s="43">
        <v>4470202</v>
      </c>
      <c r="G10" s="45" t="s">
        <v>7</v>
      </c>
      <c r="H10" s="46" t="s">
        <v>58</v>
      </c>
      <c r="I10" s="79">
        <v>-350316</v>
      </c>
      <c r="J10" s="79">
        <v>-369968</v>
      </c>
      <c r="K10" s="79">
        <v>-560183</v>
      </c>
      <c r="L10" s="79">
        <v>-355360</v>
      </c>
      <c r="M10" s="46" t="s">
        <v>124</v>
      </c>
      <c r="N10" s="79">
        <v>-24496</v>
      </c>
      <c r="O10" s="79">
        <v>-539166</v>
      </c>
      <c r="P10" s="79">
        <v>526548</v>
      </c>
      <c r="Q10" s="79">
        <v>-179416</v>
      </c>
      <c r="R10" s="79">
        <v>-70771</v>
      </c>
      <c r="S10" s="79">
        <v>4996</v>
      </c>
      <c r="T10" s="79">
        <v>-19545</v>
      </c>
      <c r="U10" s="47">
        <v>-1937677.18</v>
      </c>
      <c r="V10" s="42">
        <v>1280467.3700000001</v>
      </c>
      <c r="W10" s="42">
        <f>'AS Gen Credits'!K16</f>
        <v>115255.26342</v>
      </c>
      <c r="X10" s="42">
        <f>'AS Gen Credits'!L16</f>
        <v>137461.02929999999</v>
      </c>
      <c r="Y10" s="42"/>
      <c r="Z10" s="42"/>
      <c r="AA10" s="42">
        <f t="shared" si="1"/>
        <v>-404493.51727999985</v>
      </c>
      <c r="AB10" s="42">
        <f t="shared" si="2"/>
        <v>-134831.17242666666</v>
      </c>
      <c r="AC10" s="42"/>
      <c r="AD10" s="42">
        <f t="shared" si="3"/>
        <v>-539324.68970666651</v>
      </c>
      <c r="AE10" s="42">
        <f t="shared" si="4"/>
        <v>-531774.14405077312</v>
      </c>
      <c r="AF10" s="42"/>
      <c r="AG10" s="42">
        <f t="shared" si="6"/>
        <v>1398352.4902933333</v>
      </c>
      <c r="AH10" s="43" t="s">
        <v>58</v>
      </c>
      <c r="AI10" s="43">
        <v>0.98599999999999999</v>
      </c>
      <c r="AJ10" s="44">
        <f t="shared" si="5"/>
        <v>1378775.5554292267</v>
      </c>
    </row>
    <row r="11" spans="1:36">
      <c r="A11" s="9">
        <v>5</v>
      </c>
      <c r="B11" s="9" t="s">
        <v>100</v>
      </c>
      <c r="C11" s="9" t="s">
        <v>101</v>
      </c>
      <c r="E11" s="38" t="str">
        <f t="shared" si="0"/>
        <v>5-PJM</v>
      </c>
      <c r="F11" s="39">
        <v>4470203</v>
      </c>
      <c r="G11" s="38" t="s">
        <v>8</v>
      </c>
      <c r="H11" s="40" t="s">
        <v>58</v>
      </c>
      <c r="I11" s="78">
        <v>169124</v>
      </c>
      <c r="J11" s="78">
        <v>234246</v>
      </c>
      <c r="K11" s="78">
        <v>344708</v>
      </c>
      <c r="L11" s="78">
        <v>2725436</v>
      </c>
      <c r="M11" s="78">
        <v>326873</v>
      </c>
      <c r="N11" s="78">
        <v>1411042</v>
      </c>
      <c r="O11" s="78">
        <v>-100356</v>
      </c>
      <c r="P11" s="78">
        <v>177160</v>
      </c>
      <c r="Q11" s="78">
        <v>53515</v>
      </c>
      <c r="R11" s="78">
        <v>77798</v>
      </c>
      <c r="S11" s="78">
        <v>51086</v>
      </c>
      <c r="T11" s="78">
        <v>66697</v>
      </c>
      <c r="U11" s="41">
        <v>5537329.1600000001</v>
      </c>
      <c r="V11" s="42">
        <v>-748077.11</v>
      </c>
      <c r="W11" s="42"/>
      <c r="X11" s="42"/>
      <c r="Y11" s="42"/>
      <c r="Z11" s="42"/>
      <c r="AA11" s="42">
        <f t="shared" si="1"/>
        <v>4789252.05</v>
      </c>
      <c r="AB11" s="42">
        <f t="shared" si="2"/>
        <v>1596417.3500000006</v>
      </c>
      <c r="AC11" s="42"/>
      <c r="AD11" s="42">
        <f t="shared" si="3"/>
        <v>6385669.4000000004</v>
      </c>
      <c r="AE11" s="42">
        <f t="shared" si="4"/>
        <v>6296270.0284000002</v>
      </c>
      <c r="AF11" s="42"/>
      <c r="AG11" s="42">
        <f t="shared" si="6"/>
        <v>848340.24000000022</v>
      </c>
      <c r="AH11" s="43" t="s">
        <v>58</v>
      </c>
      <c r="AI11" s="43">
        <v>0.98599999999999999</v>
      </c>
      <c r="AJ11" s="44">
        <f t="shared" si="5"/>
        <v>836463.47664000024</v>
      </c>
    </row>
    <row r="12" spans="1:36">
      <c r="A12" s="9">
        <v>6</v>
      </c>
      <c r="B12" s="9" t="s">
        <v>100</v>
      </c>
      <c r="C12" s="9" t="s">
        <v>101</v>
      </c>
      <c r="E12" s="38" t="str">
        <f t="shared" si="0"/>
        <v>6-PJM</v>
      </c>
      <c r="F12" s="43">
        <v>5550040</v>
      </c>
      <c r="G12" s="45" t="s">
        <v>9</v>
      </c>
      <c r="H12" s="46" t="s">
        <v>58</v>
      </c>
      <c r="I12" s="79">
        <v>-4147</v>
      </c>
      <c r="J12" s="79">
        <v>-9586</v>
      </c>
      <c r="K12" s="79">
        <v>-2490</v>
      </c>
      <c r="L12" s="46">
        <v>682</v>
      </c>
      <c r="M12" s="79">
        <v>-21845</v>
      </c>
      <c r="N12" s="79">
        <v>-23120</v>
      </c>
      <c r="O12" s="79">
        <v>5816</v>
      </c>
      <c r="P12" s="46">
        <v>-146</v>
      </c>
      <c r="Q12" s="79">
        <v>5823</v>
      </c>
      <c r="R12" s="79">
        <v>2690</v>
      </c>
      <c r="S12" s="79">
        <v>1276</v>
      </c>
      <c r="T12" s="79">
        <v>2970</v>
      </c>
      <c r="U12" s="47">
        <v>-42077.37</v>
      </c>
      <c r="V12" s="42">
        <v>16223.13</v>
      </c>
      <c r="W12" s="42"/>
      <c r="X12" s="42"/>
      <c r="Y12" s="42"/>
      <c r="Z12" s="42"/>
      <c r="AA12" s="42">
        <f t="shared" si="1"/>
        <v>-25854.240000000005</v>
      </c>
      <c r="AB12" s="42">
        <f t="shared" si="2"/>
        <v>-8618.0800000000017</v>
      </c>
      <c r="AC12" s="42"/>
      <c r="AD12" s="42">
        <f t="shared" si="3"/>
        <v>-34472.320000000007</v>
      </c>
      <c r="AE12" s="42">
        <f t="shared" si="4"/>
        <v>-33989.707520000004</v>
      </c>
      <c r="AF12" s="42"/>
      <c r="AG12" s="42">
        <f t="shared" si="6"/>
        <v>7605.0499999999956</v>
      </c>
      <c r="AH12" s="43" t="s">
        <v>58</v>
      </c>
      <c r="AI12" s="43">
        <v>0.98599999999999999</v>
      </c>
      <c r="AJ12" s="44">
        <f t="shared" si="5"/>
        <v>7498.5792999999958</v>
      </c>
    </row>
    <row r="13" spans="1:36">
      <c r="A13" s="9">
        <v>7</v>
      </c>
      <c r="B13" s="9" t="s">
        <v>100</v>
      </c>
      <c r="C13" s="9" t="s">
        <v>101</v>
      </c>
      <c r="E13" s="38" t="str">
        <f t="shared" si="0"/>
        <v>7-PJM</v>
      </c>
      <c r="F13" s="39">
        <v>5550041</v>
      </c>
      <c r="G13" s="38" t="s">
        <v>55</v>
      </c>
      <c r="H13" s="40" t="s">
        <v>58</v>
      </c>
      <c r="I13" s="40">
        <v>-51</v>
      </c>
      <c r="J13" s="40"/>
      <c r="K13" s="40">
        <v>1</v>
      </c>
      <c r="L13" s="40">
        <v>590</v>
      </c>
      <c r="M13" s="40">
        <v>0</v>
      </c>
      <c r="N13" s="40"/>
      <c r="O13" s="40">
        <v>-3</v>
      </c>
      <c r="P13" s="40">
        <v>386</v>
      </c>
      <c r="Q13" s="78">
        <v>4490</v>
      </c>
      <c r="R13" s="40">
        <v>29</v>
      </c>
      <c r="S13" s="40" t="s">
        <v>125</v>
      </c>
      <c r="T13" s="40">
        <v>169</v>
      </c>
      <c r="U13" s="41">
        <v>5611</v>
      </c>
      <c r="V13" s="42">
        <v>50.04</v>
      </c>
      <c r="W13" s="42"/>
      <c r="X13" s="42"/>
      <c r="Y13" s="42"/>
      <c r="Z13" s="42"/>
      <c r="AA13" s="42">
        <f t="shared" si="1"/>
        <v>5661.04</v>
      </c>
      <c r="AB13" s="42">
        <f t="shared" si="2"/>
        <v>1887.0133333333333</v>
      </c>
      <c r="AC13" s="42"/>
      <c r="AD13" s="42">
        <f t="shared" si="3"/>
        <v>7548.0533333333333</v>
      </c>
      <c r="AE13" s="42">
        <f t="shared" si="4"/>
        <v>7442.3805866666662</v>
      </c>
      <c r="AF13" s="42"/>
      <c r="AG13" s="42">
        <f t="shared" si="6"/>
        <v>1937.0533333333333</v>
      </c>
      <c r="AH13" s="43" t="s">
        <v>58</v>
      </c>
      <c r="AI13" s="43">
        <v>0.98599999999999999</v>
      </c>
      <c r="AJ13" s="44">
        <f t="shared" si="5"/>
        <v>1909.9345866666665</v>
      </c>
    </row>
    <row r="14" spans="1:36">
      <c r="A14" s="9">
        <v>8</v>
      </c>
      <c r="B14" s="9" t="s">
        <v>100</v>
      </c>
      <c r="C14" s="9" t="s">
        <v>101</v>
      </c>
      <c r="E14" s="38" t="str">
        <f t="shared" si="0"/>
        <v>8-PJM</v>
      </c>
      <c r="F14" s="43">
        <v>5550074</v>
      </c>
      <c r="G14" s="45" t="s">
        <v>10</v>
      </c>
      <c r="H14" s="46" t="s">
        <v>99</v>
      </c>
      <c r="I14" s="46">
        <v>566</v>
      </c>
      <c r="J14" s="46">
        <v>571</v>
      </c>
      <c r="K14" s="46">
        <v>565</v>
      </c>
      <c r="L14" s="79">
        <v>162064</v>
      </c>
      <c r="M14" s="79">
        <v>-334966</v>
      </c>
      <c r="N14" s="79">
        <v>161109</v>
      </c>
      <c r="O14" s="46"/>
      <c r="P14" s="46"/>
      <c r="Q14" s="46"/>
      <c r="R14" s="46"/>
      <c r="S14" s="46"/>
      <c r="T14" s="46">
        <v>-33</v>
      </c>
      <c r="U14" s="47">
        <v>-10124.84</v>
      </c>
      <c r="V14" s="42">
        <v>-1701.57</v>
      </c>
      <c r="W14" s="42"/>
      <c r="X14" s="42"/>
      <c r="Y14" s="42"/>
      <c r="Z14" s="42"/>
      <c r="AA14" s="42">
        <f t="shared" si="1"/>
        <v>-11826.41</v>
      </c>
      <c r="AB14" s="42">
        <f t="shared" si="2"/>
        <v>-3942.1366666666654</v>
      </c>
      <c r="AC14" s="42"/>
      <c r="AD14" s="42">
        <f t="shared" si="3"/>
        <v>-15768.546666666665</v>
      </c>
      <c r="AE14" s="42">
        <f t="shared" si="4"/>
        <v>-15547.787013333333</v>
      </c>
      <c r="AF14" s="42"/>
      <c r="AG14" s="42">
        <f t="shared" si="6"/>
        <v>-5643.7066666666651</v>
      </c>
      <c r="AH14" s="43" t="s">
        <v>59</v>
      </c>
      <c r="AI14" s="43">
        <v>0.98599999999999999</v>
      </c>
      <c r="AJ14" s="44">
        <f t="shared" si="5"/>
        <v>-5564.6947733333318</v>
      </c>
    </row>
    <row r="15" spans="1:36">
      <c r="A15" s="9">
        <v>9</v>
      </c>
      <c r="B15" s="9" t="s">
        <v>100</v>
      </c>
      <c r="C15" s="9" t="s">
        <v>101</v>
      </c>
      <c r="E15" s="38" t="str">
        <f t="shared" si="0"/>
        <v>9-PJM</v>
      </c>
      <c r="F15" s="39">
        <v>5550075</v>
      </c>
      <c r="G15" s="38" t="s">
        <v>54</v>
      </c>
      <c r="H15" s="40" t="s">
        <v>99</v>
      </c>
      <c r="I15" s="78">
        <v>9475</v>
      </c>
      <c r="J15" s="78">
        <v>9475</v>
      </c>
      <c r="K15" s="78">
        <v>9475</v>
      </c>
      <c r="L15" s="78">
        <v>-213930</v>
      </c>
      <c r="M15" s="78">
        <v>213930</v>
      </c>
      <c r="N15" s="40"/>
      <c r="O15" s="40"/>
      <c r="P15" s="40"/>
      <c r="Q15" s="40"/>
      <c r="R15" s="40"/>
      <c r="S15" s="40"/>
      <c r="T15" s="40"/>
      <c r="U15" s="41">
        <v>28426.57</v>
      </c>
      <c r="V15" s="42">
        <v>-28425.57</v>
      </c>
      <c r="W15" s="42"/>
      <c r="X15" s="42"/>
      <c r="Y15" s="42"/>
      <c r="Z15" s="42"/>
      <c r="AA15" s="42">
        <f t="shared" si="1"/>
        <v>1</v>
      </c>
      <c r="AB15" s="42">
        <f t="shared" si="2"/>
        <v>0.33333333333333326</v>
      </c>
      <c r="AC15" s="42"/>
      <c r="AD15" s="42">
        <f t="shared" si="3"/>
        <v>1.3333333333333333</v>
      </c>
      <c r="AE15" s="42">
        <f t="shared" si="4"/>
        <v>1.3146666666666667</v>
      </c>
      <c r="AF15" s="42"/>
      <c r="AG15" s="42">
        <f t="shared" si="6"/>
        <v>-28425.236666666668</v>
      </c>
      <c r="AH15" s="43" t="s">
        <v>59</v>
      </c>
      <c r="AI15" s="43">
        <v>0.98599999999999999</v>
      </c>
      <c r="AJ15" s="44">
        <f t="shared" si="5"/>
        <v>-28027.283353333332</v>
      </c>
    </row>
    <row r="16" spans="1:36">
      <c r="A16" s="9">
        <v>10</v>
      </c>
      <c r="B16" s="9" t="s">
        <v>100</v>
      </c>
      <c r="C16" s="9" t="s">
        <v>101</v>
      </c>
      <c r="E16" s="38" t="str">
        <f t="shared" si="0"/>
        <v>10-PJM</v>
      </c>
      <c r="F16" s="43">
        <v>5550076</v>
      </c>
      <c r="G16" s="45" t="s">
        <v>11</v>
      </c>
      <c r="H16" s="46" t="s">
        <v>99</v>
      </c>
      <c r="I16" s="79">
        <v>315227</v>
      </c>
      <c r="J16" s="79">
        <v>272012</v>
      </c>
      <c r="K16" s="79">
        <v>189664</v>
      </c>
      <c r="L16" s="79">
        <v>112608</v>
      </c>
      <c r="M16" s="79">
        <v>103455</v>
      </c>
      <c r="N16" s="79">
        <v>101793</v>
      </c>
      <c r="O16" s="79">
        <v>168363</v>
      </c>
      <c r="P16" s="79">
        <v>86608</v>
      </c>
      <c r="Q16" s="79">
        <v>96294</v>
      </c>
      <c r="R16" s="79">
        <v>209581</v>
      </c>
      <c r="S16" s="79">
        <v>188466</v>
      </c>
      <c r="T16" s="79">
        <v>159185</v>
      </c>
      <c r="U16" s="47">
        <v>2003256.43</v>
      </c>
      <c r="V16" s="42">
        <v>-776902.94</v>
      </c>
      <c r="W16" s="42"/>
      <c r="X16" s="42"/>
      <c r="Y16" s="42"/>
      <c r="Z16" s="42"/>
      <c r="AA16" s="42">
        <f t="shared" si="1"/>
        <v>1226353.49</v>
      </c>
      <c r="AB16" s="42">
        <f t="shared" si="2"/>
        <v>408784.49666666682</v>
      </c>
      <c r="AC16" s="42"/>
      <c r="AD16" s="42">
        <f t="shared" si="3"/>
        <v>1635137.9866666668</v>
      </c>
      <c r="AE16" s="42">
        <f t="shared" si="4"/>
        <v>1612246.0548533334</v>
      </c>
      <c r="AF16" s="42"/>
      <c r="AG16" s="42">
        <f t="shared" si="6"/>
        <v>-368118.44333333313</v>
      </c>
      <c r="AH16" s="43" t="s">
        <v>59</v>
      </c>
      <c r="AI16" s="43">
        <v>0.98599999999999999</v>
      </c>
      <c r="AJ16" s="44">
        <f t="shared" si="5"/>
        <v>-362964.78512666648</v>
      </c>
    </row>
    <row r="17" spans="1:37">
      <c r="A17" s="9">
        <v>11</v>
      </c>
      <c r="B17" s="9" t="s">
        <v>100</v>
      </c>
      <c r="C17" s="9" t="s">
        <v>101</v>
      </c>
      <c r="E17" s="38" t="str">
        <f t="shared" si="0"/>
        <v>11-PJM</v>
      </c>
      <c r="F17" s="39">
        <v>5550077</v>
      </c>
      <c r="G17" s="38" t="s">
        <v>12</v>
      </c>
      <c r="H17" s="40" t="s">
        <v>99</v>
      </c>
      <c r="I17" s="78">
        <v>-1044</v>
      </c>
      <c r="J17" s="78">
        <v>-1033</v>
      </c>
      <c r="K17" s="40">
        <v>-989</v>
      </c>
      <c r="L17" s="40">
        <v>-7</v>
      </c>
      <c r="M17" s="78">
        <v>-4251</v>
      </c>
      <c r="N17" s="78">
        <v>-7748</v>
      </c>
      <c r="O17" s="78">
        <v>8031</v>
      </c>
      <c r="P17" s="78">
        <v>3968</v>
      </c>
      <c r="Q17" s="40"/>
      <c r="R17" s="40"/>
      <c r="S17" s="40"/>
      <c r="T17" s="40"/>
      <c r="U17" s="41">
        <v>-3073.37</v>
      </c>
      <c r="V17" s="42">
        <v>3073</v>
      </c>
      <c r="W17" s="42"/>
      <c r="X17" s="42"/>
      <c r="Y17" s="42"/>
      <c r="Z17" s="42"/>
      <c r="AA17" s="42">
        <f t="shared" si="1"/>
        <v>-0.36999999999989086</v>
      </c>
      <c r="AB17" s="42">
        <f t="shared" si="2"/>
        <v>-0.12333333333329694</v>
      </c>
      <c r="AC17" s="42"/>
      <c r="AD17" s="42">
        <f t="shared" si="3"/>
        <v>-0.4933333333331878</v>
      </c>
      <c r="AE17" s="42">
        <f t="shared" si="4"/>
        <v>-0.48642666666652318</v>
      </c>
      <c r="AF17" s="42"/>
      <c r="AG17" s="42">
        <f t="shared" si="6"/>
        <v>3072.8766666666666</v>
      </c>
      <c r="AH17" s="43" t="s">
        <v>59</v>
      </c>
      <c r="AI17" s="43">
        <v>0.98599999999999999</v>
      </c>
      <c r="AJ17" s="44">
        <f t="shared" si="5"/>
        <v>3029.856393333333</v>
      </c>
    </row>
    <row r="18" spans="1:37">
      <c r="A18" s="9">
        <v>12</v>
      </c>
      <c r="B18" s="9" t="s">
        <v>100</v>
      </c>
      <c r="C18" s="9" t="s">
        <v>101</v>
      </c>
      <c r="E18" s="38" t="str">
        <f t="shared" si="0"/>
        <v>12-PJM</v>
      </c>
      <c r="F18" s="43">
        <v>5550078</v>
      </c>
      <c r="G18" s="45" t="s">
        <v>13</v>
      </c>
      <c r="H18" s="46" t="s">
        <v>58</v>
      </c>
      <c r="I18" s="79">
        <v>72543</v>
      </c>
      <c r="J18" s="79">
        <v>69217</v>
      </c>
      <c r="K18" s="79">
        <v>83360</v>
      </c>
      <c r="L18" s="79">
        <v>436851</v>
      </c>
      <c r="M18" s="79">
        <v>237014</v>
      </c>
      <c r="N18" s="79">
        <v>397928</v>
      </c>
      <c r="O18" s="79">
        <v>124273</v>
      </c>
      <c r="P18" s="79">
        <v>169008</v>
      </c>
      <c r="Q18" s="79">
        <v>105903</v>
      </c>
      <c r="R18" s="79">
        <v>115605</v>
      </c>
      <c r="S18" s="79">
        <v>64096</v>
      </c>
      <c r="T18" s="79">
        <v>38624</v>
      </c>
      <c r="U18" s="47">
        <v>1914421.29</v>
      </c>
      <c r="V18" s="42">
        <v>-225120.17</v>
      </c>
      <c r="W18" s="42"/>
      <c r="X18" s="42"/>
      <c r="Y18" s="42"/>
      <c r="Z18" s="42"/>
      <c r="AA18" s="42">
        <f t="shared" si="1"/>
        <v>1689301.12</v>
      </c>
      <c r="AB18" s="42">
        <f t="shared" si="2"/>
        <v>563100.37333333353</v>
      </c>
      <c r="AC18" s="42"/>
      <c r="AD18" s="42">
        <f t="shared" si="3"/>
        <v>2252401.4933333336</v>
      </c>
      <c r="AE18" s="42">
        <f t="shared" si="4"/>
        <v>2220867.8724266668</v>
      </c>
      <c r="AF18" s="42"/>
      <c r="AG18" s="42">
        <f t="shared" si="6"/>
        <v>337980.2033333336</v>
      </c>
      <c r="AH18" s="43" t="s">
        <v>58</v>
      </c>
      <c r="AI18" s="43">
        <v>0.98599999999999999</v>
      </c>
      <c r="AJ18" s="44">
        <f t="shared" si="5"/>
        <v>333248.4804866669</v>
      </c>
    </row>
    <row r="19" spans="1:37">
      <c r="A19" s="9">
        <v>13</v>
      </c>
      <c r="B19" s="9" t="s">
        <v>100</v>
      </c>
      <c r="C19" s="9" t="s">
        <v>101</v>
      </c>
      <c r="E19" s="38" t="str">
        <f t="shared" si="0"/>
        <v>13-PJM</v>
      </c>
      <c r="F19" s="39">
        <v>5550079</v>
      </c>
      <c r="G19" s="38" t="s">
        <v>14</v>
      </c>
      <c r="H19" s="40" t="s">
        <v>58</v>
      </c>
      <c r="I19" s="78">
        <v>-14613</v>
      </c>
      <c r="J19" s="78">
        <v>-4669</v>
      </c>
      <c r="K19" s="78">
        <v>-1905</v>
      </c>
      <c r="L19" s="78">
        <v>-192863</v>
      </c>
      <c r="M19" s="78">
        <v>-48544</v>
      </c>
      <c r="N19" s="78">
        <v>-49955</v>
      </c>
      <c r="O19" s="78">
        <v>-8563</v>
      </c>
      <c r="P19" s="78">
        <v>-8210</v>
      </c>
      <c r="Q19" s="78">
        <v>-31158</v>
      </c>
      <c r="R19" s="78">
        <v>-40710</v>
      </c>
      <c r="S19" s="78">
        <v>-18952</v>
      </c>
      <c r="T19" s="78">
        <v>-14635</v>
      </c>
      <c r="U19" s="41">
        <v>-434775.46</v>
      </c>
      <c r="V19" s="42">
        <v>21185.88</v>
      </c>
      <c r="W19" s="42">
        <f>'AS Gen Credits'!F6+'AS Gen Credits'!G6+'AS Gen Credits'!H6</f>
        <v>0</v>
      </c>
      <c r="X19" s="42">
        <f>'AS Gen Credits'!F7+'AS Gen Credits'!G7+'AS Gen Credits'!H7</f>
        <v>0</v>
      </c>
      <c r="Y19" s="42"/>
      <c r="Z19" s="42"/>
      <c r="AA19" s="42">
        <f t="shared" si="1"/>
        <v>-413589.58</v>
      </c>
      <c r="AB19" s="42">
        <f t="shared" si="2"/>
        <v>-137863.1933333333</v>
      </c>
      <c r="AC19" s="42"/>
      <c r="AD19" s="42">
        <f t="shared" si="3"/>
        <v>-551452.77333333332</v>
      </c>
      <c r="AE19" s="42">
        <f t="shared" si="4"/>
        <v>-543732.43450666661</v>
      </c>
      <c r="AF19" s="42"/>
      <c r="AG19" s="42">
        <f t="shared" si="6"/>
        <v>-116677.3133333333</v>
      </c>
      <c r="AH19" s="43" t="s">
        <v>58</v>
      </c>
      <c r="AI19" s="43">
        <v>0.98599999999999999</v>
      </c>
      <c r="AJ19" s="44">
        <f t="shared" si="5"/>
        <v>-115043.83094666663</v>
      </c>
    </row>
    <row r="20" spans="1:37">
      <c r="A20" s="9">
        <v>14</v>
      </c>
      <c r="B20" s="9" t="s">
        <v>100</v>
      </c>
      <c r="C20" s="9" t="s">
        <v>101</v>
      </c>
      <c r="E20" s="38" t="str">
        <f t="shared" si="0"/>
        <v>14-PJM</v>
      </c>
      <c r="F20" s="43">
        <v>5550083</v>
      </c>
      <c r="G20" s="45" t="s">
        <v>15</v>
      </c>
      <c r="H20" s="46" t="s">
        <v>58</v>
      </c>
      <c r="I20" s="79">
        <v>2266</v>
      </c>
      <c r="J20" s="79">
        <v>12401</v>
      </c>
      <c r="K20" s="79">
        <v>19331</v>
      </c>
      <c r="L20" s="79">
        <v>824159</v>
      </c>
      <c r="M20" s="79">
        <v>33866</v>
      </c>
      <c r="N20" s="79">
        <v>45195</v>
      </c>
      <c r="O20" s="79">
        <v>152025</v>
      </c>
      <c r="P20" s="79">
        <v>94059</v>
      </c>
      <c r="Q20" s="79">
        <v>161661</v>
      </c>
      <c r="R20" s="79">
        <v>10717</v>
      </c>
      <c r="S20" s="79">
        <v>17263</v>
      </c>
      <c r="T20" s="79">
        <v>8885</v>
      </c>
      <c r="U20" s="47">
        <v>1381828.02</v>
      </c>
      <c r="V20" s="42">
        <v>-33998.550000000003</v>
      </c>
      <c r="W20" s="42"/>
      <c r="X20" s="42"/>
      <c r="Y20" s="42"/>
      <c r="Z20" s="42"/>
      <c r="AA20" s="42">
        <f>SUM(U20:Y20)</f>
        <v>1347829.47</v>
      </c>
      <c r="AB20" s="42">
        <f t="shared" si="2"/>
        <v>449276.49</v>
      </c>
      <c r="AC20" s="42"/>
      <c r="AD20" s="42">
        <f t="shared" si="3"/>
        <v>1797105.96</v>
      </c>
      <c r="AE20" s="42">
        <f t="shared" si="4"/>
        <v>1771946.4765599999</v>
      </c>
      <c r="AF20" s="42"/>
      <c r="AG20" s="42">
        <f t="shared" si="6"/>
        <v>415277.93999999994</v>
      </c>
      <c r="AH20" s="43" t="s">
        <v>58</v>
      </c>
      <c r="AI20" s="43">
        <v>0.98599999999999999</v>
      </c>
      <c r="AJ20" s="44">
        <f t="shared" si="5"/>
        <v>409464.04883999994</v>
      </c>
    </row>
    <row r="21" spans="1:37">
      <c r="A21" s="9">
        <v>15</v>
      </c>
      <c r="B21" s="9" t="s">
        <v>100</v>
      </c>
      <c r="C21" s="9" t="s">
        <v>101</v>
      </c>
      <c r="E21" s="38" t="str">
        <f t="shared" si="0"/>
        <v>15-PJM</v>
      </c>
      <c r="F21" s="39">
        <v>5550084</v>
      </c>
      <c r="G21" s="38" t="s">
        <v>16</v>
      </c>
      <c r="H21" s="40" t="s">
        <v>58</v>
      </c>
      <c r="I21" s="78">
        <v>-1113</v>
      </c>
      <c r="J21" s="78">
        <v>-2143</v>
      </c>
      <c r="K21" s="78">
        <v>-14041</v>
      </c>
      <c r="L21" s="78">
        <v>-250609</v>
      </c>
      <c r="M21" s="78">
        <v>16007</v>
      </c>
      <c r="N21" s="78">
        <v>-5441</v>
      </c>
      <c r="O21" s="78">
        <v>-29499</v>
      </c>
      <c r="P21" s="78">
        <v>-22734</v>
      </c>
      <c r="Q21" s="78">
        <v>-25200</v>
      </c>
      <c r="R21" s="78">
        <v>-2914</v>
      </c>
      <c r="S21" s="78">
        <v>-2232</v>
      </c>
      <c r="T21" s="40">
        <v>-759</v>
      </c>
      <c r="U21" s="41">
        <v>-340677.12</v>
      </c>
      <c r="V21" s="42">
        <v>17296.75</v>
      </c>
      <c r="W21" s="42">
        <f>'AS Gen Credits'!I6+'AS Gen Credits'!J6+'AS Gen Credits'!K6</f>
        <v>0</v>
      </c>
      <c r="X21" s="42">
        <f>'AS Gen Credits'!I7+'AS Gen Credits'!J7+'AS Gen Credits'!K7</f>
        <v>0</v>
      </c>
      <c r="Y21" s="42"/>
      <c r="Z21" s="42"/>
      <c r="AA21" s="42">
        <f>SUM(U21:Y21)</f>
        <v>-323380.37</v>
      </c>
      <c r="AB21" s="42">
        <f t="shared" si="2"/>
        <v>-107793.45666666667</v>
      </c>
      <c r="AC21" s="42"/>
      <c r="AD21" s="42">
        <f t="shared" si="3"/>
        <v>-431173.82666666666</v>
      </c>
      <c r="AE21" s="42">
        <f t="shared" si="4"/>
        <v>-425137.39309333335</v>
      </c>
      <c r="AF21" s="42"/>
      <c r="AG21" s="42">
        <f t="shared" si="6"/>
        <v>-90496.706666666665</v>
      </c>
      <c r="AH21" s="43" t="s">
        <v>58</v>
      </c>
      <c r="AI21" s="43">
        <v>0.98599999999999999</v>
      </c>
      <c r="AJ21" s="44">
        <f t="shared" si="5"/>
        <v>-89229.752773333326</v>
      </c>
    </row>
    <row r="22" spans="1:37">
      <c r="A22" s="9">
        <v>16</v>
      </c>
      <c r="B22" s="9" t="s">
        <v>100</v>
      </c>
      <c r="C22" s="9" t="s">
        <v>101</v>
      </c>
      <c r="E22" s="38" t="str">
        <f t="shared" si="0"/>
        <v>16-PJM</v>
      </c>
      <c r="F22" s="43">
        <v>5550090</v>
      </c>
      <c r="G22" s="45" t="s">
        <v>17</v>
      </c>
      <c r="H22" s="46" t="s">
        <v>58</v>
      </c>
      <c r="I22" s="79">
        <v>-4108</v>
      </c>
      <c r="J22" s="46">
        <v>39</v>
      </c>
      <c r="K22" s="46">
        <v>338</v>
      </c>
      <c r="L22" s="79">
        <v>383563</v>
      </c>
      <c r="M22" s="79">
        <v>1680</v>
      </c>
      <c r="N22" s="79">
        <v>1678</v>
      </c>
      <c r="O22" s="79">
        <v>-1593</v>
      </c>
      <c r="P22" s="46">
        <v>58</v>
      </c>
      <c r="Q22" s="79">
        <v>1168</v>
      </c>
      <c r="R22" s="46">
        <v>76</v>
      </c>
      <c r="S22" s="46">
        <v>8</v>
      </c>
      <c r="T22" s="46">
        <v>20</v>
      </c>
      <c r="U22" s="47">
        <v>382926.03</v>
      </c>
      <c r="V22" s="42">
        <v>3731</v>
      </c>
      <c r="W22" s="42"/>
      <c r="X22" s="42"/>
      <c r="Y22" s="42"/>
      <c r="Z22" s="42"/>
      <c r="AA22" s="42">
        <f t="shared" si="1"/>
        <v>386657.03</v>
      </c>
      <c r="AB22" s="42">
        <f t="shared" si="2"/>
        <v>128885.67666666664</v>
      </c>
      <c r="AC22" s="42"/>
      <c r="AD22" s="42">
        <f t="shared" si="3"/>
        <v>515542.70666666667</v>
      </c>
      <c r="AE22" s="42">
        <f t="shared" si="4"/>
        <v>508325.10877333331</v>
      </c>
      <c r="AF22" s="42"/>
      <c r="AG22" s="42">
        <f t="shared" si="6"/>
        <v>132616.67666666664</v>
      </c>
      <c r="AH22" s="43" t="s">
        <v>58</v>
      </c>
      <c r="AI22" s="43">
        <v>0.98599999999999999</v>
      </c>
      <c r="AJ22" s="44">
        <f t="shared" si="5"/>
        <v>130760.0431933333</v>
      </c>
    </row>
    <row r="23" spans="1:37">
      <c r="A23" s="9">
        <v>17</v>
      </c>
      <c r="B23" s="9" t="s">
        <v>100</v>
      </c>
      <c r="C23" s="9" t="s">
        <v>101</v>
      </c>
      <c r="E23" s="38" t="str">
        <f t="shared" si="0"/>
        <v>17-PJM</v>
      </c>
      <c r="F23" s="39">
        <v>5550093</v>
      </c>
      <c r="G23" s="38" t="s">
        <v>109</v>
      </c>
      <c r="H23" s="40" t="s">
        <v>99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78">
        <v>-67133</v>
      </c>
      <c r="U23" s="41">
        <v>-67133</v>
      </c>
      <c r="V23" s="42">
        <v>0</v>
      </c>
      <c r="W23" s="42"/>
      <c r="X23" s="42"/>
      <c r="Y23" s="42"/>
      <c r="Z23" s="42"/>
      <c r="AA23" s="42">
        <f t="shared" si="1"/>
        <v>-67133</v>
      </c>
      <c r="AB23" s="42">
        <f t="shared" si="2"/>
        <v>0</v>
      </c>
      <c r="AC23" s="42"/>
      <c r="AD23" s="42">
        <f>AA23</f>
        <v>-67133</v>
      </c>
      <c r="AE23" s="42">
        <f t="shared" si="4"/>
        <v>-66193.138000000006</v>
      </c>
      <c r="AF23" s="42"/>
      <c r="AG23" s="42">
        <f t="shared" si="6"/>
        <v>0</v>
      </c>
      <c r="AH23" s="43" t="s">
        <v>59</v>
      </c>
      <c r="AI23" s="43">
        <v>0.98599999999999999</v>
      </c>
      <c r="AJ23" s="44">
        <f t="shared" si="5"/>
        <v>0</v>
      </c>
    </row>
    <row r="24" spans="1:37">
      <c r="A24" s="9">
        <v>18</v>
      </c>
      <c r="B24" s="9" t="s">
        <v>100</v>
      </c>
      <c r="C24" s="9" t="s">
        <v>101</v>
      </c>
      <c r="E24" s="38" t="str">
        <f t="shared" si="0"/>
        <v>18-PJM</v>
      </c>
      <c r="F24" s="43">
        <v>5614001</v>
      </c>
      <c r="G24" s="45" t="s">
        <v>18</v>
      </c>
      <c r="H24" s="46" t="s">
        <v>58</v>
      </c>
      <c r="I24" s="79">
        <v>46251</v>
      </c>
      <c r="J24" s="79">
        <v>47266</v>
      </c>
      <c r="K24" s="79">
        <v>40779</v>
      </c>
      <c r="L24" s="79">
        <v>83056</v>
      </c>
      <c r="M24" s="79">
        <v>61972</v>
      </c>
      <c r="N24" s="79">
        <v>48138</v>
      </c>
      <c r="O24" s="79">
        <v>48820</v>
      </c>
      <c r="P24" s="79">
        <v>59571</v>
      </c>
      <c r="Q24" s="79">
        <v>43988</v>
      </c>
      <c r="R24" s="79">
        <v>49088</v>
      </c>
      <c r="S24" s="79">
        <v>38081</v>
      </c>
      <c r="T24" s="79">
        <v>59164</v>
      </c>
      <c r="U24" s="47">
        <v>626172.12</v>
      </c>
      <c r="V24" s="42">
        <v>-134295.6</v>
      </c>
      <c r="W24" s="42">
        <v>-19024.72</v>
      </c>
      <c r="X24" s="42">
        <v>-58624.18</v>
      </c>
      <c r="Y24" s="42">
        <f>-(W24+X24)</f>
        <v>77648.899999999994</v>
      </c>
      <c r="Z24" s="42"/>
      <c r="AA24" s="42">
        <f t="shared" si="1"/>
        <v>491876.52</v>
      </c>
      <c r="AB24" s="42">
        <f t="shared" si="2"/>
        <v>163958.84000000008</v>
      </c>
      <c r="AC24" s="42"/>
      <c r="AD24" s="42">
        <f t="shared" si="3"/>
        <v>655835.3600000001</v>
      </c>
      <c r="AE24" s="42">
        <f t="shared" si="4"/>
        <v>646653.66496000008</v>
      </c>
      <c r="AF24" s="42"/>
      <c r="AG24" s="42">
        <f t="shared" si="6"/>
        <v>29663.240000000107</v>
      </c>
      <c r="AH24" s="43" t="s">
        <v>58</v>
      </c>
      <c r="AI24" s="43">
        <v>0.98599999999999999</v>
      </c>
      <c r="AJ24" s="44">
        <f t="shared" si="5"/>
        <v>29247.954640000105</v>
      </c>
    </row>
    <row r="25" spans="1:37">
      <c r="A25" s="9">
        <v>19</v>
      </c>
      <c r="B25" s="9" t="s">
        <v>100</v>
      </c>
      <c r="C25" s="9" t="s">
        <v>101</v>
      </c>
      <c r="E25" s="38" t="str">
        <f t="shared" si="0"/>
        <v>19-PJM</v>
      </c>
      <c r="F25" s="39">
        <v>5618001</v>
      </c>
      <c r="G25" s="38" t="s">
        <v>19</v>
      </c>
      <c r="H25" s="40" t="s">
        <v>58</v>
      </c>
      <c r="I25" s="78">
        <v>10417</v>
      </c>
      <c r="J25" s="78">
        <v>11281</v>
      </c>
      <c r="K25" s="78">
        <v>10624</v>
      </c>
      <c r="L25" s="78">
        <v>28482</v>
      </c>
      <c r="M25" s="78">
        <v>16301</v>
      </c>
      <c r="N25" s="78">
        <v>10659</v>
      </c>
      <c r="O25" s="78">
        <v>10254</v>
      </c>
      <c r="P25" s="78">
        <v>12759</v>
      </c>
      <c r="Q25" s="78">
        <v>9259</v>
      </c>
      <c r="R25" s="78">
        <v>10660</v>
      </c>
      <c r="S25" s="78">
        <v>9417</v>
      </c>
      <c r="T25" s="78">
        <v>9084</v>
      </c>
      <c r="U25" s="41">
        <v>149196.42000000001</v>
      </c>
      <c r="V25" s="42">
        <v>-32322.06</v>
      </c>
      <c r="W25" s="42"/>
      <c r="X25" s="42"/>
      <c r="Y25" s="42"/>
      <c r="Z25" s="42"/>
      <c r="AA25" s="42">
        <f t="shared" si="1"/>
        <v>116874.36000000002</v>
      </c>
      <c r="AB25" s="42">
        <f t="shared" si="2"/>
        <v>38958.119999999995</v>
      </c>
      <c r="AC25" s="42"/>
      <c r="AD25" s="42">
        <f t="shared" si="3"/>
        <v>155832.48000000001</v>
      </c>
      <c r="AE25" s="42">
        <f t="shared" si="4"/>
        <v>153650.82528000002</v>
      </c>
      <c r="AF25" s="42"/>
      <c r="AG25" s="42">
        <f t="shared" si="6"/>
        <v>6636.0599999999977</v>
      </c>
      <c r="AH25" s="43" t="s">
        <v>58</v>
      </c>
      <c r="AI25" s="43">
        <v>0.98599999999999999</v>
      </c>
      <c r="AJ25" s="44">
        <f t="shared" si="5"/>
        <v>6543.1551599999975</v>
      </c>
    </row>
    <row r="26" spans="1:37">
      <c r="A26" s="9">
        <v>20</v>
      </c>
      <c r="B26" s="9" t="s">
        <v>100</v>
      </c>
      <c r="C26" s="9" t="s">
        <v>101</v>
      </c>
      <c r="E26" s="38" t="str">
        <f t="shared" si="0"/>
        <v>20-PJM</v>
      </c>
      <c r="F26" s="39">
        <v>5757001</v>
      </c>
      <c r="G26" s="38" t="s">
        <v>20</v>
      </c>
      <c r="H26" s="40" t="s">
        <v>58</v>
      </c>
      <c r="I26" s="78">
        <v>48625</v>
      </c>
      <c r="J26" s="78">
        <v>49283</v>
      </c>
      <c r="K26" s="78">
        <v>46311</v>
      </c>
      <c r="L26" s="78">
        <v>83985</v>
      </c>
      <c r="M26" s="78">
        <v>81318</v>
      </c>
      <c r="N26" s="78">
        <v>55391</v>
      </c>
      <c r="O26" s="78">
        <v>48971</v>
      </c>
      <c r="P26" s="78">
        <v>63826</v>
      </c>
      <c r="Q26" s="78">
        <v>52018</v>
      </c>
      <c r="R26" s="78">
        <v>59536</v>
      </c>
      <c r="S26" s="78">
        <v>51889</v>
      </c>
      <c r="T26" s="78">
        <v>47069</v>
      </c>
      <c r="U26" s="41">
        <v>688222.77</v>
      </c>
      <c r="V26" s="29">
        <v>-144220.12</v>
      </c>
      <c r="W26" s="29"/>
      <c r="X26" s="29"/>
      <c r="Y26" s="29"/>
      <c r="Z26" s="29"/>
      <c r="AA26" s="29">
        <f t="shared" si="1"/>
        <v>544002.65</v>
      </c>
      <c r="AB26" s="29">
        <f t="shared" si="2"/>
        <v>181334.21666666667</v>
      </c>
      <c r="AC26" s="29"/>
      <c r="AD26" s="29">
        <f t="shared" si="3"/>
        <v>725336.8666666667</v>
      </c>
      <c r="AE26" s="29">
        <f t="shared" si="4"/>
        <v>715182.1505333333</v>
      </c>
      <c r="AF26" s="29"/>
      <c r="AG26" s="29">
        <f t="shared" si="6"/>
        <v>37114.096666666679</v>
      </c>
      <c r="AH26" s="48" t="s">
        <v>58</v>
      </c>
      <c r="AI26" s="48">
        <v>0.98599999999999999</v>
      </c>
      <c r="AJ26" s="49">
        <f>AI26*AG26</f>
        <v>36594.499313333348</v>
      </c>
    </row>
    <row r="27" spans="1:37" ht="8.25" customHeight="1">
      <c r="B27" s="9" t="s">
        <v>100</v>
      </c>
      <c r="C27" s="9" t="s">
        <v>101</v>
      </c>
      <c r="E27" s="67"/>
      <c r="F27" s="68"/>
      <c r="G27" s="68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68"/>
      <c r="AI27" s="68"/>
      <c r="AJ27" s="71"/>
    </row>
    <row r="28" spans="1:37">
      <c r="A28" s="9">
        <v>21</v>
      </c>
      <c r="B28" s="9" t="s">
        <v>100</v>
      </c>
      <c r="C28" s="9" t="s">
        <v>101</v>
      </c>
      <c r="E28" s="66" t="s">
        <v>102</v>
      </c>
      <c r="F28" s="48"/>
      <c r="G28" s="48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29">
        <f t="shared" ref="U28:AB28" si="7">SUM(U7:U26)</f>
        <v>20182260.640000004</v>
      </c>
      <c r="V28" s="29">
        <f t="shared" si="7"/>
        <v>-1177095.0699999998</v>
      </c>
      <c r="W28" s="29">
        <f t="shared" si="7"/>
        <v>-4466103.45658</v>
      </c>
      <c r="X28" s="29">
        <f t="shared" si="7"/>
        <v>-13939065.150699999</v>
      </c>
      <c r="Y28" s="29">
        <f t="shared" si="7"/>
        <v>11900003.9</v>
      </c>
      <c r="Z28" s="29">
        <f t="shared" si="7"/>
        <v>2783354.4871401573</v>
      </c>
      <c r="AA28" s="29">
        <f t="shared" si="7"/>
        <v>15283355.349860156</v>
      </c>
      <c r="AB28" s="29">
        <f t="shared" si="7"/>
        <v>5116829.4499533847</v>
      </c>
      <c r="AC28" s="29"/>
      <c r="AD28" s="29">
        <f>SUM(AD7:AD26)</f>
        <v>20400184.799813539</v>
      </c>
      <c r="AE28" s="29">
        <f>SUM(AE7:AE26)</f>
        <v>20114582.212616153</v>
      </c>
      <c r="AF28" s="29"/>
      <c r="AG28" s="29">
        <f>SUM(AG7:AG26)</f>
        <v>217924.1598135425</v>
      </c>
      <c r="AH28" s="48"/>
      <c r="AI28" s="48"/>
      <c r="AJ28" s="49">
        <f>SUM(AJ7:AJ26)</f>
        <v>214873.22157615301</v>
      </c>
    </row>
    <row r="29" spans="1:37" ht="4.5" customHeight="1">
      <c r="E29" s="43"/>
      <c r="F29" s="43"/>
      <c r="G29" s="43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3"/>
      <c r="AI29" s="43"/>
      <c r="AJ29" s="42"/>
      <c r="AK29" s="43"/>
    </row>
    <row r="30" spans="1:37">
      <c r="E30" s="43"/>
      <c r="F30" s="43"/>
      <c r="G30" s="43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2"/>
      <c r="V30" s="42"/>
      <c r="W30" s="42"/>
      <c r="X30" s="42"/>
      <c r="Y30" s="42"/>
      <c r="Z30" s="42"/>
      <c r="AA30" s="42"/>
      <c r="AB30" s="42"/>
      <c r="AC30" s="42"/>
      <c r="AD30" s="61" t="str">
        <f>AD4</f>
        <v>Total KPCo</v>
      </c>
      <c r="AE30" s="61" t="str">
        <f>AE4</f>
        <v>KY Retail</v>
      </c>
      <c r="AF30" s="42"/>
      <c r="AG30" s="42"/>
      <c r="AH30" s="43"/>
      <c r="AI30" s="43"/>
      <c r="AJ30" s="42"/>
      <c r="AK30" s="43"/>
    </row>
    <row r="31" spans="1:37" ht="47.25" customHeight="1"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 t="str">
        <f t="shared" ref="U31" si="8">U5</f>
        <v>Test Year Per Books</v>
      </c>
      <c r="V31" s="33"/>
      <c r="W31" s="33"/>
      <c r="X31" s="33"/>
      <c r="Y31" s="33"/>
      <c r="Z31" s="33"/>
      <c r="AA31" s="33" t="s">
        <v>0</v>
      </c>
      <c r="AB31" s="33" t="str">
        <f>AB5</f>
        <v>Anualization Adj</v>
      </c>
      <c r="AC31" s="33"/>
      <c r="AD31" s="33" t="str">
        <f>AD5</f>
        <v>Going Level LSE PJM Charges and Credits</v>
      </c>
      <c r="AE31" s="33" t="str">
        <f>AE5</f>
        <v>Going Level LSE PJM Charges and Credits</v>
      </c>
      <c r="AF31" s="33"/>
      <c r="AG31" s="33" t="str">
        <f>AG5</f>
        <v>Total of Adjustments</v>
      </c>
      <c r="AH31" s="33" t="str">
        <f>AH5</f>
        <v>Kentucky PSC Jurisdiction Allocation Factor</v>
      </c>
      <c r="AI31" s="33"/>
      <c r="AJ31" s="62" t="str">
        <f>AJ5</f>
        <v>Kentucky PSC Jurisdiction Total Adjustment</v>
      </c>
    </row>
    <row r="32" spans="1:37">
      <c r="D32" s="35"/>
      <c r="E32" s="63" t="str">
        <f>E6</f>
        <v>Line</v>
      </c>
      <c r="F32" s="37" t="str">
        <f t="shared" ref="F32:U32" si="9">F6</f>
        <v>Acct</v>
      </c>
      <c r="G32" s="37" t="str">
        <f t="shared" si="9"/>
        <v>Description</v>
      </c>
      <c r="H32" s="36" t="str">
        <f t="shared" si="9"/>
        <v>Classification</v>
      </c>
      <c r="I32" s="63" t="s">
        <v>112</v>
      </c>
      <c r="J32" s="37" t="s">
        <v>113</v>
      </c>
      <c r="K32" s="37" t="s">
        <v>114</v>
      </c>
      <c r="L32" s="37" t="s">
        <v>115</v>
      </c>
      <c r="M32" s="37" t="s">
        <v>116</v>
      </c>
      <c r="N32" s="37" t="s">
        <v>117</v>
      </c>
      <c r="O32" s="37" t="s">
        <v>118</v>
      </c>
      <c r="P32" s="37" t="s">
        <v>119</v>
      </c>
      <c r="Q32" s="37" t="s">
        <v>120</v>
      </c>
      <c r="R32" s="37" t="s">
        <v>121</v>
      </c>
      <c r="S32" s="37" t="s">
        <v>122</v>
      </c>
      <c r="T32" s="37" t="s">
        <v>123</v>
      </c>
      <c r="U32" s="57" t="str">
        <f t="shared" si="9"/>
        <v>A</v>
      </c>
      <c r="V32" s="58"/>
      <c r="W32" s="58"/>
      <c r="X32" s="58"/>
      <c r="Y32" s="58"/>
      <c r="Z32" s="58"/>
      <c r="AA32" s="58" t="s">
        <v>111</v>
      </c>
      <c r="AB32" s="58" t="s">
        <v>88</v>
      </c>
      <c r="AC32" s="58"/>
      <c r="AD32" s="59" t="s">
        <v>127</v>
      </c>
      <c r="AE32" s="58" t="s">
        <v>106</v>
      </c>
      <c r="AF32" s="58"/>
      <c r="AG32" s="58" t="s">
        <v>107</v>
      </c>
      <c r="AH32" s="58"/>
      <c r="AI32" s="58"/>
      <c r="AJ32" s="64" t="s">
        <v>108</v>
      </c>
    </row>
    <row r="33" spans="1:48">
      <c r="A33" s="9">
        <v>22</v>
      </c>
      <c r="B33" s="9" t="s">
        <v>100</v>
      </c>
      <c r="C33" s="9" t="s">
        <v>50</v>
      </c>
      <c r="E33" s="38" t="str">
        <f t="shared" ref="E33:E42" si="10">CONCATENATE(A33,B33,C33)</f>
        <v>22-OATT</v>
      </c>
      <c r="F33" s="39">
        <v>4561035</v>
      </c>
      <c r="G33" s="38" t="s">
        <v>43</v>
      </c>
      <c r="H33" s="40" t="s">
        <v>99</v>
      </c>
      <c r="I33" s="80">
        <v>3191692</v>
      </c>
      <c r="J33" s="80">
        <v>3088734</v>
      </c>
      <c r="K33" s="80">
        <v>3191692</v>
      </c>
      <c r="L33" s="80">
        <v>3105532</v>
      </c>
      <c r="M33" s="80">
        <v>2804996</v>
      </c>
      <c r="N33" s="80">
        <v>3104208</v>
      </c>
      <c r="O33" s="80">
        <v>2994494</v>
      </c>
      <c r="P33" s="80">
        <v>3088669</v>
      </c>
      <c r="Q33" s="80">
        <v>2985754</v>
      </c>
      <c r="R33" s="80">
        <v>3262779</v>
      </c>
      <c r="S33" s="80">
        <v>3262779</v>
      </c>
      <c r="T33" s="80">
        <v>3157529</v>
      </c>
      <c r="U33" s="72">
        <v>37238858</v>
      </c>
      <c r="V33" s="42"/>
      <c r="W33" s="42"/>
      <c r="X33" s="42"/>
      <c r="Y33" s="42"/>
      <c r="Z33" s="42"/>
      <c r="AA33" s="42">
        <f t="shared" ref="AA33:AA42" si="11">SUM(U33:Y33)</f>
        <v>37238858</v>
      </c>
      <c r="AB33" s="42">
        <f>AD33-AA33</f>
        <v>4353853.32</v>
      </c>
      <c r="AC33" s="42"/>
      <c r="AD33" s="42">
        <v>41592711.32</v>
      </c>
      <c r="AE33" s="42">
        <f>AD33</f>
        <v>41592711.32</v>
      </c>
      <c r="AF33" s="42"/>
      <c r="AG33" s="42">
        <f>AD33-U33</f>
        <v>4353853.32</v>
      </c>
      <c r="AH33" s="28" t="s">
        <v>60</v>
      </c>
      <c r="AI33" s="28"/>
      <c r="AJ33" s="44">
        <f>AG33</f>
        <v>4353853.32</v>
      </c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</row>
    <row r="34" spans="1:48">
      <c r="A34" s="9">
        <v>23</v>
      </c>
      <c r="B34" s="9" t="s">
        <v>100</v>
      </c>
      <c r="C34" s="9" t="s">
        <v>50</v>
      </c>
      <c r="E34" s="38" t="str">
        <f t="shared" si="10"/>
        <v>23-OATT</v>
      </c>
      <c r="F34" s="43">
        <v>5650016</v>
      </c>
      <c r="G34" s="45" t="s">
        <v>43</v>
      </c>
      <c r="H34" s="46" t="s">
        <v>99</v>
      </c>
      <c r="I34" s="79">
        <v>328843</v>
      </c>
      <c r="J34" s="79">
        <v>318235</v>
      </c>
      <c r="K34" s="79">
        <v>328843</v>
      </c>
      <c r="L34" s="79">
        <v>319966</v>
      </c>
      <c r="M34" s="79">
        <v>289001</v>
      </c>
      <c r="N34" s="79">
        <v>321289</v>
      </c>
      <c r="O34" s="79">
        <v>320504</v>
      </c>
      <c r="P34" s="79">
        <v>336829</v>
      </c>
      <c r="Q34" s="79">
        <v>329244</v>
      </c>
      <c r="R34" s="79">
        <v>757385</v>
      </c>
      <c r="S34" s="79">
        <v>757385</v>
      </c>
      <c r="T34" s="79">
        <v>732954</v>
      </c>
      <c r="U34" s="47">
        <v>5140478</v>
      </c>
      <c r="V34" s="42"/>
      <c r="W34" s="42"/>
      <c r="X34" s="42"/>
      <c r="Y34" s="42"/>
      <c r="Z34" s="42"/>
      <c r="AA34" s="42">
        <f t="shared" si="11"/>
        <v>5140478</v>
      </c>
      <c r="AB34" s="42">
        <f>AD34-AA34</f>
        <v>601009.3200000003</v>
      </c>
      <c r="AC34" s="42"/>
      <c r="AD34" s="42">
        <v>5741487.3200000003</v>
      </c>
      <c r="AE34" s="42">
        <f t="shared" ref="AE34:AE41" si="12">AD34</f>
        <v>5741487.3200000003</v>
      </c>
      <c r="AF34" s="42"/>
      <c r="AG34" s="42">
        <f t="shared" ref="AG34:AG42" si="13">AD34-U34</f>
        <v>601009.3200000003</v>
      </c>
      <c r="AH34" s="28" t="s">
        <v>60</v>
      </c>
      <c r="AI34" s="28"/>
      <c r="AJ34" s="44">
        <f t="shared" ref="AJ34:AJ42" si="14">AG34</f>
        <v>601009.3200000003</v>
      </c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</row>
    <row r="35" spans="1:48" ht="30">
      <c r="A35" s="9">
        <v>24</v>
      </c>
      <c r="B35" s="9" t="s">
        <v>100</v>
      </c>
      <c r="C35" s="9" t="s">
        <v>50</v>
      </c>
      <c r="E35" s="38" t="str">
        <f t="shared" si="10"/>
        <v>24-OATT</v>
      </c>
      <c r="F35" s="39">
        <v>4561005</v>
      </c>
      <c r="G35" s="52" t="s">
        <v>44</v>
      </c>
      <c r="H35" s="40" t="s">
        <v>99</v>
      </c>
      <c r="I35" s="78">
        <v>-57897</v>
      </c>
      <c r="J35" s="78">
        <v>-46035</v>
      </c>
      <c r="K35" s="78">
        <v>-64275</v>
      </c>
      <c r="L35" s="78">
        <v>-69853</v>
      </c>
      <c r="M35" s="78">
        <v>-62477</v>
      </c>
      <c r="N35" s="78">
        <v>-67625</v>
      </c>
      <c r="O35" s="78">
        <v>-55327</v>
      </c>
      <c r="P35" s="78">
        <v>-50597</v>
      </c>
      <c r="Q35" s="78">
        <v>-50524</v>
      </c>
      <c r="R35" s="78">
        <v>-58055</v>
      </c>
      <c r="S35" s="78">
        <v>-50917</v>
      </c>
      <c r="T35" s="78">
        <v>-46501</v>
      </c>
      <c r="U35" s="41">
        <v>-680082</v>
      </c>
      <c r="V35" s="42"/>
      <c r="W35" s="42"/>
      <c r="X35" s="42"/>
      <c r="Y35" s="42"/>
      <c r="Z35" s="42"/>
      <c r="AA35" s="42">
        <f t="shared" si="11"/>
        <v>-680082</v>
      </c>
      <c r="AB35" s="42"/>
      <c r="AC35" s="42"/>
      <c r="AD35" s="42">
        <f t="shared" ref="AD35:AD42" si="15">SUM(AA35:AB35)</f>
        <v>-680082</v>
      </c>
      <c r="AE35" s="42">
        <f t="shared" si="12"/>
        <v>-680082</v>
      </c>
      <c r="AF35" s="42"/>
      <c r="AG35" s="42">
        <f t="shared" si="13"/>
        <v>0</v>
      </c>
      <c r="AH35" s="28" t="s">
        <v>60</v>
      </c>
      <c r="AI35" s="28"/>
      <c r="AJ35" s="44">
        <f t="shared" si="14"/>
        <v>0</v>
      </c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</row>
    <row r="36" spans="1:48">
      <c r="A36" s="9">
        <v>25</v>
      </c>
      <c r="B36" s="9" t="s">
        <v>100</v>
      </c>
      <c r="C36" s="9" t="s">
        <v>50</v>
      </c>
      <c r="E36" s="38" t="str">
        <f t="shared" si="10"/>
        <v>25-OATT</v>
      </c>
      <c r="F36" s="43">
        <v>4561036</v>
      </c>
      <c r="G36" s="45" t="s">
        <v>45</v>
      </c>
      <c r="H36" s="46" t="s">
        <v>58</v>
      </c>
      <c r="I36" s="79">
        <v>41475</v>
      </c>
      <c r="J36" s="79">
        <v>45332</v>
      </c>
      <c r="K36" s="79">
        <v>51067</v>
      </c>
      <c r="L36" s="79">
        <v>59902</v>
      </c>
      <c r="M36" s="79">
        <v>50012</v>
      </c>
      <c r="N36" s="79">
        <v>49373</v>
      </c>
      <c r="O36" s="79">
        <v>39224</v>
      </c>
      <c r="P36" s="79">
        <v>40648</v>
      </c>
      <c r="Q36" s="79">
        <v>44659</v>
      </c>
      <c r="R36" s="79">
        <v>65394</v>
      </c>
      <c r="S36" s="79">
        <v>68303</v>
      </c>
      <c r="T36" s="79">
        <v>59356</v>
      </c>
      <c r="U36" s="47">
        <v>614746</v>
      </c>
      <c r="V36" s="42"/>
      <c r="W36" s="42"/>
      <c r="X36" s="42"/>
      <c r="Y36" s="42"/>
      <c r="Z36" s="42"/>
      <c r="AA36" s="42">
        <f t="shared" si="11"/>
        <v>614746</v>
      </c>
      <c r="AB36" s="42"/>
      <c r="AC36" s="42"/>
      <c r="AD36" s="42">
        <f t="shared" si="15"/>
        <v>614746</v>
      </c>
      <c r="AE36" s="42">
        <f t="shared" si="12"/>
        <v>614746</v>
      </c>
      <c r="AF36" s="42"/>
      <c r="AG36" s="42">
        <f t="shared" si="13"/>
        <v>0</v>
      </c>
      <c r="AH36" s="28" t="s">
        <v>60</v>
      </c>
      <c r="AI36" s="28"/>
      <c r="AJ36" s="44">
        <f t="shared" si="14"/>
        <v>0</v>
      </c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</row>
    <row r="37" spans="1:48">
      <c r="A37" s="9">
        <v>26</v>
      </c>
      <c r="B37" s="9" t="s">
        <v>100</v>
      </c>
      <c r="C37" s="9" t="s">
        <v>50</v>
      </c>
      <c r="E37" s="38" t="str">
        <f t="shared" si="10"/>
        <v>26-OATT</v>
      </c>
      <c r="F37" s="39">
        <v>5650015</v>
      </c>
      <c r="G37" s="38" t="s">
        <v>45</v>
      </c>
      <c r="H37" s="40" t="s">
        <v>58</v>
      </c>
      <c r="I37" s="78">
        <v>1265</v>
      </c>
      <c r="J37" s="78">
        <v>5058</v>
      </c>
      <c r="K37" s="78">
        <v>6307</v>
      </c>
      <c r="L37" s="78">
        <v>7485</v>
      </c>
      <c r="M37" s="78">
        <v>4386</v>
      </c>
      <c r="N37" s="78">
        <v>2630</v>
      </c>
      <c r="O37" s="40">
        <v>881</v>
      </c>
      <c r="P37" s="78">
        <v>1957</v>
      </c>
      <c r="Q37" s="40">
        <v>650</v>
      </c>
      <c r="R37" s="78">
        <v>3854</v>
      </c>
      <c r="S37" s="78">
        <v>4556</v>
      </c>
      <c r="T37" s="78">
        <v>2107</v>
      </c>
      <c r="U37" s="41">
        <v>41137</v>
      </c>
      <c r="V37" s="42"/>
      <c r="W37" s="42"/>
      <c r="X37" s="42"/>
      <c r="Y37" s="42"/>
      <c r="Z37" s="42"/>
      <c r="AA37" s="42">
        <f t="shared" si="11"/>
        <v>41137</v>
      </c>
      <c r="AB37" s="42"/>
      <c r="AC37" s="42"/>
      <c r="AD37" s="42">
        <f t="shared" si="15"/>
        <v>41137</v>
      </c>
      <c r="AE37" s="42">
        <f t="shared" si="12"/>
        <v>41137</v>
      </c>
      <c r="AF37" s="42"/>
      <c r="AG37" s="42">
        <f t="shared" si="13"/>
        <v>0</v>
      </c>
      <c r="AH37" s="28" t="s">
        <v>60</v>
      </c>
      <c r="AI37" s="28"/>
      <c r="AJ37" s="44">
        <f t="shared" si="14"/>
        <v>0</v>
      </c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</row>
    <row r="38" spans="1:48">
      <c r="A38" s="9">
        <v>27</v>
      </c>
      <c r="B38" s="9" t="s">
        <v>100</v>
      </c>
      <c r="C38" s="9" t="s">
        <v>50</v>
      </c>
      <c r="E38" s="38" t="str">
        <f t="shared" si="10"/>
        <v>27-OATT</v>
      </c>
      <c r="F38" s="43">
        <v>4561060</v>
      </c>
      <c r="G38" s="45" t="s">
        <v>46</v>
      </c>
      <c r="H38" s="46" t="s">
        <v>99</v>
      </c>
      <c r="I38" s="79">
        <v>27390</v>
      </c>
      <c r="J38" s="79">
        <v>27390</v>
      </c>
      <c r="K38" s="79">
        <v>27390</v>
      </c>
      <c r="L38" s="79">
        <v>27165</v>
      </c>
      <c r="M38" s="79">
        <v>27165</v>
      </c>
      <c r="N38" s="79">
        <v>27151</v>
      </c>
      <c r="O38" s="79">
        <v>27065</v>
      </c>
      <c r="P38" s="79">
        <v>27016</v>
      </c>
      <c r="Q38" s="79">
        <v>26986</v>
      </c>
      <c r="R38" s="79">
        <v>71567</v>
      </c>
      <c r="S38" s="79">
        <v>71567</v>
      </c>
      <c r="T38" s="79">
        <v>71567</v>
      </c>
      <c r="U38" s="47">
        <v>459418</v>
      </c>
      <c r="V38" s="42"/>
      <c r="W38" s="42"/>
      <c r="X38" s="42"/>
      <c r="Y38" s="42"/>
      <c r="Z38" s="42"/>
      <c r="AA38" s="42">
        <f>SUM(U38:Y38)</f>
        <v>459418</v>
      </c>
      <c r="AB38" s="42">
        <f>AD38-AA38</f>
        <v>147475.81000000006</v>
      </c>
      <c r="AC38" s="42"/>
      <c r="AD38" s="42">
        <v>606893.81000000006</v>
      </c>
      <c r="AE38" s="42">
        <f t="shared" si="12"/>
        <v>606893.81000000006</v>
      </c>
      <c r="AF38" s="42"/>
      <c r="AG38" s="42">
        <f t="shared" si="13"/>
        <v>147475.81000000006</v>
      </c>
      <c r="AH38" s="28" t="s">
        <v>60</v>
      </c>
      <c r="AI38" s="28"/>
      <c r="AJ38" s="44">
        <f t="shared" si="14"/>
        <v>147475.81000000006</v>
      </c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</row>
    <row r="39" spans="1:48">
      <c r="A39" s="9">
        <v>28</v>
      </c>
      <c r="B39" s="9" t="s">
        <v>100</v>
      </c>
      <c r="C39" s="9" t="s">
        <v>50</v>
      </c>
      <c r="E39" s="38" t="str">
        <f t="shared" si="10"/>
        <v>28-OATT</v>
      </c>
      <c r="F39" s="39">
        <v>5650012</v>
      </c>
      <c r="G39" s="38" t="s">
        <v>46</v>
      </c>
      <c r="H39" s="40" t="s">
        <v>99</v>
      </c>
      <c r="I39" s="78">
        <v>292111</v>
      </c>
      <c r="J39" s="78">
        <v>292686</v>
      </c>
      <c r="K39" s="78">
        <v>240782</v>
      </c>
      <c r="L39" s="78">
        <v>334874</v>
      </c>
      <c r="M39" s="78">
        <v>310520</v>
      </c>
      <c r="N39" s="78">
        <v>325367</v>
      </c>
      <c r="O39" s="78">
        <v>297652</v>
      </c>
      <c r="P39" s="78">
        <v>344339</v>
      </c>
      <c r="Q39" s="78">
        <v>365740</v>
      </c>
      <c r="R39" s="78">
        <v>323707</v>
      </c>
      <c r="S39" s="78">
        <v>470079</v>
      </c>
      <c r="T39" s="78">
        <v>378755</v>
      </c>
      <c r="U39" s="41">
        <v>3976612</v>
      </c>
      <c r="V39" s="42"/>
      <c r="W39" s="42"/>
      <c r="X39" s="42"/>
      <c r="Y39" s="42"/>
      <c r="Z39" s="42"/>
      <c r="AA39" s="42">
        <f t="shared" si="11"/>
        <v>3976612</v>
      </c>
      <c r="AB39" s="42">
        <f t="shared" ref="AB39:AB40" si="16">AD39-AA39</f>
        <v>1276510.5599999996</v>
      </c>
      <c r="AC39" s="42"/>
      <c r="AD39" s="42">
        <v>5253122.5599999996</v>
      </c>
      <c r="AE39" s="42">
        <f t="shared" si="12"/>
        <v>5253122.5599999996</v>
      </c>
      <c r="AF39" s="42"/>
      <c r="AG39" s="42">
        <f t="shared" si="13"/>
        <v>1276510.5599999996</v>
      </c>
      <c r="AH39" s="28" t="s">
        <v>60</v>
      </c>
      <c r="AI39" s="28"/>
      <c r="AJ39" s="44">
        <f t="shared" si="14"/>
        <v>1276510.5599999996</v>
      </c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</row>
    <row r="40" spans="1:48">
      <c r="A40" s="9">
        <v>29</v>
      </c>
      <c r="B40" s="9" t="s">
        <v>100</v>
      </c>
      <c r="C40" s="9" t="s">
        <v>50</v>
      </c>
      <c r="E40" s="38" t="str">
        <f t="shared" si="10"/>
        <v>29-OATT</v>
      </c>
      <c r="F40" s="43">
        <v>5650019</v>
      </c>
      <c r="G40" s="45" t="s">
        <v>47</v>
      </c>
      <c r="H40" s="46" t="s">
        <v>99</v>
      </c>
      <c r="I40" s="79">
        <v>16221</v>
      </c>
      <c r="J40" s="79">
        <v>16221</v>
      </c>
      <c r="K40" s="79">
        <v>16221</v>
      </c>
      <c r="L40" s="79">
        <v>16071</v>
      </c>
      <c r="M40" s="79">
        <v>16071</v>
      </c>
      <c r="N40" s="79">
        <v>16079</v>
      </c>
      <c r="O40" s="79">
        <v>16167</v>
      </c>
      <c r="P40" s="79">
        <v>16217</v>
      </c>
      <c r="Q40" s="79">
        <v>16246</v>
      </c>
      <c r="R40" s="79">
        <v>69887</v>
      </c>
      <c r="S40" s="79">
        <v>69887</v>
      </c>
      <c r="T40" s="79">
        <v>69887</v>
      </c>
      <c r="U40" s="47">
        <v>355174</v>
      </c>
      <c r="V40" s="42"/>
      <c r="W40" s="42"/>
      <c r="X40" s="42"/>
      <c r="Y40" s="42"/>
      <c r="Z40" s="42"/>
      <c r="AA40" s="42">
        <f t="shared" si="11"/>
        <v>355174</v>
      </c>
      <c r="AB40" s="42">
        <f t="shared" si="16"/>
        <v>114012.93</v>
      </c>
      <c r="AC40" s="42"/>
      <c r="AD40" s="42">
        <v>469186.93</v>
      </c>
      <c r="AE40" s="42">
        <f t="shared" si="12"/>
        <v>469186.93</v>
      </c>
      <c r="AF40" s="42"/>
      <c r="AG40" s="42">
        <f t="shared" si="13"/>
        <v>114012.93</v>
      </c>
      <c r="AH40" s="28" t="s">
        <v>60</v>
      </c>
      <c r="AI40" s="28"/>
      <c r="AJ40" s="44">
        <f t="shared" si="14"/>
        <v>114012.93</v>
      </c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</row>
    <row r="41" spans="1:48">
      <c r="A41" s="9">
        <v>30</v>
      </c>
      <c r="B41" s="9" t="s">
        <v>100</v>
      </c>
      <c r="C41" s="9" t="s">
        <v>50</v>
      </c>
      <c r="E41" s="38" t="str">
        <f t="shared" si="10"/>
        <v>30-OATT</v>
      </c>
      <c r="F41" s="39">
        <v>4561002</v>
      </c>
      <c r="G41" s="38" t="s">
        <v>48</v>
      </c>
      <c r="H41" s="40" t="s">
        <v>99</v>
      </c>
      <c r="I41" s="78">
        <v>12303</v>
      </c>
      <c r="J41" s="78">
        <v>10768</v>
      </c>
      <c r="K41" s="78">
        <v>11159</v>
      </c>
      <c r="L41" s="78">
        <v>13366</v>
      </c>
      <c r="M41" s="78">
        <v>4522</v>
      </c>
      <c r="N41" s="78">
        <v>16467</v>
      </c>
      <c r="O41" s="78">
        <v>12561</v>
      </c>
      <c r="P41" s="78">
        <v>11669</v>
      </c>
      <c r="Q41" s="78">
        <v>12683</v>
      </c>
      <c r="R41" s="78">
        <v>11630</v>
      </c>
      <c r="S41" s="78">
        <v>11902</v>
      </c>
      <c r="T41" s="78">
        <v>11224</v>
      </c>
      <c r="U41" s="41">
        <v>140253</v>
      </c>
      <c r="V41" s="42"/>
      <c r="W41" s="42"/>
      <c r="X41" s="42"/>
      <c r="Y41" s="42"/>
      <c r="Z41" s="42"/>
      <c r="AA41" s="42">
        <f t="shared" si="11"/>
        <v>140253</v>
      </c>
      <c r="AB41" s="42"/>
      <c r="AC41" s="42"/>
      <c r="AD41" s="42">
        <f t="shared" si="15"/>
        <v>140253</v>
      </c>
      <c r="AE41" s="42">
        <f t="shared" si="12"/>
        <v>140253</v>
      </c>
      <c r="AF41" s="42"/>
      <c r="AG41" s="42">
        <f t="shared" si="13"/>
        <v>0</v>
      </c>
      <c r="AH41" s="28" t="s">
        <v>60</v>
      </c>
      <c r="AI41" s="28"/>
      <c r="AJ41" s="44">
        <f t="shared" si="14"/>
        <v>0</v>
      </c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</row>
    <row r="42" spans="1:48">
      <c r="A42" s="9">
        <v>31</v>
      </c>
      <c r="B42" s="9" t="s">
        <v>100</v>
      </c>
      <c r="C42" s="9" t="s">
        <v>50</v>
      </c>
      <c r="E42" s="38" t="str">
        <f t="shared" si="10"/>
        <v>31-OATT</v>
      </c>
      <c r="F42" s="39">
        <v>4561003</v>
      </c>
      <c r="G42" s="38" t="s">
        <v>49</v>
      </c>
      <c r="H42" s="40" t="s">
        <v>99</v>
      </c>
      <c r="I42" s="78">
        <v>7314</v>
      </c>
      <c r="J42" s="78">
        <v>6579</v>
      </c>
      <c r="K42" s="78">
        <v>6644</v>
      </c>
      <c r="L42" s="78">
        <v>8050</v>
      </c>
      <c r="M42" s="78">
        <v>3204</v>
      </c>
      <c r="N42" s="78">
        <v>10346</v>
      </c>
      <c r="O42" s="78">
        <v>7796</v>
      </c>
      <c r="P42" s="78">
        <v>7059</v>
      </c>
      <c r="Q42" s="78">
        <v>7886</v>
      </c>
      <c r="R42" s="78">
        <v>7020</v>
      </c>
      <c r="S42" s="78">
        <v>7182</v>
      </c>
      <c r="T42" s="78">
        <v>6990</v>
      </c>
      <c r="U42" s="41">
        <v>86070</v>
      </c>
      <c r="V42" s="29"/>
      <c r="W42" s="29"/>
      <c r="X42" s="29"/>
      <c r="Y42" s="29"/>
      <c r="Z42" s="29"/>
      <c r="AA42" s="29">
        <f t="shared" si="11"/>
        <v>86070</v>
      </c>
      <c r="AB42" s="29">
        <v>-86070</v>
      </c>
      <c r="AC42" s="29"/>
      <c r="AD42" s="29">
        <f t="shared" si="15"/>
        <v>0</v>
      </c>
      <c r="AE42" s="29">
        <v>0</v>
      </c>
      <c r="AF42" s="29"/>
      <c r="AG42" s="29">
        <f t="shared" si="13"/>
        <v>-86070</v>
      </c>
      <c r="AH42" s="8" t="s">
        <v>60</v>
      </c>
      <c r="AI42" s="8"/>
      <c r="AJ42" s="49">
        <f t="shared" si="14"/>
        <v>-86070</v>
      </c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</row>
    <row r="43" spans="1:48" ht="6.75" customHeight="1">
      <c r="B43" s="9" t="s">
        <v>100</v>
      </c>
      <c r="C43" s="9" t="s">
        <v>50</v>
      </c>
      <c r="E43" s="65"/>
      <c r="F43" s="43"/>
      <c r="G43" s="43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53"/>
      <c r="AI43" s="53"/>
      <c r="AJ43" s="44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</row>
    <row r="44" spans="1:48">
      <c r="A44" s="9">
        <v>32</v>
      </c>
      <c r="B44" s="9" t="s">
        <v>100</v>
      </c>
      <c r="C44" s="9" t="s">
        <v>50</v>
      </c>
      <c r="E44" s="66" t="s">
        <v>103</v>
      </c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29">
        <f>SUM(U33:U42)</f>
        <v>47372664</v>
      </c>
      <c r="V44" s="29">
        <f t="shared" ref="V44:AD44" si="17">SUM(V33:V42)</f>
        <v>0</v>
      </c>
      <c r="W44" s="29">
        <f t="shared" si="17"/>
        <v>0</v>
      </c>
      <c r="X44" s="29">
        <f t="shared" si="17"/>
        <v>0</v>
      </c>
      <c r="Y44" s="29">
        <f t="shared" si="17"/>
        <v>0</v>
      </c>
      <c r="Z44" s="29">
        <f t="shared" si="17"/>
        <v>0</v>
      </c>
      <c r="AA44" s="29">
        <f t="shared" si="17"/>
        <v>47372664</v>
      </c>
      <c r="AB44" s="29">
        <f t="shared" si="17"/>
        <v>6406791.9400000004</v>
      </c>
      <c r="AC44" s="29"/>
      <c r="AD44" s="29">
        <f t="shared" si="17"/>
        <v>53779455.940000005</v>
      </c>
      <c r="AE44" s="29">
        <f>SUM(AE33:AE42)</f>
        <v>53779455.940000005</v>
      </c>
      <c r="AF44" s="29"/>
      <c r="AG44" s="29">
        <f>SUM(AG33:AG42)</f>
        <v>6406791.9400000004</v>
      </c>
      <c r="AH44" s="7"/>
      <c r="AI44" s="7"/>
      <c r="AJ44" s="49">
        <f>SUM(AJ33:AJ42)</f>
        <v>6406791.9400000004</v>
      </c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</row>
    <row r="45" spans="1:48"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1:48" s="30" customFormat="1">
      <c r="E46" s="54" t="s">
        <v>104</v>
      </c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5">
        <f>U28+U44</f>
        <v>67554924.640000001</v>
      </c>
      <c r="V46" s="55">
        <f t="shared" ref="V46:AG46" si="18">V28+V44</f>
        <v>-1177095.0699999998</v>
      </c>
      <c r="W46" s="55">
        <f t="shared" si="18"/>
        <v>-4466103.45658</v>
      </c>
      <c r="X46" s="55">
        <f t="shared" si="18"/>
        <v>-13939065.150699999</v>
      </c>
      <c r="Y46" s="55">
        <f t="shared" si="18"/>
        <v>11900003.9</v>
      </c>
      <c r="Z46" s="55">
        <f t="shared" si="18"/>
        <v>2783354.4871401573</v>
      </c>
      <c r="AA46" s="55">
        <f t="shared" si="18"/>
        <v>62656019.349860154</v>
      </c>
      <c r="AB46" s="55">
        <f t="shared" si="18"/>
        <v>11523621.389953386</v>
      </c>
      <c r="AC46" s="55"/>
      <c r="AD46" s="55">
        <f t="shared" si="18"/>
        <v>74179640.739813536</v>
      </c>
      <c r="AE46" s="55">
        <f t="shared" si="18"/>
        <v>73894038.152616158</v>
      </c>
      <c r="AF46" s="55"/>
      <c r="AG46" s="55">
        <f t="shared" si="18"/>
        <v>6624716.0998135433</v>
      </c>
      <c r="AH46" s="54"/>
      <c r="AI46" s="54"/>
      <c r="AJ46" s="56">
        <f t="shared" ref="AJ46" si="19">AJ28+AJ44</f>
        <v>6621665.1615761537</v>
      </c>
    </row>
    <row r="47" spans="1:48" hidden="1">
      <c r="AD47" s="31">
        <f>SUM(AD38:AD42,AD33:AD35,AD23,AD14:AD17)</f>
        <v>54675810.219999999</v>
      </c>
      <c r="AE47" s="31"/>
      <c r="AG47" s="31">
        <f>SUM(AG38:AG42,AG33:AG35,AG23,AG14:AG17)</f>
        <v>6007677.4300000006</v>
      </c>
      <c r="AH47" s="9" t="s">
        <v>61</v>
      </c>
      <c r="AJ47" s="31">
        <f>SUM(AJ38:AJ42,AJ33:AJ35,AJ23,AJ14:AJ17)</f>
        <v>6013265.0331400009</v>
      </c>
    </row>
    <row r="48" spans="1:48" hidden="1">
      <c r="AD48" s="29">
        <f>AD36+AD37+SUM(AD24:AD26,AD18:AD22,AD7:AD13)</f>
        <v>19503830.519813541</v>
      </c>
      <c r="AE48" s="42"/>
      <c r="AG48" s="29">
        <f>AG36+AG37+SUM(AG24:AG26,AG18:AG22,AG7:AG13)</f>
        <v>617038.66981354204</v>
      </c>
      <c r="AH48" s="48" t="s">
        <v>62</v>
      </c>
      <c r="AI48" s="48"/>
      <c r="AJ48" s="29">
        <f>AJ36+AJ37+SUM(AJ24:AJ26,AJ18:AJ22,AJ7:AJ13)</f>
        <v>608400.12843615259</v>
      </c>
    </row>
    <row r="49" spans="4:36" hidden="1">
      <c r="AD49" s="31">
        <f>AD48+AD47</f>
        <v>74179640.739813536</v>
      </c>
      <c r="AE49" s="31"/>
      <c r="AG49" s="31">
        <f>AG48+AG47</f>
        <v>6624716.0998135423</v>
      </c>
      <c r="AH49" s="9" t="s">
        <v>63</v>
      </c>
      <c r="AJ49" s="31">
        <f>AJ48+AJ47</f>
        <v>6621665.1615761537</v>
      </c>
    </row>
    <row r="50" spans="4:36" hidden="1"/>
    <row r="51" spans="4:36" hidden="1">
      <c r="AD51" s="31">
        <f>AD49-AD44-AD28</f>
        <v>0</v>
      </c>
      <c r="AE51" s="31"/>
      <c r="AH51" s="9" t="s">
        <v>64</v>
      </c>
      <c r="AJ51" s="31">
        <f>AJ49-AJ44-AJ28</f>
        <v>2.9103830456733704E-10</v>
      </c>
    </row>
    <row r="52" spans="4:36" hidden="1"/>
    <row r="55" spans="4:36">
      <c r="D55" s="9" t="s">
        <v>110</v>
      </c>
    </row>
  </sheetData>
  <mergeCells count="2">
    <mergeCell ref="AH5:AI5"/>
    <mergeCell ref="I5:K5"/>
  </mergeCells>
  <pageMargins left="0.7" right="0.7" top="0.75" bottom="0.75" header="0.3" footer="0.3"/>
  <pageSetup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workbookViewId="0">
      <selection activeCell="E9" sqref="E9"/>
    </sheetView>
  </sheetViews>
  <sheetFormatPr defaultRowHeight="15"/>
  <cols>
    <col min="1" max="1" width="15.85546875" bestFit="1" customWidth="1"/>
    <col min="3" max="4" width="9.140625" customWidth="1"/>
    <col min="5" max="5" width="17.5703125" customWidth="1"/>
    <col min="6" max="10" width="15.140625" customWidth="1"/>
    <col min="11" max="11" width="16.42578125" customWidth="1"/>
    <col min="12" max="12" width="17.85546875" bestFit="1" customWidth="1"/>
    <col min="13" max="13" width="11.42578125" customWidth="1"/>
    <col min="14" max="14" width="12.28515625" customWidth="1"/>
  </cols>
  <sheetData>
    <row r="2" spans="1:12">
      <c r="A2" t="s">
        <v>28</v>
      </c>
      <c r="B2" t="s">
        <v>29</v>
      </c>
    </row>
    <row r="3" spans="1:12">
      <c r="A3" t="s">
        <v>30</v>
      </c>
      <c r="B3" t="s">
        <v>31</v>
      </c>
    </row>
    <row r="5" spans="1:12">
      <c r="A5" s="4"/>
      <c r="B5" s="4"/>
      <c r="C5" s="4"/>
      <c r="D5" s="4"/>
      <c r="E5" s="1"/>
      <c r="F5" s="1"/>
      <c r="G5" s="1"/>
      <c r="H5" s="1"/>
      <c r="I5" s="1"/>
      <c r="J5" s="1"/>
      <c r="K5" s="1"/>
    </row>
    <row r="6" spans="1:12">
      <c r="A6" s="85"/>
      <c r="B6" s="85"/>
      <c r="C6" s="85"/>
      <c r="D6" s="85"/>
      <c r="E6" s="86"/>
      <c r="F6" s="86"/>
      <c r="G6" s="86"/>
      <c r="H6" s="86"/>
      <c r="I6" s="86"/>
      <c r="J6" s="86"/>
      <c r="K6" s="86"/>
    </row>
    <row r="7" spans="1:12">
      <c r="A7" s="85"/>
      <c r="B7" s="85"/>
      <c r="C7" s="85"/>
      <c r="D7" s="85"/>
      <c r="E7" s="86"/>
      <c r="F7" s="86"/>
      <c r="G7" s="86"/>
      <c r="H7" s="86"/>
      <c r="I7" s="86"/>
      <c r="J7" s="86"/>
      <c r="K7" s="86"/>
    </row>
    <row r="8" spans="1:12">
      <c r="A8" s="85"/>
      <c r="B8" s="85"/>
      <c r="C8" s="85"/>
      <c r="D8" s="85"/>
      <c r="E8" s="86"/>
      <c r="F8" s="86"/>
      <c r="G8" s="86"/>
      <c r="H8" s="86"/>
      <c r="I8" s="86"/>
      <c r="J8" s="86"/>
      <c r="K8" s="86"/>
    </row>
    <row r="9" spans="1:12">
      <c r="A9" s="85"/>
      <c r="B9" s="85"/>
      <c r="C9" s="85"/>
      <c r="D9" s="85"/>
      <c r="E9" s="87"/>
      <c r="F9" s="87"/>
      <c r="G9" s="87"/>
      <c r="H9" s="87"/>
      <c r="I9" s="87"/>
      <c r="J9" s="87"/>
      <c r="K9" s="87"/>
    </row>
    <row r="12" spans="1:12">
      <c r="A12" t="s">
        <v>28</v>
      </c>
      <c r="B12" t="s">
        <v>29</v>
      </c>
    </row>
    <row r="13" spans="1:12">
      <c r="A13" t="s">
        <v>40</v>
      </c>
    </row>
    <row r="14" spans="1:12">
      <c r="A14" t="s">
        <v>32</v>
      </c>
      <c r="B14" t="s">
        <v>24</v>
      </c>
    </row>
    <row r="15" spans="1:12">
      <c r="A15" t="s">
        <v>25</v>
      </c>
      <c r="B15" t="s">
        <v>33</v>
      </c>
      <c r="E15" t="s">
        <v>34</v>
      </c>
      <c r="F15" t="s">
        <v>26</v>
      </c>
      <c r="H15" t="s">
        <v>36</v>
      </c>
      <c r="I15" t="s">
        <v>37</v>
      </c>
      <c r="J15" t="s">
        <v>35</v>
      </c>
      <c r="K15" t="s">
        <v>41</v>
      </c>
      <c r="L15" t="s">
        <v>42</v>
      </c>
    </row>
    <row r="16" spans="1:12">
      <c r="A16" s="5">
        <v>41640</v>
      </c>
      <c r="B16" s="3">
        <v>152658</v>
      </c>
      <c r="E16" s="3">
        <v>182070</v>
      </c>
      <c r="F16" s="3">
        <v>334728</v>
      </c>
      <c r="H16" s="2">
        <v>41640</v>
      </c>
      <c r="I16">
        <v>0.24501000000000001</v>
      </c>
      <c r="J16">
        <v>0.75499000000000005</v>
      </c>
      <c r="K16" s="6">
        <f>J16*B16</f>
        <v>115255.26342</v>
      </c>
      <c r="L16" s="6">
        <f>J16*E16</f>
        <v>137461.02929999999</v>
      </c>
    </row>
    <row r="17" spans="1:10">
      <c r="A17" s="5">
        <v>41671</v>
      </c>
      <c r="B17" t="s">
        <v>38</v>
      </c>
      <c r="E17" t="s">
        <v>38</v>
      </c>
      <c r="F17" t="s">
        <v>39</v>
      </c>
      <c r="H17" s="2">
        <v>41671</v>
      </c>
      <c r="I17">
        <v>0.23694999999999999</v>
      </c>
      <c r="J17">
        <v>0.76305000000000001</v>
      </c>
    </row>
    <row r="18" spans="1:10">
      <c r="A18" s="5">
        <v>41699</v>
      </c>
      <c r="B18" t="s">
        <v>38</v>
      </c>
      <c r="E18" t="s">
        <v>38</v>
      </c>
      <c r="F18" t="s">
        <v>39</v>
      </c>
      <c r="H18" s="2">
        <v>41699</v>
      </c>
      <c r="I18">
        <v>0.24063999999999999</v>
      </c>
      <c r="J18">
        <v>0.75936000000000003</v>
      </c>
    </row>
    <row r="19" spans="1:10">
      <c r="A19" s="5">
        <v>41730</v>
      </c>
      <c r="B19" t="s">
        <v>38</v>
      </c>
      <c r="E19" t="s">
        <v>38</v>
      </c>
      <c r="F19" t="s">
        <v>39</v>
      </c>
      <c r="H19" s="2">
        <v>41730</v>
      </c>
      <c r="I19">
        <v>0.32194</v>
      </c>
      <c r="J19">
        <v>0.67806</v>
      </c>
    </row>
    <row r="20" spans="1:10">
      <c r="A20" s="5">
        <v>41760</v>
      </c>
      <c r="B20" t="s">
        <v>38</v>
      </c>
      <c r="E20" t="s">
        <v>38</v>
      </c>
      <c r="F20" t="s">
        <v>39</v>
      </c>
      <c r="H20" s="2">
        <v>41760</v>
      </c>
      <c r="I20">
        <v>0.18360000000000001</v>
      </c>
      <c r="J20">
        <v>0.81640000000000001</v>
      </c>
    </row>
    <row r="21" spans="1:10">
      <c r="A21" s="5">
        <v>41791</v>
      </c>
      <c r="B21" t="s">
        <v>38</v>
      </c>
      <c r="E21" t="s">
        <v>38</v>
      </c>
      <c r="F21" t="s">
        <v>39</v>
      </c>
      <c r="H21" s="2">
        <v>41791</v>
      </c>
      <c r="I21">
        <v>0.36621999999999999</v>
      </c>
      <c r="J21">
        <v>0.63378000000000001</v>
      </c>
    </row>
    <row r="22" spans="1:10">
      <c r="A22" s="5">
        <v>41821</v>
      </c>
      <c r="B22" t="s">
        <v>38</v>
      </c>
      <c r="E22" t="s">
        <v>38</v>
      </c>
      <c r="F22" t="s">
        <v>39</v>
      </c>
      <c r="H22" s="2">
        <v>41821</v>
      </c>
      <c r="I22">
        <v>0.32580999999999999</v>
      </c>
      <c r="J22">
        <v>0.67418999999999996</v>
      </c>
    </row>
    <row r="23" spans="1:10">
      <c r="A23" s="5">
        <v>41852</v>
      </c>
      <c r="B23" t="s">
        <v>38</v>
      </c>
      <c r="E23" t="s">
        <v>38</v>
      </c>
      <c r="F23" t="s">
        <v>39</v>
      </c>
      <c r="H23" s="2">
        <v>41852</v>
      </c>
      <c r="I23">
        <v>0.37329000000000001</v>
      </c>
      <c r="J23">
        <v>0.62670999999999999</v>
      </c>
    </row>
    <row r="24" spans="1:10">
      <c r="A24" s="5">
        <v>41883</v>
      </c>
      <c r="E24" t="s">
        <v>38</v>
      </c>
      <c r="F24" t="s">
        <v>39</v>
      </c>
    </row>
    <row r="25" spans="1:10">
      <c r="A25" t="s">
        <v>26</v>
      </c>
      <c r="B25" s="3">
        <v>152658</v>
      </c>
      <c r="E25" s="3">
        <v>182070</v>
      </c>
      <c r="F25" s="3">
        <v>334728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ADJ</vt:lpstr>
      <vt:lpstr>PJM Summary</vt:lpstr>
      <vt:lpstr>AS Gen Credits</vt:lpstr>
      <vt:lpstr>'PJM Summary'!Print_Area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Vaughan</dc:creator>
  <cp:lastModifiedBy>Alex Vaughan</cp:lastModifiedBy>
  <cp:lastPrinted>2014-12-18T19:29:18Z</cp:lastPrinted>
  <dcterms:created xsi:type="dcterms:W3CDTF">2014-10-13T15:29:31Z</dcterms:created>
  <dcterms:modified xsi:type="dcterms:W3CDTF">2015-02-27T14:40:55Z</dcterms:modified>
</cp:coreProperties>
</file>