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585" windowWidth="15480" windowHeight="9345" tabRatio="254" activeTab="0"/>
  </bookViews>
  <sheets>
    <sheet name="Sheet1" sheetId="1" r:id="rId1"/>
    <sheet name="Modification History" sheetId="2" state="hidden" r:id="rId2"/>
  </sheets>
  <definedNames>
    <definedName name="Account_tree">'Modification History'!$C$5</definedName>
    <definedName name="Begin_Print1">'Sheet1'!$F$8</definedName>
    <definedName name="Begin_Print2">'Sheet1'!$R$8</definedName>
    <definedName name="BU_Name">'Modification History'!$C$2</definedName>
    <definedName name="Business_Unit">'Modification History'!$C$6</definedName>
    <definedName name="Category">'Modification History'!$C$14</definedName>
    <definedName name="Comments">'Modification History'!$C$12</definedName>
    <definedName name="Contact_Person">'Modification History'!$C$3</definedName>
    <definedName name="Department_Owner">'Modification History'!$C$4</definedName>
    <definedName name="End_of_Report">'Sheet1'!#REF!</definedName>
    <definedName name="End_Print1">'Sheet1'!$Q$600</definedName>
    <definedName name="End_Print2">'Sheet1'!$AC$600</definedName>
    <definedName name="Keywords">'Modification History'!$C$15</definedName>
    <definedName name="NvsASD">"V2014-12-31"</definedName>
    <definedName name="NvsAutoDrillOk">"VN"</definedName>
    <definedName name="NvsDrillHyperLink" localSheetId="0">"http://psfinweb.aepsc.com/psp/fcm90prd_newwin/EMPLOYEE/ERP/c/REPORT_BOOKS.IC_RUN_DRILLDOWN.GBL?Action=A&amp;NVS_INSTANCE=6162730_6373415"</definedName>
    <definedName name="NvsElapsedTime">0.000983796300715767</definedName>
    <definedName name="NvsEndTime">42027.5159490741</definedName>
    <definedName name="NvsInstanceHook" localSheetId="0">"NvsMacro1"</definedName>
    <definedName name="NvsInstanceHook">"""nvsMacro"""</definedName>
    <definedName name="NvsInstLang">"VENG"</definedName>
    <definedName name="NvsInstSpec">"%,FBUSINESS_UNIT,TGL_PRPT_CONS,NKYP_CORP_CONSOL"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"V102"</definedName>
    <definedName name="NvsReqBUOnly">"VN"</definedName>
    <definedName name="NvsSheetType" localSheetId="0">"M"</definedName>
    <definedName name="NvsTransLed">"VN"</definedName>
    <definedName name="NvsTree.GL_PRPT_CONS" localSheetId="0">"YSNYN"</definedName>
    <definedName name="NvsTree.PRPT_ACCOUNT" localSheetId="0">"YSNYN"</definedName>
    <definedName name="NvsTree.REGIONAL_A_CONS" localSheetId="0">"YSNYN"</definedName>
    <definedName name="NvsTreeASD">"V2014-12-31"</definedName>
    <definedName name="NvsValTbl.ACCOUNT">"GL_ACCOUNT_TBL"</definedName>
    <definedName name="NvsValTbl.CURRENCY_CD">"CURRENCY_CD_TBL"</definedName>
    <definedName name="_xlnm.Print_Area" localSheetId="0">'Sheet1'!$R$8:$AC$600</definedName>
    <definedName name="_xlnm.Print_Titles" localSheetId="0">'Sheet1'!$B:$D,'Sheet1'!$2:$7</definedName>
    <definedName name="Report_Author">'Modification History'!$C$11</definedName>
    <definedName name="Report_Comments">'Modification History'!$C$13</definedName>
    <definedName name="Report_Description">'Modification History'!$C$9</definedName>
    <definedName name="Report_Stmt_Type">'Modification History'!$C$8</definedName>
    <definedName name="Report_Title">'Modification History'!$C$10</definedName>
    <definedName name="Reserved_Section">'Sheet1'!$B$776</definedName>
    <definedName name="search_directory_name">"R:\fcm90prd\nvision\rpts\Fin_Reports\"</definedName>
    <definedName name="Sunset_Date">'Modification History'!$C$7</definedName>
  </definedNames>
  <calcPr fullCalcOnLoad="1"/>
</workbook>
</file>

<file path=xl/sharedStrings.xml><?xml version="1.0" encoding="utf-8"?>
<sst xmlns="http://schemas.openxmlformats.org/spreadsheetml/2006/main" count="1724" uniqueCount="1643">
  <si>
    <t>%,ATF,FACCOUNT</t>
  </si>
  <si>
    <t>%,ATT,FDESCR,UDESCR</t>
  </si>
  <si>
    <t>BU_Name</t>
  </si>
  <si>
    <t>Contact Person</t>
  </si>
  <si>
    <t>Department Owner</t>
  </si>
  <si>
    <t>Account Tree</t>
  </si>
  <si>
    <t>Business Unit Tree</t>
  </si>
  <si>
    <t>Sunset Date</t>
  </si>
  <si>
    <t>Report Statement Type</t>
  </si>
  <si>
    <t>Report Description</t>
  </si>
  <si>
    <t>Title (Builtin)</t>
  </si>
  <si>
    <t>Author (Builtin)</t>
  </si>
  <si>
    <t>Comments (Builtin)</t>
  </si>
  <si>
    <t>Subject (Builtin)</t>
  </si>
  <si>
    <t>Category (Builtin)</t>
  </si>
  <si>
    <t>Keywords (Builtin)</t>
  </si>
  <si>
    <t>Neal Hartley</t>
  </si>
  <si>
    <t>Financial Reporting</t>
  </si>
  <si>
    <t>Financial Reporting / Neal Hartley</t>
  </si>
  <si>
    <t xml:space="preserve"> </t>
  </si>
  <si>
    <t>Reserved Section</t>
  </si>
  <si>
    <t>11/20/2005</t>
  </si>
  <si>
    <t>Modified existing GLR80xx report to conform to 2005 10K presentation. Nodes were added and deleted. Basically moved non-operating income/expense to Revenue and Expense.</t>
  </si>
  <si>
    <t>01/12/2006</t>
  </si>
  <si>
    <t>modified title on Memo: Other affi rev and fixed formula on Memo Affil Rev to include Other Retail Sales Aff</t>
  </si>
  <si>
    <t>06/30/2006</t>
  </si>
  <si>
    <t>01/31/2007</t>
  </si>
  <si>
    <t>ARO_REG_CREDIT was moved from Amortization to O&amp;M: Accretion. This required a report change for Income Statements by clearing row in amortization, account will flow naturally into O&amp;M. There is no change on Balance sheets, but all reports versions were indexed to 07B.</t>
  </si>
  <si>
    <t>07/25/2005</t>
  </si>
  <si>
    <t>changed any reference to (WTU) or (CPL) to TNC and TCC - Titles only. no changes to report</t>
  </si>
  <si>
    <t>7/27/2005</t>
  </si>
  <si>
    <t>Centered all titles</t>
  </si>
  <si>
    <t>12/07/2005</t>
  </si>
  <si>
    <t>Modified 06C to eliminate groupings at level 3 , now report will have 3 levels.</t>
  </si>
  <si>
    <t>Added two subtotal memo lines for Total Operating Revenues. In addition added tic-tie codes for Revenue nodes.</t>
  </si>
  <si>
    <t>Modified TNC to include Int Consolidated</t>
  </si>
  <si>
    <t>01/21/2007</t>
  </si>
  <si>
    <t>Merchant Generation name changed to NonUtil Generation and Marketing</t>
  </si>
  <si>
    <t>Renamed the MEMCO segment to AEP River</t>
  </si>
  <si>
    <t>12/04/2008</t>
  </si>
  <si>
    <t>Made cosmetic changes to RESERVED_SECTION to move to left edge</t>
  </si>
  <si>
    <t>Feb 17, 2009</t>
  </si>
  <si>
    <t>Added 3 subtotals to the fuel Grand Total.</t>
  </si>
  <si>
    <t>Apr 07, 2009</t>
  </si>
  <si>
    <t>Simple changes to cross reference in Column B for Revenue.</t>
  </si>
  <si>
    <t>May 12, 2009</t>
  </si>
  <si>
    <t>Min Interest moved below Net Income. This version referred to as "09B" . Changes due to new year FAS160</t>
  </si>
  <si>
    <t>%,LACTUALS,SPER</t>
  </si>
  <si>
    <t>Comparative Income Statement</t>
  </si>
  <si>
    <t>%,R,FACCOUNT,TPRPT_ACCOUNT,NNET_OPRATNG_REVENUE</t>
  </si>
  <si>
    <t>%,FACCOUNT,TPRPT_ACCOUNT,XDYYNYN00,NPURCH_PWR_NON_AFFIL</t>
  </si>
  <si>
    <t>%,FACCOUNT,TPRPT_ACCOUNT,XDYYNYN00,NPURCHASED_PWR_AFFIL</t>
  </si>
  <si>
    <t>%,FACCOUNT,TPRPT_ACCOUNT,X,NOTHER_OPERATION</t>
  </si>
  <si>
    <t>%,FACCOUNT,TPRPT_ACCOUNT,X,NMAINTENANCE</t>
  </si>
  <si>
    <t>%,FACCOUNT,TPRPT_ACCOUNT,NFUEL_&amp;_PURCH_POWER,NMAINTENANCE,NOTHER_OPERATION</t>
  </si>
  <si>
    <t>%,FACCOUNT,TPRPT_ACCOUNT,X,NTAXES_OTH_THAN_INC</t>
  </si>
  <si>
    <t>%,FACCOUNT,TPRPT_ACCOUNT,X,NFEDERAL_INCOME_TAXES</t>
  </si>
  <si>
    <t>%,FACCOUNT,TPRPT_ACCOUNT,NOPERATING_EXPENSES</t>
  </si>
  <si>
    <t>%,R,FACCOUNT,TPRPT_ACCOUNT,NNET_ELEC_OPER_INC</t>
  </si>
  <si>
    <t>NET OPERATING INCOME</t>
  </si>
  <si>
    <t>%,R,FACCOUNT,TPRPT_ACCOUNT,NOTH_INC_&amp;_(DEDUCT)</t>
  </si>
  <si>
    <t>%,R,FACCOUNT,TPRPT_ACCOUNT,NINC_BFR_INTRST_CHRGS</t>
  </si>
  <si>
    <t>INCOME BEFORE INTEREST CHARGES</t>
  </si>
  <si>
    <t>%,FACCOUNT,TPRPT_ACCOUNT,X,NINT_LONG-TERM_DEBT</t>
  </si>
  <si>
    <t>%,FACCOUNT,TPRPT_ACCOUNT,X,NINT_STD_AFFIL</t>
  </si>
  <si>
    <t>%,FACCOUNT,TPRPT_ACCOUNT,X,NINT_STD_NONAFFIL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</si>
  <si>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</si>
  <si>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</si>
  <si>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</si>
  <si>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</si>
  <si>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</si>
  <si>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%,FACCOUNT,TPRPT_ACCOUNT,X,NAFUDC-BRWD_FUNDS-CR</t>
  </si>
  <si>
    <t>%,FACCOUNT,TPRPT_ACCOUNT,NNET_INTEREST_CHRGS</t>
  </si>
  <si>
    <t>%,R,FACCOUNT,TPRPT_ACCOUNT,X,NEXTRAORDINARY_DEDUCT,NEXTRAORDINARY_INCOME,NINC_TAX_EXTRORDINARY</t>
  </si>
  <si>
    <t>%,R,FACCOUNT,TPRPT_ACCOUNT,NNET_INCOME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</si>
  <si>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</si>
  <si>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</si>
  <si>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</si>
  <si>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</si>
  <si>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</si>
  <si>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</si>
  <si>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Total Error Message Count</t>
  </si>
  <si>
    <t>RID   Report ID</t>
  </si>
  <si>
    <t>LYN   Report Layout</t>
  </si>
  <si>
    <t>RBN   Report Request</t>
  </si>
  <si>
    <t>RBU   Request Bus Unit</t>
  </si>
  <si>
    <t>SCN   Scope Decrip</t>
  </si>
  <si>
    <t>SCD   Scope Description</t>
  </si>
  <si>
    <t>SFD   Scope Field Descr</t>
  </si>
  <si>
    <t>SFV   Scope Field Value</t>
  </si>
  <si>
    <t>STN   Scope Tree Name</t>
  </si>
  <si>
    <t>Elapsed Run Time</t>
  </si>
  <si>
    <t>BUN   Business Unit</t>
  </si>
  <si>
    <t>Fuel</t>
  </si>
  <si>
    <t>Purchased Power Affiliated</t>
  </si>
  <si>
    <t>Maintenance</t>
  </si>
  <si>
    <t>Depreciation and Amortization</t>
  </si>
  <si>
    <t>Taxes Other Than Income Taxes</t>
  </si>
  <si>
    <t>Federal Income Taxes</t>
  </si>
  <si>
    <t>State, Local and Foreign Income Taxes</t>
  </si>
  <si>
    <t>Other Income</t>
  </si>
  <si>
    <t>Other Income Deductions</t>
  </si>
  <si>
    <t>Income Taxes Applicable to Other Inc/Ded</t>
  </si>
  <si>
    <t>Interest on Long Term Debt</t>
  </si>
  <si>
    <t>Interest on Short Term Debt - Affiliated</t>
  </si>
  <si>
    <t>Interest on Short Term Debt - NonAffiliated</t>
  </si>
  <si>
    <t>Amortization of Loss on Reacquired Debt</t>
  </si>
  <si>
    <t>Amortization of Gain on Reacquired Debt</t>
  </si>
  <si>
    <t>Other Interest Charges</t>
  </si>
  <si>
    <t>Preferred Stock Dividend Requirements</t>
  </si>
  <si>
    <t>NET INCOME BEFORE PREFERRED STOCK</t>
  </si>
  <si>
    <t>NET INCOME - EARNINGS FOR COMMON STOCK</t>
  </si>
  <si>
    <t>Total Operations and Maintenance</t>
  </si>
  <si>
    <t>Total Operating Expenses</t>
  </si>
  <si>
    <t>Interest Charges</t>
  </si>
  <si>
    <t>AFUDC Borrrowed Funds</t>
  </si>
  <si>
    <t>Net Interest Charges</t>
  </si>
  <si>
    <t>Net Extraordinary Items</t>
  </si>
  <si>
    <t>Amortization of Debt Disc, Prem &amp; Exp</t>
  </si>
  <si>
    <t>Operations</t>
  </si>
  <si>
    <t>Residential Sales</t>
  </si>
  <si>
    <t>Other Retail Sales</t>
  </si>
  <si>
    <t>Aff</t>
  </si>
  <si>
    <t>NonAff</t>
  </si>
  <si>
    <t>Affiliated Sales</t>
  </si>
  <si>
    <t>Provision for Refund - NonAffiliated</t>
  </si>
  <si>
    <t>Provision for Refund - Affiliated</t>
  </si>
  <si>
    <t>Other Electric Revenues</t>
  </si>
  <si>
    <t>Other Electric Revenues - NonAffiliated</t>
  </si>
  <si>
    <t>Other Electric Revenues - Affiliated</t>
  </si>
  <si>
    <t>Rent from Electric Property</t>
  </si>
  <si>
    <t>Miscellaneous Revenues - NonAffiliated</t>
  </si>
  <si>
    <t>Miscellaneous Revenues - Affiliated</t>
  </si>
  <si>
    <t>Miscellaneous Revenues</t>
  </si>
  <si>
    <t>Retail Sales</t>
  </si>
  <si>
    <t>Sales for Resale</t>
  </si>
  <si>
    <t>Sales of Electricity</t>
  </si>
  <si>
    <t>Provision for Refund</t>
  </si>
  <si>
    <t>%,R,FACCOUNT,TPRPT_ACCOUNT,XDYYNYN00,NRESIDENTIAL_SALES</t>
  </si>
  <si>
    <t>%,R,FACCOUNT,TPRPT_ACCOUNT,X,NCOMMER_&amp;_INDUS_SALES</t>
  </si>
  <si>
    <t>%,R,FACCOUNT,TPRPT_ACCOUNT,X,NAFFILIATED_SALES</t>
  </si>
  <si>
    <t>%,R,FACCOUNT,TPRPT_ACCOUNT,X,NOTHER_RETAIL</t>
  </si>
  <si>
    <t>%,R,FACCOUNT,TPRPT_ACCOUNT,NAFFILIATED_SALES,NRETAIL_SALES</t>
  </si>
  <si>
    <t>%,R,FACCOUNT,TPRPT_ACCOUNT,X,NNONAFFILIATED</t>
  </si>
  <si>
    <t>%,R,FACCOUNT,TPRPT_ACCOUNT,X,NAFFILIATED_CO</t>
  </si>
  <si>
    <t>%,R,FACCOUNT,TPRPT_ACCOUNT,NTOT_SALES_FOR_RESALE,NAFFILIATED_CO</t>
  </si>
  <si>
    <t>%,R,FACCOUNT,TPRPT_ACCOUNT,NRETAIL_SALES,NTOT_SALES_FOR_RESALE,NAFFILIATED_SALES,NAFFILIATED_CO</t>
  </si>
  <si>
    <t>%,R,FACCOUNT,TPRPT_ACCOUNT,X,NPROV_REFUND_NONAFIL</t>
  </si>
  <si>
    <t>%,R,FACCOUNT,TPRPT_ACCOUNT,X,NPROV_REFUND_AFFIL</t>
  </si>
  <si>
    <t>%,R,FACCOUNT,TPRPT_ACCOUNT,NRETAIL_SALES,NTOT_SALES_FOR_RESALE,NPROV_FOR_RATE_REFUND,NAFFILIATED_SALES,NAFFILIATED_CO</t>
  </si>
  <si>
    <t>%,R,FACCOUNT,TPRPT_ACCOUNT,XDYYNYN00,NOTHER_ELECTRIC_REV</t>
  </si>
  <si>
    <t>%,R,FACCOUNT,TPRPT_ACCOUNT,XDYYNYN00,NOTHER_ELEC_REV_AFFIL</t>
  </si>
  <si>
    <t>%,R,FACCOUNT,TPRPT_ACCOUNT,X,NRENT_ELEC_PROPERTY</t>
  </si>
  <si>
    <t>%,R,FACCOUNT,TPRPT_ACCOUNT,X,NRENT_ELEC_PROP_AFFIL</t>
  </si>
  <si>
    <t>%,R,FACCOUNT,TPRPT_ACCOUNT,XDYYNYN00,NMISC_REVENUES</t>
  </si>
  <si>
    <t>%,R,FACCOUNT,TPRPT_ACCOUNT,XDYYNYN00,NMISC_SERV_REV_AFFIL</t>
  </si>
  <si>
    <t>%,R,FACCOUNT,TPRPT_ACCOUNT,X,N(GAIN)_LOSS_ALLOW</t>
  </si>
  <si>
    <t>Sales of Electricity after Refund</t>
  </si>
  <si>
    <t>TOTAL NET OPERATING REVENUE</t>
  </si>
  <si>
    <t>%,R,FACCOUNT,TPRPT_ACCOUNT,NPROV_FOR_RATE_REFUND</t>
  </si>
  <si>
    <t>%,R,FACCOUNT,TPRPT_ACCOUNT,NOTHER_ELECTRIC_REV,NOTHER_ELEC_REV_AFFIL</t>
  </si>
  <si>
    <t>%,R,FACCOUNT,TPRPT_ACCOUNT,NRENT_ELEC_PROPERTY,NRENT_ELEC_PROP_AFFIL</t>
  </si>
  <si>
    <t>%,R,FACCOUNT,TPRPT_ACCOUNT,NMISC_REVENUES,NMISC_SERV_REV_AFFIL</t>
  </si>
  <si>
    <t>%,R,FACCOUNT,TPRPT_ACCOUNT,N(GAIN)_LOSS_ALLOW</t>
  </si>
  <si>
    <t>Fuel - Steam Power</t>
  </si>
  <si>
    <t>Fuel - Nuclear Power</t>
  </si>
  <si>
    <t>Fuel - Other Power</t>
  </si>
  <si>
    <t>Depreciation</t>
  </si>
  <si>
    <t>Amortization</t>
  </si>
  <si>
    <t>AFUDC</t>
  </si>
  <si>
    <t>Equity Earnings of Subsidiary</t>
  </si>
  <si>
    <t>Interest Dividend Income</t>
  </si>
  <si>
    <t>Other Net NonOperating Income</t>
  </si>
  <si>
    <t>%,R,FACCOUNT,TPRPT_ACCOUNT,XDYYNYN00,NAOFUDC</t>
  </si>
  <si>
    <t>%,R,FACCOUNT,TPRPT_ACCOUNT,XDYYNYN00,NEQTY_ERNGS_SUBS</t>
  </si>
  <si>
    <t>%,R,FACCOUNT,TPRPT_ACCOUNT,XDYYNYN00,NINTRST_DIV_INCOME</t>
  </si>
  <si>
    <t>%,R,FACCOUNT,TPRPT_ACCOUNT,XDYYNYN00,NGAIN_DISPOS_PROP</t>
  </si>
  <si>
    <t>%,FACCOUNT,TPRPT_ACCOUNT,NDEPRECIATION_&amp;_AMORT</t>
  </si>
  <si>
    <t>%,FACCOUNT,TPRPT_ACCOUNT,X,NPS_DIVID_REQUIREMENT,FCURRENCY_CD,V</t>
  </si>
  <si>
    <t>%,FACCOUNT,TPRPT_ACCOUNT,X,N4040_AMORTIZATION</t>
  </si>
  <si>
    <t>%,FACCOUNT,TPRPT_ACCOUNT,X,N4050_AMORTIZATION</t>
  </si>
  <si>
    <t>%,FACCOUNT,TPRPT_ACCOUNT,X,N4060_AMORTIZATION</t>
  </si>
  <si>
    <t>%,FACCOUNT,TPRPT_ACCOUNT,X,N4070_AMORTIZATION</t>
  </si>
  <si>
    <t>%,FACCOUNT,TPRPT_ACCOUNT,X,N4073_REGULATORY_DR,N4074_REGULATORY_CR</t>
  </si>
  <si>
    <t>Amortization of Other Electric Plant - 404</t>
  </si>
  <si>
    <t>Amortization of Electrical Plant - 403</t>
  </si>
  <si>
    <t>Amortization of Electric Plant Acq Adj - 406</t>
  </si>
  <si>
    <t>Amortization of Property Losses - 407</t>
  </si>
  <si>
    <t>Amortization of Reg Debits and Credits</t>
  </si>
  <si>
    <t>%,R,FACCOUNT,TPRPT_ACCOUNT,X,NMDSE_JOBB_CONT_WRK</t>
  </si>
  <si>
    <t>%,R,FACCOUNT,TPRPT_ACCOUNT,X,NNON_UTILITY_OPER</t>
  </si>
  <si>
    <t>%,R,FACCOUNT,TPRPT_ACCOUNT,X,NNONOP_RNTL_INC</t>
  </si>
  <si>
    <t>%,R,FACCOUNT,TPRPT_ACCOUNT,X,NMISC_NONOP_INC</t>
  </si>
  <si>
    <t>Merchandise Jobbing</t>
  </si>
  <si>
    <t>Net Revenue - Non Utility</t>
  </si>
  <si>
    <t>%,R,FACCOUNT,TPRPT_ACCOUNT,NTOTAL_OTHER_INCOME</t>
  </si>
  <si>
    <t>%,R,FACCOUNT,TPRPT_ACCOUNT,NOTHR_NONOP_INC</t>
  </si>
  <si>
    <t>%,FACCOUNT,TPRPT_ACCOUNT,NSTATE_INCOME_TAXES,NLOCAL_INCOME_TAXES,NFOREIGN_INCOME_TAXES</t>
  </si>
  <si>
    <t>Miscellaneous Amortization</t>
  </si>
  <si>
    <t>Miscellaneous Income Deductions</t>
  </si>
  <si>
    <t>State Income Tax - Other Inc/Ded</t>
  </si>
  <si>
    <t>Local Income Tax - Other Inc/Ded</t>
  </si>
  <si>
    <t>Foreign Income Tax - Other Inc/Ded</t>
  </si>
  <si>
    <t>Taxes Other than Income - Other Inc/Ded</t>
  </si>
  <si>
    <t>%,R,FACCOUNT,TPRPT_ACCOUNT,NTOTAL_OI_DEDUCTIONS</t>
  </si>
  <si>
    <t>%,R,FACCOUNT,TPRPT_ACCOUNT,NTOTAL_TAXES_OI&amp;D</t>
  </si>
  <si>
    <t>Commercial and Industrial Sales</t>
  </si>
  <si>
    <t>Sales for Resale - NonAffiliated</t>
  </si>
  <si>
    <t>Sales for Resale - Affiliated</t>
  </si>
  <si>
    <t>Rent from Electric Property - NonAffiliated</t>
  </si>
  <si>
    <t>Rent from Electric Property - Affiliated</t>
  </si>
  <si>
    <t>Gain on Disposition of Property</t>
  </si>
  <si>
    <t>Loss On Disposition of Property</t>
  </si>
  <si>
    <t>Gain (Loss) Disposition of Allowances</t>
  </si>
  <si>
    <t>Purchased Power NonAffiliated</t>
  </si>
  <si>
    <t>NonOperating Rental Income</t>
  </si>
  <si>
    <t>Miscellaneous NonOperating Income</t>
  </si>
  <si>
    <t>Net Other Income and Deductions</t>
  </si>
  <si>
    <t>Federal Income Tax - Other Inc/Ded</t>
  </si>
  <si>
    <t>%,FACCOUNT,TPRPT_ACCOUNT,XDYYNYN00,NDEPRECIATION</t>
  </si>
  <si>
    <t>%,FACCOUNT,TPRPT_ACCOUNT,NAMORTIZATION</t>
  </si>
  <si>
    <t>%,LACTUALS,SPER1-1YR</t>
  </si>
  <si>
    <t>%,LACTUALS,SPER2-1YR</t>
  </si>
  <si>
    <t>%,LACTUALS,SPER3-1YR</t>
  </si>
  <si>
    <t>%,LACTUALS,SPER4-1YR</t>
  </si>
  <si>
    <t>%,LACTUALS,SPER5-1YR</t>
  </si>
  <si>
    <t>%,LACTUALS,SPER6-1YR</t>
  </si>
  <si>
    <t>%,LACTUALS,SPER7-1YR</t>
  </si>
  <si>
    <t>%,LACTUALS,SPER8-1YR</t>
  </si>
  <si>
    <t>%,LACTUALS,SPER9-1YR</t>
  </si>
  <si>
    <t>%,LACTUALS,SPER10-1YR</t>
  </si>
  <si>
    <t>%,LACTUALS,SPER11-1YR</t>
  </si>
  <si>
    <t>%,LACTUALS,SPER1</t>
  </si>
  <si>
    <t>%,LACTUALS,SPER2</t>
  </si>
  <si>
    <t>%,LACTUALS,SPER3</t>
  </si>
  <si>
    <t>%,LACTUALS,SPER4</t>
  </si>
  <si>
    <t>%,LACTUALS,SPER5</t>
  </si>
  <si>
    <t>%,LACTUALS,SPER6</t>
  </si>
  <si>
    <t>%,LACTUALS,SPER7</t>
  </si>
  <si>
    <t>%,LACTUALS,SPER8</t>
  </si>
  <si>
    <t>%,LACTUALS,SPER9</t>
  </si>
  <si>
    <t>%,LACTUALS,SPER10</t>
  </si>
  <si>
    <t>%,LACTUALS,SPER11</t>
  </si>
  <si>
    <t>%,LACTUALS,SPER12</t>
  </si>
  <si>
    <t>%,LACTUALS,SPER12-YR</t>
  </si>
  <si>
    <t>%,R,FACCOUNT,TPRPT_ACCOUNT,X,NFEDERAL_INC_TAX_OI&amp;D</t>
  </si>
  <si>
    <t>%,R,FACCOUNT,TPRPT_ACCOUNT,X,NFOREIGN_INC_TAX_OI&amp;D</t>
  </si>
  <si>
    <t>%,R,FACCOUNT,TPRPT_ACCOUNT,X,NLOCAL_INC_TAX_OI&amp;D</t>
  </si>
  <si>
    <t>%,R,FACCOUNT,TPRPT_ACCOUNT,X,NSTATE_INC_TAX_OI&amp;D</t>
  </si>
  <si>
    <t>%,R,FACCOUNT,TPRPT_ACCOUNT,X,NMISC_INCOME_DEDUCTS</t>
  </si>
  <si>
    <t>%,R,FACCOUNT,TPRPT_ACCOUNT,X,NMISC_AMORTIZATION</t>
  </si>
  <si>
    <t>%,R,FACCOUNT,TPRPT_ACCOUNT,X,NLOSS_DISPOS_PROP</t>
  </si>
  <si>
    <t>%,R,FACCOUNT,TPRPT_ACCOUNT,X,NTAXES_OTIT_OI&amp;D</t>
  </si>
  <si>
    <t>Scope-based</t>
  </si>
  <si>
    <t>PRPT_ACCOUNT</t>
  </si>
  <si>
    <t>Regulatory (FERC) Income Statement</t>
  </si>
  <si>
    <t>Income Statement</t>
  </si>
  <si>
    <t>Scope-based  Regulatory (FERC) Income Statement</t>
  </si>
  <si>
    <t>ACCT: PRPT_ACCOUNT  BU: Scope-based</t>
  </si>
  <si>
    <t>%,FACCOUNT,TPRPT_ACCOUNT,NFUEL_FOR_ELEC_GEN</t>
  </si>
  <si>
    <t>%,FACCOUNT,TPRPT_ACCOUNT,XDYYNYN00,NSTEAM_POWER_FUEL</t>
  </si>
  <si>
    <t>%,FACCOUNT,TPRPT_ACCOUNT,XDYYNYN00,NNUCL_FUEL</t>
  </si>
  <si>
    <t>%,FACCOUNT,TPRPT_ACCOUNT,XDYYNYN00,NOTHER_POWER_FUEL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</si>
  <si>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</si>
  <si>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</si>
  <si>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</si>
  <si>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</si>
  <si>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</si>
  <si>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</si>
  <si>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</si>
  <si>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</si>
  <si>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</si>
  <si>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</si>
  <si>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</si>
  <si>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</si>
  <si>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</si>
  <si>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</si>
  <si>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</si>
  <si>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</si>
  <si>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</si>
  <si>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</si>
  <si>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</si>
  <si>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</si>
  <si>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</si>
  <si>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</si>
  <si>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</si>
  <si>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</si>
  <si>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</si>
  <si>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</si>
  <si>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</si>
  <si>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</si>
  <si>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</si>
  <si>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</si>
  <si>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</si>
  <si>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</si>
  <si>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</si>
  <si>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</si>
  <si>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</si>
  <si>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</si>
  <si>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</si>
  <si>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</si>
  <si>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%,V4470006</t>
  </si>
  <si>
    <t>4470006</t>
  </si>
  <si>
    <t>%,V4470010</t>
  </si>
  <si>
    <t>4470010</t>
  </si>
  <si>
    <t>%,V4470027</t>
  </si>
  <si>
    <t>4470027</t>
  </si>
  <si>
    <t>%,V4470028</t>
  </si>
  <si>
    <t>4470028</t>
  </si>
  <si>
    <t>%,V4470033</t>
  </si>
  <si>
    <t>4470033</t>
  </si>
  <si>
    <t>%,V4470066</t>
  </si>
  <si>
    <t>4470066</t>
  </si>
  <si>
    <t>%,V4470081</t>
  </si>
  <si>
    <t>4470081</t>
  </si>
  <si>
    <t>%,V4470082</t>
  </si>
  <si>
    <t>4470082</t>
  </si>
  <si>
    <t>%,V4470089</t>
  </si>
  <si>
    <t>4470089</t>
  </si>
  <si>
    <t>%,V4470093</t>
  </si>
  <si>
    <t>4470093</t>
  </si>
  <si>
    <t>%,V4470098</t>
  </si>
  <si>
    <t>4470098</t>
  </si>
  <si>
    <t>%,V4470099</t>
  </si>
  <si>
    <t>4470099</t>
  </si>
  <si>
    <t>%,V4470100</t>
  </si>
  <si>
    <t>4470100</t>
  </si>
  <si>
    <t>%,V4470101</t>
  </si>
  <si>
    <t>4470101</t>
  </si>
  <si>
    <t>%,V4470103</t>
  </si>
  <si>
    <t>4470103</t>
  </si>
  <si>
    <t>%,V4470106</t>
  </si>
  <si>
    <t>4470106</t>
  </si>
  <si>
    <t>%,V4470107</t>
  </si>
  <si>
    <t>4470107</t>
  </si>
  <si>
    <t>%,V4470109</t>
  </si>
  <si>
    <t>4470109</t>
  </si>
  <si>
    <t>%,V4470110</t>
  </si>
  <si>
    <t>4470110</t>
  </si>
  <si>
    <t>%,V4470112</t>
  </si>
  <si>
    <t>4470112</t>
  </si>
  <si>
    <t>%,V4470115</t>
  </si>
  <si>
    <t>4470115</t>
  </si>
  <si>
    <t>%,V4470116</t>
  </si>
  <si>
    <t>4470116</t>
  </si>
  <si>
    <t>%,V4470124</t>
  </si>
  <si>
    <t>4470124</t>
  </si>
  <si>
    <t>%,V4470126</t>
  </si>
  <si>
    <t>4470126</t>
  </si>
  <si>
    <t>%,V4470131</t>
  </si>
  <si>
    <t>4470131</t>
  </si>
  <si>
    <t>%,V4470141</t>
  </si>
  <si>
    <t>4470141</t>
  </si>
  <si>
    <t>%,V4470143</t>
  </si>
  <si>
    <t>4470143</t>
  </si>
  <si>
    <t>%,V4470144</t>
  </si>
  <si>
    <t>4470144</t>
  </si>
  <si>
    <t>%,V4470150</t>
  </si>
  <si>
    <t>4470150</t>
  </si>
  <si>
    <t>%,V4470155</t>
  </si>
  <si>
    <t>4470155</t>
  </si>
  <si>
    <t>%,V4470156</t>
  </si>
  <si>
    <t>4470156</t>
  </si>
  <si>
    <t>%,V4470168</t>
  </si>
  <si>
    <t>4470168</t>
  </si>
  <si>
    <t>%,V4470170</t>
  </si>
  <si>
    <t>4470170</t>
  </si>
  <si>
    <t>%,V4470174</t>
  </si>
  <si>
    <t>4470174</t>
  </si>
  <si>
    <t>%,V4470175</t>
  </si>
  <si>
    <t>4470175</t>
  </si>
  <si>
    <t>%,V4470176</t>
  </si>
  <si>
    <t>4470176</t>
  </si>
  <si>
    <t>%,V4470180</t>
  </si>
  <si>
    <t>4470180</t>
  </si>
  <si>
    <t>%,V4470181</t>
  </si>
  <si>
    <t>4470181</t>
  </si>
  <si>
    <t>%,V4470202</t>
  </si>
  <si>
    <t>4470202</t>
  </si>
  <si>
    <t>%,V4470203</t>
  </si>
  <si>
    <t>4470203</t>
  </si>
  <si>
    <t>%,V4470204</t>
  </si>
  <si>
    <t>4470204</t>
  </si>
  <si>
    <t>%,V4470206</t>
  </si>
  <si>
    <t>4470206</t>
  </si>
  <si>
    <t>%,V4470207</t>
  </si>
  <si>
    <t>4470207</t>
  </si>
  <si>
    <t>%,V4470208</t>
  </si>
  <si>
    <t>4470208</t>
  </si>
  <si>
    <t>%,V4470209</t>
  </si>
  <si>
    <t>4470209</t>
  </si>
  <si>
    <t>%,V4470214</t>
  </si>
  <si>
    <t>4470214</t>
  </si>
  <si>
    <t>%,V4470220</t>
  </si>
  <si>
    <t>4470220</t>
  </si>
  <si>
    <t>%,V4470221</t>
  </si>
  <si>
    <t>4470221</t>
  </si>
  <si>
    <t>%,V4470222</t>
  </si>
  <si>
    <t>4470222</t>
  </si>
  <si>
    <t>%,V4470001</t>
  </si>
  <si>
    <t>4470001</t>
  </si>
  <si>
    <t>%,V4470035</t>
  </si>
  <si>
    <t>4470035</t>
  </si>
  <si>
    <t>%,V4470127</t>
  </si>
  <si>
    <t>4470127</t>
  </si>
  <si>
    <t>%,V4470128</t>
  </si>
  <si>
    <t>4470128</t>
  </si>
  <si>
    <t>%,V4491003</t>
  </si>
  <si>
    <t>4491003</t>
  </si>
  <si>
    <t>%,V4560007</t>
  </si>
  <si>
    <t>4560007</t>
  </si>
  <si>
    <t>%,V4560015</t>
  </si>
  <si>
    <t>4560015</t>
  </si>
  <si>
    <t>%,V4560016</t>
  </si>
  <si>
    <t>4560016</t>
  </si>
  <si>
    <t>%,V4560049</t>
  </si>
  <si>
    <t>4560049</t>
  </si>
  <si>
    <t>%,V4560050</t>
  </si>
  <si>
    <t>4560050</t>
  </si>
  <si>
    <t>%,V4561002</t>
  </si>
  <si>
    <t>4561002</t>
  </si>
  <si>
    <t>%,V4561003</t>
  </si>
  <si>
    <t>4561003</t>
  </si>
  <si>
    <t>%,V4561005</t>
  </si>
  <si>
    <t>4561005</t>
  </si>
  <si>
    <t>%,V4561006</t>
  </si>
  <si>
    <t>4561006</t>
  </si>
  <si>
    <t>%,V4561007</t>
  </si>
  <si>
    <t>4561007</t>
  </si>
  <si>
    <t>%,V4561019</t>
  </si>
  <si>
    <t>4561019</t>
  </si>
  <si>
    <t>%,V4561028</t>
  </si>
  <si>
    <t>4561028</t>
  </si>
  <si>
    <t>%,V4561029</t>
  </si>
  <si>
    <t>4561029</t>
  </si>
  <si>
    <t>%,V4561030</t>
  </si>
  <si>
    <t>4561030</t>
  </si>
  <si>
    <t>%,V4561058</t>
  </si>
  <si>
    <t>4561058</t>
  </si>
  <si>
    <t>%,V4561061</t>
  </si>
  <si>
    <t>4561061</t>
  </si>
  <si>
    <t>%,V4561064</t>
  </si>
  <si>
    <t>4561064</t>
  </si>
  <si>
    <t>%,V4561065</t>
  </si>
  <si>
    <t>4561065</t>
  </si>
  <si>
    <t>%,V4560001</t>
  </si>
  <si>
    <t>4560001</t>
  </si>
  <si>
    <t>%,V4561033</t>
  </si>
  <si>
    <t>4561033</t>
  </si>
  <si>
    <t>%,V4561034</t>
  </si>
  <si>
    <t>4561034</t>
  </si>
  <si>
    <t>%,V4561035</t>
  </si>
  <si>
    <t>4561035</t>
  </si>
  <si>
    <t>%,V4561036</t>
  </si>
  <si>
    <t>4561036</t>
  </si>
  <si>
    <t>%,V4561059</t>
  </si>
  <si>
    <t>4561059</t>
  </si>
  <si>
    <t>%,V4561060</t>
  </si>
  <si>
    <t>4561060</t>
  </si>
  <si>
    <t>%,V4561062</t>
  </si>
  <si>
    <t>4561062</t>
  </si>
  <si>
    <t>%,V4561063</t>
  </si>
  <si>
    <t>4561063</t>
  </si>
  <si>
    <t>%,V4540002</t>
  </si>
  <si>
    <t>4540002</t>
  </si>
  <si>
    <t>%,V4540004</t>
  </si>
  <si>
    <t>4540004</t>
  </si>
  <si>
    <t>%,V4540005</t>
  </si>
  <si>
    <t>4540005</t>
  </si>
  <si>
    <t>%,V4540001</t>
  </si>
  <si>
    <t>4540001</t>
  </si>
  <si>
    <t>%,V4500000</t>
  </si>
  <si>
    <t>4500000</t>
  </si>
  <si>
    <t>%,V4510001</t>
  </si>
  <si>
    <t>4510001</t>
  </si>
  <si>
    <t>%,V4118002</t>
  </si>
  <si>
    <t>4118002</t>
  </si>
  <si>
    <t>%,V4118003</t>
  </si>
  <si>
    <t>4118003</t>
  </si>
  <si>
    <t>%,V4118004</t>
  </si>
  <si>
    <t>4118004</t>
  </si>
  <si>
    <t>%,V5010000</t>
  </si>
  <si>
    <t>5010000</t>
  </si>
  <si>
    <t>%,V5010001</t>
  </si>
  <si>
    <t>5010001</t>
  </si>
  <si>
    <t>%,V5010003</t>
  </si>
  <si>
    <t>5010003</t>
  </si>
  <si>
    <t>%,V5010005</t>
  </si>
  <si>
    <t>5010005</t>
  </si>
  <si>
    <t>%,V5010012</t>
  </si>
  <si>
    <t>5010012</t>
  </si>
  <si>
    <t>%,V5010013</t>
  </si>
  <si>
    <t>5010013</t>
  </si>
  <si>
    <t>%,V5010019</t>
  </si>
  <si>
    <t>5010019</t>
  </si>
  <si>
    <t>%,V5010027</t>
  </si>
  <si>
    <t>5010027</t>
  </si>
  <si>
    <t>%,V5010028</t>
  </si>
  <si>
    <t>5010028</t>
  </si>
  <si>
    <t>%,V5010029</t>
  </si>
  <si>
    <t>5010029</t>
  </si>
  <si>
    <t>%,V5470004</t>
  </si>
  <si>
    <t>5470004</t>
  </si>
  <si>
    <t>%,V5550000</t>
  </si>
  <si>
    <t>5550000</t>
  </si>
  <si>
    <t>%,V5550001</t>
  </si>
  <si>
    <t>5550001</t>
  </si>
  <si>
    <t>%,V5550032</t>
  </si>
  <si>
    <t>5550032</t>
  </si>
  <si>
    <t>%,V5550039</t>
  </si>
  <si>
    <t>5550039</t>
  </si>
  <si>
    <t>%,V5550040</t>
  </si>
  <si>
    <t>5550040</t>
  </si>
  <si>
    <t>%,V5550041</t>
  </si>
  <si>
    <t>5550041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</si>
  <si>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</si>
  <si>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</si>
  <si>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</si>
  <si>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</si>
  <si>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</si>
  <si>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</si>
  <si>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</si>
  <si>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</si>
  <si>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</si>
  <si>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</si>
  <si>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</si>
  <si>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</si>
  <si>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</si>
  <si>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</si>
  <si>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</si>
  <si>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</si>
  <si>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</si>
  <si>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</si>
  <si>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%,V5550090</t>
  </si>
  <si>
    <t>5550090</t>
  </si>
  <si>
    <t>%,V5550093</t>
  </si>
  <si>
    <t>5550093</t>
  </si>
  <si>
    <t>%,V5550094</t>
  </si>
  <si>
    <t>5550094</t>
  </si>
  <si>
    <t>%,V5550099</t>
  </si>
  <si>
    <t>5550099</t>
  </si>
  <si>
    <t>%,V5550100</t>
  </si>
  <si>
    <t>5550100</t>
  </si>
  <si>
    <t>%,V5550101</t>
  </si>
  <si>
    <t>5550101</t>
  </si>
  <si>
    <t>%,V5550102</t>
  </si>
  <si>
    <t>5550102</t>
  </si>
  <si>
    <t>%,V5550107</t>
  </si>
  <si>
    <t>5550107</t>
  </si>
  <si>
    <t>%,V5550117</t>
  </si>
  <si>
    <t>5550117</t>
  </si>
  <si>
    <t>%,V5550124</t>
  </si>
  <si>
    <t>5550124</t>
  </si>
  <si>
    <t>%,V5550132</t>
  </si>
  <si>
    <t>5550132</t>
  </si>
  <si>
    <t>%,V5550326</t>
  </si>
  <si>
    <t>5550326</t>
  </si>
  <si>
    <t>%,V5550327</t>
  </si>
  <si>
    <t>5550327</t>
  </si>
  <si>
    <t>%,V5550004</t>
  </si>
  <si>
    <t>5550004</t>
  </si>
  <si>
    <t>%,V5550005</t>
  </si>
  <si>
    <t>5550005</t>
  </si>
  <si>
    <t>%,V5550027</t>
  </si>
  <si>
    <t>5550027</t>
  </si>
  <si>
    <t>%,V5550046</t>
  </si>
  <si>
    <t>5550046</t>
  </si>
  <si>
    <t>%,V4010001</t>
  </si>
  <si>
    <t>4010001</t>
  </si>
  <si>
    <t>%,V4111005</t>
  </si>
  <si>
    <t>4111005</t>
  </si>
  <si>
    <t>%,V4116000</t>
  </si>
  <si>
    <t>4116000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</si>
  <si>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</si>
  <si>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</si>
  <si>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</si>
  <si>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</si>
  <si>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</si>
  <si>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</si>
  <si>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</si>
  <si>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</si>
  <si>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</si>
  <si>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</si>
  <si>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%,V5020001</t>
  </si>
  <si>
    <t>5020001</t>
  </si>
  <si>
    <t>%,V5020002</t>
  </si>
  <si>
    <t>5020002</t>
  </si>
  <si>
    <t>%,V5020003</t>
  </si>
  <si>
    <t>5020003</t>
  </si>
  <si>
    <t>%,V5020004</t>
  </si>
  <si>
    <t>5020004</t>
  </si>
  <si>
    <t>%,V5020005</t>
  </si>
  <si>
    <t>5020005</t>
  </si>
  <si>
    <t>%,V5020007</t>
  </si>
  <si>
    <t>5020007</t>
  </si>
  <si>
    <t>%,V5020008</t>
  </si>
  <si>
    <t>5020008</t>
  </si>
  <si>
    <t>%,V5020013</t>
  </si>
  <si>
    <t>5020013</t>
  </si>
  <si>
    <t>%,V5020025</t>
  </si>
  <si>
    <t>5020025</t>
  </si>
  <si>
    <t>%,V5020026</t>
  </si>
  <si>
    <t>5020026</t>
  </si>
  <si>
    <t>%,V5020027</t>
  </si>
  <si>
    <t>5020027</t>
  </si>
  <si>
    <t>%,V5050000</t>
  </si>
  <si>
    <t>5050000</t>
  </si>
  <si>
    <t>%,V5060000</t>
  </si>
  <si>
    <t>5060000</t>
  </si>
  <si>
    <t>%,V5060001</t>
  </si>
  <si>
    <t>5060001</t>
  </si>
  <si>
    <t>%,V5060002</t>
  </si>
  <si>
    <t>5060002</t>
  </si>
  <si>
    <t>%,V5060003</t>
  </si>
  <si>
    <t>5060003</t>
  </si>
  <si>
    <t>%,V5060004</t>
  </si>
  <si>
    <t>5060004</t>
  </si>
  <si>
    <t>%,V5060025</t>
  </si>
  <si>
    <t>5060025</t>
  </si>
  <si>
    <t>%,V5060026</t>
  </si>
  <si>
    <t>5060026</t>
  </si>
  <si>
    <t>%,V5070000</t>
  </si>
  <si>
    <t>5070000</t>
  </si>
  <si>
    <t>%,V5090000</t>
  </si>
  <si>
    <t>5090000</t>
  </si>
  <si>
    <t>%,V5090001</t>
  </si>
  <si>
    <t>5090001</t>
  </si>
  <si>
    <t>%,V5090002</t>
  </si>
  <si>
    <t>5090002</t>
  </si>
  <si>
    <t>%,V5090005</t>
  </si>
  <si>
    <t>5090005</t>
  </si>
  <si>
    <t>%,V5170000</t>
  </si>
  <si>
    <t>5170000</t>
  </si>
  <si>
    <t>%,V5170001</t>
  </si>
  <si>
    <t>5170001</t>
  </si>
  <si>
    <t>%,V5200000</t>
  </si>
  <si>
    <t>5200000</t>
  </si>
  <si>
    <t>%,V5240000</t>
  </si>
  <si>
    <t>5240000</t>
  </si>
  <si>
    <t>%,V5390000</t>
  </si>
  <si>
    <t>5390000</t>
  </si>
  <si>
    <t>%,V5490000</t>
  </si>
  <si>
    <t>5490000</t>
  </si>
  <si>
    <t>%,V5560000</t>
  </si>
  <si>
    <t>5560000</t>
  </si>
  <si>
    <t>%,V5570000</t>
  </si>
  <si>
    <t>5570000</t>
  </si>
  <si>
    <t>%,V5570007</t>
  </si>
  <si>
    <t>5570007</t>
  </si>
  <si>
    <t>%,V5570008</t>
  </si>
  <si>
    <t>5570008</t>
  </si>
  <si>
    <t>%,V5570010</t>
  </si>
  <si>
    <t>5570010</t>
  </si>
  <si>
    <t>%,V5600000</t>
  </si>
  <si>
    <t>5600000</t>
  </si>
  <si>
    <t>%,V5611000</t>
  </si>
  <si>
    <t>5611000</t>
  </si>
  <si>
    <t>%,V5612000</t>
  </si>
  <si>
    <t>5612000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</si>
  <si>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</si>
  <si>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</si>
  <si>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</si>
  <si>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</si>
  <si>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</si>
  <si>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</si>
  <si>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</si>
  <si>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</si>
  <si>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</si>
  <si>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</si>
  <si>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</si>
  <si>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</si>
  <si>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</si>
  <si>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</si>
  <si>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</si>
  <si>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</si>
  <si>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</si>
  <si>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</si>
  <si>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%,V5640000</t>
  </si>
  <si>
    <t>5640000</t>
  </si>
  <si>
    <t>%,V5650002</t>
  </si>
  <si>
    <t>5650002</t>
  </si>
  <si>
    <t>%,V5650012</t>
  </si>
  <si>
    <t>5650012</t>
  </si>
  <si>
    <t>%,V5650015</t>
  </si>
  <si>
    <t>5650015</t>
  </si>
  <si>
    <t>%,V5650016</t>
  </si>
  <si>
    <t>5650016</t>
  </si>
  <si>
    <t>%,V5650019</t>
  </si>
  <si>
    <t>5650019</t>
  </si>
  <si>
    <t>%,V5650020</t>
  </si>
  <si>
    <t>5650020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</si>
  <si>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</si>
  <si>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</si>
  <si>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</si>
  <si>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</si>
  <si>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</si>
  <si>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</si>
  <si>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</si>
  <si>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</si>
  <si>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%,V5757002</t>
  </si>
  <si>
    <t>5757002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</si>
  <si>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</si>
  <si>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</si>
  <si>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</si>
  <si>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</si>
  <si>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</si>
  <si>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</si>
  <si>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</si>
  <si>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</si>
  <si>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</si>
  <si>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</si>
  <si>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%,V5841000</t>
  </si>
  <si>
    <t>5841000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</si>
  <si>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</si>
  <si>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</si>
  <si>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</si>
  <si>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</si>
  <si>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</si>
  <si>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</si>
  <si>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</si>
  <si>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</si>
  <si>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</si>
  <si>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</si>
  <si>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</si>
  <si>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</si>
  <si>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</si>
  <si>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</si>
  <si>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</si>
  <si>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</si>
  <si>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%,V9020001</t>
  </si>
  <si>
    <t>9020001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</si>
  <si>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</si>
  <si>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</si>
  <si>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</si>
  <si>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</si>
  <si>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</si>
  <si>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</si>
  <si>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</si>
  <si>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</si>
  <si>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</si>
  <si>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</si>
  <si>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</si>
  <si>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</si>
  <si>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</si>
  <si>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</si>
  <si>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</si>
  <si>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</si>
  <si>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</si>
  <si>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</si>
  <si>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</si>
  <si>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</si>
  <si>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</si>
  <si>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</si>
  <si>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</si>
  <si>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</si>
  <si>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</si>
  <si>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</si>
  <si>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</si>
  <si>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</si>
  <si>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</si>
  <si>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</si>
  <si>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</si>
  <si>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</si>
  <si>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</si>
  <si>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</si>
  <si>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%,V9080001</t>
  </si>
  <si>
    <t>9080001</t>
  </si>
  <si>
    <t>%,V9080004</t>
  </si>
  <si>
    <t>9080004</t>
  </si>
  <si>
    <t>%,V9080009</t>
  </si>
  <si>
    <t>9080009</t>
  </si>
  <si>
    <t>%,V9090000</t>
  </si>
  <si>
    <t>9090000</t>
  </si>
  <si>
    <t>%,V9100000</t>
  </si>
  <si>
    <t>9100000</t>
  </si>
  <si>
    <t>%,V9120000</t>
  </si>
  <si>
    <t>9120000</t>
  </si>
  <si>
    <t>%,V9120001</t>
  </si>
  <si>
    <t>9120001</t>
  </si>
  <si>
    <t>%,V9120003</t>
  </si>
  <si>
    <t>9120003</t>
  </si>
  <si>
    <t>%,V9200000</t>
  </si>
  <si>
    <t>9200000</t>
  </si>
  <si>
    <t>%,V9210001</t>
  </si>
  <si>
    <t>9210001</t>
  </si>
  <si>
    <t>%,V9210003</t>
  </si>
  <si>
    <t>9210003</t>
  </si>
  <si>
    <t>%,V9210005</t>
  </si>
  <si>
    <t>9210005</t>
  </si>
  <si>
    <t>%,V9210007</t>
  </si>
  <si>
    <t>9210007</t>
  </si>
  <si>
    <t>%,V9220000</t>
  </si>
  <si>
    <t>9220000</t>
  </si>
  <si>
    <t>%,V9220001</t>
  </si>
  <si>
    <t>9220001</t>
  </si>
  <si>
    <t>%,V9220004</t>
  </si>
  <si>
    <t>9220004</t>
  </si>
  <si>
    <t>%,V9230001</t>
  </si>
  <si>
    <t>9230001</t>
  </si>
  <si>
    <t>%,V9230002</t>
  </si>
  <si>
    <t>9230002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</si>
  <si>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</si>
  <si>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</si>
  <si>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</si>
  <si>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</si>
  <si>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</si>
  <si>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</si>
  <si>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</si>
  <si>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</si>
  <si>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</si>
  <si>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</si>
  <si>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</si>
  <si>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</si>
  <si>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</si>
  <si>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</si>
  <si>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</si>
  <si>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</si>
  <si>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</si>
  <si>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</si>
  <si>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</si>
  <si>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</si>
  <si>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</si>
  <si>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</si>
  <si>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</si>
  <si>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</si>
  <si>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</si>
  <si>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</si>
  <si>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</si>
  <si>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</si>
  <si>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</si>
  <si>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</si>
  <si>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</si>
  <si>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</si>
  <si>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</si>
  <si>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</si>
  <si>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</si>
  <si>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</si>
  <si>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</si>
  <si>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</si>
  <si>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</si>
  <si>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</si>
  <si>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</si>
  <si>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</si>
  <si>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%,V9260019</t>
  </si>
  <si>
    <t>9260019</t>
  </si>
  <si>
    <t>%,V9260021</t>
  </si>
  <si>
    <t>9260021</t>
  </si>
  <si>
    <t>%,V9260027</t>
  </si>
  <si>
    <t>9260027</t>
  </si>
  <si>
    <t>%,V9260036</t>
  </si>
  <si>
    <t>9260036</t>
  </si>
  <si>
    <t>%,V9260037</t>
  </si>
  <si>
    <t>9260037</t>
  </si>
  <si>
    <t>%,V9260040</t>
  </si>
  <si>
    <t>9260040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</si>
  <si>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</si>
  <si>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</si>
  <si>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</si>
  <si>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</si>
  <si>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</si>
  <si>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</si>
  <si>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</si>
  <si>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</si>
  <si>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</si>
  <si>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</si>
  <si>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</si>
  <si>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</si>
  <si>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</si>
  <si>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</si>
  <si>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%,V9260060</t>
  </si>
  <si>
    <t>9260060</t>
  </si>
  <si>
    <t>%,V9270000</t>
  </si>
  <si>
    <t>9270000</t>
  </si>
  <si>
    <t>%,V9280000</t>
  </si>
  <si>
    <t>9280000</t>
  </si>
  <si>
    <t>%,V9280001</t>
  </si>
  <si>
    <t>9280001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</si>
  <si>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</si>
  <si>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</si>
  <si>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</si>
  <si>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</si>
  <si>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</si>
  <si>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</si>
  <si>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</si>
  <si>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</si>
  <si>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%,V9301003</t>
  </si>
  <si>
    <t>9301003</t>
  </si>
  <si>
    <t>%,V9301010</t>
  </si>
  <si>
    <t>9301010</t>
  </si>
  <si>
    <t>%,V9301012</t>
  </si>
  <si>
    <t>9301012</t>
  </si>
  <si>
    <t>%,V9301014</t>
  </si>
  <si>
    <t>9301014</t>
  </si>
  <si>
    <t>%,V9301015</t>
  </si>
  <si>
    <t>9301015</t>
  </si>
  <si>
    <t>%,V9302000</t>
  </si>
  <si>
    <t>9302000</t>
  </si>
  <si>
    <t>%,V9302003</t>
  </si>
  <si>
    <t>9302003</t>
  </si>
  <si>
    <t>%,V9302004</t>
  </si>
  <si>
    <t>9302004</t>
  </si>
  <si>
    <t>%,V9302006</t>
  </si>
  <si>
    <t>9302006</t>
  </si>
  <si>
    <t>%,V9302007</t>
  </si>
  <si>
    <t>9302007</t>
  </si>
  <si>
    <t>%,V9302458</t>
  </si>
  <si>
    <t>9302458</t>
  </si>
  <si>
    <t>%,V9310000</t>
  </si>
  <si>
    <t>9310000</t>
  </si>
  <si>
    <t>%,V9310001</t>
  </si>
  <si>
    <t>9310001</t>
  </si>
  <si>
    <t>%,V9310002</t>
  </si>
  <si>
    <t>9310002</t>
  </si>
  <si>
    <t>%,V9310004</t>
  </si>
  <si>
    <t>9310004</t>
  </si>
  <si>
    <t>%,V4020000</t>
  </si>
  <si>
    <t>4020000</t>
  </si>
  <si>
    <t>%,V5100000</t>
  </si>
  <si>
    <t>5100000</t>
  </si>
  <si>
    <t>%,V5110000</t>
  </si>
  <si>
    <t>5110000</t>
  </si>
  <si>
    <t>%,V5120000</t>
  </si>
  <si>
    <t>5120000</t>
  </si>
  <si>
    <t>%,V5120025</t>
  </si>
  <si>
    <t>5120025</t>
  </si>
  <si>
    <t>%,V5130000</t>
  </si>
  <si>
    <t>5130000</t>
  </si>
  <si>
    <t>%,V5140000</t>
  </si>
  <si>
    <t>5140000</t>
  </si>
  <si>
    <t>%,V5140025</t>
  </si>
  <si>
    <t>5140025</t>
  </si>
  <si>
    <t>%,V5280000</t>
  </si>
  <si>
    <t>5280000</t>
  </si>
  <si>
    <t>%,V5300000</t>
  </si>
  <si>
    <t>5300000</t>
  </si>
  <si>
    <t>%,V5320000</t>
  </si>
  <si>
    <t>5320000</t>
  </si>
  <si>
    <t>%,V5320009</t>
  </si>
  <si>
    <t>5320009</t>
  </si>
  <si>
    <t>%,V5530001</t>
  </si>
  <si>
    <t>5530001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</si>
  <si>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</si>
  <si>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</si>
  <si>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</si>
  <si>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</si>
  <si>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</si>
  <si>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</si>
  <si>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</si>
  <si>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</si>
  <si>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</si>
  <si>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</si>
  <si>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</si>
  <si>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</si>
  <si>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</si>
  <si>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</si>
  <si>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</si>
  <si>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</si>
  <si>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</si>
  <si>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</si>
  <si>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</si>
  <si>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</si>
  <si>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</si>
  <si>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</si>
  <si>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</si>
  <si>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</si>
  <si>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%,V5922000</t>
  </si>
  <si>
    <t>5922000</t>
  </si>
  <si>
    <t>%,V5930000</t>
  </si>
  <si>
    <t>5930000</t>
  </si>
  <si>
    <t>%,V5930001</t>
  </si>
  <si>
    <t>5930001</t>
  </si>
  <si>
    <t>%,V5930008</t>
  </si>
  <si>
    <t>5930008</t>
  </si>
  <si>
    <t>%,V5930010</t>
  </si>
  <si>
    <t>5930010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</si>
  <si>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</si>
  <si>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</si>
  <si>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</si>
  <si>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</si>
  <si>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</si>
  <si>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</si>
  <si>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</si>
  <si>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</si>
  <si>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</si>
  <si>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</si>
  <si>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</si>
  <si>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</si>
  <si>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</si>
  <si>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</si>
  <si>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</si>
  <si>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</si>
  <si>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%,V9350003</t>
  </si>
  <si>
    <t>9350003</t>
  </si>
  <si>
    <t>%,V9350006</t>
  </si>
  <si>
    <t>9350006</t>
  </si>
  <si>
    <t>%,V9350012</t>
  </si>
  <si>
    <t>9350012</t>
  </si>
  <si>
    <t>%,V9350013</t>
  </si>
  <si>
    <t>9350013</t>
  </si>
  <si>
    <t>%,V9350015</t>
  </si>
  <si>
    <t>9350015</t>
  </si>
  <si>
    <t>%,V9350016</t>
  </si>
  <si>
    <t>9350016</t>
  </si>
  <si>
    <t>%,V9350019</t>
  </si>
  <si>
    <t>9350019</t>
  </si>
  <si>
    <t>%,V9350023</t>
  </si>
  <si>
    <t>9350023</t>
  </si>
  <si>
    <t>%,V9350024</t>
  </si>
  <si>
    <t>9350024</t>
  </si>
  <si>
    <t>%,V4030001</t>
  </si>
  <si>
    <t>4030001</t>
  </si>
  <si>
    <t>%,V4030020</t>
  </si>
  <si>
    <t>4030020</t>
  </si>
  <si>
    <t>%,V4031001</t>
  </si>
  <si>
    <t>4031001</t>
  </si>
  <si>
    <t>%,V4040001</t>
  </si>
  <si>
    <t>4040001</t>
  </si>
  <si>
    <t>%,V4060001</t>
  </si>
  <si>
    <t>4060001</t>
  </si>
  <si>
    <t>%,V4073000</t>
  </si>
  <si>
    <t>4073000</t>
  </si>
  <si>
    <t>%,V4081002</t>
  </si>
  <si>
    <t>4081002</t>
  </si>
  <si>
    <t>%,V4081003</t>
  </si>
  <si>
    <t>4081003</t>
  </si>
  <si>
    <t>%,V408100508</t>
  </si>
  <si>
    <t>408100508</t>
  </si>
  <si>
    <t>%,V408100509</t>
  </si>
  <si>
    <t>408100509</t>
  </si>
  <si>
    <t>%,V408100510</t>
  </si>
  <si>
    <t>408100510</t>
  </si>
  <si>
    <t>%,V408100511</t>
  </si>
  <si>
    <t>408100511</t>
  </si>
  <si>
    <t>%,V408100512</t>
  </si>
  <si>
    <t>408100512</t>
  </si>
  <si>
    <t>%,V408100513</t>
  </si>
  <si>
    <t>408100513</t>
  </si>
  <si>
    <t>%,V408100600</t>
  </si>
  <si>
    <t>408100600</t>
  </si>
  <si>
    <t>%,V408100608</t>
  </si>
  <si>
    <t>408100608</t>
  </si>
  <si>
    <t>%,V408100609</t>
  </si>
  <si>
    <t>408100609</t>
  </si>
  <si>
    <t>%,V408100612</t>
  </si>
  <si>
    <t>408100612</t>
  </si>
  <si>
    <t>%,V408100613</t>
  </si>
  <si>
    <t>408100613</t>
  </si>
  <si>
    <t>%,V408100614</t>
  </si>
  <si>
    <t>408100614</t>
  </si>
  <si>
    <t>%,V4081007</t>
  </si>
  <si>
    <t>4081007</t>
  </si>
  <si>
    <t>%,V408100809</t>
  </si>
  <si>
    <t>408100809</t>
  </si>
  <si>
    <t>%,V408100812</t>
  </si>
  <si>
    <t>408100812</t>
  </si>
  <si>
    <t>%,V408100813</t>
  </si>
  <si>
    <t>408100813</t>
  </si>
  <si>
    <t>%,V408100814</t>
  </si>
  <si>
    <t>408100814</t>
  </si>
  <si>
    <t>%,V408101413</t>
  </si>
  <si>
    <t>408101413</t>
  </si>
  <si>
    <t>%,V408101414</t>
  </si>
  <si>
    <t>408101414</t>
  </si>
  <si>
    <t>%,V408101713</t>
  </si>
  <si>
    <t>408101713</t>
  </si>
  <si>
    <t>%,V408101714</t>
  </si>
  <si>
    <t>408101714</t>
  </si>
  <si>
    <t>%,V408101812</t>
  </si>
  <si>
    <t>408101812</t>
  </si>
  <si>
    <t>%,V408101813</t>
  </si>
  <si>
    <t>408101813</t>
  </si>
  <si>
    <t>%,V408101814</t>
  </si>
  <si>
    <t>408101814</t>
  </si>
  <si>
    <t>%,V408101900</t>
  </si>
  <si>
    <t>408101900</t>
  </si>
  <si>
    <t>%,V408101912</t>
  </si>
  <si>
    <t>408101912</t>
  </si>
  <si>
    <t>%,V408101913</t>
  </si>
  <si>
    <t>408101913</t>
  </si>
  <si>
    <t>%,V408101914</t>
  </si>
  <si>
    <t>408101914</t>
  </si>
  <si>
    <t>%,V408102013</t>
  </si>
  <si>
    <t>408102013</t>
  </si>
  <si>
    <t>%,V408102014</t>
  </si>
  <si>
    <t>408102014</t>
  </si>
  <si>
    <t>%,V408102213</t>
  </si>
  <si>
    <t>408102213</t>
  </si>
  <si>
    <t>%,V408102214</t>
  </si>
  <si>
    <t>408102214</t>
  </si>
  <si>
    <t>%,V408102713</t>
  </si>
  <si>
    <t>408102713</t>
  </si>
  <si>
    <t>%,V408102910</t>
  </si>
  <si>
    <t>408102910</t>
  </si>
  <si>
    <t>%,V408102911</t>
  </si>
  <si>
    <t>408102911</t>
  </si>
  <si>
    <t>%,V408102912</t>
  </si>
  <si>
    <t>408102912</t>
  </si>
  <si>
    <t>%,V408102913</t>
  </si>
  <si>
    <t>408102913</t>
  </si>
  <si>
    <t>%,V408102914</t>
  </si>
  <si>
    <t>408102914</t>
  </si>
  <si>
    <t>%,V4081033</t>
  </si>
  <si>
    <t>4081033</t>
  </si>
  <si>
    <t>%,V4081034</t>
  </si>
  <si>
    <t>4081034</t>
  </si>
  <si>
    <t>%,V4081035</t>
  </si>
  <si>
    <t>4081035</t>
  </si>
  <si>
    <t>%,V408103613</t>
  </si>
  <si>
    <t>408103613</t>
  </si>
  <si>
    <t>%,V408103614</t>
  </si>
  <si>
    <t>408103614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</si>
  <si>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</si>
  <si>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</si>
  <si>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</si>
  <si>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</si>
  <si>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</si>
  <si>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</si>
  <si>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</si>
  <si>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</si>
  <si>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%,V4191000</t>
  </si>
  <si>
    <t>4191000</t>
  </si>
  <si>
    <t>%,V4190001</t>
  </si>
  <si>
    <t>4190001</t>
  </si>
  <si>
    <t>%,V4190002</t>
  </si>
  <si>
    <t>4190002</t>
  </si>
  <si>
    <t>%,V4190005</t>
  </si>
  <si>
    <t>4190005</t>
  </si>
  <si>
    <t>%,V4210039</t>
  </si>
  <si>
    <t>4210039</t>
  </si>
  <si>
    <t>%,V4211000</t>
  </si>
  <si>
    <t>4211000</t>
  </si>
  <si>
    <t>%,V4180001</t>
  </si>
  <si>
    <t>4180001</t>
  </si>
  <si>
    <t>%,V4180003</t>
  </si>
  <si>
    <t>4180003</t>
  </si>
  <si>
    <t>%,V4180005</t>
  </si>
  <si>
    <t>4180005</t>
  </si>
  <si>
    <t>%,V4210002</t>
  </si>
  <si>
    <t>4210002</t>
  </si>
  <si>
    <t>%,V4210005</t>
  </si>
  <si>
    <t>4210005</t>
  </si>
  <si>
    <t>%,V4210007</t>
  </si>
  <si>
    <t>4210007</t>
  </si>
  <si>
    <t>%,V4210009</t>
  </si>
  <si>
    <t>4210009</t>
  </si>
  <si>
    <t>%,V4210031</t>
  </si>
  <si>
    <t>4210031</t>
  </si>
  <si>
    <t>%,V4210032</t>
  </si>
  <si>
    <t>4210032</t>
  </si>
  <si>
    <t>%,V4210043</t>
  </si>
  <si>
    <t>4210043</t>
  </si>
  <si>
    <t>%,V408200512</t>
  </si>
  <si>
    <t>408200512</t>
  </si>
  <si>
    <t>%,V408200513</t>
  </si>
  <si>
    <t>408200513</t>
  </si>
  <si>
    <t>%,V4212000</t>
  </si>
  <si>
    <t>4212000</t>
  </si>
  <si>
    <t>%,V4261000</t>
  </si>
  <si>
    <t>4261000</t>
  </si>
  <si>
    <t>%,V4263001</t>
  </si>
  <si>
    <t>4263001</t>
  </si>
  <si>
    <t>%,V4264000</t>
  </si>
  <si>
    <t>4264000</t>
  </si>
  <si>
    <t>%,V4265002</t>
  </si>
  <si>
    <t>4265002</t>
  </si>
  <si>
    <t>%,V4265004</t>
  </si>
  <si>
    <t>4265004</t>
  </si>
  <si>
    <t>%,V4265007</t>
  </si>
  <si>
    <t>4265007</t>
  </si>
  <si>
    <t>%,V4265033</t>
  </si>
  <si>
    <t>4265033</t>
  </si>
  <si>
    <t>%,V4265034</t>
  </si>
  <si>
    <t>4265034</t>
  </si>
  <si>
    <t>%,V4265054</t>
  </si>
  <si>
    <t>4265054</t>
  </si>
  <si>
    <t>%,V409200212</t>
  </si>
  <si>
    <t>409200212</t>
  </si>
  <si>
    <t>%,V409200213</t>
  </si>
  <si>
    <t>409200213</t>
  </si>
  <si>
    <t>%,V409200214</t>
  </si>
  <si>
    <t>409200214</t>
  </si>
  <si>
    <t>%,V4092001</t>
  </si>
  <si>
    <t>4092001</t>
  </si>
  <si>
    <t>%,V4102001</t>
  </si>
  <si>
    <t>4102001</t>
  </si>
  <si>
    <t>%,V4112001</t>
  </si>
  <si>
    <t>4112001</t>
  </si>
  <si>
    <t>%,V4270002</t>
  </si>
  <si>
    <t>4270002</t>
  </si>
  <si>
    <t>%,V4270005</t>
  </si>
  <si>
    <t>4270005</t>
  </si>
  <si>
    <t>%,V4270006</t>
  </si>
  <si>
    <t>4270006</t>
  </si>
  <si>
    <t>%,V4270012</t>
  </si>
  <si>
    <t>4270012</t>
  </si>
  <si>
    <t>%,V4270202</t>
  </si>
  <si>
    <t>4270202</t>
  </si>
  <si>
    <t>%,V4300001</t>
  </si>
  <si>
    <t>4300001</t>
  </si>
  <si>
    <t>%,V4300003</t>
  </si>
  <si>
    <t>4300003</t>
  </si>
  <si>
    <t>%,V4310007</t>
  </si>
  <si>
    <t>4310007</t>
  </si>
  <si>
    <t>%,V4280002</t>
  </si>
  <si>
    <t>4280002</t>
  </si>
  <si>
    <t>%,V4280003</t>
  </si>
  <si>
    <t>4280003</t>
  </si>
  <si>
    <t>%,V4280006</t>
  </si>
  <si>
    <t>4280006</t>
  </si>
  <si>
    <t>%,V4281004</t>
  </si>
  <si>
    <t>4281004</t>
  </si>
  <si>
    <t>%,V4310001</t>
  </si>
  <si>
    <t>4310001</t>
  </si>
  <si>
    <t>%,V4310002</t>
  </si>
  <si>
    <t>4310002</t>
  </si>
  <si>
    <t>%,V4310022</t>
  </si>
  <si>
    <t>4310022</t>
  </si>
  <si>
    <t>%,V4310023</t>
  </si>
  <si>
    <t>4310023</t>
  </si>
  <si>
    <t>%,V4320000</t>
  </si>
  <si>
    <t>4320000</t>
  </si>
  <si>
    <t>Sales for Resale - NonAssoc</t>
  </si>
  <si>
    <t>Sales for Resale-Bookout Sales</t>
  </si>
  <si>
    <t>Sales for Resale-Bookout Purch</t>
  </si>
  <si>
    <t>Whsal/Muni/Pb Ath Fuel Rev</t>
  </si>
  <si>
    <t>Sale/Resale - NA - Fuel Rev</t>
  </si>
  <si>
    <t>Whsal/Muni/Pub Auth Base Rev</t>
  </si>
  <si>
    <t>PWR Trding Trans Exp-NonAssoc</t>
  </si>
  <si>
    <t>Financial Spark Gas - Realized</t>
  </si>
  <si>
    <t>Financial Electric Realized</t>
  </si>
  <si>
    <t>PJM Energy Sales Margin</t>
  </si>
  <si>
    <t>PJM Implicit Congestion-LSE</t>
  </si>
  <si>
    <t>PJM Oper.Reserve Rev-OSS</t>
  </si>
  <si>
    <t>Capacity Cr. Net Sales</t>
  </si>
  <si>
    <t>PJM FTR Revenue-OSS</t>
  </si>
  <si>
    <t>PJM FTR Revenue-LSE</t>
  </si>
  <si>
    <t>PJM Energy Sales Cost</t>
  </si>
  <si>
    <t>PJM Pt2Pt Trans.Purch-NonAff.</t>
  </si>
  <si>
    <t>PJM NITS Purch-NonAff.</t>
  </si>
  <si>
    <t>PJM FTR Revenue-Spec</t>
  </si>
  <si>
    <t>PJM TO Admin. Exp.-NonAff.</t>
  </si>
  <si>
    <t>Non-Trading Bookout Sales-OSS</t>
  </si>
  <si>
    <t>PJM Meter Corrections-OSS</t>
  </si>
  <si>
    <t>PJM Meter Corrections-LSE</t>
  </si>
  <si>
    <t>PJM Incremental Spot-OSS</t>
  </si>
  <si>
    <t>PJM Incremental Imp Cong-OSS</t>
  </si>
  <si>
    <t>Non-Trading Bookout Purch-OSS</t>
  </si>
  <si>
    <t>PJM Contract Net Charge Credit</t>
  </si>
  <si>
    <t>Financial Hedge Realized</t>
  </si>
  <si>
    <t>Realiz.Sharing - 06 SIA</t>
  </si>
  <si>
    <t>Transm. Rev.-Dedic. Whlsl/Muni</t>
  </si>
  <si>
    <t>OSS Physical Margin Reclass</t>
  </si>
  <si>
    <t>OSS Optim. Margin Reclass</t>
  </si>
  <si>
    <t>Interest Rate Swaps-Power</t>
  </si>
  <si>
    <t>Non-ECR Auction Sales-OSS</t>
  </si>
  <si>
    <t>PJM Whlse FTR Rev - OSS</t>
  </si>
  <si>
    <t>OSS Sharing Reclass - Retail</t>
  </si>
  <si>
    <t>OSS Sharing Reclass-Reduction</t>
  </si>
  <si>
    <t>Trading intra-book Reclass</t>
  </si>
  <si>
    <t>Auction intra-book Reclass</t>
  </si>
  <si>
    <t>PJM OpRes-LSE-Credit</t>
  </si>
  <si>
    <t>PJM OpRes-LSE-Charge</t>
  </si>
  <si>
    <t>PJM Spinning-Credit</t>
  </si>
  <si>
    <t>PJM Trans loss credits-OSS</t>
  </si>
  <si>
    <t>PJM transm loss charges - LSE</t>
  </si>
  <si>
    <t>PJM Transm loss credits-LSE</t>
  </si>
  <si>
    <t>PJM transm loss charges-OSS</t>
  </si>
  <si>
    <t>PJM 30m Suppl Reserve CR OSS</t>
  </si>
  <si>
    <t>PJM Regulation - OSS</t>
  </si>
  <si>
    <t>PJM Spinning Reserve - OSS</t>
  </si>
  <si>
    <t>PJM Reasctive - OSS</t>
  </si>
  <si>
    <t>Sales for Resale - Assoc Cos</t>
  </si>
  <si>
    <t>Sls for Rsl - Fuel Rev - Assoc</t>
  </si>
  <si>
    <t>Sales for Res-Affil Pool Cap.</t>
  </si>
  <si>
    <t>Sales for Res-Aff. Pool Energy</t>
  </si>
  <si>
    <t>Prov Rate Refund - Retail</t>
  </si>
  <si>
    <t>Oth Elect Rev - DSM Program</t>
  </si>
  <si>
    <t>Other Electric Revenues - ABD</t>
  </si>
  <si>
    <t>Financial Trading Rev-Unreal</t>
  </si>
  <si>
    <t>Merch Generation Finan -Realzd</t>
  </si>
  <si>
    <t>Oth Elec Rev-Coal Trd Rlzd G-L</t>
  </si>
  <si>
    <t>RTO Formation Cost Recovery</t>
  </si>
  <si>
    <t>PJM Expansion Cost Recov</t>
  </si>
  <si>
    <t>PJM Point to Point Trans Svc</t>
  </si>
  <si>
    <t>PJM Trans Owner Admin Rev</t>
  </si>
  <si>
    <t>PJM Network Integ Trans Svc</t>
  </si>
  <si>
    <t>Oth Elec Rev Trans Non Affil</t>
  </si>
  <si>
    <t>PJM Pow Fac Cre Rev Whsl Cu-NA</t>
  </si>
  <si>
    <t>PJM NITS Revenue Whsl Cus-NAff</t>
  </si>
  <si>
    <t>PJM TO Serv Rev Whls Cus-NAff</t>
  </si>
  <si>
    <t>NonAffil PJM Trans Enhncmt Rev</t>
  </si>
  <si>
    <t>NAff PJM RTEP Rev for Whsl-FR</t>
  </si>
  <si>
    <t>PROVISION RTO Rev WhslCus-NAf</t>
  </si>
  <si>
    <t>PROVISION RTO Rev - NonAff</t>
  </si>
  <si>
    <t>Oth Elect Rev - Affiliated</t>
  </si>
  <si>
    <t>PJM NITS Revenue - Affiliated</t>
  </si>
  <si>
    <t>PJM TO Adm. Serv Rev - Aff</t>
  </si>
  <si>
    <t>PJM Affiliated Trans NITS Cost</t>
  </si>
  <si>
    <t>PJM Affiliated Trans TO Cost</t>
  </si>
  <si>
    <t>Affil PJM Trans Enhancmnt Rev</t>
  </si>
  <si>
    <t>Affil PJM Trans Enhancmnt Cost</t>
  </si>
  <si>
    <t>PROVISION RTO Cost - Affi</t>
  </si>
  <si>
    <t>PROVISION RTO Rev Affiliated</t>
  </si>
  <si>
    <t>Rent From Elect Property-NAC</t>
  </si>
  <si>
    <t>Rent From Elect Prop-ABD-Nonaf</t>
  </si>
  <si>
    <t>Rent from Elec Prop-Pole Attch</t>
  </si>
  <si>
    <t>Rent From Elect Property - Af</t>
  </si>
  <si>
    <t>Forfeited Discounts</t>
  </si>
  <si>
    <t>Misc Service Rev - Nonaffil</t>
  </si>
  <si>
    <t>Comp. Allow Gains Title IV SO2</t>
  </si>
  <si>
    <t>Comp. Allow. Gains-Seas NOx</t>
  </si>
  <si>
    <t>Comp. Allow. Gains-Ann NOx</t>
  </si>
  <si>
    <t>Fuel Consumed</t>
  </si>
  <si>
    <t>Fuel - Procure Unload &amp; Handle</t>
  </si>
  <si>
    <t>Fuel - Deferred</t>
  </si>
  <si>
    <t>Ash Sales Proceeds</t>
  </si>
  <si>
    <t>Fuel Survey Activity</t>
  </si>
  <si>
    <t>Fuel Oil Consumed</t>
  </si>
  <si>
    <t>Gypsum handling/disposal costs</t>
  </si>
  <si>
    <t>Gypsum Sales Proceeds</t>
  </si>
  <si>
    <t>Gypsum handling/displ-Affiliat</t>
  </si>
  <si>
    <t>Fuel - Gas Turb - Purch / Hand</t>
  </si>
  <si>
    <t>Purchased Power</t>
  </si>
  <si>
    <t>Purch Pwr-NonTrading-Nonassoc</t>
  </si>
  <si>
    <t>Gas-Conversion-Mone Plant</t>
  </si>
  <si>
    <t>PJM Inadvertent Mtr Res-OSS</t>
  </si>
  <si>
    <t>PJM Inadvertent Mtr Res-LSE</t>
  </si>
  <si>
    <t>PJM Ancillary Serv.-Sync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</si>
  <si>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</si>
  <si>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</si>
  <si>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</si>
  <si>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</si>
  <si>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</si>
  <si>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</si>
  <si>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</si>
  <si>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</si>
  <si>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</si>
  <si>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PJM 30m Suppl Rserv Charge LSE</t>
  </si>
  <si>
    <t>Peak Hour Avail charge - LSE</t>
  </si>
  <si>
    <t>Purchased Power - Fuel</t>
  </si>
  <si>
    <t>PJM Purchases-non-ECR-Auction</t>
  </si>
  <si>
    <t>Capacity Purchases-Auction</t>
  </si>
  <si>
    <t>Purch Power-Pool Non-Fuel -Aff</t>
  </si>
  <si>
    <t>Pur Power-Pool NonFuel-OSS-Aff</t>
  </si>
  <si>
    <t>Capacity purchases - Trading</t>
  </si>
  <si>
    <t>Capacity Cst OvUnd Purch Power</t>
  </si>
  <si>
    <t>PJM Transm Loss Charges - LSE</t>
  </si>
  <si>
    <t>PJM Transm Loss Credits-LSE</t>
  </si>
  <si>
    <t>Purchased Power-Pool Capacity</t>
  </si>
  <si>
    <t>Purchased Power - Pool Energy</t>
  </si>
  <si>
    <t>Purch Pwr-Non-Fuel Portion-Aff</t>
  </si>
  <si>
    <t>Purch Power-Fuel Portion-Affil</t>
  </si>
  <si>
    <t>Operation Exp - Nonassociated</t>
  </si>
  <si>
    <t>Accretion Expense</t>
  </si>
  <si>
    <t>Gain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</si>
  <si>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</si>
  <si>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</si>
  <si>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</si>
  <si>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</si>
  <si>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</si>
  <si>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Lime Expense</t>
  </si>
  <si>
    <t>Urea Expense</t>
  </si>
  <si>
    <t>Trona Expense</t>
  </si>
  <si>
    <t>Limestone Expense</t>
  </si>
  <si>
    <t>Polymer expense</t>
  </si>
  <si>
    <t>Lime Hydrate Expense</t>
  </si>
  <si>
    <t>Activated Carbon</t>
  </si>
  <si>
    <t>Anhydrous Ammonia Expense</t>
  </si>
  <si>
    <t>Steam Exp Environmental</t>
  </si>
  <si>
    <t>Capacity Cost Ov-Und O&amp;M</t>
  </si>
  <si>
    <t>Capacity Cost Consumable OvUnd</t>
  </si>
  <si>
    <t>Electric Expenses</t>
  </si>
  <si>
    <t>Misc Steam Power Expenses</t>
  </si>
  <si>
    <t>Dresden Misc Steam Pwer Exp</t>
  </si>
  <si>
    <t>Misc Steam Power Exp-Assoc</t>
  </si>
  <si>
    <t>Removal Cost Expense - Steam</t>
  </si>
  <si>
    <t>NSR Settlement Expense</t>
  </si>
  <si>
    <t>Misc Stm Pwr Exp Environmental</t>
  </si>
  <si>
    <t>Capacity Cost Ov-Und Rec Exp</t>
  </si>
  <si>
    <t>Rents</t>
  </si>
  <si>
    <t>Allow Consum Title IV SO2</t>
  </si>
  <si>
    <t>Allowance Consumption - NOx</t>
  </si>
  <si>
    <t>Allowance Expenses</t>
  </si>
  <si>
    <t>An. NOx Cons. Exp</t>
  </si>
  <si>
    <t>Misc Nuclear Power Expenses</t>
  </si>
  <si>
    <t>Misc Hydr Power Generation Exp</t>
  </si>
  <si>
    <t>Misc Other Pwer Generation Exp</t>
  </si>
  <si>
    <t>Sys Control &amp; Load Dispatching</t>
  </si>
  <si>
    <t>Other Expenses</t>
  </si>
  <si>
    <t>Other Pwr Exp - Wholesale RECs</t>
  </si>
  <si>
    <t>Other Pwr Exp - Voluntary RECs</t>
  </si>
  <si>
    <t>OH Auction Exp - Incremental</t>
  </si>
  <si>
    <t>Load Dispatch - Reliability</t>
  </si>
  <si>
    <t>Load Dispatch-Mntr&amp;Op TransSys</t>
  </si>
  <si>
    <t>PJM Admin-SSC&amp;DS-OSS</t>
  </si>
  <si>
    <t>PJM Admin-SSC&amp;DS-Internal</t>
  </si>
  <si>
    <t>RTO Admin Default LSE.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</si>
  <si>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</si>
  <si>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</si>
  <si>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</si>
  <si>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</si>
  <si>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</si>
  <si>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</si>
  <si>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Underground Line Expenses</t>
  </si>
  <si>
    <t>Transmssn Elec by Others-NAC</t>
  </si>
  <si>
    <t>PJM Trans Enhancement Charge</t>
  </si>
  <si>
    <t>PJM TO Serv Exp - Aff</t>
  </si>
  <si>
    <t>PJM NITS Expense - Affiliated</t>
  </si>
  <si>
    <t>Affil PJM Trans Enhncement Exp</t>
  </si>
  <si>
    <t>PROVISION RTO Affl Expense</t>
  </si>
  <si>
    <t>Misc Transmission Expenses</t>
  </si>
  <si>
    <t>Rents - Nonassociated</t>
  </si>
  <si>
    <t>PJM Admin-MAM&amp;SC- OSS</t>
  </si>
  <si>
    <t>PJM Admin-MAM&amp;SC- Internal</t>
  </si>
  <si>
    <t>SPP Admin-MAM&amp;SC</t>
  </si>
  <si>
    <t>Load Dispatching</t>
  </si>
  <si>
    <t>Station Expenses</t>
  </si>
  <si>
    <t>Oper of Energy Storage Equip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</si>
  <si>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</si>
  <si>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</si>
  <si>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</si>
  <si>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</si>
  <si>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</si>
  <si>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</si>
  <si>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</si>
  <si>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Customer Card Reading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</si>
  <si>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</si>
  <si>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</si>
  <si>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</si>
  <si>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</si>
  <si>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</si>
  <si>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</si>
  <si>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</si>
  <si>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</si>
  <si>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</si>
  <si>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</si>
  <si>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</si>
  <si>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</si>
  <si>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</si>
  <si>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</si>
  <si>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</si>
  <si>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</si>
  <si>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</si>
  <si>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DSM-Customer Advisory Grp</t>
  </si>
  <si>
    <t>Cust Assistnce Exp - DSM - Ind</t>
  </si>
  <si>
    <t>Cust Assistance Expense - DSM</t>
  </si>
  <si>
    <t>Information &amp; Instruct Advrtis</t>
  </si>
  <si>
    <t>Misc Cust Svc&amp;Informational Ex</t>
  </si>
  <si>
    <t>Demonstrating &amp; Selling Exp</t>
  </si>
  <si>
    <t>Demo &amp; Selling Exp - Res</t>
  </si>
  <si>
    <t>Demo &amp; Selling Exp - Area Dev</t>
  </si>
  <si>
    <t>Administrative &amp; Gen Salaries</t>
  </si>
  <si>
    <t>Off Supl &amp; Exp - Nonassociated</t>
  </si>
  <si>
    <t>Office Supplies &amp; Exp - Trnsf</t>
  </si>
  <si>
    <t>Cellular Phones and Pagers</t>
  </si>
  <si>
    <t>Dresden Off Supl &amp; Exp Nonasoc</t>
  </si>
  <si>
    <t>Administrative Exp Trnsf - Cr</t>
  </si>
  <si>
    <t>Admin Exp Trnsf to Cnstrction</t>
  </si>
  <si>
    <t>Admin Exp Trnsf to ABD</t>
  </si>
  <si>
    <t>Outside Svcs Empl - Nonassoc</t>
  </si>
  <si>
    <t>Outside Svcs Empl - 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</si>
  <si>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</si>
  <si>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</si>
  <si>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</si>
  <si>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</si>
  <si>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</si>
  <si>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</si>
  <si>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</si>
  <si>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</si>
  <si>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</si>
  <si>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</si>
  <si>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</si>
  <si>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</si>
  <si>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</si>
  <si>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</si>
  <si>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</si>
  <si>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</si>
  <si>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</si>
  <si>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</si>
  <si>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</si>
  <si>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</si>
  <si>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</si>
  <si>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Employee Benefit Exp - COLI</t>
  </si>
  <si>
    <t>Postretirement Benefits - OPEB</t>
  </si>
  <si>
    <t>Savings Plan Contributions</t>
  </si>
  <si>
    <t>Deferred Compensation</t>
  </si>
  <si>
    <t>Supplemental Pension</t>
  </si>
  <si>
    <t>SFAS 112 Postemployment Benef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</si>
  <si>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</si>
  <si>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</si>
  <si>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</si>
  <si>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</si>
  <si>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</si>
  <si>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</si>
  <si>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</si>
  <si>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Amort-Post Retirerment Benefit</t>
  </si>
  <si>
    <t>Franchise Requirements</t>
  </si>
  <si>
    <t>Regulatory Commission Exp</t>
  </si>
  <si>
    <t>Regulatory Commission Exp-Adm</t>
  </si>
  <si>
    <t>Regulatory Commission Exp-Case</t>
  </si>
  <si>
    <t>General Advertising Expenses</t>
  </si>
  <si>
    <t>Newspaper Advertising Space</t>
  </si>
  <si>
    <t>Radio Station Advertising Time</t>
  </si>
  <si>
    <t>TV Station Advertising Time</t>
  </si>
  <si>
    <t>Publicity</t>
  </si>
  <si>
    <t>Public Opinion Surveys</t>
  </si>
  <si>
    <t>Video Communications</t>
  </si>
  <si>
    <t>Other Corporate Comm Exp</t>
  </si>
  <si>
    <t>Misc General Expenses</t>
  </si>
  <si>
    <t>Corporate &amp; Fiscal Expenses</t>
  </si>
  <si>
    <t>Research, Develop&amp;Demonstr Exp</t>
  </si>
  <si>
    <t>Assoc Bus Dev - Materials Sold</t>
  </si>
  <si>
    <t>Assoc Business Development Exp</t>
  </si>
  <si>
    <t>AEPSC Non Affliated expenses</t>
  </si>
  <si>
    <t>Rents - Real Property</t>
  </si>
  <si>
    <t>Rents - Personal Property</t>
  </si>
  <si>
    <t>Rents - Personal Prop - Assoc</t>
  </si>
  <si>
    <t>Maintenance Expense</t>
  </si>
  <si>
    <t>Maint Supv &amp; Engineering</t>
  </si>
  <si>
    <t>Maintenance of Structures</t>
  </si>
  <si>
    <t>Maintenance of Boiler Plant</t>
  </si>
  <si>
    <t>Maint of Blr Plt Environmental</t>
  </si>
  <si>
    <t>Maintenance of Electric Plant</t>
  </si>
  <si>
    <t>Maintenance of Misc Steam Plt</t>
  </si>
  <si>
    <t>Maint MiscStmPlt Environmental</t>
  </si>
  <si>
    <t>Maint of Reactor Plant Equip</t>
  </si>
  <si>
    <t>Maint of Misc Nuclear Plant</t>
  </si>
  <si>
    <t>Security Equipment</t>
  </si>
  <si>
    <t>Maint of Gen Plant - Gas Turb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</si>
  <si>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</si>
  <si>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</si>
  <si>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</si>
  <si>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</si>
  <si>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</si>
  <si>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</si>
  <si>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</si>
  <si>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Maint of Energy Storage Equip</t>
  </si>
  <si>
    <t>Tree and Brush Control</t>
  </si>
  <si>
    <t>Maint Ovh Lines Strm Exp-OvUnd</t>
  </si>
  <si>
    <t>Storm Expense Amortization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</si>
  <si>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</si>
  <si>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</si>
  <si>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</si>
  <si>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</si>
  <si>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</si>
  <si>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</si>
  <si>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</si>
  <si>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Prprty Held Fture Use</t>
  </si>
  <si>
    <t>Maint of Carrier Equipment</t>
  </si>
  <si>
    <t>Maint of Data Equipment</t>
  </si>
  <si>
    <t>Maint of Cmmncation Eq-Unall</t>
  </si>
  <si>
    <t>Maint of Office Furniture &amp; Eq</t>
  </si>
  <si>
    <t>Maintenance of Video Equipment</t>
  </si>
  <si>
    <t>Maint of Gen Plant-SCADA Equ</t>
  </si>
  <si>
    <t>Site Communications Services</t>
  </si>
  <si>
    <t>Maint of DA-AMI Comm Equip</t>
  </si>
  <si>
    <t>Depreciation Exp</t>
  </si>
  <si>
    <t>Capacity Cost Ov-Und Depr Exp</t>
  </si>
  <si>
    <t>Depr - Asset Retirement Oblig</t>
  </si>
  <si>
    <t>Amort. of Plant</t>
  </si>
  <si>
    <t>Amort of Plt Acq Adj</t>
  </si>
  <si>
    <t>Regulatory Debits</t>
  </si>
  <si>
    <t>FICA</t>
  </si>
  <si>
    <t>Federal Unemployment Tax</t>
  </si>
  <si>
    <t>Real &amp; Personal Property Taxes</t>
  </si>
  <si>
    <t>Real Personal Property Taxes</t>
  </si>
  <si>
    <t>State Gross Receipts Tax</t>
  </si>
  <si>
    <t>State Unemployment Tax</t>
  </si>
  <si>
    <t>State Franchise Taxes</t>
  </si>
  <si>
    <t>Federal Excise Taxes</t>
  </si>
  <si>
    <t>St Lic Rgstrtion Tax-Fees</t>
  </si>
  <si>
    <t>St Publ Serv Comm Tax-Fees</t>
  </si>
  <si>
    <t>State Sales and Use Taxes</t>
  </si>
  <si>
    <t>State Business Occup Taxes</t>
  </si>
  <si>
    <t>Municipal License Fees</t>
  </si>
  <si>
    <t>Misc State and Local Taxes</t>
  </si>
  <si>
    <t>Real-Pers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</si>
  <si>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</si>
  <si>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</si>
  <si>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</si>
  <si>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</si>
  <si>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Federal</t>
  </si>
  <si>
    <t>Prov Def I/T Util Op Inc-Fed</t>
  </si>
  <si>
    <t>Prv Def I/T-Cr Util Op Inc-Fed</t>
  </si>
  <si>
    <t>ITC Adj, Utility Oper - Fed</t>
  </si>
  <si>
    <t>Allw Oth Fnds Usd Drng Cnstr</t>
  </si>
  <si>
    <t>Interest Inc - Assoc Non CBP</t>
  </si>
  <si>
    <t>Int &amp; Dividend Inc - Nonassoc</t>
  </si>
  <si>
    <t>Interest Income - Assoc CBP</t>
  </si>
  <si>
    <t>Carrying Charges</t>
  </si>
  <si>
    <t>Gain on Dspsition of Property</t>
  </si>
  <si>
    <t>Non-Operatng Rental Income</t>
  </si>
  <si>
    <t>Non-Opratng Rntal Inc-Maint</t>
  </si>
  <si>
    <t>Non-Opratng Rntal Inc-Depr</t>
  </si>
  <si>
    <t>Misc Non-Op Inc-NonAsc-Rents</t>
  </si>
  <si>
    <t>Misc Non-Op Inc-NonAsc-Timber</t>
  </si>
  <si>
    <t>Misc Non-Op Inc - NonAsc - Oth</t>
  </si>
  <si>
    <t>Misc Non-Op Exp - NonAssoc</t>
  </si>
  <si>
    <t>Pwr Sales Outside Svc Territry</t>
  </si>
  <si>
    <t>Pwr Purch Outside Svc Territry</t>
  </si>
  <si>
    <t>Realiz Sharing West Coast Pwr</t>
  </si>
  <si>
    <t>Loss on Dspsition of Property</t>
  </si>
  <si>
    <t>Donations</t>
  </si>
  <si>
    <t>Penalties</t>
  </si>
  <si>
    <t>Civic &amp; Political Activities</t>
  </si>
  <si>
    <t>Other Deductions - Nonassoc</t>
  </si>
  <si>
    <t>Social &amp; Service Club Dues</t>
  </si>
  <si>
    <t>Regulatory Expenses</t>
  </si>
  <si>
    <t>Transition Costs</t>
  </si>
  <si>
    <t>Transaction Costs</t>
  </si>
  <si>
    <t>Specul. Allow Loss-Seas NOx</t>
  </si>
  <si>
    <t>Inc Tax Oth Inc  Ded - State</t>
  </si>
  <si>
    <t>Inc Tax Oth Inc Ded - State</t>
  </si>
  <si>
    <t>Inc Tax, Oth Inc&amp;Ded-Federal</t>
  </si>
  <si>
    <t>Prov Def I/T Oth I&amp;D - Federal</t>
  </si>
  <si>
    <t>Prv Def I/T-Cr Oth I&amp;D-Fed</t>
  </si>
  <si>
    <t>Int on LTD - Install Pur Contr</t>
  </si>
  <si>
    <t>Int on LTD - Other LTD</t>
  </si>
  <si>
    <t>Int on LTD - Sen Unsec Notes</t>
  </si>
  <si>
    <t>PCRB Interest Exp-Assoc</t>
  </si>
  <si>
    <t>Int on LTD - Inst Pur C Contra</t>
  </si>
  <si>
    <t>Interest Exp - Assoc Non-CBP</t>
  </si>
  <si>
    <t>Int to Assoc Co - CBP</t>
  </si>
  <si>
    <t>Lines Of Credit</t>
  </si>
  <si>
    <t>Amrtz Debt Dscnt&amp;Exp-Instl Pur</t>
  </si>
  <si>
    <t>Amrtz Debt Dscnt&amp;Exp-N/P</t>
  </si>
  <si>
    <t>Amrtz Dscnt&amp;Exp-Sn Unsec Note</t>
  </si>
  <si>
    <t>Amrtz Loss Rcquired Debt-Dbnt</t>
  </si>
  <si>
    <t>Other Interest Expense</t>
  </si>
  <si>
    <t>Interest on Customer Deposits</t>
  </si>
  <si>
    <t>Interest Expense - Federal Tax</t>
  </si>
  <si>
    <t>Interest Expense - State Tax</t>
  </si>
  <si>
    <t>Allw Brrwed Fnds Used Cnstr-Cr</t>
  </si>
  <si>
    <t>2014-12-31</t>
  </si>
  <si>
    <t>GLR2100T</t>
  </si>
  <si>
    <t>Error</t>
  </si>
  <si>
    <t>AEP Energy Supply LLC</t>
  </si>
  <si>
    <t>102</t>
  </si>
  <si>
    <t>X_OPR_COS</t>
  </si>
  <si>
    <t>Legal Tree: Operating Co.s</t>
  </si>
  <si>
    <t>Kentucky Power Corp Consol</t>
  </si>
  <si>
    <t>KYP_CORP_CONSOL</t>
  </si>
  <si>
    <t>GL_PRPT_CONS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</si>
</sst>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  <numFmt numFmtId="173" formatCode="_(* #,##0_);_(* \(#,##0\);_(* &quot;-&quot;??_);_(@_)"/>
    <numFmt numFmtId="174" formatCode="#,##0.00_);[Red]\(#,##0.00\);&quot;&quot;"/>
    <numFmt numFmtId="175" formatCode="0.000000"/>
    <numFmt numFmtId="176" formatCode="&quot;Layout: &quot;\ @"/>
    <numFmt numFmtId="177" formatCode="&quot;Layout: &quot;@"/>
    <numFmt numFmtId="178" formatCode="#,##0_);\(#,##0\);&quot;&quot;"/>
    <numFmt numFmtId="179" formatCode="#,##0_);\(#,##0\);&quot;-&quot;"/>
    <numFmt numFmtId="180" formatCode="[$-409]h:mm:ss\ AM/PM"/>
    <numFmt numFmtId="181" formatCode="[$-409]dddd\,\ mmmm\ dd\,\ yyyy"/>
    <numFmt numFmtId="182" formatCode="[$-409]m/d/yy\ h:mm\ AM/PM;@"/>
    <numFmt numFmtId="183" formatCode="#,##0.0_);[Red]\(#,##0.0\)"/>
    <numFmt numFmtId="184" formatCode="_(* #,##0.0_);_(* \(#,##0.0\);_(* &quot;-&quot;??_);_(@_)"/>
    <numFmt numFmtId="185" formatCode="#,##0_);[Red]\(#,##0\);&quot;-&quot;"/>
    <numFmt numFmtId="186" formatCode="&quot;Tolerance: &quot;#,##0_);[Red]\(#,##0\)"/>
    <numFmt numFmtId="187" formatCode="&quot;ID: &quot;\ #,##0"/>
    <numFmt numFmtId="188" formatCode="0.0%"/>
    <numFmt numFmtId="189" formatCode="0.0%;\(0.0\)%"/>
    <numFmt numFmtId="190" formatCode="0.0%;[Red]\(0.0\)%"/>
    <numFmt numFmtId="191" formatCode="0;[Red]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u val="single"/>
      <sz val="6.8"/>
      <color indexed="12"/>
      <name val="Arial"/>
      <family val="2"/>
    </font>
    <font>
      <u val="single"/>
      <sz val="6.8"/>
      <color indexed="36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14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ont="0" applyFill="0" applyBorder="0" applyAlignment="0" applyProtection="0"/>
    <xf numFmtId="15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9" fillId="0" borderId="9">
      <alignment horizontal="center"/>
      <protection/>
    </xf>
    <xf numFmtId="3" fontId="8" fillId="0" borderId="0" applyFont="0" applyFill="0" applyBorder="0" applyAlignment="0" applyProtection="0"/>
    <xf numFmtId="0" fontId="8" fillId="33" borderId="0" applyNumberFormat="0" applyFont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Alignment="1">
      <alignment vertical="top" wrapText="1"/>
    </xf>
    <xf numFmtId="0" fontId="0" fillId="34" borderId="11" xfId="0" applyFill="1" applyBorder="1" applyAlignment="1">
      <alignment horizontal="left" vertical="top" wrapText="1"/>
    </xf>
    <xf numFmtId="14" fontId="0" fillId="34" borderId="11" xfId="0" applyNumberFormat="1" applyFill="1" applyBorder="1" applyAlignment="1">
      <alignment horizontal="left" vertical="top" wrapText="1"/>
    </xf>
    <xf numFmtId="40" fontId="1" fillId="0" borderId="12" xfId="0" applyNumberFormat="1" applyFont="1" applyBorder="1" applyAlignment="1">
      <alignment horizont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3" fontId="7" fillId="0" borderId="12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0" fillId="35" borderId="0" xfId="0" applyNumberFormat="1" applyFont="1" applyFill="1" applyAlignment="1">
      <alignment/>
    </xf>
    <xf numFmtId="40" fontId="0" fillId="35" borderId="0" xfId="0" applyNumberFormat="1" applyFont="1" applyFill="1" applyAlignment="1">
      <alignment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3" fontId="7" fillId="0" borderId="12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8" fontId="1" fillId="0" borderId="12" xfId="0" applyNumberFormat="1" applyFont="1" applyFill="1" applyBorder="1" applyAlignment="1">
      <alignment horizontal="center"/>
    </xf>
    <xf numFmtId="187" fontId="7" fillId="0" borderId="0" xfId="0" applyNumberFormat="1" applyFont="1" applyFill="1" applyAlignment="1">
      <alignment horizontal="left"/>
    </xf>
    <xf numFmtId="40" fontId="4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3" fontId="1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0" fillId="36" borderId="0" xfId="0" applyNumberFormat="1" applyFont="1" applyFill="1" applyAlignment="1">
      <alignment/>
    </xf>
    <xf numFmtId="3" fontId="11" fillId="36" borderId="0" xfId="0" applyNumberFormat="1" applyFont="1" applyFill="1" applyBorder="1" applyAlignment="1">
      <alignment horizontal="left"/>
    </xf>
    <xf numFmtId="0" fontId="0" fillId="36" borderId="0" xfId="0" applyFont="1" applyFill="1" applyAlignment="1">
      <alignment/>
    </xf>
    <xf numFmtId="40" fontId="0" fillId="36" borderId="0" xfId="0" applyNumberFormat="1" applyFont="1" applyFill="1" applyAlignment="1">
      <alignment/>
    </xf>
    <xf numFmtId="38" fontId="11" fillId="36" borderId="0" xfId="0" applyNumberFormat="1" applyFont="1" applyFill="1" applyBorder="1" applyAlignment="1">
      <alignment horizontal="left"/>
    </xf>
    <xf numFmtId="38" fontId="0" fillId="36" borderId="0" xfId="0" applyNumberFormat="1" applyFill="1" applyAlignment="1">
      <alignment/>
    </xf>
    <xf numFmtId="38" fontId="0" fillId="36" borderId="0" xfId="0" applyNumberFormat="1" applyFont="1" applyFill="1" applyAlignment="1">
      <alignment/>
    </xf>
    <xf numFmtId="0" fontId="11" fillId="36" borderId="0" xfId="0" applyFont="1" applyFill="1" applyAlignment="1">
      <alignment horizontal="left"/>
    </xf>
    <xf numFmtId="0" fontId="0" fillId="36" borderId="0" xfId="0" applyFont="1" applyFill="1" applyAlignment="1">
      <alignment horizontal="centerContinuous"/>
    </xf>
    <xf numFmtId="3" fontId="7" fillId="0" borderId="0" xfId="0" applyNumberFormat="1" applyFont="1" applyFill="1" applyAlignment="1">
      <alignment horizontal="center"/>
    </xf>
    <xf numFmtId="3" fontId="11" fillId="36" borderId="0" xfId="0" applyNumberFormat="1" applyFont="1" applyFill="1" applyAlignment="1">
      <alignment horizontal="right"/>
    </xf>
    <xf numFmtId="38" fontId="11" fillId="36" borderId="0" xfId="0" applyNumberFormat="1" applyFont="1" applyFill="1" applyAlignment="1">
      <alignment horizontal="right"/>
    </xf>
    <xf numFmtId="40" fontId="11" fillId="36" borderId="0" xfId="0" applyNumberFormat="1" applyFont="1" applyFill="1" applyBorder="1" applyAlignment="1">
      <alignment horizontal="right"/>
    </xf>
    <xf numFmtId="0" fontId="11" fillId="36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left" indent="1"/>
    </xf>
    <xf numFmtId="3" fontId="1" fillId="0" borderId="0" xfId="0" applyNumberFormat="1" applyFont="1" applyFill="1" applyAlignment="1">
      <alignment horizontal="left" indent="2"/>
    </xf>
    <xf numFmtId="3" fontId="0" fillId="0" borderId="0" xfId="0" applyNumberFormat="1" applyFont="1" applyAlignment="1">
      <alignment horizontal="left" indent="1"/>
    </xf>
    <xf numFmtId="3" fontId="0" fillId="35" borderId="0" xfId="0" applyNumberFormat="1" applyFont="1" applyFill="1" applyAlignment="1">
      <alignment horizontal="left" indent="6"/>
    </xf>
    <xf numFmtId="3" fontId="7" fillId="0" borderId="9" xfId="0" applyNumberFormat="1" applyFont="1" applyBorder="1" applyAlignment="1">
      <alignment horizontal="left"/>
    </xf>
    <xf numFmtId="3" fontId="1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1"/>
    </xf>
    <xf numFmtId="3" fontId="0" fillId="0" borderId="0" xfId="0" applyNumberFormat="1" applyFont="1" applyFill="1" applyAlignment="1">
      <alignment horizontal="left" indent="2"/>
    </xf>
    <xf numFmtId="3" fontId="1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left" indent="2"/>
    </xf>
    <xf numFmtId="3" fontId="0" fillId="0" borderId="0" xfId="0" applyNumberFormat="1" applyFont="1" applyAlignment="1">
      <alignment horizontal="left" indent="3"/>
    </xf>
    <xf numFmtId="3" fontId="0" fillId="0" borderId="13" xfId="0" applyNumberFormat="1" applyFont="1" applyBorder="1" applyAlignment="1">
      <alignment horizontal="left" indent="3"/>
    </xf>
    <xf numFmtId="3" fontId="1" fillId="0" borderId="0" xfId="0" applyNumberFormat="1" applyFont="1" applyAlignment="1">
      <alignment/>
    </xf>
    <xf numFmtId="40" fontId="12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left" indent="4"/>
    </xf>
    <xf numFmtId="3" fontId="0" fillId="0" borderId="13" xfId="0" applyNumberFormat="1" applyFont="1" applyBorder="1" applyAlignment="1">
      <alignment horizontal="left" indent="4"/>
    </xf>
    <xf numFmtId="3" fontId="0" fillId="0" borderId="0" xfId="0" applyNumberFormat="1" applyFont="1" applyBorder="1" applyAlignment="1">
      <alignment horizontal="left" indent="2"/>
    </xf>
    <xf numFmtId="40" fontId="4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left" indent="1"/>
    </xf>
    <xf numFmtId="3" fontId="0" fillId="0" borderId="0" xfId="0" applyNumberFormat="1" applyFont="1" applyBorder="1" applyAlignment="1">
      <alignment horizontal="left" indent="3"/>
    </xf>
    <xf numFmtId="3" fontId="0" fillId="0" borderId="13" xfId="0" applyNumberFormat="1" applyFont="1" applyBorder="1" applyAlignment="1">
      <alignment horizontal="left" indent="2"/>
    </xf>
    <xf numFmtId="3" fontId="0" fillId="0" borderId="13" xfId="0" applyNumberFormat="1" applyFont="1" applyFill="1" applyBorder="1" applyAlignment="1">
      <alignment horizontal="left" indent="3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left" indent="5"/>
    </xf>
    <xf numFmtId="3" fontId="0" fillId="0" borderId="0" xfId="0" applyNumberFormat="1" applyFont="1" applyAlignment="1">
      <alignment horizontal="left" indent="5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 indent="3"/>
    </xf>
    <xf numFmtId="3" fontId="0" fillId="0" borderId="0" xfId="0" applyNumberFormat="1" applyFont="1" applyFill="1" applyAlignment="1">
      <alignment horizontal="left" indent="3"/>
    </xf>
    <xf numFmtId="3" fontId="1" fillId="0" borderId="0" xfId="0" applyNumberFormat="1" applyFont="1" applyAlignment="1">
      <alignment horizontal="left" indent="1"/>
    </xf>
    <xf numFmtId="3" fontId="1" fillId="0" borderId="13" xfId="0" applyNumberFormat="1" applyFont="1" applyFill="1" applyBorder="1" applyAlignment="1">
      <alignment horizontal="left" indent="1"/>
    </xf>
    <xf numFmtId="39" fontId="1" fillId="0" borderId="0" xfId="0" applyNumberFormat="1" applyFont="1" applyAlignment="1">
      <alignment horizontal="left" indent="10"/>
    </xf>
    <xf numFmtId="39" fontId="1" fillId="0" borderId="0" xfId="0" applyNumberFormat="1" applyFont="1" applyAlignment="1">
      <alignment horizontal="left" indent="15"/>
    </xf>
    <xf numFmtId="39" fontId="1" fillId="0" borderId="12" xfId="0" applyNumberFormat="1" applyFont="1" applyFill="1" applyBorder="1" applyAlignment="1">
      <alignment horizontal="center"/>
    </xf>
    <xf numFmtId="39" fontId="1" fillId="0" borderId="0" xfId="0" applyNumberFormat="1" applyFont="1" applyAlignment="1">
      <alignment horizontal="centerContinuous"/>
    </xf>
    <xf numFmtId="39" fontId="1" fillId="0" borderId="12" xfId="0" applyNumberFormat="1" applyFont="1" applyBorder="1" applyAlignment="1">
      <alignment horizontal="center"/>
    </xf>
    <xf numFmtId="39" fontId="0" fillId="0" borderId="0" xfId="0" applyNumberFormat="1" applyFont="1" applyAlignment="1">
      <alignment/>
    </xf>
    <xf numFmtId="39" fontId="0" fillId="0" borderId="13" xfId="0" applyNumberFormat="1" applyFont="1" applyBorder="1" applyAlignment="1">
      <alignment/>
    </xf>
    <xf numFmtId="39" fontId="0" fillId="0" borderId="14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39" fontId="0" fillId="0" borderId="13" xfId="0" applyNumberFormat="1" applyFont="1" applyFill="1" applyBorder="1" applyAlignment="1">
      <alignment/>
    </xf>
    <xf numFmtId="39" fontId="1" fillId="0" borderId="13" xfId="0" applyNumberFormat="1" applyFont="1" applyFill="1" applyBorder="1" applyAlignment="1">
      <alignment/>
    </xf>
    <xf numFmtId="39" fontId="1" fillId="0" borderId="0" xfId="0" applyNumberFormat="1" applyFont="1" applyFill="1" applyAlignment="1">
      <alignment/>
    </xf>
    <xf numFmtId="39" fontId="10" fillId="0" borderId="0" xfId="0" applyNumberFormat="1" applyFont="1" applyAlignment="1">
      <alignment horizontal="center"/>
    </xf>
    <xf numFmtId="39" fontId="10" fillId="0" borderId="0" xfId="0" applyNumberFormat="1" applyFont="1" applyFill="1" applyAlignment="1">
      <alignment horizontal="center"/>
    </xf>
    <xf numFmtId="39" fontId="1" fillId="0" borderId="15" xfId="0" applyNumberFormat="1" applyFont="1" applyBorder="1" applyAlignment="1">
      <alignment/>
    </xf>
    <xf numFmtId="39" fontId="0" fillId="36" borderId="0" xfId="0" applyNumberFormat="1" applyFont="1" applyFill="1" applyAlignment="1">
      <alignment/>
    </xf>
    <xf numFmtId="39" fontId="0" fillId="36" borderId="0" xfId="0" applyNumberFormat="1" applyFont="1" applyFill="1" applyAlignment="1" applyProtection="1">
      <alignment horizontal="centerContinuous"/>
      <protection hidden="1"/>
    </xf>
    <xf numFmtId="39" fontId="0" fillId="36" borderId="0" xfId="0" applyNumberFormat="1" applyFont="1" applyFill="1" applyAlignment="1">
      <alignment horizontal="centerContinuous"/>
    </xf>
    <xf numFmtId="39" fontId="0" fillId="35" borderId="0" xfId="0" applyNumberFormat="1" applyFont="1" applyFill="1" applyAlignment="1">
      <alignment/>
    </xf>
    <xf numFmtId="39" fontId="0" fillId="0" borderId="0" xfId="0" applyNumberFormat="1" applyFont="1" applyFill="1" applyAlignment="1">
      <alignment horizontal="center"/>
    </xf>
    <xf numFmtId="39" fontId="0" fillId="0" borderId="0" xfId="0" applyNumberFormat="1" applyFont="1" applyAlignment="1">
      <alignment horizontal="centerContinuous"/>
    </xf>
    <xf numFmtId="39" fontId="0" fillId="0" borderId="13" xfId="0" applyNumberFormat="1" applyFont="1" applyFill="1" applyBorder="1" applyAlignment="1">
      <alignment/>
    </xf>
    <xf numFmtId="39" fontId="1" fillId="0" borderId="13" xfId="0" applyNumberFormat="1" applyFont="1" applyFill="1" applyBorder="1" applyAlignment="1">
      <alignment/>
    </xf>
    <xf numFmtId="39" fontId="1" fillId="0" borderId="0" xfId="0" applyNumberFormat="1" applyFont="1" applyFill="1" applyAlignment="1">
      <alignment/>
    </xf>
    <xf numFmtId="39" fontId="1" fillId="0" borderId="0" xfId="0" applyNumberFormat="1" applyFont="1" applyAlignment="1">
      <alignment horizontal="left" indent="10"/>
    </xf>
    <xf numFmtId="3" fontId="11" fillId="36" borderId="0" xfId="0" applyNumberFormat="1" applyFont="1" applyFill="1" applyAlignment="1" applyProtection="1" quotePrefix="1">
      <alignment horizontal="right"/>
      <protection hidden="1"/>
    </xf>
    <xf numFmtId="38" fontId="11" fillId="36" borderId="0" xfId="0" applyNumberFormat="1" applyFont="1" applyFill="1" applyAlignment="1" quotePrefix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8D0F7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8E3"/>
      <rgbColor rgb="00CC99FF"/>
      <rgbColor rgb="00FFE5CB"/>
      <rgbColor rgb="003366FF"/>
      <rgbColor rgb="0033CCCC"/>
      <rgbColor rgb="00FFFFCC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</xdr:row>
      <xdr:rowOff>123825</xdr:rowOff>
    </xdr:from>
    <xdr:to>
      <xdr:col>2</xdr:col>
      <xdr:colOff>1419225</xdr:colOff>
      <xdr:row>6</xdr:row>
      <xdr:rowOff>0</xdr:rowOff>
    </xdr:to>
    <xdr:sp macro="[0]!Print1">
      <xdr:nvSpPr>
        <xdr:cNvPr id="1" name="AutoShape 2"/>
        <xdr:cNvSpPr>
          <a:spLocks/>
        </xdr:cNvSpPr>
      </xdr:nvSpPr>
      <xdr:spPr>
        <a:xfrm>
          <a:off x="790575" y="609600"/>
          <a:ext cx="1381125" cy="209550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Prior Year</a:t>
          </a:r>
        </a:p>
      </xdr:txBody>
    </xdr:sp>
    <xdr:clientData fPrintsWithSheet="0"/>
  </xdr:twoCellAnchor>
  <xdr:twoCellAnchor>
    <xdr:from>
      <xdr:col>2</xdr:col>
      <xdr:colOff>1466850</xdr:colOff>
      <xdr:row>4</xdr:row>
      <xdr:rowOff>95250</xdr:rowOff>
    </xdr:from>
    <xdr:to>
      <xdr:col>2</xdr:col>
      <xdr:colOff>2800350</xdr:colOff>
      <xdr:row>5</xdr:row>
      <xdr:rowOff>142875</xdr:rowOff>
    </xdr:to>
    <xdr:sp macro="[0]!Print2">
      <xdr:nvSpPr>
        <xdr:cNvPr id="2" name="AutoShape 3"/>
        <xdr:cNvSpPr>
          <a:spLocks/>
        </xdr:cNvSpPr>
      </xdr:nvSpPr>
      <xdr:spPr>
        <a:xfrm>
          <a:off x="2219325" y="581025"/>
          <a:ext cx="1333500" cy="219075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Current Year</a:t>
          </a:r>
        </a:p>
      </xdr:txBody>
    </xdr:sp>
    <xdr:clientData fPrintsWithSheet="0"/>
  </xdr:twoCellAnchor>
  <xdr:twoCellAnchor>
    <xdr:from>
      <xdr:col>2</xdr:col>
      <xdr:colOff>447675</xdr:colOff>
      <xdr:row>3</xdr:row>
      <xdr:rowOff>38100</xdr:rowOff>
    </xdr:from>
    <xdr:to>
      <xdr:col>2</xdr:col>
      <xdr:colOff>2190750</xdr:colOff>
      <xdr:row>4</xdr:row>
      <xdr:rowOff>66675</xdr:rowOff>
    </xdr:to>
    <xdr:sp macro="[0]!Reset_Print">
      <xdr:nvSpPr>
        <xdr:cNvPr id="3" name="AutoShape 4"/>
        <xdr:cNvSpPr>
          <a:spLocks/>
        </xdr:cNvSpPr>
      </xdr:nvSpPr>
      <xdr:spPr>
        <a:xfrm>
          <a:off x="1200150" y="361950"/>
          <a:ext cx="1743075" cy="190500"/>
        </a:xfrm>
        <a:prstGeom prst="foldedCorner">
          <a:avLst>
            <a:gd name="adj" fmla="val 26027"/>
          </a:avLst>
        </a:prstGeom>
        <a:solidFill>
          <a:srgbClr val="FFE8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Reset Print Settings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Right="0"/>
    <pageSetUpPr fitToPage="1"/>
  </sheetPr>
  <dimension ref="A1:AC621"/>
  <sheetViews>
    <sheetView tabSelected="1" zoomScaleSheetLayoutView="100" zoomScalePageLayoutView="0" workbookViewId="0" topLeftCell="A1">
      <pane xSplit="4" ySplit="7" topLeftCell="E8" activePane="bottomRight" state="frozen"/>
      <selection pane="topLeft" activeCell="A2" sqref="A2"/>
      <selection pane="topRight" activeCell="E2" sqref="E2"/>
      <selection pane="bottomLeft" activeCell="A8" sqref="A8"/>
      <selection pane="bottomRight" activeCell="C8" sqref="C8"/>
    </sheetView>
  </sheetViews>
  <sheetFormatPr defaultColWidth="9.140625" defaultRowHeight="12.75" outlineLevelRow="2"/>
  <cols>
    <col min="1" max="1" width="48.140625" style="9" hidden="1" customWidth="1"/>
    <col min="2" max="2" width="11.28125" style="9" customWidth="1"/>
    <col min="3" max="3" width="48.140625" style="9" customWidth="1"/>
    <col min="4" max="5" width="2.7109375" style="16" customWidth="1"/>
    <col min="6" max="29" width="21.00390625" style="80" customWidth="1"/>
    <col min="30" max="16384" width="9.140625" style="9" customWidth="1"/>
  </cols>
  <sheetData>
    <row r="1" spans="1:29" s="14" customFormat="1" ht="12" customHeight="1" hidden="1">
      <c r="A1" s="14" t="s">
        <v>47</v>
      </c>
      <c r="B1" s="14" t="s">
        <v>0</v>
      </c>
      <c r="C1" s="48" t="s">
        <v>1</v>
      </c>
      <c r="D1" s="15"/>
      <c r="E1" s="15"/>
      <c r="F1" s="94" t="s">
        <v>221</v>
      </c>
      <c r="G1" s="94" t="s">
        <v>222</v>
      </c>
      <c r="H1" s="94" t="s">
        <v>223</v>
      </c>
      <c r="I1" s="94" t="s">
        <v>224</v>
      </c>
      <c r="J1" s="94" t="s">
        <v>225</v>
      </c>
      <c r="K1" s="94" t="s">
        <v>226</v>
      </c>
      <c r="L1" s="94" t="s">
        <v>227</v>
      </c>
      <c r="M1" s="94" t="s">
        <v>228</v>
      </c>
      <c r="N1" s="94" t="s">
        <v>229</v>
      </c>
      <c r="O1" s="94" t="s">
        <v>230</v>
      </c>
      <c r="P1" s="94" t="s">
        <v>231</v>
      </c>
      <c r="Q1" s="94" t="s">
        <v>244</v>
      </c>
      <c r="R1" s="94" t="s">
        <v>232</v>
      </c>
      <c r="S1" s="94" t="s">
        <v>233</v>
      </c>
      <c r="T1" s="94" t="s">
        <v>234</v>
      </c>
      <c r="U1" s="94" t="s">
        <v>235</v>
      </c>
      <c r="V1" s="94" t="s">
        <v>236</v>
      </c>
      <c r="W1" s="94" t="s">
        <v>237</v>
      </c>
      <c r="X1" s="94" t="s">
        <v>238</v>
      </c>
      <c r="Y1" s="94" t="s">
        <v>239</v>
      </c>
      <c r="Z1" s="94" t="s">
        <v>240</v>
      </c>
      <c r="AA1" s="94" t="s">
        <v>241</v>
      </c>
      <c r="AB1" s="94" t="s">
        <v>242</v>
      </c>
      <c r="AC1" s="94" t="s">
        <v>243</v>
      </c>
    </row>
    <row r="2" spans="3:29" ht="12.75">
      <c r="C2" s="100" t="str">
        <f>IF($C$612="Error",$C$617,IF($C$618="Error",$C$614&amp;" - "&amp;$C$613,IF($C$618=$C$617,$C$618&amp;" - "&amp;$C$612,$C$618&amp;" - "&amp;$C$617)))</f>
        <v>Kentucky Power Corp Consol</v>
      </c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</row>
    <row r="3" spans="3:29" ht="12.75">
      <c r="C3" s="75" t="s">
        <v>48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</row>
    <row r="4" spans="3:29" ht="12.75">
      <c r="C4" s="76" t="str">
        <f>TEXT(+$C$602,"MMMM YYYY")</f>
        <v>December 2014</v>
      </c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</row>
    <row r="5" spans="2:29" ht="13.5" thickBot="1">
      <c r="B5" s="49" t="str">
        <f>"Run Date: "&amp;TEXT(NvsEndTime,"MM/DD/YYYY  hh:mm")</f>
        <v>Run Date: 01/23/2015  12:22</v>
      </c>
      <c r="C5" s="19"/>
      <c r="D5" s="20"/>
      <c r="E5" s="20"/>
      <c r="F5" s="77">
        <f>IF(C608&gt;0,"REPORT HAS "&amp;C608&amp;" DATA ERROR(S)","")</f>
      </c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2:29" ht="12.75">
      <c r="B6" s="21" t="str">
        <f>IF(C615&lt;&gt;"Error",C615,"")</f>
        <v>X_OPR_COS</v>
      </c>
      <c r="C6" s="40" t="str">
        <f>"Rpt ID: "&amp;C610&amp;"      Layout: "&amp;C611</f>
        <v>Rpt ID: GLR2100T      Layout: GLR2100T</v>
      </c>
      <c r="D6" s="17"/>
      <c r="E6" s="17"/>
      <c r="F6" s="78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</row>
    <row r="7" spans="1:29" s="12" customFormat="1" ht="13.5" thickBot="1">
      <c r="A7" s="9"/>
      <c r="B7" s="18" t="str">
        <f>IF(C612="Error",""&amp;C618,IF(C618="Error",""&amp;C614,""&amp;C618))</f>
        <v>KYP_CORP_CONSOL</v>
      </c>
      <c r="C7" s="8" t="str">
        <f>IF($C$612="Error",NvsTreeASD&amp;" Acct: PRPT_ACCOUNT      BU: "&amp;+$C$619,IF(C618="Error",NvsTreeASD&amp;" Acct: PRPT_ACCOUNT     BU: "&amp;+$C$614,NvsTreeASD&amp;"  Acct: PRPT_ACCOUNT    BU: "&amp;+$C$618))</f>
        <v>V2014-12-31 Acct: PRPT_ACCOUNT      BU: GL_PRPT_CONS</v>
      </c>
      <c r="D7" s="5"/>
      <c r="E7" s="5"/>
      <c r="F7" s="79" t="str">
        <f>"January "&amp;TEXT($C$602,"YYYY")-1</f>
        <v>January 2013</v>
      </c>
      <c r="G7" s="79" t="str">
        <f>"February "&amp;TEXT($C$602,"YYYY")-1</f>
        <v>February 2013</v>
      </c>
      <c r="H7" s="79" t="str">
        <f>"March "&amp;TEXT($C$602,"YYYY")-1</f>
        <v>March 2013</v>
      </c>
      <c r="I7" s="79" t="str">
        <f>"April "&amp;TEXT($C$602,"YYYY")-1</f>
        <v>April 2013</v>
      </c>
      <c r="J7" s="79" t="str">
        <f>"May "&amp;TEXT($C$602,"YYYY")-1</f>
        <v>May 2013</v>
      </c>
      <c r="K7" s="79" t="str">
        <f>"June "&amp;TEXT($C$602,"YYYY")-1</f>
        <v>June 2013</v>
      </c>
      <c r="L7" s="79" t="str">
        <f>"July "&amp;TEXT($C$602,"YYYY")-1</f>
        <v>July 2013</v>
      </c>
      <c r="M7" s="79" t="str">
        <f>"August "&amp;TEXT($C$602,"YYYY")-1</f>
        <v>August 2013</v>
      </c>
      <c r="N7" s="79" t="str">
        <f>"September "&amp;TEXT($C$602,"YYYY")-1</f>
        <v>September 2013</v>
      </c>
      <c r="O7" s="79" t="str">
        <f>"Ocotober "&amp;TEXT($C$602,"YYYY")-1</f>
        <v>Ocotober 2013</v>
      </c>
      <c r="P7" s="79" t="str">
        <f>"November "&amp;TEXT($C$602,"YYYY")-1</f>
        <v>November 2013</v>
      </c>
      <c r="Q7" s="79" t="str">
        <f>"December "&amp;TEXT($C$602,"YYYY")-1</f>
        <v>December 2013</v>
      </c>
      <c r="R7" s="79" t="str">
        <f>"January "&amp;TEXT($C$602,"YYYY")</f>
        <v>January 2014</v>
      </c>
      <c r="S7" s="79" t="str">
        <f>"February "&amp;TEXT($C$602,"YYYY")</f>
        <v>February 2014</v>
      </c>
      <c r="T7" s="79" t="str">
        <f>"March "&amp;TEXT($C$602,"YYYY")</f>
        <v>March 2014</v>
      </c>
      <c r="U7" s="79" t="str">
        <f>"April "&amp;TEXT($C$602,"YYYY")</f>
        <v>April 2014</v>
      </c>
      <c r="V7" s="79" t="str">
        <f>"May "&amp;TEXT($C$602,"YYYY")</f>
        <v>May 2014</v>
      </c>
      <c r="W7" s="79" t="str">
        <f>"June "&amp;TEXT($C$602,"YYYY")</f>
        <v>June 2014</v>
      </c>
      <c r="X7" s="79" t="str">
        <f>"July "&amp;TEXT($C$602,"YYYY")</f>
        <v>July 2014</v>
      </c>
      <c r="Y7" s="79" t="str">
        <f>"August "&amp;TEXT($C$602,"YYYY")</f>
        <v>August 2014</v>
      </c>
      <c r="Z7" s="79" t="str">
        <f>"September "&amp;TEXT($C$602,"YYYY")</f>
        <v>September 2014</v>
      </c>
      <c r="AA7" s="79" t="str">
        <f>"Ocotober "&amp;TEXT($C$602,"YYYY")</f>
        <v>Ocotober 2014</v>
      </c>
      <c r="AB7" s="79" t="str">
        <f>"November "&amp;TEXT($C$602,"YYYY")</f>
        <v>November 2014</v>
      </c>
      <c r="AC7" s="79" t="str">
        <f>"December "&amp;TEXT($C$602,"YYYY")</f>
        <v>December 2014</v>
      </c>
    </row>
    <row r="8" spans="3:5" ht="13.5" thickTop="1">
      <c r="C8" s="10"/>
      <c r="D8" s="22"/>
      <c r="E8" s="22"/>
    </row>
    <row r="9" spans="3:5" ht="0.75" customHeight="1" hidden="1" outlineLevel="1">
      <c r="C9" s="10"/>
      <c r="D9" s="22"/>
      <c r="E9" s="22"/>
    </row>
    <row r="10" spans="1:29" s="14" customFormat="1" ht="12.75" hidden="1" outlineLevel="2">
      <c r="A10" s="14" t="s">
        <v>263</v>
      </c>
      <c r="B10" s="14" t="s">
        <v>264</v>
      </c>
      <c r="C10" s="48" t="s">
        <v>265</v>
      </c>
      <c r="D10" s="15"/>
      <c r="E10" s="15"/>
      <c r="F10" s="94">
        <v>12201252.69</v>
      </c>
      <c r="G10" s="94">
        <v>11138665.49</v>
      </c>
      <c r="H10" s="94">
        <v>11205826.14</v>
      </c>
      <c r="I10" s="94">
        <v>7288233.7</v>
      </c>
      <c r="J10" s="94">
        <v>6432743.38</v>
      </c>
      <c r="K10" s="94">
        <v>6312482.24</v>
      </c>
      <c r="L10" s="94">
        <v>7114563.17</v>
      </c>
      <c r="M10" s="94">
        <v>7428637.53</v>
      </c>
      <c r="N10" s="94">
        <v>5760966.39</v>
      </c>
      <c r="O10" s="94">
        <v>6034716.78</v>
      </c>
      <c r="P10" s="94">
        <v>8838345.72</v>
      </c>
      <c r="Q10" s="94">
        <v>11525691.04</v>
      </c>
      <c r="R10" s="94">
        <v>16572014.07</v>
      </c>
      <c r="S10" s="94">
        <v>13669558.27</v>
      </c>
      <c r="T10" s="94">
        <v>12984221.33</v>
      </c>
      <c r="U10" s="94">
        <v>10068260.14</v>
      </c>
      <c r="V10" s="94">
        <v>4807822.77</v>
      </c>
      <c r="W10" s="94">
        <v>7767607.68</v>
      </c>
      <c r="X10" s="94">
        <v>8196032.58</v>
      </c>
      <c r="Y10" s="94">
        <v>7762667.11</v>
      </c>
      <c r="Z10" s="94">
        <v>6700725.5600000005</v>
      </c>
      <c r="AA10" s="94">
        <v>7700545.87</v>
      </c>
      <c r="AB10" s="94">
        <v>10120826.66</v>
      </c>
      <c r="AC10" s="94">
        <v>11381827.16</v>
      </c>
    </row>
    <row r="11" spans="1:29" s="14" customFormat="1" ht="12.75" hidden="1" outlineLevel="2">
      <c r="A11" s="14" t="s">
        <v>266</v>
      </c>
      <c r="B11" s="14" t="s">
        <v>267</v>
      </c>
      <c r="C11" s="48" t="s">
        <v>268</v>
      </c>
      <c r="D11" s="15"/>
      <c r="E11" s="15"/>
      <c r="F11" s="94">
        <v>4782521.71</v>
      </c>
      <c r="G11" s="94">
        <v>4232197.6</v>
      </c>
      <c r="H11" s="94">
        <v>4457682.58</v>
      </c>
      <c r="I11" s="94">
        <v>3186720.47</v>
      </c>
      <c r="J11" s="94">
        <v>3472156.82</v>
      </c>
      <c r="K11" s="94">
        <v>3645505.66</v>
      </c>
      <c r="L11" s="94">
        <v>4232576.27</v>
      </c>
      <c r="M11" s="94">
        <v>4358125.23</v>
      </c>
      <c r="N11" s="94">
        <v>3279666.54</v>
      </c>
      <c r="O11" s="94">
        <v>3326382.72</v>
      </c>
      <c r="P11" s="94">
        <v>3877013.24</v>
      </c>
      <c r="Q11" s="94">
        <v>4291928.36</v>
      </c>
      <c r="R11" s="94">
        <v>6184588.67</v>
      </c>
      <c r="S11" s="94">
        <v>4837902.68</v>
      </c>
      <c r="T11" s="94">
        <v>5083423.26</v>
      </c>
      <c r="U11" s="94">
        <v>949013.76</v>
      </c>
      <c r="V11" s="94">
        <v>6258575.83</v>
      </c>
      <c r="W11" s="94">
        <v>4395592.05</v>
      </c>
      <c r="X11" s="94">
        <v>4839469.0600000005</v>
      </c>
      <c r="Y11" s="94">
        <v>4524534.01</v>
      </c>
      <c r="Z11" s="94">
        <v>3851464.3</v>
      </c>
      <c r="AA11" s="94">
        <v>4154781.94</v>
      </c>
      <c r="AB11" s="94">
        <v>4327610.2</v>
      </c>
      <c r="AC11" s="94">
        <v>5215051.1</v>
      </c>
    </row>
    <row r="12" spans="1:29" s="14" customFormat="1" ht="12.75" hidden="1" outlineLevel="2">
      <c r="A12" s="14" t="s">
        <v>269</v>
      </c>
      <c r="B12" s="14" t="s">
        <v>270</v>
      </c>
      <c r="C12" s="48" t="s">
        <v>271</v>
      </c>
      <c r="D12" s="15"/>
      <c r="E12" s="15"/>
      <c r="F12" s="94">
        <v>7706680.99</v>
      </c>
      <c r="G12" s="94">
        <v>7026889.59</v>
      </c>
      <c r="H12" s="94">
        <v>6300095.42</v>
      </c>
      <c r="I12" s="94">
        <v>4551970.96</v>
      </c>
      <c r="J12" s="94">
        <v>4097772.81</v>
      </c>
      <c r="K12" s="94">
        <v>5160269.43</v>
      </c>
      <c r="L12" s="94">
        <v>6305481.89</v>
      </c>
      <c r="M12" s="94">
        <v>5353504.4</v>
      </c>
      <c r="N12" s="94">
        <v>3643882.18</v>
      </c>
      <c r="O12" s="94">
        <v>3904329.48</v>
      </c>
      <c r="P12" s="94">
        <v>5578928.95</v>
      </c>
      <c r="Q12" s="94">
        <v>7830301.18</v>
      </c>
      <c r="R12" s="94">
        <v>9822327.45</v>
      </c>
      <c r="S12" s="94">
        <v>7196143.18</v>
      </c>
      <c r="T12" s="94">
        <v>7619265.67</v>
      </c>
      <c r="U12" s="94">
        <v>4735884.34</v>
      </c>
      <c r="V12" s="94">
        <v>5212254.53</v>
      </c>
      <c r="W12" s="94">
        <v>5790456.4</v>
      </c>
      <c r="X12" s="94">
        <v>6114319.52</v>
      </c>
      <c r="Y12" s="94">
        <v>5575783.97</v>
      </c>
      <c r="Z12" s="94">
        <v>4823507.61</v>
      </c>
      <c r="AA12" s="94">
        <v>5334792.43</v>
      </c>
      <c r="AB12" s="94">
        <v>6536032.72</v>
      </c>
      <c r="AC12" s="94">
        <v>-3940166.33</v>
      </c>
    </row>
    <row r="13" spans="1:29" ht="12.75" hidden="1" outlineLevel="1">
      <c r="A13" s="1" t="s">
        <v>138</v>
      </c>
      <c r="B13" s="9" t="s">
        <v>123</v>
      </c>
      <c r="C13" s="59" t="s">
        <v>120</v>
      </c>
      <c r="D13" s="22"/>
      <c r="E13" s="22"/>
      <c r="F13" s="80">
        <v>24690455.39</v>
      </c>
      <c r="G13" s="80">
        <v>22397752.68</v>
      </c>
      <c r="H13" s="80">
        <v>21963604.14</v>
      </c>
      <c r="I13" s="80">
        <v>15026925.129999999</v>
      </c>
      <c r="J13" s="80">
        <v>14002673.01</v>
      </c>
      <c r="K13" s="80">
        <v>15118257.33</v>
      </c>
      <c r="L13" s="80">
        <v>17652621.33</v>
      </c>
      <c r="M13" s="80">
        <v>17140267.160000004</v>
      </c>
      <c r="N13" s="80">
        <v>12684515.11</v>
      </c>
      <c r="O13" s="80">
        <v>13265428.98</v>
      </c>
      <c r="P13" s="80">
        <v>18294287.91</v>
      </c>
      <c r="Q13" s="80">
        <v>23647920.58</v>
      </c>
      <c r="R13" s="80">
        <v>32578930.19</v>
      </c>
      <c r="S13" s="80">
        <v>25703604.13</v>
      </c>
      <c r="T13" s="80">
        <v>25686910.259999998</v>
      </c>
      <c r="U13" s="80">
        <v>15753158.24</v>
      </c>
      <c r="V13" s="80">
        <v>16278653.129999999</v>
      </c>
      <c r="W13" s="80">
        <v>17953656.130000003</v>
      </c>
      <c r="X13" s="80">
        <v>19149821.16</v>
      </c>
      <c r="Y13" s="80">
        <v>17862985.09</v>
      </c>
      <c r="Z13" s="80">
        <v>15375697.469999999</v>
      </c>
      <c r="AA13" s="80">
        <v>17190120.240000002</v>
      </c>
      <c r="AB13" s="80">
        <v>20984469.58</v>
      </c>
      <c r="AC13" s="80">
        <v>12656711.93</v>
      </c>
    </row>
    <row r="14" spans="1:29" s="14" customFormat="1" ht="12.75" hidden="1" outlineLevel="2">
      <c r="A14" s="14" t="s">
        <v>272</v>
      </c>
      <c r="B14" s="14" t="s">
        <v>273</v>
      </c>
      <c r="C14" s="48" t="s">
        <v>274</v>
      </c>
      <c r="D14" s="15"/>
      <c r="E14" s="15"/>
      <c r="F14" s="94">
        <v>5602327.51</v>
      </c>
      <c r="G14" s="94">
        <v>5345684.07</v>
      </c>
      <c r="H14" s="94">
        <v>5771721.85</v>
      </c>
      <c r="I14" s="94">
        <v>4487400.27</v>
      </c>
      <c r="J14" s="94">
        <v>5835039.2</v>
      </c>
      <c r="K14" s="94">
        <v>5375266.56</v>
      </c>
      <c r="L14" s="94">
        <v>5422583.97</v>
      </c>
      <c r="M14" s="94">
        <v>5795024.35</v>
      </c>
      <c r="N14" s="94">
        <v>4791306.95</v>
      </c>
      <c r="O14" s="94">
        <v>5686038.5600000005</v>
      </c>
      <c r="P14" s="94">
        <v>5723067.78</v>
      </c>
      <c r="Q14" s="94">
        <v>4917191.19</v>
      </c>
      <c r="R14" s="94">
        <v>7486357.77</v>
      </c>
      <c r="S14" s="94">
        <v>6181566.07</v>
      </c>
      <c r="T14" s="94">
        <v>6947850.02</v>
      </c>
      <c r="U14" s="94">
        <v>4714002.26</v>
      </c>
      <c r="V14" s="94">
        <v>6955981.35</v>
      </c>
      <c r="W14" s="94">
        <v>6555012.22</v>
      </c>
      <c r="X14" s="94">
        <v>6407481.4</v>
      </c>
      <c r="Y14" s="94">
        <v>6555890.63</v>
      </c>
      <c r="Z14" s="94">
        <v>5578460.15</v>
      </c>
      <c r="AA14" s="94">
        <v>7016874.52</v>
      </c>
      <c r="AB14" s="94">
        <v>6454254.69</v>
      </c>
      <c r="AC14" s="94">
        <v>9226254.98</v>
      </c>
    </row>
    <row r="15" spans="1:29" s="14" customFormat="1" ht="12.75" hidden="1" outlineLevel="2">
      <c r="A15" s="14" t="s">
        <v>275</v>
      </c>
      <c r="B15" s="14" t="s">
        <v>276</v>
      </c>
      <c r="C15" s="48" t="s">
        <v>277</v>
      </c>
      <c r="D15" s="15"/>
      <c r="E15" s="15"/>
      <c r="F15" s="94">
        <v>4397661.18</v>
      </c>
      <c r="G15" s="94">
        <v>4650290.8100000005</v>
      </c>
      <c r="H15" s="94">
        <v>4750258.03</v>
      </c>
      <c r="I15" s="94">
        <v>4348620.38</v>
      </c>
      <c r="J15" s="94">
        <v>5299534.66</v>
      </c>
      <c r="K15" s="94">
        <v>4848483.6</v>
      </c>
      <c r="L15" s="94">
        <v>4239507.12</v>
      </c>
      <c r="M15" s="94">
        <v>4425603.08</v>
      </c>
      <c r="N15" s="94">
        <v>4383573.7</v>
      </c>
      <c r="O15" s="94">
        <v>4699959.97</v>
      </c>
      <c r="P15" s="94">
        <v>4747882.62</v>
      </c>
      <c r="Q15" s="94">
        <v>4088696.19</v>
      </c>
      <c r="R15" s="94">
        <v>5648016.97</v>
      </c>
      <c r="S15" s="94">
        <v>4904687</v>
      </c>
      <c r="T15" s="94">
        <v>5324121.82</v>
      </c>
      <c r="U15" s="94">
        <v>4886213.7</v>
      </c>
      <c r="V15" s="94">
        <v>5799850.33</v>
      </c>
      <c r="W15" s="94">
        <v>5373135.82</v>
      </c>
      <c r="X15" s="94">
        <v>5254894.1</v>
      </c>
      <c r="Y15" s="94">
        <v>5828513.02</v>
      </c>
      <c r="Z15" s="94">
        <v>4419901.17</v>
      </c>
      <c r="AA15" s="94">
        <v>5757037.05</v>
      </c>
      <c r="AB15" s="94">
        <v>5525081.82</v>
      </c>
      <c r="AC15" s="94">
        <v>2025871.5</v>
      </c>
    </row>
    <row r="16" spans="1:29" s="14" customFormat="1" ht="12.75" hidden="1" outlineLevel="2">
      <c r="A16" s="14" t="s">
        <v>278</v>
      </c>
      <c r="B16" s="14" t="s">
        <v>279</v>
      </c>
      <c r="C16" s="48" t="s">
        <v>280</v>
      </c>
      <c r="D16" s="15"/>
      <c r="E16" s="15"/>
      <c r="F16" s="94">
        <v>2498786.9</v>
      </c>
      <c r="G16" s="94">
        <v>2508947.01</v>
      </c>
      <c r="H16" s="94">
        <v>2683067.37</v>
      </c>
      <c r="I16" s="94">
        <v>2312647.71</v>
      </c>
      <c r="J16" s="94">
        <v>2875532.6</v>
      </c>
      <c r="K16" s="94">
        <v>2188324.8</v>
      </c>
      <c r="L16" s="94">
        <v>2220258.32</v>
      </c>
      <c r="M16" s="94">
        <v>2184515.09</v>
      </c>
      <c r="N16" s="94">
        <v>1904478.31</v>
      </c>
      <c r="O16" s="94">
        <v>2324553.55</v>
      </c>
      <c r="P16" s="94">
        <v>2502139.74</v>
      </c>
      <c r="Q16" s="94">
        <v>1736924.1600000001</v>
      </c>
      <c r="R16" s="94">
        <v>2624286.55</v>
      </c>
      <c r="S16" s="94">
        <v>2360211.44</v>
      </c>
      <c r="T16" s="94">
        <v>2880973.31</v>
      </c>
      <c r="U16" s="94">
        <v>2184925.81</v>
      </c>
      <c r="V16" s="94">
        <v>3105862.38</v>
      </c>
      <c r="W16" s="94">
        <v>2299803.5300000003</v>
      </c>
      <c r="X16" s="94">
        <v>2089751.15</v>
      </c>
      <c r="Y16" s="94">
        <v>2382429.13</v>
      </c>
      <c r="Z16" s="94">
        <v>2119406.15</v>
      </c>
      <c r="AA16" s="94">
        <v>2799151.61</v>
      </c>
      <c r="AB16" s="94">
        <v>2904933.21</v>
      </c>
      <c r="AC16" s="94">
        <v>1327365.08</v>
      </c>
    </row>
    <row r="17" spans="1:29" s="14" customFormat="1" ht="12.75" hidden="1" outlineLevel="2">
      <c r="A17" s="14" t="s">
        <v>281</v>
      </c>
      <c r="B17" s="14" t="s">
        <v>282</v>
      </c>
      <c r="C17" s="48" t="s">
        <v>283</v>
      </c>
      <c r="D17" s="15"/>
      <c r="E17" s="15"/>
      <c r="F17" s="94">
        <v>1050941.48</v>
      </c>
      <c r="G17" s="94">
        <v>1044697.37</v>
      </c>
      <c r="H17" s="94">
        <v>1114512.7</v>
      </c>
      <c r="I17" s="94">
        <v>850501.18</v>
      </c>
      <c r="J17" s="94">
        <v>1081175.29</v>
      </c>
      <c r="K17" s="94">
        <v>857838.0700000001</v>
      </c>
      <c r="L17" s="94">
        <v>723582.61</v>
      </c>
      <c r="M17" s="94">
        <v>986968.38</v>
      </c>
      <c r="N17" s="94">
        <v>1031590.08</v>
      </c>
      <c r="O17" s="94">
        <v>1080773.35</v>
      </c>
      <c r="P17" s="94">
        <v>1087161.31</v>
      </c>
      <c r="Q17" s="94">
        <v>955267.17</v>
      </c>
      <c r="R17" s="94">
        <v>1335373.43</v>
      </c>
      <c r="S17" s="94">
        <v>1168729.2</v>
      </c>
      <c r="T17" s="94">
        <v>1332726.46</v>
      </c>
      <c r="U17" s="94">
        <v>900414.0800000001</v>
      </c>
      <c r="V17" s="94">
        <v>1284289.49</v>
      </c>
      <c r="W17" s="94">
        <v>1239623.27</v>
      </c>
      <c r="X17" s="94">
        <v>935857.54</v>
      </c>
      <c r="Y17" s="94">
        <v>1032319.74</v>
      </c>
      <c r="Z17" s="94">
        <v>1020552.72</v>
      </c>
      <c r="AA17" s="94">
        <v>1404146.47</v>
      </c>
      <c r="AB17" s="94">
        <v>1363138.95</v>
      </c>
      <c r="AC17" s="94">
        <v>902940.9400000001</v>
      </c>
    </row>
    <row r="18" spans="1:29" s="14" customFormat="1" ht="12.75" hidden="1" outlineLevel="2">
      <c r="A18" s="14" t="s">
        <v>284</v>
      </c>
      <c r="B18" s="14" t="s">
        <v>285</v>
      </c>
      <c r="C18" s="48" t="s">
        <v>286</v>
      </c>
      <c r="D18" s="15"/>
      <c r="E18" s="15"/>
      <c r="F18" s="94">
        <v>1078102.31</v>
      </c>
      <c r="G18" s="94">
        <v>966169.76</v>
      </c>
      <c r="H18" s="94">
        <v>1049201.27</v>
      </c>
      <c r="I18" s="94">
        <v>864150.55</v>
      </c>
      <c r="J18" s="94">
        <v>1135716.11</v>
      </c>
      <c r="K18" s="94">
        <v>1010912.78</v>
      </c>
      <c r="L18" s="94">
        <v>1023638.88</v>
      </c>
      <c r="M18" s="94">
        <v>1088912.99</v>
      </c>
      <c r="N18" s="94">
        <v>890001.37</v>
      </c>
      <c r="O18" s="94">
        <v>1065031.75</v>
      </c>
      <c r="P18" s="94">
        <v>1087898.12</v>
      </c>
      <c r="Q18" s="94">
        <v>893822.3200000001</v>
      </c>
      <c r="R18" s="94">
        <v>1381711.83</v>
      </c>
      <c r="S18" s="94">
        <v>1100778.13</v>
      </c>
      <c r="T18" s="94">
        <v>1289055.54</v>
      </c>
      <c r="U18" s="94">
        <v>832760.29</v>
      </c>
      <c r="V18" s="94">
        <v>1399508</v>
      </c>
      <c r="W18" s="94">
        <v>1258783.48</v>
      </c>
      <c r="X18" s="94">
        <v>1182706.01</v>
      </c>
      <c r="Y18" s="94">
        <v>1222259.87</v>
      </c>
      <c r="Z18" s="94">
        <v>1024313.89</v>
      </c>
      <c r="AA18" s="94">
        <v>1339797.12</v>
      </c>
      <c r="AB18" s="94">
        <v>1284327.8599999999</v>
      </c>
      <c r="AC18" s="94">
        <v>2132798.46</v>
      </c>
    </row>
    <row r="19" spans="1:29" s="14" customFormat="1" ht="12.75" hidden="1" outlineLevel="2">
      <c r="A19" s="14" t="s">
        <v>287</v>
      </c>
      <c r="B19" s="14" t="s">
        <v>288</v>
      </c>
      <c r="C19" s="48" t="s">
        <v>289</v>
      </c>
      <c r="D19" s="15"/>
      <c r="E19" s="15"/>
      <c r="F19" s="94">
        <v>3404335.7800000003</v>
      </c>
      <c r="G19" s="94">
        <v>3143103.5</v>
      </c>
      <c r="H19" s="94">
        <v>2990039.29</v>
      </c>
      <c r="I19" s="94">
        <v>2620533.13</v>
      </c>
      <c r="J19" s="94">
        <v>3434583.61</v>
      </c>
      <c r="K19" s="94">
        <v>3768489.23</v>
      </c>
      <c r="L19" s="94">
        <v>3980844.17</v>
      </c>
      <c r="M19" s="94">
        <v>3591119.5300000003</v>
      </c>
      <c r="N19" s="94">
        <v>2731874.0700000003</v>
      </c>
      <c r="O19" s="94">
        <v>3323083.64</v>
      </c>
      <c r="P19" s="94">
        <v>3318242.6</v>
      </c>
      <c r="Q19" s="94">
        <v>3233807.93</v>
      </c>
      <c r="R19" s="94">
        <v>4041779.46</v>
      </c>
      <c r="S19" s="94">
        <v>2849380.9</v>
      </c>
      <c r="T19" s="94">
        <v>3624310.5</v>
      </c>
      <c r="U19" s="94">
        <v>3087426.67</v>
      </c>
      <c r="V19" s="94">
        <v>4198661.05</v>
      </c>
      <c r="W19" s="94">
        <v>4288970.65</v>
      </c>
      <c r="X19" s="94">
        <v>3967151.5300000003</v>
      </c>
      <c r="Y19" s="94">
        <v>4087995.86</v>
      </c>
      <c r="Z19" s="94">
        <v>3541660.93</v>
      </c>
      <c r="AA19" s="94">
        <v>4522109.43</v>
      </c>
      <c r="AB19" s="94">
        <v>3847156.71</v>
      </c>
      <c r="AC19" s="94">
        <v>-3413896.08</v>
      </c>
    </row>
    <row r="20" spans="1:29" s="14" customFormat="1" ht="12.75" hidden="1" outlineLevel="2">
      <c r="A20" s="14" t="s">
        <v>290</v>
      </c>
      <c r="B20" s="14" t="s">
        <v>291</v>
      </c>
      <c r="C20" s="48" t="s">
        <v>292</v>
      </c>
      <c r="D20" s="15"/>
      <c r="E20" s="15"/>
      <c r="F20" s="94">
        <v>6182705.12</v>
      </c>
      <c r="G20" s="94">
        <v>7180887.56</v>
      </c>
      <c r="H20" s="94">
        <v>5796205.75</v>
      </c>
      <c r="I20" s="94">
        <v>6860816.58</v>
      </c>
      <c r="J20" s="94">
        <v>7743849.79</v>
      </c>
      <c r="K20" s="94">
        <v>7605409.66</v>
      </c>
      <c r="L20" s="94">
        <v>8473080.34</v>
      </c>
      <c r="M20" s="94">
        <v>7500149.98</v>
      </c>
      <c r="N20" s="94">
        <v>5676737.8</v>
      </c>
      <c r="O20" s="94">
        <v>6794545.3</v>
      </c>
      <c r="P20" s="94">
        <v>6921075.12</v>
      </c>
      <c r="Q20" s="94">
        <v>6889240.67</v>
      </c>
      <c r="R20" s="94">
        <v>7432151.27</v>
      </c>
      <c r="S20" s="94">
        <v>5626983.98</v>
      </c>
      <c r="T20" s="94">
        <v>6732536.01</v>
      </c>
      <c r="U20" s="94">
        <v>8335063.96</v>
      </c>
      <c r="V20" s="94">
        <v>9064452.93</v>
      </c>
      <c r="W20" s="94">
        <v>8962725.02</v>
      </c>
      <c r="X20" s="94">
        <v>7784285.2</v>
      </c>
      <c r="Y20" s="94">
        <v>8586029.4</v>
      </c>
      <c r="Z20" s="94">
        <v>7057412.31</v>
      </c>
      <c r="AA20" s="94">
        <v>8334242.3</v>
      </c>
      <c r="AB20" s="94">
        <v>9025382.88</v>
      </c>
      <c r="AC20" s="94">
        <v>-6855429.29</v>
      </c>
    </row>
    <row r="21" spans="1:29" ht="12.75" hidden="1" outlineLevel="1">
      <c r="A21" s="1" t="s">
        <v>139</v>
      </c>
      <c r="B21" s="9" t="s">
        <v>123</v>
      </c>
      <c r="C21" s="59" t="s">
        <v>206</v>
      </c>
      <c r="D21" s="22"/>
      <c r="E21" s="22"/>
      <c r="F21" s="80">
        <v>24214860.28</v>
      </c>
      <c r="G21" s="80">
        <v>24839780.08</v>
      </c>
      <c r="H21" s="80">
        <v>24155006.259999998</v>
      </c>
      <c r="I21" s="80">
        <v>22344669.799999997</v>
      </c>
      <c r="J21" s="80">
        <v>27405431.259999998</v>
      </c>
      <c r="K21" s="80">
        <v>25654724.7</v>
      </c>
      <c r="L21" s="80">
        <v>26083495.41</v>
      </c>
      <c r="M21" s="80">
        <v>25572293.400000002</v>
      </c>
      <c r="N21" s="80">
        <v>21409562.28</v>
      </c>
      <c r="O21" s="80">
        <v>24973986.12</v>
      </c>
      <c r="P21" s="80">
        <v>25387467.290000003</v>
      </c>
      <c r="Q21" s="80">
        <v>22714949.630000003</v>
      </c>
      <c r="R21" s="80">
        <v>29949677.279999997</v>
      </c>
      <c r="S21" s="80">
        <v>24192336.72</v>
      </c>
      <c r="T21" s="80">
        <v>28131573.659999996</v>
      </c>
      <c r="U21" s="80">
        <v>24940806.77</v>
      </c>
      <c r="V21" s="80">
        <v>31808605.529999997</v>
      </c>
      <c r="W21" s="80">
        <v>29978053.99</v>
      </c>
      <c r="X21" s="80">
        <v>27622126.93</v>
      </c>
      <c r="Y21" s="80">
        <v>29695437.65</v>
      </c>
      <c r="Z21" s="80">
        <v>24761707.32</v>
      </c>
      <c r="AA21" s="80">
        <v>31173358.5</v>
      </c>
      <c r="AB21" s="80">
        <v>30404276.120000005</v>
      </c>
      <c r="AC21" s="80">
        <v>5345905.590000001</v>
      </c>
    </row>
    <row r="22" spans="1:29" ht="12.75" hidden="1" outlineLevel="1">
      <c r="A22" s="1" t="s">
        <v>140</v>
      </c>
      <c r="B22" s="9" t="s">
        <v>122</v>
      </c>
      <c r="C22" s="59" t="s">
        <v>124</v>
      </c>
      <c r="D22" s="22"/>
      <c r="E22" s="22"/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0">
        <v>0</v>
      </c>
      <c r="S22" s="80">
        <v>0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</row>
    <row r="23" spans="1:29" s="14" customFormat="1" ht="12.75" hidden="1" outlineLevel="2">
      <c r="A23" s="14" t="s">
        <v>293</v>
      </c>
      <c r="B23" s="14" t="s">
        <v>294</v>
      </c>
      <c r="C23" s="48" t="s">
        <v>295</v>
      </c>
      <c r="D23" s="15"/>
      <c r="E23" s="15"/>
      <c r="F23" s="94">
        <v>99782.01000000001</v>
      </c>
      <c r="G23" s="94">
        <v>102504.63</v>
      </c>
      <c r="H23" s="94">
        <v>106020.23</v>
      </c>
      <c r="I23" s="94">
        <v>104640.90000000001</v>
      </c>
      <c r="J23" s="94">
        <v>114743.46</v>
      </c>
      <c r="K23" s="94">
        <v>110975.49</v>
      </c>
      <c r="L23" s="94">
        <v>103663.55</v>
      </c>
      <c r="M23" s="94">
        <v>105623.89</v>
      </c>
      <c r="N23" s="94">
        <v>102825.75</v>
      </c>
      <c r="O23" s="94">
        <v>103792.55</v>
      </c>
      <c r="P23" s="94">
        <v>105720.83</v>
      </c>
      <c r="Q23" s="94">
        <v>95577.90000000001</v>
      </c>
      <c r="R23" s="94">
        <v>122434.71</v>
      </c>
      <c r="S23" s="94">
        <v>115941.77</v>
      </c>
      <c r="T23" s="94">
        <v>121041.82</v>
      </c>
      <c r="U23" s="94">
        <v>117295.29000000001</v>
      </c>
      <c r="V23" s="94">
        <v>135769.96</v>
      </c>
      <c r="W23" s="94">
        <v>125975.42</v>
      </c>
      <c r="X23" s="94">
        <v>123399.84</v>
      </c>
      <c r="Y23" s="94">
        <v>125530.75</v>
      </c>
      <c r="Z23" s="94">
        <v>119226.52</v>
      </c>
      <c r="AA23" s="94">
        <v>120914.45</v>
      </c>
      <c r="AB23" s="94">
        <v>121773.96</v>
      </c>
      <c r="AC23" s="94">
        <v>-395229.33</v>
      </c>
    </row>
    <row r="24" spans="1:29" s="14" customFormat="1" ht="12.75" hidden="1" outlineLevel="2">
      <c r="A24" s="14" t="s">
        <v>296</v>
      </c>
      <c r="B24" s="14" t="s">
        <v>297</v>
      </c>
      <c r="C24" s="48" t="s">
        <v>298</v>
      </c>
      <c r="D24" s="15"/>
      <c r="E24" s="15"/>
      <c r="F24" s="94">
        <v>26500.440000000002</v>
      </c>
      <c r="G24" s="94">
        <v>29553.64</v>
      </c>
      <c r="H24" s="94">
        <v>22202.15</v>
      </c>
      <c r="I24" s="94">
        <v>22193.91</v>
      </c>
      <c r="J24" s="94">
        <v>22287.34</v>
      </c>
      <c r="K24" s="94">
        <v>21710.31</v>
      </c>
      <c r="L24" s="94">
        <v>24277.52</v>
      </c>
      <c r="M24" s="94">
        <v>24178.55</v>
      </c>
      <c r="N24" s="94">
        <v>21399.87</v>
      </c>
      <c r="O24" s="94">
        <v>28704.91</v>
      </c>
      <c r="P24" s="94">
        <v>29354.34</v>
      </c>
      <c r="Q24" s="94">
        <v>32111.54</v>
      </c>
      <c r="R24" s="94">
        <v>33777.95</v>
      </c>
      <c r="S24" s="94">
        <v>23763.350000000002</v>
      </c>
      <c r="T24" s="94">
        <v>25529.55</v>
      </c>
      <c r="U24" s="94">
        <v>28237.61</v>
      </c>
      <c r="V24" s="94">
        <v>26089.95</v>
      </c>
      <c r="W24" s="94">
        <v>24456.48</v>
      </c>
      <c r="X24" s="94">
        <v>23596.600000000002</v>
      </c>
      <c r="Y24" s="94">
        <v>27070.91</v>
      </c>
      <c r="Z24" s="94">
        <v>28193.38</v>
      </c>
      <c r="AA24" s="94">
        <v>35878.91</v>
      </c>
      <c r="AB24" s="94">
        <v>39344.01</v>
      </c>
      <c r="AC24" s="94">
        <v>-14520.92</v>
      </c>
    </row>
    <row r="25" spans="1:29" ht="12.75" hidden="1" outlineLevel="1">
      <c r="A25" s="1" t="s">
        <v>141</v>
      </c>
      <c r="B25" s="9" t="s">
        <v>123</v>
      </c>
      <c r="C25" s="60" t="s">
        <v>121</v>
      </c>
      <c r="D25" s="22"/>
      <c r="E25" s="22"/>
      <c r="F25" s="81">
        <v>126282.45000000001</v>
      </c>
      <c r="G25" s="81">
        <v>132058.27000000002</v>
      </c>
      <c r="H25" s="81">
        <v>128222.38</v>
      </c>
      <c r="I25" s="81">
        <v>126834.81000000001</v>
      </c>
      <c r="J25" s="81">
        <v>137030.80000000002</v>
      </c>
      <c r="K25" s="81">
        <v>132685.80000000002</v>
      </c>
      <c r="L25" s="81">
        <v>127941.07</v>
      </c>
      <c r="M25" s="81">
        <v>129802.44</v>
      </c>
      <c r="N25" s="81">
        <v>124225.62</v>
      </c>
      <c r="O25" s="81">
        <v>132497.46</v>
      </c>
      <c r="P25" s="81">
        <v>135075.17</v>
      </c>
      <c r="Q25" s="81">
        <v>127689.44</v>
      </c>
      <c r="R25" s="81">
        <v>156212.66</v>
      </c>
      <c r="S25" s="81">
        <v>139705.12</v>
      </c>
      <c r="T25" s="81">
        <v>146571.37</v>
      </c>
      <c r="U25" s="81">
        <v>145532.90000000002</v>
      </c>
      <c r="V25" s="81">
        <v>161859.91</v>
      </c>
      <c r="W25" s="81">
        <v>150431.9</v>
      </c>
      <c r="X25" s="81">
        <v>146996.44</v>
      </c>
      <c r="Y25" s="81">
        <v>152601.66</v>
      </c>
      <c r="Z25" s="81">
        <v>147419.9</v>
      </c>
      <c r="AA25" s="81">
        <v>156793.36</v>
      </c>
      <c r="AB25" s="81">
        <v>161117.97</v>
      </c>
      <c r="AC25" s="81">
        <v>-409750.25</v>
      </c>
    </row>
    <row r="26" spans="1:29" ht="12.75" collapsed="1">
      <c r="A26" s="1" t="s">
        <v>142</v>
      </c>
      <c r="C26" s="55" t="s">
        <v>134</v>
      </c>
      <c r="D26" s="22"/>
      <c r="E26" s="22"/>
      <c r="F26" s="80">
        <v>49031598.120000005</v>
      </c>
      <c r="G26" s="80">
        <v>47369591.03</v>
      </c>
      <c r="H26" s="80">
        <v>46246832.78000001</v>
      </c>
      <c r="I26" s="80">
        <v>37498429.74</v>
      </c>
      <c r="J26" s="80">
        <v>41545135.07</v>
      </c>
      <c r="K26" s="80">
        <v>40905667.83</v>
      </c>
      <c r="L26" s="80">
        <v>43864057.809999995</v>
      </c>
      <c r="M26" s="80">
        <v>42842363</v>
      </c>
      <c r="N26" s="80">
        <v>34218303.01</v>
      </c>
      <c r="O26" s="80">
        <v>38371912.56</v>
      </c>
      <c r="P26" s="80">
        <v>43816830.370000005</v>
      </c>
      <c r="Q26" s="80">
        <v>46490559.64999999</v>
      </c>
      <c r="R26" s="80">
        <v>62684820.129999995</v>
      </c>
      <c r="S26" s="80">
        <v>50035645.96999999</v>
      </c>
      <c r="T26" s="80">
        <v>53965055.29</v>
      </c>
      <c r="U26" s="80">
        <v>40839497.91</v>
      </c>
      <c r="V26" s="80">
        <v>48249118.57</v>
      </c>
      <c r="W26" s="80">
        <v>48082142.019999996</v>
      </c>
      <c r="X26" s="80">
        <v>46918944.53</v>
      </c>
      <c r="Y26" s="80">
        <v>47711024.39999999</v>
      </c>
      <c r="Z26" s="80">
        <v>40284824.69</v>
      </c>
      <c r="AA26" s="80">
        <v>48520272.099999994</v>
      </c>
      <c r="AB26" s="80">
        <v>51549863.67</v>
      </c>
      <c r="AC26" s="80">
        <v>17592867.27</v>
      </c>
    </row>
    <row r="27" spans="1:5" ht="0.75" customHeight="1" hidden="1" outlineLevel="1">
      <c r="A27" s="1"/>
      <c r="C27" s="54"/>
      <c r="D27" s="22"/>
      <c r="E27" s="22"/>
    </row>
    <row r="28" spans="1:29" s="14" customFormat="1" ht="12.75" hidden="1" outlineLevel="2">
      <c r="A28" s="14" t="s">
        <v>299</v>
      </c>
      <c r="B28" s="14" t="s">
        <v>300</v>
      </c>
      <c r="C28" s="48" t="s">
        <v>1221</v>
      </c>
      <c r="D28" s="15"/>
      <c r="E28" s="15"/>
      <c r="F28" s="94">
        <v>433179.57</v>
      </c>
      <c r="G28" s="94">
        <v>335431.61</v>
      </c>
      <c r="H28" s="94">
        <v>389913.41000000003</v>
      </c>
      <c r="I28" s="94">
        <v>252582.96</v>
      </c>
      <c r="J28" s="94">
        <v>214552.49</v>
      </c>
      <c r="K28" s="94">
        <v>296363.631</v>
      </c>
      <c r="L28" s="94">
        <v>469136.288</v>
      </c>
      <c r="M28" s="94">
        <v>449198.292</v>
      </c>
      <c r="N28" s="94">
        <v>402751.935</v>
      </c>
      <c r="O28" s="94">
        <v>181026.573</v>
      </c>
      <c r="P28" s="94">
        <v>143736.679</v>
      </c>
      <c r="Q28" s="94">
        <v>669223.71</v>
      </c>
      <c r="R28" s="94">
        <v>206248.61000000002</v>
      </c>
      <c r="S28" s="94">
        <v>-203117.72</v>
      </c>
      <c r="T28" s="94">
        <v>0</v>
      </c>
      <c r="U28" s="94">
        <v>0</v>
      </c>
      <c r="V28" s="94">
        <v>0</v>
      </c>
      <c r="W28" s="94">
        <v>-406.3</v>
      </c>
      <c r="X28" s="94">
        <v>406.3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</row>
    <row r="29" spans="1:29" s="14" customFormat="1" ht="12.75" hidden="1" outlineLevel="2">
      <c r="A29" s="14" t="s">
        <v>301</v>
      </c>
      <c r="B29" s="14" t="s">
        <v>302</v>
      </c>
      <c r="C29" s="48" t="s">
        <v>1222</v>
      </c>
      <c r="D29" s="15"/>
      <c r="E29" s="15"/>
      <c r="F29" s="94">
        <v>1341369.54</v>
      </c>
      <c r="G29" s="94">
        <v>1215692.86</v>
      </c>
      <c r="H29" s="94">
        <v>1347214.38</v>
      </c>
      <c r="I29" s="94">
        <v>1323256.6400000001</v>
      </c>
      <c r="J29" s="94">
        <v>1326955.51</v>
      </c>
      <c r="K29" s="94">
        <v>1286929.98</v>
      </c>
      <c r="L29" s="94">
        <v>1336492.26</v>
      </c>
      <c r="M29" s="94">
        <v>1328585.84</v>
      </c>
      <c r="N29" s="94">
        <v>1120139.13</v>
      </c>
      <c r="O29" s="94">
        <v>1064502.7</v>
      </c>
      <c r="P29" s="94">
        <v>1056778.46</v>
      </c>
      <c r="Q29" s="94">
        <v>1145861.26</v>
      </c>
      <c r="R29" s="94">
        <v>1697194.77</v>
      </c>
      <c r="S29" s="94">
        <v>1808996.01</v>
      </c>
      <c r="T29" s="94">
        <v>1545989.13</v>
      </c>
      <c r="U29" s="94">
        <v>1447655.5</v>
      </c>
      <c r="V29" s="94">
        <v>1431144.3900000001</v>
      </c>
      <c r="W29" s="94">
        <v>1161374.33</v>
      </c>
      <c r="X29" s="94">
        <v>1375320.48</v>
      </c>
      <c r="Y29" s="94">
        <v>1257522.59</v>
      </c>
      <c r="Z29" s="94">
        <v>1032972.94</v>
      </c>
      <c r="AA29" s="94">
        <v>1018611.28</v>
      </c>
      <c r="AB29" s="94">
        <v>1014922.34</v>
      </c>
      <c r="AC29" s="94">
        <v>1111851.49</v>
      </c>
    </row>
    <row r="30" spans="1:29" s="14" customFormat="1" ht="12.75" hidden="1" outlineLevel="2">
      <c r="A30" s="14" t="s">
        <v>303</v>
      </c>
      <c r="B30" s="14" t="s">
        <v>304</v>
      </c>
      <c r="C30" s="48" t="s">
        <v>1223</v>
      </c>
      <c r="D30" s="15"/>
      <c r="E30" s="15"/>
      <c r="F30" s="94">
        <v>-808936.7000000001</v>
      </c>
      <c r="G30" s="94">
        <v>-769920.71</v>
      </c>
      <c r="H30" s="94">
        <v>-986177.38</v>
      </c>
      <c r="I30" s="94">
        <v>-1020332.41</v>
      </c>
      <c r="J30" s="94">
        <v>-966628.3300000001</v>
      </c>
      <c r="K30" s="94">
        <v>-888529.09</v>
      </c>
      <c r="L30" s="94">
        <v>-1110452.6</v>
      </c>
      <c r="M30" s="94">
        <v>-925209.53</v>
      </c>
      <c r="N30" s="94">
        <v>-754031.5700000001</v>
      </c>
      <c r="O30" s="94">
        <v>-707054.14</v>
      </c>
      <c r="P30" s="94">
        <v>-674118.54</v>
      </c>
      <c r="Q30" s="94">
        <v>-855070.2000000001</v>
      </c>
      <c r="R30" s="94">
        <v>-3004445.97</v>
      </c>
      <c r="S30" s="94">
        <v>-2349052.35</v>
      </c>
      <c r="T30" s="94">
        <v>-1298050.6099999999</v>
      </c>
      <c r="U30" s="94">
        <v>-1205724.98</v>
      </c>
      <c r="V30" s="94">
        <v>-1209384.72</v>
      </c>
      <c r="W30" s="94">
        <v>-884646.35</v>
      </c>
      <c r="X30" s="94">
        <v>-965020.85</v>
      </c>
      <c r="Y30" s="94">
        <v>-854367.16</v>
      </c>
      <c r="Z30" s="94">
        <v>-691153.68</v>
      </c>
      <c r="AA30" s="94">
        <v>-751190.89</v>
      </c>
      <c r="AB30" s="94">
        <v>-754822.16</v>
      </c>
      <c r="AC30" s="94">
        <v>-740756.21</v>
      </c>
    </row>
    <row r="31" spans="1:29" s="14" customFormat="1" ht="12.75" hidden="1" outlineLevel="2">
      <c r="A31" s="14" t="s">
        <v>305</v>
      </c>
      <c r="B31" s="14" t="s">
        <v>306</v>
      </c>
      <c r="C31" s="48" t="s">
        <v>1224</v>
      </c>
      <c r="D31" s="15"/>
      <c r="E31" s="15"/>
      <c r="F31" s="94">
        <v>292657.85000000003</v>
      </c>
      <c r="G31" s="94">
        <v>227023.92</v>
      </c>
      <c r="H31" s="94">
        <v>254078.4</v>
      </c>
      <c r="I31" s="94">
        <v>211451.18</v>
      </c>
      <c r="J31" s="94">
        <v>131134.33000000002</v>
      </c>
      <c r="K31" s="94">
        <v>201770.25</v>
      </c>
      <c r="L31" s="94">
        <v>252008.57</v>
      </c>
      <c r="M31" s="94">
        <v>273613.35</v>
      </c>
      <c r="N31" s="94">
        <v>259154.85</v>
      </c>
      <c r="O31" s="94">
        <v>201483.62</v>
      </c>
      <c r="P31" s="94">
        <v>198976.39</v>
      </c>
      <c r="Q31" s="94">
        <v>267235.81</v>
      </c>
      <c r="R31" s="94">
        <v>328064.89</v>
      </c>
      <c r="S31" s="94">
        <v>266232.99</v>
      </c>
      <c r="T31" s="94">
        <v>334109.34</v>
      </c>
      <c r="U31" s="94">
        <v>94223.38</v>
      </c>
      <c r="V31" s="94">
        <v>184118.34</v>
      </c>
      <c r="W31" s="94">
        <v>230946.34</v>
      </c>
      <c r="X31" s="94">
        <v>237324.1</v>
      </c>
      <c r="Y31" s="94">
        <v>241091.48</v>
      </c>
      <c r="Z31" s="94">
        <v>204443.79</v>
      </c>
      <c r="AA31" s="94">
        <v>186436.22</v>
      </c>
      <c r="AB31" s="94">
        <v>271277.12</v>
      </c>
      <c r="AC31" s="94">
        <v>327409.15</v>
      </c>
    </row>
    <row r="32" spans="1:29" s="14" customFormat="1" ht="12.75" hidden="1" outlineLevel="2">
      <c r="A32" s="14" t="s">
        <v>307</v>
      </c>
      <c r="B32" s="14" t="s">
        <v>308</v>
      </c>
      <c r="C32" s="48" t="s">
        <v>1225</v>
      </c>
      <c r="D32" s="15"/>
      <c r="E32" s="15"/>
      <c r="F32" s="94">
        <v>11708766.08</v>
      </c>
      <c r="G32" s="94">
        <v>11728993.78</v>
      </c>
      <c r="H32" s="94">
        <v>11682812.37</v>
      </c>
      <c r="I32" s="94">
        <v>6653346.12</v>
      </c>
      <c r="J32" s="94">
        <v>6754115.5</v>
      </c>
      <c r="K32" s="94">
        <v>6868898.969</v>
      </c>
      <c r="L32" s="94">
        <v>10327144.952</v>
      </c>
      <c r="M32" s="94">
        <v>10197151.118</v>
      </c>
      <c r="N32" s="94">
        <v>10192808.945</v>
      </c>
      <c r="O32" s="94">
        <v>8142069.267</v>
      </c>
      <c r="P32" s="94">
        <v>8300216.085</v>
      </c>
      <c r="Q32" s="94">
        <v>8043306.87</v>
      </c>
      <c r="R32" s="94">
        <v>-211165.49</v>
      </c>
      <c r="S32" s="94">
        <v>203096.95</v>
      </c>
      <c r="T32" s="94">
        <v>0</v>
      </c>
      <c r="U32" s="94">
        <v>186577.63</v>
      </c>
      <c r="V32" s="94">
        <v>-29052.05</v>
      </c>
      <c r="W32" s="94">
        <v>2106.68</v>
      </c>
      <c r="X32" s="94">
        <v>0</v>
      </c>
      <c r="Y32" s="94">
        <v>0</v>
      </c>
      <c r="Z32" s="94">
        <v>0</v>
      </c>
      <c r="AA32" s="94">
        <v>0</v>
      </c>
      <c r="AB32" s="94">
        <v>0</v>
      </c>
      <c r="AC32" s="94">
        <v>0</v>
      </c>
    </row>
    <row r="33" spans="1:29" s="14" customFormat="1" ht="12.75" hidden="1" outlineLevel="2">
      <c r="A33" s="14" t="s">
        <v>309</v>
      </c>
      <c r="B33" s="14" t="s">
        <v>310</v>
      </c>
      <c r="C33" s="48" t="s">
        <v>1226</v>
      </c>
      <c r="D33" s="15"/>
      <c r="E33" s="15"/>
      <c r="F33" s="94">
        <v>295697.67</v>
      </c>
      <c r="G33" s="94">
        <v>284428.17</v>
      </c>
      <c r="H33" s="94">
        <v>272118.02</v>
      </c>
      <c r="I33" s="94">
        <v>230514.97</v>
      </c>
      <c r="J33" s="94">
        <v>-606525.9500000001</v>
      </c>
      <c r="K33" s="94">
        <v>193769.55000000002</v>
      </c>
      <c r="L33" s="94">
        <v>214366.88</v>
      </c>
      <c r="M33" s="94">
        <v>197411.62</v>
      </c>
      <c r="N33" s="94">
        <v>189267.76</v>
      </c>
      <c r="O33" s="94">
        <v>155789.73</v>
      </c>
      <c r="P33" s="94">
        <v>197988.99</v>
      </c>
      <c r="Q33" s="94">
        <v>209323.57</v>
      </c>
      <c r="R33" s="94">
        <v>276064.27</v>
      </c>
      <c r="S33" s="94">
        <v>248409.69</v>
      </c>
      <c r="T33" s="94">
        <v>221595.34</v>
      </c>
      <c r="U33" s="94">
        <v>167548.98</v>
      </c>
      <c r="V33" s="94">
        <v>1356947.29</v>
      </c>
      <c r="W33" s="94">
        <v>261114.57</v>
      </c>
      <c r="X33" s="94">
        <v>265658.88</v>
      </c>
      <c r="Y33" s="94">
        <v>262637.69</v>
      </c>
      <c r="Z33" s="94">
        <v>248790.09</v>
      </c>
      <c r="AA33" s="94">
        <v>197615.74</v>
      </c>
      <c r="AB33" s="94">
        <v>288300.39</v>
      </c>
      <c r="AC33" s="94">
        <v>272738</v>
      </c>
    </row>
    <row r="34" spans="1:29" s="14" customFormat="1" ht="12.75" hidden="1" outlineLevel="2">
      <c r="A34" s="14" t="s">
        <v>311</v>
      </c>
      <c r="B34" s="14" t="s">
        <v>312</v>
      </c>
      <c r="C34" s="48" t="s">
        <v>1227</v>
      </c>
      <c r="D34" s="15"/>
      <c r="E34" s="15"/>
      <c r="F34" s="94">
        <v>-33</v>
      </c>
      <c r="G34" s="94">
        <v>-339</v>
      </c>
      <c r="H34" s="94">
        <v>-1501</v>
      </c>
      <c r="I34" s="94">
        <v>800</v>
      </c>
      <c r="J34" s="94">
        <v>-234</v>
      </c>
      <c r="K34" s="94">
        <v>74</v>
      </c>
      <c r="L34" s="94">
        <v>-710</v>
      </c>
      <c r="M34" s="94">
        <v>129</v>
      </c>
      <c r="N34" s="94">
        <v>-647</v>
      </c>
      <c r="O34" s="94">
        <v>370</v>
      </c>
      <c r="P34" s="94">
        <v>-4</v>
      </c>
      <c r="Q34" s="94">
        <v>-406</v>
      </c>
      <c r="R34" s="94">
        <v>-113</v>
      </c>
      <c r="S34" s="94">
        <v>74.11</v>
      </c>
      <c r="T34" s="94">
        <v>0</v>
      </c>
      <c r="U34" s="94">
        <v>0</v>
      </c>
      <c r="V34" s="94">
        <v>0</v>
      </c>
      <c r="W34" s="94">
        <v>-24.990000000000002</v>
      </c>
      <c r="X34" s="94">
        <v>-52.18</v>
      </c>
      <c r="Y34" s="94">
        <v>32.33</v>
      </c>
      <c r="Z34" s="94">
        <v>0</v>
      </c>
      <c r="AA34" s="94">
        <v>0</v>
      </c>
      <c r="AB34" s="94">
        <v>0</v>
      </c>
      <c r="AC34" s="94">
        <v>0</v>
      </c>
    </row>
    <row r="35" spans="1:29" s="14" customFormat="1" ht="12.75" hidden="1" outlineLevel="2">
      <c r="A35" s="14" t="s">
        <v>313</v>
      </c>
      <c r="B35" s="14" t="s">
        <v>314</v>
      </c>
      <c r="C35" s="48" t="s">
        <v>1228</v>
      </c>
      <c r="D35" s="15"/>
      <c r="E35" s="15"/>
      <c r="F35" s="94">
        <v>34591.29</v>
      </c>
      <c r="G35" s="94">
        <v>39693.78</v>
      </c>
      <c r="H35" s="94">
        <v>38009.4</v>
      </c>
      <c r="I35" s="94">
        <v>39195.41</v>
      </c>
      <c r="J35" s="94">
        <v>37926.08</v>
      </c>
      <c r="K35" s="94">
        <v>39195.41</v>
      </c>
      <c r="L35" s="94">
        <v>39592.200000000004</v>
      </c>
      <c r="M35" s="94">
        <v>39382.68</v>
      </c>
      <c r="N35" s="94">
        <v>40102.39</v>
      </c>
      <c r="O35" s="94">
        <v>38672.16</v>
      </c>
      <c r="P35" s="94">
        <v>40083.29</v>
      </c>
      <c r="Q35" s="94">
        <v>2885.18</v>
      </c>
      <c r="R35" s="94">
        <v>2571.7400000000002</v>
      </c>
      <c r="S35" s="94">
        <v>2846.73</v>
      </c>
      <c r="T35" s="94">
        <v>2752.77</v>
      </c>
      <c r="U35" s="94">
        <v>2831.79</v>
      </c>
      <c r="V35" s="94">
        <v>2742.31</v>
      </c>
      <c r="W35" s="94">
        <v>9294.31</v>
      </c>
      <c r="X35" s="94">
        <v>9307.77</v>
      </c>
      <c r="Y35" s="94">
        <v>2754.41</v>
      </c>
      <c r="Z35" s="94">
        <v>2846.2400000000002</v>
      </c>
      <c r="AA35" s="94">
        <v>2754.43</v>
      </c>
      <c r="AB35" s="94">
        <v>-4433.43</v>
      </c>
      <c r="AC35" s="94">
        <v>-189.98</v>
      </c>
    </row>
    <row r="36" spans="1:29" s="14" customFormat="1" ht="12.75" hidden="1" outlineLevel="2">
      <c r="A36" s="14" t="s">
        <v>315</v>
      </c>
      <c r="B36" s="14" t="s">
        <v>316</v>
      </c>
      <c r="C36" s="48" t="s">
        <v>1229</v>
      </c>
      <c r="D36" s="15"/>
      <c r="E36" s="15"/>
      <c r="F36" s="94">
        <v>-355873.17</v>
      </c>
      <c r="G36" s="94">
        <v>-331718.68</v>
      </c>
      <c r="H36" s="94">
        <v>-227599.48</v>
      </c>
      <c r="I36" s="94">
        <v>-190625.05000000002</v>
      </c>
      <c r="J36" s="94">
        <v>-270543.27</v>
      </c>
      <c r="K36" s="94">
        <v>-298164.36</v>
      </c>
      <c r="L36" s="94">
        <v>-62483.24</v>
      </c>
      <c r="M36" s="94">
        <v>-363610.54</v>
      </c>
      <c r="N36" s="94">
        <v>-345427.9</v>
      </c>
      <c r="O36" s="94">
        <v>-386857.58</v>
      </c>
      <c r="P36" s="94">
        <v>-366449.08</v>
      </c>
      <c r="Q36" s="94">
        <v>-245964.78</v>
      </c>
      <c r="R36" s="94">
        <v>1386304.82</v>
      </c>
      <c r="S36" s="94">
        <v>437386.04000000004</v>
      </c>
      <c r="T36" s="94">
        <v>717967.77</v>
      </c>
      <c r="U36" s="94">
        <v>-69886.9</v>
      </c>
      <c r="V36" s="94">
        <v>-96621.76</v>
      </c>
      <c r="W36" s="94">
        <v>-8600.05</v>
      </c>
      <c r="X36" s="94">
        <v>-216368.41</v>
      </c>
      <c r="Y36" s="94">
        <v>-235466.15</v>
      </c>
      <c r="Z36" s="94">
        <v>-193164.47</v>
      </c>
      <c r="AA36" s="94">
        <v>-153385.05000000002</v>
      </c>
      <c r="AB36" s="94">
        <v>-121628.92</v>
      </c>
      <c r="AC36" s="94">
        <v>-212006.93</v>
      </c>
    </row>
    <row r="37" spans="1:29" s="14" customFormat="1" ht="12.75" hidden="1" outlineLevel="2">
      <c r="A37" s="14" t="s">
        <v>317</v>
      </c>
      <c r="B37" s="14" t="s">
        <v>318</v>
      </c>
      <c r="C37" s="48" t="s">
        <v>1230</v>
      </c>
      <c r="D37" s="15"/>
      <c r="E37" s="15"/>
      <c r="F37" s="94">
        <v>995721.17</v>
      </c>
      <c r="G37" s="94">
        <v>314653.69</v>
      </c>
      <c r="H37" s="94">
        <v>471029.45</v>
      </c>
      <c r="I37" s="94">
        <v>233629.57</v>
      </c>
      <c r="J37" s="94">
        <v>97111.85</v>
      </c>
      <c r="K37" s="94">
        <v>777461.36</v>
      </c>
      <c r="L37" s="94">
        <v>2303328.32</v>
      </c>
      <c r="M37" s="94">
        <v>1098295.86</v>
      </c>
      <c r="N37" s="94">
        <v>1062218.34</v>
      </c>
      <c r="O37" s="94">
        <v>234707.84</v>
      </c>
      <c r="P37" s="94">
        <v>-48772.21</v>
      </c>
      <c r="Q37" s="94">
        <v>1696540.82</v>
      </c>
      <c r="R37" s="94">
        <v>35447972.55</v>
      </c>
      <c r="S37" s="94">
        <v>15893700.47</v>
      </c>
      <c r="T37" s="94">
        <v>12505524.06</v>
      </c>
      <c r="U37" s="94">
        <v>9435147.1</v>
      </c>
      <c r="V37" s="94">
        <v>5370615.61</v>
      </c>
      <c r="W37" s="94">
        <v>9854908.88</v>
      </c>
      <c r="X37" s="94">
        <v>8983320.76</v>
      </c>
      <c r="Y37" s="94">
        <v>7619984.44</v>
      </c>
      <c r="Z37" s="94">
        <v>5338687.51</v>
      </c>
      <c r="AA37" s="94">
        <v>355278.10000000003</v>
      </c>
      <c r="AB37" s="94">
        <v>694609.47</v>
      </c>
      <c r="AC37" s="94">
        <v>2723266.35</v>
      </c>
    </row>
    <row r="38" spans="1:29" s="14" customFormat="1" ht="12.75" hidden="1" outlineLevel="2">
      <c r="A38" s="14" t="s">
        <v>319</v>
      </c>
      <c r="B38" s="14" t="s">
        <v>320</v>
      </c>
      <c r="C38" s="48" t="s">
        <v>1231</v>
      </c>
      <c r="D38" s="15"/>
      <c r="E38" s="15"/>
      <c r="F38" s="94">
        <v>-772054.09</v>
      </c>
      <c r="G38" s="94">
        <v>-529388.35</v>
      </c>
      <c r="H38" s="94">
        <v>-297886.07</v>
      </c>
      <c r="I38" s="94">
        <v>-115962.85</v>
      </c>
      <c r="J38" s="94">
        <v>-366378.42</v>
      </c>
      <c r="K38" s="94">
        <v>-453832.86</v>
      </c>
      <c r="L38" s="94">
        <v>-1103048.06</v>
      </c>
      <c r="M38" s="94">
        <v>-125153.57</v>
      </c>
      <c r="N38" s="94">
        <v>592894.26</v>
      </c>
      <c r="O38" s="94">
        <v>-154605.576</v>
      </c>
      <c r="P38" s="94">
        <v>-277084.544</v>
      </c>
      <c r="Q38" s="94">
        <v>-819044.8</v>
      </c>
      <c r="R38" s="94">
        <v>-12728001.87</v>
      </c>
      <c r="S38" s="94">
        <v>-1343325</v>
      </c>
      <c r="T38" s="94">
        <v>-4686908.24</v>
      </c>
      <c r="U38" s="94">
        <v>-684470.15</v>
      </c>
      <c r="V38" s="94">
        <v>3416550.88</v>
      </c>
      <c r="W38" s="94">
        <v>-1066924.07</v>
      </c>
      <c r="X38" s="94">
        <v>-710500.13</v>
      </c>
      <c r="Y38" s="94">
        <v>-292125.43</v>
      </c>
      <c r="Z38" s="94">
        <v>-658495.27</v>
      </c>
      <c r="AA38" s="94">
        <v>-1646008.99</v>
      </c>
      <c r="AB38" s="94">
        <v>-321796.97000000003</v>
      </c>
      <c r="AC38" s="94">
        <v>1967805.96</v>
      </c>
    </row>
    <row r="39" spans="1:29" s="14" customFormat="1" ht="12.75" hidden="1" outlineLevel="2">
      <c r="A39" s="14" t="s">
        <v>321</v>
      </c>
      <c r="B39" s="14" t="s">
        <v>322</v>
      </c>
      <c r="C39" s="48" t="s">
        <v>1232</v>
      </c>
      <c r="D39" s="15"/>
      <c r="E39" s="15"/>
      <c r="F39" s="94">
        <v>171829.96</v>
      </c>
      <c r="G39" s="94">
        <v>144261.94</v>
      </c>
      <c r="H39" s="94">
        <v>130244.86</v>
      </c>
      <c r="I39" s="94">
        <v>180136.6</v>
      </c>
      <c r="J39" s="94">
        <v>60693.67</v>
      </c>
      <c r="K39" s="94">
        <v>203.6</v>
      </c>
      <c r="L39" s="94">
        <v>142455.76</v>
      </c>
      <c r="M39" s="94">
        <v>184414.44</v>
      </c>
      <c r="N39" s="94">
        <v>288041.83</v>
      </c>
      <c r="O39" s="94">
        <v>131052.2</v>
      </c>
      <c r="P39" s="94">
        <v>83356.8</v>
      </c>
      <c r="Q39" s="94">
        <v>-33268.68</v>
      </c>
      <c r="R39" s="94">
        <v>-1460918.7</v>
      </c>
      <c r="S39" s="94">
        <v>-214312.75</v>
      </c>
      <c r="T39" s="94">
        <v>-655033.11</v>
      </c>
      <c r="U39" s="94">
        <v>-227647.12</v>
      </c>
      <c r="V39" s="94">
        <v>-160804.13</v>
      </c>
      <c r="W39" s="94">
        <v>-51788.270000000004</v>
      </c>
      <c r="X39" s="94">
        <v>-65552</v>
      </c>
      <c r="Y39" s="94">
        <v>-70286.02</v>
      </c>
      <c r="Z39" s="94">
        <v>-57489.97</v>
      </c>
      <c r="AA39" s="94">
        <v>-18129.27</v>
      </c>
      <c r="AB39" s="94">
        <v>32016.87</v>
      </c>
      <c r="AC39" s="94">
        <v>-88674.91</v>
      </c>
    </row>
    <row r="40" spans="1:29" s="14" customFormat="1" ht="12.75" hidden="1" outlineLevel="2">
      <c r="A40" s="14" t="s">
        <v>323</v>
      </c>
      <c r="B40" s="14" t="s">
        <v>324</v>
      </c>
      <c r="C40" s="48" t="s">
        <v>1233</v>
      </c>
      <c r="D40" s="15"/>
      <c r="E40" s="15"/>
      <c r="F40" s="94">
        <v>216760.91</v>
      </c>
      <c r="G40" s="94">
        <v>214805.49</v>
      </c>
      <c r="H40" s="94">
        <v>218106.28</v>
      </c>
      <c r="I40" s="94">
        <v>289612.48</v>
      </c>
      <c r="J40" s="94">
        <v>290717.85000000003</v>
      </c>
      <c r="K40" s="94">
        <v>289179.87</v>
      </c>
      <c r="L40" s="94">
        <v>430799.34</v>
      </c>
      <c r="M40" s="94">
        <v>431588.04000000004</v>
      </c>
      <c r="N40" s="94">
        <v>433162.9</v>
      </c>
      <c r="O40" s="94">
        <v>428051.21</v>
      </c>
      <c r="P40" s="94">
        <v>427368.91000000003</v>
      </c>
      <c r="Q40" s="94">
        <v>431128.58</v>
      </c>
      <c r="R40" s="94">
        <v>52463.58</v>
      </c>
      <c r="S40" s="94">
        <v>36198.29</v>
      </c>
      <c r="T40" s="94">
        <v>40149.38</v>
      </c>
      <c r="U40" s="94">
        <v>37744.8</v>
      </c>
      <c r="V40" s="94">
        <v>40975.61</v>
      </c>
      <c r="W40" s="94">
        <v>53614.35</v>
      </c>
      <c r="X40" s="94">
        <v>57922.14</v>
      </c>
      <c r="Y40" s="94">
        <v>56677.57</v>
      </c>
      <c r="Z40" s="94">
        <v>56817.96</v>
      </c>
      <c r="AA40" s="94">
        <v>56677.58</v>
      </c>
      <c r="AB40" s="94">
        <v>54858.9</v>
      </c>
      <c r="AC40" s="94">
        <v>56677.58</v>
      </c>
    </row>
    <row r="41" spans="1:29" s="14" customFormat="1" ht="12.75" hidden="1" outlineLevel="2">
      <c r="A41" s="14" t="s">
        <v>325</v>
      </c>
      <c r="B41" s="14" t="s">
        <v>326</v>
      </c>
      <c r="C41" s="48" t="s">
        <v>1234</v>
      </c>
      <c r="D41" s="15"/>
      <c r="E41" s="15"/>
      <c r="F41" s="94">
        <v>13072.33</v>
      </c>
      <c r="G41" s="94">
        <v>33235.03</v>
      </c>
      <c r="H41" s="94">
        <v>29055.690000000002</v>
      </c>
      <c r="I41" s="94">
        <v>-773.24</v>
      </c>
      <c r="J41" s="94">
        <v>12006.460000000001</v>
      </c>
      <c r="K41" s="94">
        <v>5113.36</v>
      </c>
      <c r="L41" s="94">
        <v>28172.66</v>
      </c>
      <c r="M41" s="94">
        <v>50414.72</v>
      </c>
      <c r="N41" s="94">
        <v>168876</v>
      </c>
      <c r="O41" s="94">
        <v>5128.41</v>
      </c>
      <c r="P41" s="94">
        <v>4502.36</v>
      </c>
      <c r="Q41" s="94">
        <v>10352.33</v>
      </c>
      <c r="R41" s="94">
        <v>968.76</v>
      </c>
      <c r="S41" s="94">
        <v>-6450.91</v>
      </c>
      <c r="T41" s="94">
        <v>567778.22</v>
      </c>
      <c r="U41" s="94">
        <v>8958.69</v>
      </c>
      <c r="V41" s="94">
        <v>50555.79</v>
      </c>
      <c r="W41" s="94">
        <v>239.77</v>
      </c>
      <c r="X41" s="94">
        <v>0</v>
      </c>
      <c r="Y41" s="94">
        <v>0</v>
      </c>
      <c r="Z41" s="94">
        <v>185253.12</v>
      </c>
      <c r="AA41" s="94">
        <v>4558.67</v>
      </c>
      <c r="AB41" s="94">
        <v>30107.72</v>
      </c>
      <c r="AC41" s="94">
        <v>43379.96</v>
      </c>
    </row>
    <row r="42" spans="1:29" s="14" customFormat="1" ht="12.75" hidden="1" outlineLevel="2">
      <c r="A42" s="14" t="s">
        <v>327</v>
      </c>
      <c r="B42" s="14" t="s">
        <v>328</v>
      </c>
      <c r="C42" s="48" t="s">
        <v>1235</v>
      </c>
      <c r="D42" s="15"/>
      <c r="E42" s="15"/>
      <c r="F42" s="94">
        <v>458968.62</v>
      </c>
      <c r="G42" s="94">
        <v>368679.14</v>
      </c>
      <c r="H42" s="94">
        <v>321304.24</v>
      </c>
      <c r="I42" s="94">
        <v>77884.3</v>
      </c>
      <c r="J42" s="94">
        <v>288570.78</v>
      </c>
      <c r="K42" s="94">
        <v>28202.86</v>
      </c>
      <c r="L42" s="94">
        <v>667874.5700000001</v>
      </c>
      <c r="M42" s="94">
        <v>173977.96</v>
      </c>
      <c r="N42" s="94">
        <v>-69060.33</v>
      </c>
      <c r="O42" s="94">
        <v>111490.98</v>
      </c>
      <c r="P42" s="94">
        <v>177001.06</v>
      </c>
      <c r="Q42" s="94">
        <v>538298.49</v>
      </c>
      <c r="R42" s="94">
        <v>3816850.34</v>
      </c>
      <c r="S42" s="94">
        <v>1284051.09</v>
      </c>
      <c r="T42" s="94">
        <v>1415585.26</v>
      </c>
      <c r="U42" s="94">
        <v>264180.23</v>
      </c>
      <c r="V42" s="94">
        <v>57609.17</v>
      </c>
      <c r="W42" s="94">
        <v>846812.64</v>
      </c>
      <c r="X42" s="94">
        <v>545859.59</v>
      </c>
      <c r="Y42" s="94">
        <v>250977.96</v>
      </c>
      <c r="Z42" s="94">
        <v>342245.55</v>
      </c>
      <c r="AA42" s="94">
        <v>1001897.21</v>
      </c>
      <c r="AB42" s="94">
        <v>312903.82</v>
      </c>
      <c r="AC42" s="94">
        <v>-1314801.03</v>
      </c>
    </row>
    <row r="43" spans="1:29" s="14" customFormat="1" ht="12.75" hidden="1" outlineLevel="2">
      <c r="A43" s="14" t="s">
        <v>329</v>
      </c>
      <c r="B43" s="14" t="s">
        <v>330</v>
      </c>
      <c r="C43" s="48" t="s">
        <v>1236</v>
      </c>
      <c r="D43" s="15"/>
      <c r="E43" s="15"/>
      <c r="F43" s="94">
        <v>5720287.71</v>
      </c>
      <c r="G43" s="94">
        <v>4345303.07</v>
      </c>
      <c r="H43" s="94">
        <v>4210179.2</v>
      </c>
      <c r="I43" s="94">
        <v>3945509.92</v>
      </c>
      <c r="J43" s="94">
        <v>2984469.79</v>
      </c>
      <c r="K43" s="94">
        <v>4236891.46</v>
      </c>
      <c r="L43" s="94">
        <v>6689554.55</v>
      </c>
      <c r="M43" s="94">
        <v>6755479.24</v>
      </c>
      <c r="N43" s="94">
        <v>5683990.43</v>
      </c>
      <c r="O43" s="94">
        <v>4600509.67</v>
      </c>
      <c r="P43" s="94">
        <v>3383102.95</v>
      </c>
      <c r="Q43" s="94">
        <v>6884461.99</v>
      </c>
      <c r="R43" s="94">
        <v>19821812.21</v>
      </c>
      <c r="S43" s="94">
        <v>15424803.08</v>
      </c>
      <c r="T43" s="94">
        <v>12365613.12</v>
      </c>
      <c r="U43" s="94">
        <v>16371827.45</v>
      </c>
      <c r="V43" s="94">
        <v>12140428.34</v>
      </c>
      <c r="W43" s="94">
        <v>18595442.85</v>
      </c>
      <c r="X43" s="94">
        <v>16055160.89</v>
      </c>
      <c r="Y43" s="94">
        <v>18000354.66</v>
      </c>
      <c r="Z43" s="94">
        <v>10544984.53</v>
      </c>
      <c r="AA43" s="94">
        <v>2435405.62</v>
      </c>
      <c r="AB43" s="94">
        <v>3314256.97</v>
      </c>
      <c r="AC43" s="94">
        <v>9378109.04</v>
      </c>
    </row>
    <row r="44" spans="1:29" s="14" customFormat="1" ht="12.75" hidden="1" outlineLevel="2">
      <c r="A44" s="14" t="s">
        <v>331</v>
      </c>
      <c r="B44" s="14" t="s">
        <v>332</v>
      </c>
      <c r="C44" s="48" t="s">
        <v>1237</v>
      </c>
      <c r="D44" s="15"/>
      <c r="E44" s="15"/>
      <c r="F44" s="94">
        <v>-258.74</v>
      </c>
      <c r="G44" s="94">
        <v>-149.01</v>
      </c>
      <c r="H44" s="94">
        <v>-15.36</v>
      </c>
      <c r="I44" s="94">
        <v>-25.02</v>
      </c>
      <c r="J44" s="94">
        <v>-17.59</v>
      </c>
      <c r="K44" s="94">
        <v>-228.02</v>
      </c>
      <c r="L44" s="94">
        <v>-564.15</v>
      </c>
      <c r="M44" s="94">
        <v>-6.48</v>
      </c>
      <c r="N44" s="94">
        <v>-17.06</v>
      </c>
      <c r="O44" s="94">
        <v>-29.71</v>
      </c>
      <c r="P44" s="94">
        <v>-0.77</v>
      </c>
      <c r="Q44" s="94">
        <v>-300.18</v>
      </c>
      <c r="R44" s="94">
        <v>-15.33</v>
      </c>
      <c r="S44" s="94">
        <v>-12.06</v>
      </c>
      <c r="T44" s="94">
        <v>0</v>
      </c>
      <c r="U44" s="94">
        <v>0</v>
      </c>
      <c r="V44" s="94">
        <v>0</v>
      </c>
      <c r="W44" s="94">
        <v>0</v>
      </c>
      <c r="X44" s="94">
        <v>0</v>
      </c>
      <c r="Y44" s="94">
        <v>0</v>
      </c>
      <c r="Z44" s="94">
        <v>0</v>
      </c>
      <c r="AA44" s="94">
        <v>0</v>
      </c>
      <c r="AB44" s="94">
        <v>0</v>
      </c>
      <c r="AC44" s="94">
        <v>0</v>
      </c>
    </row>
    <row r="45" spans="1:29" s="14" customFormat="1" ht="12.75" hidden="1" outlineLevel="2">
      <c r="A45" s="14" t="s">
        <v>333</v>
      </c>
      <c r="B45" s="14" t="s">
        <v>334</v>
      </c>
      <c r="C45" s="48" t="s">
        <v>1238</v>
      </c>
      <c r="D45" s="15"/>
      <c r="E45" s="15"/>
      <c r="F45" s="94">
        <v>-1500.71</v>
      </c>
      <c r="G45" s="94">
        <v>-1368.64</v>
      </c>
      <c r="H45" s="94">
        <v>-1502.22</v>
      </c>
      <c r="I45" s="94">
        <v>-2093.02</v>
      </c>
      <c r="J45" s="94">
        <v>-897.61</v>
      </c>
      <c r="K45" s="94">
        <v>-1615.76</v>
      </c>
      <c r="L45" s="94">
        <v>-900.95</v>
      </c>
      <c r="M45" s="94">
        <v>-1521.59</v>
      </c>
      <c r="N45" s="94">
        <v>-3473.05</v>
      </c>
      <c r="O45" s="94">
        <v>-1837.15</v>
      </c>
      <c r="P45" s="94">
        <v>-1517.98</v>
      </c>
      <c r="Q45" s="94">
        <v>-1448.18</v>
      </c>
      <c r="R45" s="94">
        <v>928.85</v>
      </c>
      <c r="S45" s="94">
        <v>4444.88</v>
      </c>
      <c r="T45" s="94">
        <v>19668.66</v>
      </c>
      <c r="U45" s="94">
        <v>-2161.16</v>
      </c>
      <c r="V45" s="94">
        <v>-1849.3</v>
      </c>
      <c r="W45" s="94">
        <v>-1803.29</v>
      </c>
      <c r="X45" s="94">
        <v>-1746.08</v>
      </c>
      <c r="Y45" s="94">
        <v>-2363.71</v>
      </c>
      <c r="Z45" s="94">
        <v>-1642.13</v>
      </c>
      <c r="AA45" s="94">
        <v>-3218.37</v>
      </c>
      <c r="AB45" s="94">
        <v>-0.44</v>
      </c>
      <c r="AC45" s="94">
        <v>-1598.79</v>
      </c>
    </row>
    <row r="46" spans="1:29" s="14" customFormat="1" ht="12.75" hidden="1" outlineLevel="2">
      <c r="A46" s="14" t="s">
        <v>335</v>
      </c>
      <c r="B46" s="14" t="s">
        <v>336</v>
      </c>
      <c r="C46" s="48" t="s">
        <v>1239</v>
      </c>
      <c r="D46" s="15"/>
      <c r="E46" s="15"/>
      <c r="F46" s="94">
        <v>-19729.95</v>
      </c>
      <c r="G46" s="94">
        <v>-20251.100000000002</v>
      </c>
      <c r="H46" s="94">
        <v>-9536.2</v>
      </c>
      <c r="I46" s="94">
        <v>-13669.19</v>
      </c>
      <c r="J46" s="94">
        <v>-11786.550000000001</v>
      </c>
      <c r="K46" s="94">
        <v>-16046.51</v>
      </c>
      <c r="L46" s="94">
        <v>38037.54</v>
      </c>
      <c r="M46" s="94">
        <v>37242.03</v>
      </c>
      <c r="N46" s="94">
        <v>7360.29</v>
      </c>
      <c r="O46" s="94">
        <v>9105.47</v>
      </c>
      <c r="P46" s="94">
        <v>6640.34</v>
      </c>
      <c r="Q46" s="94">
        <v>1343.73</v>
      </c>
      <c r="R46" s="94">
        <v>-210345.67</v>
      </c>
      <c r="S46" s="94">
        <v>142675.99</v>
      </c>
      <c r="T46" s="94">
        <v>-11407.85</v>
      </c>
      <c r="U46" s="94">
        <v>-2154.4</v>
      </c>
      <c r="V46" s="94">
        <v>14243.45</v>
      </c>
      <c r="W46" s="94">
        <v>14225.39</v>
      </c>
      <c r="X46" s="94">
        <v>19875.52</v>
      </c>
      <c r="Y46" s="94">
        <v>-23402.9</v>
      </c>
      <c r="Z46" s="94">
        <v>2884.88</v>
      </c>
      <c r="AA46" s="94">
        <v>-31.8</v>
      </c>
      <c r="AB46" s="94">
        <v>-26.91</v>
      </c>
      <c r="AC46" s="94">
        <v>-77.57000000000001</v>
      </c>
    </row>
    <row r="47" spans="1:29" s="14" customFormat="1" ht="12.75" hidden="1" outlineLevel="2">
      <c r="A47" s="14" t="s">
        <v>337</v>
      </c>
      <c r="B47" s="14" t="s">
        <v>338</v>
      </c>
      <c r="C47" s="48" t="s">
        <v>1240</v>
      </c>
      <c r="D47" s="15"/>
      <c r="E47" s="15"/>
      <c r="F47" s="94">
        <v>-31.85</v>
      </c>
      <c r="G47" s="94">
        <v>100.34</v>
      </c>
      <c r="H47" s="94">
        <v>139.75</v>
      </c>
      <c r="I47" s="94">
        <v>156.8</v>
      </c>
      <c r="J47" s="94">
        <v>-87.75</v>
      </c>
      <c r="K47" s="94">
        <v>-313.69</v>
      </c>
      <c r="L47" s="94">
        <v>-167.82</v>
      </c>
      <c r="M47" s="94">
        <v>-118.27</v>
      </c>
      <c r="N47" s="94">
        <v>-138.9</v>
      </c>
      <c r="O47" s="94">
        <v>-443.19</v>
      </c>
      <c r="P47" s="94">
        <v>-114.78</v>
      </c>
      <c r="Q47" s="94">
        <v>-395.1</v>
      </c>
      <c r="R47" s="94">
        <v>-175.65</v>
      </c>
      <c r="S47" s="94">
        <v>-0.04</v>
      </c>
      <c r="T47" s="94">
        <v>34639.54</v>
      </c>
      <c r="U47" s="94">
        <v>265.04</v>
      </c>
      <c r="V47" s="94">
        <v>151.59</v>
      </c>
      <c r="W47" s="94">
        <v>192.32</v>
      </c>
      <c r="X47" s="94">
        <v>100.45</v>
      </c>
      <c r="Y47" s="94">
        <v>293.71</v>
      </c>
      <c r="Z47" s="94">
        <v>-136.15</v>
      </c>
      <c r="AA47" s="94">
        <v>195.01</v>
      </c>
      <c r="AB47" s="94">
        <v>30.38</v>
      </c>
      <c r="AC47" s="94">
        <v>64.49</v>
      </c>
    </row>
    <row r="48" spans="1:29" s="14" customFormat="1" ht="12.75" hidden="1" outlineLevel="2">
      <c r="A48" s="14" t="s">
        <v>339</v>
      </c>
      <c r="B48" s="14" t="s">
        <v>340</v>
      </c>
      <c r="C48" s="48" t="s">
        <v>1241</v>
      </c>
      <c r="D48" s="15"/>
      <c r="E48" s="15"/>
      <c r="F48" s="94">
        <v>-2035.13</v>
      </c>
      <c r="G48" s="94">
        <v>0</v>
      </c>
      <c r="H48" s="94">
        <v>0</v>
      </c>
      <c r="I48" s="94">
        <v>0</v>
      </c>
      <c r="J48" s="94">
        <v>0</v>
      </c>
      <c r="K48" s="94">
        <v>7.66</v>
      </c>
      <c r="L48" s="94">
        <v>0</v>
      </c>
      <c r="M48" s="94">
        <v>0</v>
      </c>
      <c r="N48" s="94">
        <v>0</v>
      </c>
      <c r="O48" s="94">
        <v>0</v>
      </c>
      <c r="P48" s="94">
        <v>0</v>
      </c>
      <c r="Q48" s="94">
        <v>0</v>
      </c>
      <c r="R48" s="94">
        <v>0</v>
      </c>
      <c r="S48" s="94">
        <v>0</v>
      </c>
      <c r="T48" s="94">
        <v>0</v>
      </c>
      <c r="U48" s="94">
        <v>4943.27</v>
      </c>
      <c r="V48" s="94">
        <v>0</v>
      </c>
      <c r="W48" s="94">
        <v>0</v>
      </c>
      <c r="X48" s="94">
        <v>0</v>
      </c>
      <c r="Y48" s="94">
        <v>0</v>
      </c>
      <c r="Z48" s="94">
        <v>0</v>
      </c>
      <c r="AA48" s="94">
        <v>0</v>
      </c>
      <c r="AB48" s="94">
        <v>0</v>
      </c>
      <c r="AC48" s="94">
        <v>800931.4</v>
      </c>
    </row>
    <row r="49" spans="1:29" s="14" customFormat="1" ht="12.75" hidden="1" outlineLevel="2">
      <c r="A49" s="14" t="s">
        <v>341</v>
      </c>
      <c r="B49" s="14" t="s">
        <v>342</v>
      </c>
      <c r="C49" s="48" t="s">
        <v>1242</v>
      </c>
      <c r="D49" s="15"/>
      <c r="E49" s="15"/>
      <c r="F49" s="94">
        <v>-2461.03</v>
      </c>
      <c r="G49" s="94">
        <v>1386.16</v>
      </c>
      <c r="H49" s="94">
        <v>-260.91</v>
      </c>
      <c r="I49" s="94">
        <v>452.89</v>
      </c>
      <c r="J49" s="94">
        <v>647.22</v>
      </c>
      <c r="K49" s="94">
        <v>5149.17</v>
      </c>
      <c r="L49" s="94">
        <v>-700.69</v>
      </c>
      <c r="M49" s="94">
        <v>209.06</v>
      </c>
      <c r="N49" s="94">
        <v>-3023.43</v>
      </c>
      <c r="O49" s="94">
        <v>-13826.23</v>
      </c>
      <c r="P49" s="94">
        <v>15457.800000000001</v>
      </c>
      <c r="Q49" s="94">
        <v>30076.63</v>
      </c>
      <c r="R49" s="94">
        <v>-10204.81</v>
      </c>
      <c r="S49" s="94">
        <v>-15.41</v>
      </c>
      <c r="T49" s="94">
        <v>112.78</v>
      </c>
      <c r="U49" s="94">
        <v>-2555.02</v>
      </c>
      <c r="V49" s="94">
        <v>6645.81</v>
      </c>
      <c r="W49" s="94">
        <v>-4212.91</v>
      </c>
      <c r="X49" s="94">
        <v>716.72</v>
      </c>
      <c r="Y49" s="94">
        <v>-7845.860000000001</v>
      </c>
      <c r="Z49" s="94">
        <v>-132.53</v>
      </c>
      <c r="AA49" s="94">
        <v>-1270.25</v>
      </c>
      <c r="AB49" s="94">
        <v>2325.59</v>
      </c>
      <c r="AC49" s="94">
        <v>-2092.1</v>
      </c>
    </row>
    <row r="50" spans="1:29" s="14" customFormat="1" ht="12.75" hidden="1" outlineLevel="2">
      <c r="A50" s="14" t="s">
        <v>343</v>
      </c>
      <c r="B50" s="14" t="s">
        <v>344</v>
      </c>
      <c r="C50" s="48" t="s">
        <v>1243</v>
      </c>
      <c r="D50" s="15"/>
      <c r="E50" s="15"/>
      <c r="F50" s="94">
        <v>52986.41</v>
      </c>
      <c r="G50" s="94">
        <v>1396.8500000000001</v>
      </c>
      <c r="H50" s="94">
        <v>1431.95</v>
      </c>
      <c r="I50" s="94">
        <v>-1358.7</v>
      </c>
      <c r="J50" s="94">
        <v>-12265.65</v>
      </c>
      <c r="K50" s="94">
        <v>12470.52</v>
      </c>
      <c r="L50" s="94">
        <v>-273.12</v>
      </c>
      <c r="M50" s="94">
        <v>-474.64</v>
      </c>
      <c r="N50" s="94">
        <v>2047.97</v>
      </c>
      <c r="O50" s="94">
        <v>-30895.86</v>
      </c>
      <c r="P50" s="94">
        <v>23881.03</v>
      </c>
      <c r="Q50" s="94">
        <v>36900.67</v>
      </c>
      <c r="R50" s="94">
        <v>30326.48</v>
      </c>
      <c r="S50" s="94">
        <v>20121.73</v>
      </c>
      <c r="T50" s="94">
        <v>-10744.03</v>
      </c>
      <c r="U50" s="94">
        <v>-1199.48</v>
      </c>
      <c r="V50" s="94">
        <v>3524.73</v>
      </c>
      <c r="W50" s="94">
        <v>-1484.93</v>
      </c>
      <c r="X50" s="94">
        <v>830.8100000000001</v>
      </c>
      <c r="Y50" s="94">
        <v>-17408.36</v>
      </c>
      <c r="Z50" s="94">
        <v>-290.12</v>
      </c>
      <c r="AA50" s="94">
        <v>-2735.87</v>
      </c>
      <c r="AB50" s="94">
        <v>6433.3</v>
      </c>
      <c r="AC50" s="94">
        <v>-7751.56</v>
      </c>
    </row>
    <row r="51" spans="1:29" s="14" customFormat="1" ht="12.75" hidden="1" outlineLevel="2">
      <c r="A51" s="14" t="s">
        <v>345</v>
      </c>
      <c r="B51" s="14" t="s">
        <v>346</v>
      </c>
      <c r="C51" s="48" t="s">
        <v>1244</v>
      </c>
      <c r="D51" s="15"/>
      <c r="E51" s="15"/>
      <c r="F51" s="94">
        <v>-0.01</v>
      </c>
      <c r="G51" s="94">
        <v>-0.01</v>
      </c>
      <c r="H51" s="94">
        <v>-0.02</v>
      </c>
      <c r="I51" s="94">
        <v>-0.03</v>
      </c>
      <c r="J51" s="94">
        <v>-0.03</v>
      </c>
      <c r="K51" s="94">
        <v>-0.02</v>
      </c>
      <c r="L51" s="94">
        <v>-0.03</v>
      </c>
      <c r="M51" s="94">
        <v>0.01</v>
      </c>
      <c r="N51" s="94">
        <v>-0.01</v>
      </c>
      <c r="O51" s="94">
        <v>-0.01</v>
      </c>
      <c r="P51" s="94">
        <v>-0.05</v>
      </c>
      <c r="Q51" s="94">
        <v>-0.06</v>
      </c>
      <c r="R51" s="94">
        <v>0.14</v>
      </c>
      <c r="S51" s="94">
        <v>0</v>
      </c>
      <c r="T51" s="94">
        <v>0.25</v>
      </c>
      <c r="U51" s="94">
        <v>0.34</v>
      </c>
      <c r="V51" s="94">
        <v>0.28</v>
      </c>
      <c r="W51" s="94">
        <v>0.02</v>
      </c>
      <c r="X51" s="94">
        <v>-0.07</v>
      </c>
      <c r="Y51" s="94">
        <v>0</v>
      </c>
      <c r="Z51" s="94">
        <v>0</v>
      </c>
      <c r="AA51" s="94">
        <v>0</v>
      </c>
      <c r="AB51" s="94">
        <v>0</v>
      </c>
      <c r="AC51" s="94">
        <v>0</v>
      </c>
    </row>
    <row r="52" spans="1:29" s="14" customFormat="1" ht="12.75" hidden="1" outlineLevel="2">
      <c r="A52" s="14" t="s">
        <v>347</v>
      </c>
      <c r="B52" s="14" t="s">
        <v>348</v>
      </c>
      <c r="C52" s="48" t="s">
        <v>1245</v>
      </c>
      <c r="D52" s="15"/>
      <c r="E52" s="15"/>
      <c r="F52" s="94">
        <v>-400394.41000000003</v>
      </c>
      <c r="G52" s="94">
        <v>-197428.91</v>
      </c>
      <c r="H52" s="94">
        <v>-74006.61</v>
      </c>
      <c r="I52" s="94">
        <v>-38340.3</v>
      </c>
      <c r="J52" s="94">
        <v>-19797.21</v>
      </c>
      <c r="K52" s="94">
        <v>-109650.362</v>
      </c>
      <c r="L52" s="94">
        <v>-457467.224</v>
      </c>
      <c r="M52" s="94">
        <v>-396143.39</v>
      </c>
      <c r="N52" s="94">
        <v>-1102413.184</v>
      </c>
      <c r="O52" s="94">
        <v>-105252.61</v>
      </c>
      <c r="P52" s="94">
        <v>-97145.678</v>
      </c>
      <c r="Q52" s="94">
        <v>-467736.153</v>
      </c>
      <c r="R52" s="94">
        <v>-12969558.719</v>
      </c>
      <c r="S52" s="94">
        <v>-2844810.9699999997</v>
      </c>
      <c r="T52" s="94">
        <v>-2796461.6</v>
      </c>
      <c r="U52" s="94">
        <v>-323997.23</v>
      </c>
      <c r="V52" s="94">
        <v>-4180681.8</v>
      </c>
      <c r="W52" s="94">
        <v>-1229958.99</v>
      </c>
      <c r="X52" s="94">
        <v>-1956878.48</v>
      </c>
      <c r="Y52" s="94">
        <v>-539469.48</v>
      </c>
      <c r="Z52" s="94">
        <v>-1120182.06</v>
      </c>
      <c r="AA52" s="94">
        <v>6698.110000000001</v>
      </c>
      <c r="AB52" s="94">
        <v>-142525.89</v>
      </c>
      <c r="AC52" s="94">
        <v>-303165.45</v>
      </c>
    </row>
    <row r="53" spans="1:29" s="14" customFormat="1" ht="12.75" hidden="1" outlineLevel="2">
      <c r="A53" s="14" t="s">
        <v>349</v>
      </c>
      <c r="B53" s="14" t="s">
        <v>350</v>
      </c>
      <c r="C53" s="48" t="s">
        <v>1246</v>
      </c>
      <c r="D53" s="15"/>
      <c r="E53" s="15"/>
      <c r="F53" s="94">
        <v>-3.5300000000000002</v>
      </c>
      <c r="G53" s="94">
        <v>-4.26</v>
      </c>
      <c r="H53" s="94">
        <v>-3.97</v>
      </c>
      <c r="I53" s="94">
        <v>-4.4</v>
      </c>
      <c r="J53" s="94">
        <v>-4.14</v>
      </c>
      <c r="K53" s="94">
        <v>197.63</v>
      </c>
      <c r="L53" s="94">
        <v>2.7600000000000002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94">
        <v>0</v>
      </c>
      <c r="S53" s="94">
        <v>0</v>
      </c>
      <c r="T53" s="94">
        <v>0</v>
      </c>
      <c r="U53" s="94">
        <v>0</v>
      </c>
      <c r="V53" s="94">
        <v>0</v>
      </c>
      <c r="W53" s="94">
        <v>0</v>
      </c>
      <c r="X53" s="94">
        <v>0</v>
      </c>
      <c r="Y53" s="94">
        <v>0</v>
      </c>
      <c r="Z53" s="94">
        <v>0</v>
      </c>
      <c r="AA53" s="94">
        <v>0</v>
      </c>
      <c r="AB53" s="94">
        <v>0</v>
      </c>
      <c r="AC53" s="94">
        <v>-580425.52</v>
      </c>
    </row>
    <row r="54" spans="1:29" s="14" customFormat="1" ht="12.75" hidden="1" outlineLevel="2">
      <c r="A54" s="14" t="s">
        <v>351</v>
      </c>
      <c r="B54" s="14" t="s">
        <v>352</v>
      </c>
      <c r="C54" s="48" t="s">
        <v>1247</v>
      </c>
      <c r="D54" s="15"/>
      <c r="E54" s="15"/>
      <c r="F54" s="94">
        <v>0.06</v>
      </c>
      <c r="G54" s="94">
        <v>-77.05</v>
      </c>
      <c r="H54" s="94">
        <v>-75.14</v>
      </c>
      <c r="I54" s="94">
        <v>-86.44</v>
      </c>
      <c r="J54" s="94">
        <v>8366.11</v>
      </c>
      <c r="K54" s="94">
        <v>-53388.61</v>
      </c>
      <c r="L54" s="94">
        <v>44779.69</v>
      </c>
      <c r="M54" s="94">
        <v>419.84000000000003</v>
      </c>
      <c r="N54" s="94">
        <v>-57.34</v>
      </c>
      <c r="O54" s="94">
        <v>118.88</v>
      </c>
      <c r="P54" s="94">
        <v>0</v>
      </c>
      <c r="Q54" s="94">
        <v>0</v>
      </c>
      <c r="R54" s="94">
        <v>-13.9</v>
      </c>
      <c r="S54" s="94">
        <v>0</v>
      </c>
      <c r="T54" s="94">
        <v>0</v>
      </c>
      <c r="U54" s="94">
        <v>0</v>
      </c>
      <c r="V54" s="94">
        <v>0</v>
      </c>
      <c r="W54" s="94">
        <v>0</v>
      </c>
      <c r="X54" s="94">
        <v>0</v>
      </c>
      <c r="Y54" s="94">
        <v>0</v>
      </c>
      <c r="Z54" s="94">
        <v>0</v>
      </c>
      <c r="AA54" s="94">
        <v>0</v>
      </c>
      <c r="AB54" s="94">
        <v>0</v>
      </c>
      <c r="AC54" s="94">
        <v>0</v>
      </c>
    </row>
    <row r="55" spans="1:29" s="14" customFormat="1" ht="12.75" hidden="1" outlineLevel="2">
      <c r="A55" s="14" t="s">
        <v>353</v>
      </c>
      <c r="B55" s="14" t="s">
        <v>354</v>
      </c>
      <c r="C55" s="48" t="s">
        <v>1248</v>
      </c>
      <c r="D55" s="15"/>
      <c r="E55" s="15"/>
      <c r="F55" s="94">
        <v>-6840.52</v>
      </c>
      <c r="G55" s="94">
        <v>5455.37</v>
      </c>
      <c r="H55" s="94">
        <v>-19023.45</v>
      </c>
      <c r="I55" s="94">
        <v>-15215.2</v>
      </c>
      <c r="J55" s="94">
        <v>209.65</v>
      </c>
      <c r="K55" s="94">
        <v>29678.54</v>
      </c>
      <c r="L55" s="94">
        <v>-27761.72</v>
      </c>
      <c r="M55" s="94">
        <v>116720.39</v>
      </c>
      <c r="N55" s="94">
        <v>19916.9</v>
      </c>
      <c r="O55" s="94">
        <v>13763.53</v>
      </c>
      <c r="P55" s="94">
        <v>22006.59</v>
      </c>
      <c r="Q55" s="94">
        <v>9129.28</v>
      </c>
      <c r="R55" s="94">
        <v>49.03</v>
      </c>
      <c r="S55" s="94">
        <v>-3243.35</v>
      </c>
      <c r="T55" s="94">
        <v>-218229.85</v>
      </c>
      <c r="U55" s="94">
        <v>-2760.52</v>
      </c>
      <c r="V55" s="94">
        <v>-91311.3</v>
      </c>
      <c r="W55" s="94">
        <v>32097</v>
      </c>
      <c r="X55" s="94">
        <v>1099296.76</v>
      </c>
      <c r="Y55" s="94">
        <v>1353635.68</v>
      </c>
      <c r="Z55" s="94">
        <v>27879.59</v>
      </c>
      <c r="AA55" s="94">
        <v>-927.8100000000001</v>
      </c>
      <c r="AB55" s="94">
        <v>-7341.4800000000005</v>
      </c>
      <c r="AC55" s="94">
        <v>248874.12</v>
      </c>
    </row>
    <row r="56" spans="1:29" s="14" customFormat="1" ht="12.75" hidden="1" outlineLevel="2">
      <c r="A56" s="14" t="s">
        <v>355</v>
      </c>
      <c r="B56" s="14" t="s">
        <v>356</v>
      </c>
      <c r="C56" s="48" t="s">
        <v>1249</v>
      </c>
      <c r="D56" s="15"/>
      <c r="E56" s="15"/>
      <c r="F56" s="94">
        <v>421</v>
      </c>
      <c r="G56" s="94">
        <v>-1147</v>
      </c>
      <c r="H56" s="94">
        <v>-1</v>
      </c>
      <c r="I56" s="94">
        <v>1031</v>
      </c>
      <c r="J56" s="94">
        <v>-333</v>
      </c>
      <c r="K56" s="94">
        <v>-278</v>
      </c>
      <c r="L56" s="94">
        <v>892</v>
      </c>
      <c r="M56" s="94">
        <v>511</v>
      </c>
      <c r="N56" s="94">
        <v>247</v>
      </c>
      <c r="O56" s="94">
        <v>61</v>
      </c>
      <c r="P56" s="94">
        <v>96</v>
      </c>
      <c r="Q56" s="94">
        <v>92</v>
      </c>
      <c r="R56" s="94">
        <v>69</v>
      </c>
      <c r="S56" s="94">
        <v>0</v>
      </c>
      <c r="T56" s="94">
        <v>0</v>
      </c>
      <c r="U56" s="94">
        <v>0</v>
      </c>
      <c r="V56" s="94">
        <v>0</v>
      </c>
      <c r="W56" s="94">
        <v>0</v>
      </c>
      <c r="X56" s="94">
        <v>0</v>
      </c>
      <c r="Y56" s="94">
        <v>0</v>
      </c>
      <c r="Z56" s="94">
        <v>0</v>
      </c>
      <c r="AA56" s="94">
        <v>0</v>
      </c>
      <c r="AB56" s="94">
        <v>0</v>
      </c>
      <c r="AC56" s="94">
        <v>0</v>
      </c>
    </row>
    <row r="57" spans="1:29" s="14" customFormat="1" ht="12.75" hidden="1" outlineLevel="2">
      <c r="A57" s="14" t="s">
        <v>357</v>
      </c>
      <c r="B57" s="14" t="s">
        <v>358</v>
      </c>
      <c r="C57" s="48" t="s">
        <v>1250</v>
      </c>
      <c r="D57" s="15"/>
      <c r="E57" s="15"/>
      <c r="F57" s="94">
        <v>3784.89</v>
      </c>
      <c r="G57" s="94">
        <v>-408.1</v>
      </c>
      <c r="H57" s="94">
        <v>5996.45</v>
      </c>
      <c r="I57" s="94">
        <v>3537.5</v>
      </c>
      <c r="J57" s="94">
        <v>3606.76</v>
      </c>
      <c r="K57" s="94">
        <v>15770.87</v>
      </c>
      <c r="L57" s="94">
        <v>-5499.67</v>
      </c>
      <c r="M57" s="94">
        <v>9572.42</v>
      </c>
      <c r="N57" s="94">
        <v>2288.88</v>
      </c>
      <c r="O57" s="94">
        <v>1892.21</v>
      </c>
      <c r="P57" s="94">
        <v>2204.7200000000003</v>
      </c>
      <c r="Q57" s="94">
        <v>2337.82</v>
      </c>
      <c r="R57" s="94">
        <v>4774.57</v>
      </c>
      <c r="S57" s="94">
        <v>4510.76</v>
      </c>
      <c r="T57" s="94">
        <v>5468.18</v>
      </c>
      <c r="U57" s="94">
        <v>3748.83</v>
      </c>
      <c r="V57" s="94">
        <v>5603.96</v>
      </c>
      <c r="W57" s="94">
        <v>-35800.92</v>
      </c>
      <c r="X57" s="94">
        <v>-661.35</v>
      </c>
      <c r="Y57" s="94">
        <v>21146.23</v>
      </c>
      <c r="Z57" s="94">
        <v>7582.110000000001</v>
      </c>
      <c r="AA57" s="94">
        <v>9335.16</v>
      </c>
      <c r="AB57" s="94">
        <v>8997.03</v>
      </c>
      <c r="AC57" s="94">
        <v>8856.960000000001</v>
      </c>
    </row>
    <row r="58" spans="1:29" s="14" customFormat="1" ht="12.75" hidden="1" outlineLevel="2">
      <c r="A58" s="14" t="s">
        <v>359</v>
      </c>
      <c r="B58" s="14" t="s">
        <v>360</v>
      </c>
      <c r="C58" s="48" t="s">
        <v>1251</v>
      </c>
      <c r="D58" s="15"/>
      <c r="E58" s="15"/>
      <c r="F58" s="94">
        <v>-112124.55</v>
      </c>
      <c r="G58" s="94">
        <v>-127122.51000000001</v>
      </c>
      <c r="H58" s="94">
        <v>-52423.020000000004</v>
      </c>
      <c r="I58" s="94">
        <v>-58004.43</v>
      </c>
      <c r="J58" s="94">
        <v>-132627.72</v>
      </c>
      <c r="K58" s="94">
        <v>-136884.85</v>
      </c>
      <c r="L58" s="94">
        <v>-68194.8</v>
      </c>
      <c r="M58" s="94">
        <v>-146718.2</v>
      </c>
      <c r="N58" s="94">
        <v>-131296.29</v>
      </c>
      <c r="O58" s="94">
        <v>-102991.06</v>
      </c>
      <c r="P58" s="94">
        <v>-101430.12</v>
      </c>
      <c r="Q58" s="94">
        <v>-122239.55</v>
      </c>
      <c r="R58" s="94">
        <v>175.4</v>
      </c>
      <c r="S58" s="94">
        <v>0</v>
      </c>
      <c r="T58" s="94">
        <v>0</v>
      </c>
      <c r="U58" s="94">
        <v>0</v>
      </c>
      <c r="V58" s="94">
        <v>0</v>
      </c>
      <c r="W58" s="94">
        <v>0</v>
      </c>
      <c r="X58" s="94">
        <v>0</v>
      </c>
      <c r="Y58" s="94">
        <v>0</v>
      </c>
      <c r="Z58" s="94">
        <v>0</v>
      </c>
      <c r="AA58" s="94">
        <v>0</v>
      </c>
      <c r="AB58" s="94">
        <v>0</v>
      </c>
      <c r="AC58" s="94">
        <v>0</v>
      </c>
    </row>
    <row r="59" spans="1:29" s="14" customFormat="1" ht="12.75" hidden="1" outlineLevel="2">
      <c r="A59" s="14" t="s">
        <v>361</v>
      </c>
      <c r="B59" s="14" t="s">
        <v>362</v>
      </c>
      <c r="C59" s="48" t="s">
        <v>1252</v>
      </c>
      <c r="D59" s="15"/>
      <c r="E59" s="15"/>
      <c r="F59" s="94">
        <v>112124.55</v>
      </c>
      <c r="G59" s="94">
        <v>127122.51000000001</v>
      </c>
      <c r="H59" s="94">
        <v>52423.020000000004</v>
      </c>
      <c r="I59" s="94">
        <v>58004.43</v>
      </c>
      <c r="J59" s="94">
        <v>132627.72</v>
      </c>
      <c r="K59" s="94">
        <v>136884.85</v>
      </c>
      <c r="L59" s="94">
        <v>68194.8</v>
      </c>
      <c r="M59" s="94">
        <v>146718.2</v>
      </c>
      <c r="N59" s="94">
        <v>131296.29</v>
      </c>
      <c r="O59" s="94">
        <v>102991.06</v>
      </c>
      <c r="P59" s="94">
        <v>101430.12</v>
      </c>
      <c r="Q59" s="94">
        <v>122239.55</v>
      </c>
      <c r="R59" s="94">
        <v>-175.4</v>
      </c>
      <c r="S59" s="94">
        <v>0</v>
      </c>
      <c r="T59" s="94">
        <v>0</v>
      </c>
      <c r="U59" s="94">
        <v>0</v>
      </c>
      <c r="V59" s="94">
        <v>0</v>
      </c>
      <c r="W59" s="94">
        <v>0</v>
      </c>
      <c r="X59" s="94">
        <v>0</v>
      </c>
      <c r="Y59" s="94">
        <v>0</v>
      </c>
      <c r="Z59" s="94">
        <v>0</v>
      </c>
      <c r="AA59" s="94">
        <v>0</v>
      </c>
      <c r="AB59" s="94">
        <v>0</v>
      </c>
      <c r="AC59" s="94">
        <v>0</v>
      </c>
    </row>
    <row r="60" spans="1:29" s="14" customFormat="1" ht="12.75" hidden="1" outlineLevel="2">
      <c r="A60" s="14" t="s">
        <v>363</v>
      </c>
      <c r="B60" s="14" t="s">
        <v>364</v>
      </c>
      <c r="C60" s="48" t="s">
        <v>1253</v>
      </c>
      <c r="D60" s="15"/>
      <c r="E60" s="15"/>
      <c r="F60" s="94">
        <v>0</v>
      </c>
      <c r="G60" s="94">
        <v>-6589.67</v>
      </c>
      <c r="H60" s="94">
        <v>-4449.43</v>
      </c>
      <c r="I60" s="94">
        <v>0</v>
      </c>
      <c r="J60" s="94">
        <v>-7226.1900000000005</v>
      </c>
      <c r="K60" s="94">
        <v>0</v>
      </c>
      <c r="L60" s="94">
        <v>0</v>
      </c>
      <c r="M60" s="94">
        <v>-4924.84</v>
      </c>
      <c r="N60" s="94">
        <v>-4180.28</v>
      </c>
      <c r="O60" s="94">
        <v>0</v>
      </c>
      <c r="P60" s="94">
        <v>-5088.64</v>
      </c>
      <c r="Q60" s="94">
        <v>0</v>
      </c>
      <c r="R60" s="94">
        <v>0</v>
      </c>
      <c r="S60" s="94">
        <v>0</v>
      </c>
      <c r="T60" s="94">
        <v>-3285.02</v>
      </c>
      <c r="U60" s="94">
        <v>0</v>
      </c>
      <c r="V60" s="94">
        <v>-6208.21</v>
      </c>
      <c r="W60" s="94">
        <v>0</v>
      </c>
      <c r="X60" s="94">
        <v>0</v>
      </c>
      <c r="Y60" s="94">
        <v>-1505.02</v>
      </c>
      <c r="Z60" s="94">
        <v>-2560.94</v>
      </c>
      <c r="AA60" s="94">
        <v>0</v>
      </c>
      <c r="AB60" s="94">
        <v>-1541.38</v>
      </c>
      <c r="AC60" s="94">
        <v>0</v>
      </c>
    </row>
    <row r="61" spans="1:29" s="14" customFormat="1" ht="12.75" hidden="1" outlineLevel="2">
      <c r="A61" s="14" t="s">
        <v>365</v>
      </c>
      <c r="B61" s="14" t="s">
        <v>366</v>
      </c>
      <c r="C61" s="48" t="s">
        <v>1254</v>
      </c>
      <c r="D61" s="15"/>
      <c r="E61" s="15"/>
      <c r="F61" s="94">
        <v>661569.09</v>
      </c>
      <c r="G61" s="94">
        <v>594747.88</v>
      </c>
      <c r="H61" s="94">
        <v>616247.17</v>
      </c>
      <c r="I61" s="94">
        <v>530036.75</v>
      </c>
      <c r="J61" s="94">
        <v>559102.46</v>
      </c>
      <c r="K61" s="94">
        <v>286991.18</v>
      </c>
      <c r="L61" s="94">
        <v>342755.01</v>
      </c>
      <c r="M61" s="94">
        <v>340809.93</v>
      </c>
      <c r="N61" s="94">
        <v>260737.45</v>
      </c>
      <c r="O61" s="94">
        <v>268845.699</v>
      </c>
      <c r="P61" s="94">
        <v>277892.57</v>
      </c>
      <c r="Q61" s="94">
        <v>342101.11</v>
      </c>
      <c r="R61" s="94">
        <v>333803</v>
      </c>
      <c r="S61" s="94">
        <v>286600.65</v>
      </c>
      <c r="T61" s="94">
        <v>300259.61</v>
      </c>
      <c r="U61" s="94">
        <v>243438.77000000002</v>
      </c>
      <c r="V61" s="94">
        <v>255700.82</v>
      </c>
      <c r="W61" s="94">
        <v>-14585</v>
      </c>
      <c r="X61" s="94">
        <v>-18362.46</v>
      </c>
      <c r="Y61" s="94">
        <v>-1154.72</v>
      </c>
      <c r="Z61" s="94">
        <v>-302.59000000000003</v>
      </c>
      <c r="AA61" s="94">
        <v>-302.59000000000003</v>
      </c>
      <c r="AB61" s="94">
        <v>-302.59000000000003</v>
      </c>
      <c r="AC61" s="94">
        <v>-302.59000000000003</v>
      </c>
    </row>
    <row r="62" spans="1:29" s="14" customFormat="1" ht="12.75" hidden="1" outlineLevel="2">
      <c r="A62" s="14" t="s">
        <v>367</v>
      </c>
      <c r="B62" s="14" t="s">
        <v>368</v>
      </c>
      <c r="C62" s="48" t="s">
        <v>1255</v>
      </c>
      <c r="D62" s="15"/>
      <c r="E62" s="15"/>
      <c r="F62" s="94">
        <v>40484.67</v>
      </c>
      <c r="G62" s="94">
        <v>30849.28</v>
      </c>
      <c r="H62" s="94">
        <v>17004.24</v>
      </c>
      <c r="I62" s="94">
        <v>10180.29</v>
      </c>
      <c r="J62" s="94">
        <v>23711.24</v>
      </c>
      <c r="K62" s="94">
        <v>24208.77</v>
      </c>
      <c r="L62" s="94">
        <v>-54296.51</v>
      </c>
      <c r="M62" s="94">
        <v>1407.43</v>
      </c>
      <c r="N62" s="94">
        <v>4782.18</v>
      </c>
      <c r="O62" s="94">
        <v>3512.2200000000003</v>
      </c>
      <c r="P62" s="94">
        <v>6688.21</v>
      </c>
      <c r="Q62" s="94">
        <v>-3645.9300000000003</v>
      </c>
      <c r="R62" s="94">
        <v>80.78</v>
      </c>
      <c r="S62" s="94">
        <v>0</v>
      </c>
      <c r="T62" s="94">
        <v>0</v>
      </c>
      <c r="U62" s="94">
        <v>0</v>
      </c>
      <c r="V62" s="94">
        <v>0</v>
      </c>
      <c r="W62" s="94">
        <v>0</v>
      </c>
      <c r="X62" s="94">
        <v>0</v>
      </c>
      <c r="Y62" s="94">
        <v>0</v>
      </c>
      <c r="Z62" s="94">
        <v>0</v>
      </c>
      <c r="AA62" s="94">
        <v>0</v>
      </c>
      <c r="AB62" s="94">
        <v>0</v>
      </c>
      <c r="AC62" s="94">
        <v>0</v>
      </c>
    </row>
    <row r="63" spans="1:29" s="14" customFormat="1" ht="12.75" hidden="1" outlineLevel="2">
      <c r="A63" s="14" t="s">
        <v>369</v>
      </c>
      <c r="B63" s="14" t="s">
        <v>370</v>
      </c>
      <c r="C63" s="48" t="s">
        <v>1256</v>
      </c>
      <c r="D63" s="15"/>
      <c r="E63" s="15"/>
      <c r="F63" s="94">
        <v>465999.26</v>
      </c>
      <c r="G63" s="94">
        <v>238261.59</v>
      </c>
      <c r="H63" s="94">
        <v>-242149.33000000002</v>
      </c>
      <c r="I63" s="94">
        <v>-360205.67</v>
      </c>
      <c r="J63" s="94">
        <v>-782778.64</v>
      </c>
      <c r="K63" s="94">
        <v>655641.48</v>
      </c>
      <c r="L63" s="94">
        <v>1149601.79</v>
      </c>
      <c r="M63" s="94">
        <v>-451675.45</v>
      </c>
      <c r="N63" s="94">
        <v>-685453.87</v>
      </c>
      <c r="O63" s="94">
        <v>-764776.38</v>
      </c>
      <c r="P63" s="94">
        <v>-813220.8300000001</v>
      </c>
      <c r="Q63" s="94">
        <v>819752.06</v>
      </c>
      <c r="R63" s="94">
        <v>65562.36</v>
      </c>
      <c r="S63" s="94">
        <v>40576.67</v>
      </c>
      <c r="T63" s="94">
        <v>38479.88</v>
      </c>
      <c r="U63" s="94">
        <v>34694.51</v>
      </c>
      <c r="V63" s="94">
        <v>-1082.9</v>
      </c>
      <c r="W63" s="94">
        <v>27893.670000000002</v>
      </c>
      <c r="X63" s="94">
        <v>25845.46</v>
      </c>
      <c r="Y63" s="94">
        <v>29009.08</v>
      </c>
      <c r="Z63" s="94">
        <v>14357.460000000001</v>
      </c>
      <c r="AA63" s="94">
        <v>1577.98</v>
      </c>
      <c r="AB63" s="94">
        <v>2496.51</v>
      </c>
      <c r="AC63" s="94">
        <v>9613.45</v>
      </c>
    </row>
    <row r="64" spans="1:29" s="14" customFormat="1" ht="12.75" hidden="1" outlineLevel="2">
      <c r="A64" s="14" t="s">
        <v>371</v>
      </c>
      <c r="B64" s="14" t="s">
        <v>372</v>
      </c>
      <c r="C64" s="48" t="s">
        <v>1257</v>
      </c>
      <c r="D64" s="15"/>
      <c r="E64" s="15"/>
      <c r="F64" s="94">
        <v>-465999.26</v>
      </c>
      <c r="G64" s="94">
        <v>-238261.59</v>
      </c>
      <c r="H64" s="94">
        <v>242149.33000000002</v>
      </c>
      <c r="I64" s="94">
        <v>360205.67</v>
      </c>
      <c r="J64" s="94">
        <v>782778.64</v>
      </c>
      <c r="K64" s="94">
        <v>-655641.48</v>
      </c>
      <c r="L64" s="94">
        <v>-1149601.79</v>
      </c>
      <c r="M64" s="94">
        <v>451675.45</v>
      </c>
      <c r="N64" s="94">
        <v>685453.87</v>
      </c>
      <c r="O64" s="94">
        <v>764776.38</v>
      </c>
      <c r="P64" s="94">
        <v>813220.8300000001</v>
      </c>
      <c r="Q64" s="94">
        <v>-819752.06</v>
      </c>
      <c r="R64" s="94">
        <v>-65562.36</v>
      </c>
      <c r="S64" s="94">
        <v>-40576.67</v>
      </c>
      <c r="T64" s="94">
        <v>-38479.88</v>
      </c>
      <c r="U64" s="94">
        <v>-34694.51</v>
      </c>
      <c r="V64" s="94">
        <v>1082.9</v>
      </c>
      <c r="W64" s="94">
        <v>-27893.670000000002</v>
      </c>
      <c r="X64" s="94">
        <v>-25845.46</v>
      </c>
      <c r="Y64" s="94">
        <v>-29009.08</v>
      </c>
      <c r="Z64" s="94">
        <v>-14357.460000000001</v>
      </c>
      <c r="AA64" s="94">
        <v>-1577.98</v>
      </c>
      <c r="AB64" s="94">
        <v>-2496.51</v>
      </c>
      <c r="AC64" s="94">
        <v>-9613.45</v>
      </c>
    </row>
    <row r="65" spans="1:29" s="14" customFormat="1" ht="12.75" hidden="1" outlineLevel="2">
      <c r="A65" s="14" t="s">
        <v>373</v>
      </c>
      <c r="B65" s="14" t="s">
        <v>374</v>
      </c>
      <c r="C65" s="48" t="s">
        <v>1258</v>
      </c>
      <c r="D65" s="15"/>
      <c r="E65" s="15"/>
      <c r="F65" s="94">
        <v>8354.51</v>
      </c>
      <c r="G65" s="94">
        <v>11424.23</v>
      </c>
      <c r="H65" s="94">
        <v>-9584.19</v>
      </c>
      <c r="I65" s="94">
        <v>-5883.42</v>
      </c>
      <c r="J65" s="94">
        <v>-9902.32</v>
      </c>
      <c r="K65" s="94">
        <v>916.37</v>
      </c>
      <c r="L65" s="94">
        <v>-13530.83</v>
      </c>
      <c r="M65" s="94">
        <v>1317.39</v>
      </c>
      <c r="N65" s="94">
        <v>13752.470000000001</v>
      </c>
      <c r="O65" s="94">
        <v>2263.21</v>
      </c>
      <c r="P65" s="94">
        <v>-4522.84</v>
      </c>
      <c r="Q65" s="94">
        <v>-17058.61</v>
      </c>
      <c r="R65" s="94">
        <v>-78477.14</v>
      </c>
      <c r="S65" s="94">
        <v>-47418.54</v>
      </c>
      <c r="T65" s="94">
        <v>-28758.83</v>
      </c>
      <c r="U65" s="94">
        <v>5563.900000000001</v>
      </c>
      <c r="V65" s="94">
        <v>29455.83</v>
      </c>
      <c r="W65" s="94">
        <v>-135.52</v>
      </c>
      <c r="X65" s="94">
        <v>0</v>
      </c>
      <c r="Y65" s="94">
        <v>0</v>
      </c>
      <c r="Z65" s="94">
        <v>0</v>
      </c>
      <c r="AA65" s="94">
        <v>0</v>
      </c>
      <c r="AB65" s="94">
        <v>0</v>
      </c>
      <c r="AC65" s="94">
        <v>0</v>
      </c>
    </row>
    <row r="66" spans="1:29" s="14" customFormat="1" ht="12.75" hidden="1" outlineLevel="2">
      <c r="A66" s="14" t="s">
        <v>375</v>
      </c>
      <c r="B66" s="14" t="s">
        <v>376</v>
      </c>
      <c r="C66" s="48" t="s">
        <v>1259</v>
      </c>
      <c r="D66" s="15"/>
      <c r="E66" s="15"/>
      <c r="F66" s="94">
        <v>-8354.51</v>
      </c>
      <c r="G66" s="94">
        <v>-11424.23</v>
      </c>
      <c r="H66" s="94">
        <v>9584.19</v>
      </c>
      <c r="I66" s="94">
        <v>5883.42</v>
      </c>
      <c r="J66" s="94">
        <v>9902.32</v>
      </c>
      <c r="K66" s="94">
        <v>-916.37</v>
      </c>
      <c r="L66" s="94">
        <v>13530.83</v>
      </c>
      <c r="M66" s="94">
        <v>-1317.39</v>
      </c>
      <c r="N66" s="94">
        <v>-13752.470000000001</v>
      </c>
      <c r="O66" s="94">
        <v>-2263.21</v>
      </c>
      <c r="P66" s="94">
        <v>4522.84</v>
      </c>
      <c r="Q66" s="94">
        <v>17058.61</v>
      </c>
      <c r="R66" s="94">
        <v>78477.14</v>
      </c>
      <c r="S66" s="94">
        <v>47418.54</v>
      </c>
      <c r="T66" s="94">
        <v>28758.83</v>
      </c>
      <c r="U66" s="94">
        <v>-5563.900000000001</v>
      </c>
      <c r="V66" s="94">
        <v>-29455.83</v>
      </c>
      <c r="W66" s="94">
        <v>135.52</v>
      </c>
      <c r="X66" s="94">
        <v>0</v>
      </c>
      <c r="Y66" s="94">
        <v>0</v>
      </c>
      <c r="Z66" s="94">
        <v>0</v>
      </c>
      <c r="AA66" s="94">
        <v>0</v>
      </c>
      <c r="AB66" s="94">
        <v>0</v>
      </c>
      <c r="AC66" s="94">
        <v>0</v>
      </c>
    </row>
    <row r="67" spans="1:29" s="14" customFormat="1" ht="12.75" hidden="1" outlineLevel="2">
      <c r="A67" s="14" t="s">
        <v>377</v>
      </c>
      <c r="B67" s="14" t="s">
        <v>378</v>
      </c>
      <c r="C67" s="48" t="s">
        <v>1260</v>
      </c>
      <c r="D67" s="15"/>
      <c r="E67" s="15"/>
      <c r="F67" s="94">
        <v>364887.99</v>
      </c>
      <c r="G67" s="94">
        <v>328588.55</v>
      </c>
      <c r="H67" s="94">
        <v>317550.52</v>
      </c>
      <c r="I67" s="94">
        <v>409343.26</v>
      </c>
      <c r="J67" s="94">
        <v>450425.16000000003</v>
      </c>
      <c r="K67" s="94">
        <v>331115.38</v>
      </c>
      <c r="L67" s="94">
        <v>207400.58000000002</v>
      </c>
      <c r="M67" s="94">
        <v>321521.13</v>
      </c>
      <c r="N67" s="94">
        <v>321602.68</v>
      </c>
      <c r="O67" s="94">
        <v>350315.9</v>
      </c>
      <c r="P67" s="94">
        <v>369968.09</v>
      </c>
      <c r="Q67" s="94">
        <v>560183.38</v>
      </c>
      <c r="R67" s="94">
        <v>355359.65</v>
      </c>
      <c r="S67" s="94">
        <v>0</v>
      </c>
      <c r="T67" s="94">
        <v>24496.08</v>
      </c>
      <c r="U67" s="94">
        <v>539165.73</v>
      </c>
      <c r="V67" s="94">
        <v>-526548.02</v>
      </c>
      <c r="W67" s="94">
        <v>179416.15</v>
      </c>
      <c r="X67" s="94">
        <v>70770.8</v>
      </c>
      <c r="Y67" s="94">
        <v>-4995.5</v>
      </c>
      <c r="Z67" s="94">
        <v>19544.920000000002</v>
      </c>
      <c r="AA67" s="94">
        <v>22941.7</v>
      </c>
      <c r="AB67" s="94">
        <v>-47244.26</v>
      </c>
      <c r="AC67" s="94">
        <v>72179.02</v>
      </c>
    </row>
    <row r="68" spans="1:29" s="14" customFormat="1" ht="12.75" hidden="1" outlineLevel="2">
      <c r="A68" s="14" t="s">
        <v>379</v>
      </c>
      <c r="B68" s="14" t="s">
        <v>380</v>
      </c>
      <c r="C68" s="48" t="s">
        <v>1261</v>
      </c>
      <c r="D68" s="15"/>
      <c r="E68" s="15"/>
      <c r="F68" s="94">
        <v>-160821.53</v>
      </c>
      <c r="G68" s="94">
        <v>-96126.89</v>
      </c>
      <c r="H68" s="94">
        <v>-81050.57</v>
      </c>
      <c r="I68" s="94">
        <v>-139008.31</v>
      </c>
      <c r="J68" s="94">
        <v>-179237.15</v>
      </c>
      <c r="K68" s="94">
        <v>-206283.73</v>
      </c>
      <c r="L68" s="94">
        <v>-222323.93</v>
      </c>
      <c r="M68" s="94">
        <v>-136506.64</v>
      </c>
      <c r="N68" s="94">
        <v>-143347.04</v>
      </c>
      <c r="O68" s="94">
        <v>-169124</v>
      </c>
      <c r="P68" s="94">
        <v>-234245.55000000002</v>
      </c>
      <c r="Q68" s="94">
        <v>-344707.56</v>
      </c>
      <c r="R68" s="94">
        <v>-2725436.34</v>
      </c>
      <c r="S68" s="94">
        <v>-326873.46</v>
      </c>
      <c r="T68" s="94">
        <v>-1411042.24</v>
      </c>
      <c r="U68" s="94">
        <v>100356.32</v>
      </c>
      <c r="V68" s="94">
        <v>-177159.69</v>
      </c>
      <c r="W68" s="94">
        <v>-53515.450000000004</v>
      </c>
      <c r="X68" s="94">
        <v>-77797.95</v>
      </c>
      <c r="Y68" s="94">
        <v>-51086.17</v>
      </c>
      <c r="Z68" s="94">
        <v>-66697.07</v>
      </c>
      <c r="AA68" s="94">
        <v>-113139.45</v>
      </c>
      <c r="AB68" s="94">
        <v>-84821.88</v>
      </c>
      <c r="AC68" s="94">
        <v>-110581.76000000001</v>
      </c>
    </row>
    <row r="69" spans="1:29" s="14" customFormat="1" ht="12.75" hidden="1" outlineLevel="2">
      <c r="A69" s="14" t="s">
        <v>381</v>
      </c>
      <c r="B69" s="14" t="s">
        <v>382</v>
      </c>
      <c r="C69" s="48" t="s">
        <v>1262</v>
      </c>
      <c r="D69" s="15"/>
      <c r="E69" s="15"/>
      <c r="F69" s="94">
        <v>0</v>
      </c>
      <c r="G69" s="94">
        <v>0</v>
      </c>
      <c r="H69" s="94">
        <v>0</v>
      </c>
      <c r="I69" s="94">
        <v>0</v>
      </c>
      <c r="J69" s="94">
        <v>0</v>
      </c>
      <c r="K69" s="94">
        <v>0</v>
      </c>
      <c r="L69" s="94">
        <v>0</v>
      </c>
      <c r="M69" s="94">
        <v>0</v>
      </c>
      <c r="N69" s="94">
        <v>0</v>
      </c>
      <c r="O69" s="94">
        <v>0</v>
      </c>
      <c r="P69" s="94">
        <v>0</v>
      </c>
      <c r="Q69" s="94">
        <v>0</v>
      </c>
      <c r="R69" s="94">
        <v>0</v>
      </c>
      <c r="S69" s="94">
        <v>0</v>
      </c>
      <c r="T69" s="94">
        <v>0</v>
      </c>
      <c r="U69" s="94">
        <v>-0.04</v>
      </c>
      <c r="V69" s="94">
        <v>0</v>
      </c>
      <c r="W69" s="94">
        <v>0</v>
      </c>
      <c r="X69" s="94">
        <v>0</v>
      </c>
      <c r="Y69" s="94">
        <v>0</v>
      </c>
      <c r="Z69" s="94">
        <v>0</v>
      </c>
      <c r="AA69" s="94">
        <v>0</v>
      </c>
      <c r="AB69" s="94">
        <v>0</v>
      </c>
      <c r="AC69" s="94">
        <v>0</v>
      </c>
    </row>
    <row r="70" spans="1:29" s="14" customFormat="1" ht="12.75" hidden="1" outlineLevel="2">
      <c r="A70" s="14" t="s">
        <v>383</v>
      </c>
      <c r="B70" s="14" t="s">
        <v>384</v>
      </c>
      <c r="C70" s="48" t="s">
        <v>1263</v>
      </c>
      <c r="D70" s="15"/>
      <c r="E70" s="15"/>
      <c r="F70" s="94">
        <v>90726.46</v>
      </c>
      <c r="G70" s="94">
        <v>61682.450000000004</v>
      </c>
      <c r="H70" s="94">
        <v>40483.04</v>
      </c>
      <c r="I70" s="94">
        <v>27974.87</v>
      </c>
      <c r="J70" s="94">
        <v>13970.710000000001</v>
      </c>
      <c r="K70" s="94">
        <v>53678.65</v>
      </c>
      <c r="L70" s="94">
        <v>111066.92</v>
      </c>
      <c r="M70" s="94">
        <v>93161.33</v>
      </c>
      <c r="N70" s="94">
        <v>310242.03</v>
      </c>
      <c r="O70" s="94">
        <v>27944.2</v>
      </c>
      <c r="P70" s="94">
        <v>40733.950000000004</v>
      </c>
      <c r="Q70" s="94">
        <v>104655.37</v>
      </c>
      <c r="R70" s="94">
        <v>537368.25</v>
      </c>
      <c r="S70" s="94">
        <v>219119.80000000002</v>
      </c>
      <c r="T70" s="94">
        <v>188764.98</v>
      </c>
      <c r="U70" s="94">
        <v>32809.44</v>
      </c>
      <c r="V70" s="94">
        <v>240525.86000000002</v>
      </c>
      <c r="W70" s="94">
        <v>144718.04</v>
      </c>
      <c r="X70" s="94">
        <v>131152.24</v>
      </c>
      <c r="Y70" s="94">
        <v>116657.53</v>
      </c>
      <c r="Z70" s="94">
        <v>83998.77</v>
      </c>
      <c r="AA70" s="94">
        <v>12515.16</v>
      </c>
      <c r="AB70" s="94">
        <v>29616.11</v>
      </c>
      <c r="AC70" s="94">
        <v>67079.85</v>
      </c>
    </row>
    <row r="71" spans="1:29" s="14" customFormat="1" ht="12.75" hidden="1" outlineLevel="2">
      <c r="A71" s="14" t="s">
        <v>385</v>
      </c>
      <c r="B71" s="14" t="s">
        <v>386</v>
      </c>
      <c r="C71" s="48" t="s">
        <v>1264</v>
      </c>
      <c r="D71" s="15"/>
      <c r="E71" s="15"/>
      <c r="F71" s="94">
        <v>-925020.13</v>
      </c>
      <c r="G71" s="94">
        <v>-782668.53</v>
      </c>
      <c r="H71" s="94">
        <v>-920944.88</v>
      </c>
      <c r="I71" s="94">
        <v>-639939.02</v>
      </c>
      <c r="J71" s="94">
        <v>-649442.71</v>
      </c>
      <c r="K71" s="94">
        <v>-711376.4500000001</v>
      </c>
      <c r="L71" s="94">
        <v>-1114144.81</v>
      </c>
      <c r="M71" s="94">
        <v>-600892.08</v>
      </c>
      <c r="N71" s="94">
        <v>368506.83</v>
      </c>
      <c r="O71" s="94">
        <v>-568021.65</v>
      </c>
      <c r="P71" s="94">
        <v>-655895.5700000001</v>
      </c>
      <c r="Q71" s="94">
        <v>-849391.35</v>
      </c>
      <c r="R71" s="94">
        <v>-5320265.55</v>
      </c>
      <c r="S71" s="94">
        <v>-2035873.09</v>
      </c>
      <c r="T71" s="94">
        <v>-2237156.39</v>
      </c>
      <c r="U71" s="94">
        <v>-1137808.7</v>
      </c>
      <c r="V71" s="94">
        <v>364324.72000000003</v>
      </c>
      <c r="W71" s="94">
        <v>-887012.96</v>
      </c>
      <c r="X71" s="94">
        <v>-844046.67</v>
      </c>
      <c r="Y71" s="94">
        <v>-767818.73</v>
      </c>
      <c r="Z71" s="94">
        <v>-708856.96</v>
      </c>
      <c r="AA71" s="94">
        <v>-674148.67</v>
      </c>
      <c r="AB71" s="94">
        <v>-756161.8200000001</v>
      </c>
      <c r="AC71" s="94">
        <v>1430310.49</v>
      </c>
    </row>
    <row r="72" spans="1:29" s="14" customFormat="1" ht="12.75" hidden="1" outlineLevel="2">
      <c r="A72" s="14" t="s">
        <v>387</v>
      </c>
      <c r="B72" s="14" t="s">
        <v>388</v>
      </c>
      <c r="C72" s="48" t="s">
        <v>1265</v>
      </c>
      <c r="D72" s="15"/>
      <c r="E72" s="15"/>
      <c r="F72" s="94">
        <v>224140.68</v>
      </c>
      <c r="G72" s="94">
        <v>196699.21</v>
      </c>
      <c r="H72" s="94">
        <v>219623.91</v>
      </c>
      <c r="I72" s="94">
        <v>124388.06</v>
      </c>
      <c r="J72" s="94">
        <v>98047.72</v>
      </c>
      <c r="K72" s="94">
        <v>190244.47</v>
      </c>
      <c r="L72" s="94">
        <v>239828.07</v>
      </c>
      <c r="M72" s="94">
        <v>119245.92</v>
      </c>
      <c r="N72" s="94">
        <v>-120490.34</v>
      </c>
      <c r="O72" s="94">
        <v>119668.66</v>
      </c>
      <c r="P72" s="94">
        <v>150258.09</v>
      </c>
      <c r="Q72" s="94">
        <v>163693.81</v>
      </c>
      <c r="R72" s="94">
        <v>929407.22</v>
      </c>
      <c r="S72" s="94">
        <v>343636.44</v>
      </c>
      <c r="T72" s="94">
        <v>339699.97000000003</v>
      </c>
      <c r="U72" s="94">
        <v>106092.8</v>
      </c>
      <c r="V72" s="94">
        <v>-78679.91</v>
      </c>
      <c r="W72" s="94">
        <v>102986.58</v>
      </c>
      <c r="X72" s="94">
        <v>90555.68000000001</v>
      </c>
      <c r="Y72" s="94">
        <v>81783.15000000001</v>
      </c>
      <c r="Z72" s="94">
        <v>105972.35</v>
      </c>
      <c r="AA72" s="94">
        <v>189826.58000000002</v>
      </c>
      <c r="AB72" s="94">
        <v>230145.86000000002</v>
      </c>
      <c r="AC72" s="94">
        <v>-419972.44</v>
      </c>
    </row>
    <row r="73" spans="1:29" s="14" customFormat="1" ht="12.75" hidden="1" outlineLevel="2">
      <c r="A73" s="14" t="s">
        <v>389</v>
      </c>
      <c r="B73" s="14" t="s">
        <v>390</v>
      </c>
      <c r="C73" s="48" t="s">
        <v>1266</v>
      </c>
      <c r="D73" s="15"/>
      <c r="E73" s="15"/>
      <c r="F73" s="94">
        <v>-365932.31</v>
      </c>
      <c r="G73" s="94">
        <v>-243929.91</v>
      </c>
      <c r="H73" s="94">
        <v>-174038.57</v>
      </c>
      <c r="I73" s="94">
        <v>-159396.45</v>
      </c>
      <c r="J73" s="94">
        <v>-108679.83</v>
      </c>
      <c r="K73" s="94">
        <v>-239639.41</v>
      </c>
      <c r="L73" s="94">
        <v>-529262.72</v>
      </c>
      <c r="M73" s="94">
        <v>-495539.26</v>
      </c>
      <c r="N73" s="94">
        <v>-1326752.95</v>
      </c>
      <c r="O73" s="94">
        <v>-216184.88</v>
      </c>
      <c r="P73" s="94">
        <v>-171797.82</v>
      </c>
      <c r="Q73" s="94">
        <v>-532717.28</v>
      </c>
      <c r="R73" s="94">
        <v>-3684421.9699999997</v>
      </c>
      <c r="S73" s="94">
        <v>-1967181.5</v>
      </c>
      <c r="T73" s="94">
        <v>-1240718.48</v>
      </c>
      <c r="U73" s="94">
        <v>-637756.4400000001</v>
      </c>
      <c r="V73" s="94">
        <v>-1824001.8399999999</v>
      </c>
      <c r="W73" s="94">
        <v>-1344272.77</v>
      </c>
      <c r="X73" s="94">
        <v>-1327096.31</v>
      </c>
      <c r="Y73" s="94">
        <v>-1059968.6</v>
      </c>
      <c r="Z73" s="94">
        <v>-798003.78</v>
      </c>
      <c r="AA73" s="94">
        <v>-50543.56</v>
      </c>
      <c r="AB73" s="94">
        <v>-132354.08000000002</v>
      </c>
      <c r="AC73" s="94">
        <v>-457531.02</v>
      </c>
    </row>
    <row r="74" spans="1:29" s="14" customFormat="1" ht="12.75" hidden="1" outlineLevel="2">
      <c r="A74" s="14" t="s">
        <v>391</v>
      </c>
      <c r="B74" s="14" t="s">
        <v>392</v>
      </c>
      <c r="C74" s="48" t="s">
        <v>1267</v>
      </c>
      <c r="D74" s="15"/>
      <c r="E74" s="15"/>
      <c r="F74" s="94">
        <v>398.73</v>
      </c>
      <c r="G74" s="94">
        <v>224.08</v>
      </c>
      <c r="H74" s="94">
        <v>837.73</v>
      </c>
      <c r="I74" s="94">
        <v>141.07</v>
      </c>
      <c r="J74" s="94">
        <v>788.08</v>
      </c>
      <c r="K74" s="94">
        <v>10831.460000000001</v>
      </c>
      <c r="L74" s="94">
        <v>207994.74</v>
      </c>
      <c r="M74" s="94">
        <v>715.72</v>
      </c>
      <c r="N74" s="94">
        <v>25669.3</v>
      </c>
      <c r="O74" s="94">
        <v>29.8</v>
      </c>
      <c r="P74" s="94">
        <v>25.04</v>
      </c>
      <c r="Q74" s="94">
        <v>324.49</v>
      </c>
      <c r="R74" s="94">
        <v>28172.89</v>
      </c>
      <c r="S74" s="94">
        <v>0.04</v>
      </c>
      <c r="T74" s="94">
        <v>7.11</v>
      </c>
      <c r="U74" s="94">
        <v>0</v>
      </c>
      <c r="V74" s="94">
        <v>1.2</v>
      </c>
      <c r="W74" s="94">
        <v>18.5</v>
      </c>
      <c r="X74" s="94">
        <v>0.21</v>
      </c>
      <c r="Y74" s="94">
        <v>0</v>
      </c>
      <c r="Z74" s="94">
        <v>7.8</v>
      </c>
      <c r="AA74" s="94">
        <v>0</v>
      </c>
      <c r="AB74" s="94">
        <v>0</v>
      </c>
      <c r="AC74" s="94">
        <v>0</v>
      </c>
    </row>
    <row r="75" spans="1:29" s="14" customFormat="1" ht="12.75" hidden="1" outlineLevel="2">
      <c r="A75" s="14" t="s">
        <v>393</v>
      </c>
      <c r="B75" s="14" t="s">
        <v>394</v>
      </c>
      <c r="C75" s="48" t="s">
        <v>1268</v>
      </c>
      <c r="D75" s="15"/>
      <c r="E75" s="15"/>
      <c r="F75" s="94">
        <v>0</v>
      </c>
      <c r="G75" s="94">
        <v>0</v>
      </c>
      <c r="H75" s="94">
        <v>0</v>
      </c>
      <c r="I75" s="94">
        <v>0</v>
      </c>
      <c r="J75" s="94">
        <v>5083.68</v>
      </c>
      <c r="K75" s="94">
        <v>6212.27</v>
      </c>
      <c r="L75" s="94">
        <v>-638.5</v>
      </c>
      <c r="M75" s="94">
        <v>1159.68</v>
      </c>
      <c r="N75" s="94">
        <v>-1853.03</v>
      </c>
      <c r="O75" s="94">
        <v>146.19</v>
      </c>
      <c r="P75" s="94">
        <v>-535.02</v>
      </c>
      <c r="Q75" s="94">
        <v>2820.73</v>
      </c>
      <c r="R75" s="94">
        <v>93524.28</v>
      </c>
      <c r="S75" s="94">
        <v>2663.57</v>
      </c>
      <c r="T75" s="94">
        <v>0</v>
      </c>
      <c r="U75" s="94">
        <v>1236.95</v>
      </c>
      <c r="V75" s="94">
        <v>0</v>
      </c>
      <c r="W75" s="94">
        <v>7632.4800000000005</v>
      </c>
      <c r="X75" s="94">
        <v>7335.09</v>
      </c>
      <c r="Y75" s="94">
        <v>20603.09</v>
      </c>
      <c r="Z75" s="94">
        <v>49171.56</v>
      </c>
      <c r="AA75" s="94">
        <v>8404.1</v>
      </c>
      <c r="AB75" s="94">
        <v>0</v>
      </c>
      <c r="AC75" s="94">
        <v>2181.01</v>
      </c>
    </row>
    <row r="76" spans="1:29" s="14" customFormat="1" ht="12.75" hidden="1" outlineLevel="2">
      <c r="A76" s="14" t="s">
        <v>395</v>
      </c>
      <c r="B76" s="14" t="s">
        <v>396</v>
      </c>
      <c r="C76" s="48" t="s">
        <v>1269</v>
      </c>
      <c r="D76" s="15"/>
      <c r="E76" s="15"/>
      <c r="F76" s="94">
        <v>0</v>
      </c>
      <c r="G76" s="94">
        <v>0</v>
      </c>
      <c r="H76" s="94">
        <v>0</v>
      </c>
      <c r="I76" s="94">
        <v>0</v>
      </c>
      <c r="J76" s="94">
        <v>3.3000000000000003</v>
      </c>
      <c r="K76" s="94">
        <v>8650.25</v>
      </c>
      <c r="L76" s="94">
        <v>11869.09</v>
      </c>
      <c r="M76" s="94">
        <v>53.1</v>
      </c>
      <c r="N76" s="94">
        <v>6204.89</v>
      </c>
      <c r="O76" s="94">
        <v>6237.17</v>
      </c>
      <c r="P76" s="94">
        <v>-1533.38</v>
      </c>
      <c r="Q76" s="94">
        <v>27903.57</v>
      </c>
      <c r="R76" s="94">
        <v>6.82</v>
      </c>
      <c r="S76" s="94">
        <v>6194.17</v>
      </c>
      <c r="T76" s="94">
        <v>1380.77</v>
      </c>
      <c r="U76" s="94">
        <v>1391.8700000000001</v>
      </c>
      <c r="V76" s="94">
        <v>-362.65000000000003</v>
      </c>
      <c r="W76" s="94">
        <v>35.11</v>
      </c>
      <c r="X76" s="94">
        <v>1329.43</v>
      </c>
      <c r="Y76" s="94">
        <v>120.17</v>
      </c>
      <c r="Z76" s="94">
        <v>164.79</v>
      </c>
      <c r="AA76" s="94">
        <v>407.76</v>
      </c>
      <c r="AB76" s="94">
        <v>373.47</v>
      </c>
      <c r="AC76" s="94">
        <v>3659.94</v>
      </c>
    </row>
    <row r="77" spans="1:29" s="14" customFormat="1" ht="12.75" hidden="1" outlineLevel="2">
      <c r="A77" s="14" t="s">
        <v>397</v>
      </c>
      <c r="B77" s="14" t="s">
        <v>398</v>
      </c>
      <c r="C77" s="48" t="s">
        <v>1270</v>
      </c>
      <c r="D77" s="15"/>
      <c r="E77" s="15"/>
      <c r="F77" s="94">
        <v>0</v>
      </c>
      <c r="G77" s="94">
        <v>0</v>
      </c>
      <c r="H77" s="94">
        <v>0</v>
      </c>
      <c r="I77" s="94">
        <v>0</v>
      </c>
      <c r="J77" s="94">
        <v>62071.68</v>
      </c>
      <c r="K77" s="94">
        <v>144426.62</v>
      </c>
      <c r="L77" s="94">
        <v>35390.950000000004</v>
      </c>
      <c r="M77" s="94">
        <v>32019.52</v>
      </c>
      <c r="N77" s="94">
        <v>35015.41</v>
      </c>
      <c r="O77" s="94">
        <v>35612.79</v>
      </c>
      <c r="P77" s="94">
        <v>35056.74</v>
      </c>
      <c r="Q77" s="94">
        <v>36630.12</v>
      </c>
      <c r="R77" s="94">
        <v>338.8</v>
      </c>
      <c r="S77" s="94">
        <v>104380.48</v>
      </c>
      <c r="T77" s="94">
        <v>53575.43</v>
      </c>
      <c r="U77" s="94">
        <v>52700.8</v>
      </c>
      <c r="V77" s="94">
        <v>50060.47</v>
      </c>
      <c r="W77" s="94">
        <v>51254.49</v>
      </c>
      <c r="X77" s="94">
        <v>50609.67</v>
      </c>
      <c r="Y77" s="94">
        <v>48779.16</v>
      </c>
      <c r="Z77" s="94">
        <v>49359.89</v>
      </c>
      <c r="AA77" s="94">
        <v>50990.72</v>
      </c>
      <c r="AB77" s="94">
        <v>49737.82</v>
      </c>
      <c r="AC77" s="94">
        <v>51985.64</v>
      </c>
    </row>
    <row r="78" spans="1:29" ht="12.75" hidden="1" outlineLevel="1">
      <c r="A78" s="1" t="s">
        <v>143</v>
      </c>
      <c r="B78" s="9" t="s">
        <v>123</v>
      </c>
      <c r="C78" s="59" t="s">
        <v>207</v>
      </c>
      <c r="D78" s="22"/>
      <c r="E78" s="22"/>
      <c r="F78" s="80">
        <v>19300375.869999997</v>
      </c>
      <c r="G78" s="80">
        <v>17491816.829999987</v>
      </c>
      <c r="H78" s="80">
        <v>17785308.2</v>
      </c>
      <c r="I78" s="80">
        <v>12208333.010000005</v>
      </c>
      <c r="J78" s="80">
        <v>10224202.700000001</v>
      </c>
      <c r="K78" s="80">
        <v>12364340.868</v>
      </c>
      <c r="L78" s="80">
        <v>19450247.956</v>
      </c>
      <c r="M78" s="80">
        <v>19204309.84</v>
      </c>
      <c r="N78" s="80">
        <v>17923117.165999994</v>
      </c>
      <c r="O78" s="80">
        <v>13777975.493</v>
      </c>
      <c r="P78" s="80">
        <v>12429717.531999996</v>
      </c>
      <c r="Q78" s="80">
        <v>17062715.066999998</v>
      </c>
      <c r="R78" s="80">
        <v>23025643.331000008</v>
      </c>
      <c r="S78" s="80">
        <v>25445875.35</v>
      </c>
      <c r="T78" s="80">
        <v>16116100.32999999</v>
      </c>
      <c r="U78" s="80">
        <v>24804723.57</v>
      </c>
      <c r="V78" s="80">
        <v>16609805.23999999</v>
      </c>
      <c r="W78" s="80">
        <v>25963393.55</v>
      </c>
      <c r="X78" s="80">
        <v>22818771.349999998</v>
      </c>
      <c r="Y78" s="80">
        <v>25405788.040000003</v>
      </c>
      <c r="Z78" s="80">
        <v>14004500.67</v>
      </c>
      <c r="AA78" s="80">
        <v>2145516.5800000005</v>
      </c>
      <c r="AB78" s="80">
        <v>3965910.9499999997</v>
      </c>
      <c r="AC78" s="80">
        <v>14327432.590000002</v>
      </c>
    </row>
    <row r="79" spans="1:29" s="14" customFormat="1" ht="12.75" hidden="1" outlineLevel="2">
      <c r="A79" s="14" t="s">
        <v>399</v>
      </c>
      <c r="B79" s="14" t="s">
        <v>400</v>
      </c>
      <c r="C79" s="48" t="s">
        <v>1271</v>
      </c>
      <c r="D79" s="15"/>
      <c r="E79" s="15"/>
      <c r="F79" s="94">
        <v>-146.72</v>
      </c>
      <c r="G79" s="94">
        <v>-1839.82</v>
      </c>
      <c r="H79" s="94">
        <v>-165.75</v>
      </c>
      <c r="I79" s="94">
        <v>634.0500000000001</v>
      </c>
      <c r="J79" s="94">
        <v>847.6800000000001</v>
      </c>
      <c r="K79" s="94">
        <v>2711.55</v>
      </c>
      <c r="L79" s="94">
        <v>1225.74</v>
      </c>
      <c r="M79" s="94">
        <v>656.86</v>
      </c>
      <c r="N79" s="94">
        <v>1866.29</v>
      </c>
      <c r="O79" s="94">
        <v>1693.1200000000001</v>
      </c>
      <c r="P79" s="94">
        <v>1463.07</v>
      </c>
      <c r="Q79" s="94">
        <v>676.34</v>
      </c>
      <c r="R79" s="94">
        <v>-261.83</v>
      </c>
      <c r="S79" s="94">
        <v>0</v>
      </c>
      <c r="T79" s="94">
        <v>0</v>
      </c>
      <c r="U79" s="94">
        <v>0</v>
      </c>
      <c r="V79" s="94">
        <v>0</v>
      </c>
      <c r="W79" s="94">
        <v>0</v>
      </c>
      <c r="X79" s="94">
        <v>0</v>
      </c>
      <c r="Y79" s="94">
        <v>0</v>
      </c>
      <c r="Z79" s="94">
        <v>0</v>
      </c>
      <c r="AA79" s="94">
        <v>0</v>
      </c>
      <c r="AB79" s="94">
        <v>0</v>
      </c>
      <c r="AC79" s="94">
        <v>0</v>
      </c>
    </row>
    <row r="80" spans="1:29" s="14" customFormat="1" ht="12.75" hidden="1" outlineLevel="2">
      <c r="A80" s="14" t="s">
        <v>401</v>
      </c>
      <c r="B80" s="14" t="s">
        <v>402</v>
      </c>
      <c r="C80" s="48" t="s">
        <v>1272</v>
      </c>
      <c r="D80" s="15"/>
      <c r="E80" s="15"/>
      <c r="F80" s="94">
        <v>6800.59</v>
      </c>
      <c r="G80" s="94">
        <v>9853.27</v>
      </c>
      <c r="H80" s="94">
        <v>5346.62</v>
      </c>
      <c r="I80" s="94">
        <v>21155.37</v>
      </c>
      <c r="J80" s="94">
        <v>6289.07</v>
      </c>
      <c r="K80" s="94">
        <v>7557.93</v>
      </c>
      <c r="L80" s="94">
        <v>4029.58</v>
      </c>
      <c r="M80" s="94">
        <v>4208.04</v>
      </c>
      <c r="N80" s="94">
        <v>4582.61</v>
      </c>
      <c r="O80" s="94">
        <v>11086.380000000001</v>
      </c>
      <c r="P80" s="94">
        <v>20935.600000000002</v>
      </c>
      <c r="Q80" s="94">
        <v>7270.66</v>
      </c>
      <c r="R80" s="94">
        <v>9530.81</v>
      </c>
      <c r="S80" s="94">
        <v>78595.75</v>
      </c>
      <c r="T80" s="94">
        <v>-2</v>
      </c>
      <c r="U80" s="94">
        <v>-87862.74</v>
      </c>
      <c r="V80" s="94">
        <v>0</v>
      </c>
      <c r="W80" s="94">
        <v>0</v>
      </c>
      <c r="X80" s="94">
        <v>0</v>
      </c>
      <c r="Y80" s="94">
        <v>0</v>
      </c>
      <c r="Z80" s="94">
        <v>0</v>
      </c>
      <c r="AA80" s="94">
        <v>0</v>
      </c>
      <c r="AB80" s="94">
        <v>0</v>
      </c>
      <c r="AC80" s="94">
        <v>0</v>
      </c>
    </row>
    <row r="81" spans="1:29" s="14" customFormat="1" ht="12.75" hidden="1" outlineLevel="2">
      <c r="A81" s="14" t="s">
        <v>403</v>
      </c>
      <c r="B81" s="14" t="s">
        <v>404</v>
      </c>
      <c r="C81" s="48" t="s">
        <v>1273</v>
      </c>
      <c r="D81" s="15"/>
      <c r="E81" s="15"/>
      <c r="F81" s="94">
        <v>886135.09</v>
      </c>
      <c r="G81" s="94">
        <v>886135.09</v>
      </c>
      <c r="H81" s="94">
        <v>886135.1</v>
      </c>
      <c r="I81" s="94">
        <v>833698.4500000001</v>
      </c>
      <c r="J81" s="94">
        <v>833698.4500000001</v>
      </c>
      <c r="K81" s="94">
        <v>833698.4500000001</v>
      </c>
      <c r="L81" s="94">
        <v>872366.41</v>
      </c>
      <c r="M81" s="94">
        <v>872366.41</v>
      </c>
      <c r="N81" s="94">
        <v>872366.4</v>
      </c>
      <c r="O81" s="94">
        <v>900555.11</v>
      </c>
      <c r="P81" s="94">
        <v>900555.11</v>
      </c>
      <c r="Q81" s="94">
        <v>900555.12</v>
      </c>
      <c r="R81" s="94">
        <v>0</v>
      </c>
      <c r="S81" s="94">
        <v>0</v>
      </c>
      <c r="T81" s="94">
        <v>0</v>
      </c>
      <c r="U81" s="94">
        <v>0</v>
      </c>
      <c r="V81" s="94">
        <v>0</v>
      </c>
      <c r="W81" s="94">
        <v>0</v>
      </c>
      <c r="X81" s="94">
        <v>0</v>
      </c>
      <c r="Y81" s="94">
        <v>0</v>
      </c>
      <c r="Z81" s="94">
        <v>0</v>
      </c>
      <c r="AA81" s="94">
        <v>0</v>
      </c>
      <c r="AB81" s="94">
        <v>0</v>
      </c>
      <c r="AC81" s="94">
        <v>0</v>
      </c>
    </row>
    <row r="82" spans="1:29" s="14" customFormat="1" ht="12.75" hidden="1" outlineLevel="2">
      <c r="A82" s="14" t="s">
        <v>405</v>
      </c>
      <c r="B82" s="14" t="s">
        <v>406</v>
      </c>
      <c r="C82" s="48" t="s">
        <v>1274</v>
      </c>
      <c r="D82" s="15"/>
      <c r="E82" s="15"/>
      <c r="F82" s="94">
        <v>6968721.28</v>
      </c>
      <c r="G82" s="94">
        <v>6120272.28</v>
      </c>
      <c r="H82" s="94">
        <v>8275371.29</v>
      </c>
      <c r="I82" s="94">
        <v>5637232.55</v>
      </c>
      <c r="J82" s="94">
        <v>2907146.55</v>
      </c>
      <c r="K82" s="94">
        <v>3647497.54</v>
      </c>
      <c r="L82" s="94">
        <v>6590509.68</v>
      </c>
      <c r="M82" s="94">
        <v>7100126.68</v>
      </c>
      <c r="N82" s="94">
        <v>6390049.67</v>
      </c>
      <c r="O82" s="94">
        <v>3414705.37</v>
      </c>
      <c r="P82" s="94">
        <v>3228321.37</v>
      </c>
      <c r="Q82" s="94">
        <v>9151341.37</v>
      </c>
      <c r="R82" s="94">
        <v>5479520</v>
      </c>
      <c r="S82" s="94">
        <v>0</v>
      </c>
      <c r="T82" s="94">
        <v>0</v>
      </c>
      <c r="U82" s="94">
        <v>0</v>
      </c>
      <c r="V82" s="94">
        <v>0</v>
      </c>
      <c r="W82" s="94">
        <v>0</v>
      </c>
      <c r="X82" s="94">
        <v>0</v>
      </c>
      <c r="Y82" s="94">
        <v>0</v>
      </c>
      <c r="Z82" s="94">
        <v>0</v>
      </c>
      <c r="AA82" s="94">
        <v>0</v>
      </c>
      <c r="AB82" s="94">
        <v>0</v>
      </c>
      <c r="AC82" s="94">
        <v>0</v>
      </c>
    </row>
    <row r="83" spans="1:29" ht="12.75" hidden="1" outlineLevel="1">
      <c r="A83" s="1" t="s">
        <v>144</v>
      </c>
      <c r="B83" s="9" t="s">
        <v>122</v>
      </c>
      <c r="C83" s="60" t="s">
        <v>208</v>
      </c>
      <c r="D83" s="22"/>
      <c r="E83" s="22"/>
      <c r="F83" s="81">
        <v>7861510.24</v>
      </c>
      <c r="G83" s="81">
        <v>7014420.82</v>
      </c>
      <c r="H83" s="81">
        <v>9166687.26</v>
      </c>
      <c r="I83" s="81">
        <v>6492720.42</v>
      </c>
      <c r="J83" s="81">
        <v>3747981.75</v>
      </c>
      <c r="K83" s="81">
        <v>4491465.47</v>
      </c>
      <c r="L83" s="81">
        <v>7468131.41</v>
      </c>
      <c r="M83" s="81">
        <v>7977357.99</v>
      </c>
      <c r="N83" s="81">
        <v>7268864.97</v>
      </c>
      <c r="O83" s="81">
        <v>4328039.98</v>
      </c>
      <c r="P83" s="81">
        <v>4151275.1500000004</v>
      </c>
      <c r="Q83" s="81">
        <v>10059843.489999998</v>
      </c>
      <c r="R83" s="81">
        <v>5488788.98</v>
      </c>
      <c r="S83" s="81">
        <v>78595.75</v>
      </c>
      <c r="T83" s="81">
        <v>-2</v>
      </c>
      <c r="U83" s="81">
        <v>-87862.74</v>
      </c>
      <c r="V83" s="81">
        <v>0</v>
      </c>
      <c r="W83" s="81">
        <v>0</v>
      </c>
      <c r="X83" s="81">
        <v>0</v>
      </c>
      <c r="Y83" s="81">
        <v>0</v>
      </c>
      <c r="Z83" s="81">
        <v>0</v>
      </c>
      <c r="AA83" s="81">
        <v>0</v>
      </c>
      <c r="AB83" s="81">
        <v>0</v>
      </c>
      <c r="AC83" s="81">
        <v>0</v>
      </c>
    </row>
    <row r="84" spans="1:29" ht="12.75" collapsed="1">
      <c r="A84" s="1" t="s">
        <v>145</v>
      </c>
      <c r="C84" s="55" t="s">
        <v>135</v>
      </c>
      <c r="D84" s="22"/>
      <c r="E84" s="22"/>
      <c r="F84" s="80">
        <v>27161886.11</v>
      </c>
      <c r="G84" s="80">
        <v>24506237.65</v>
      </c>
      <c r="H84" s="80">
        <v>26951995.46</v>
      </c>
      <c r="I84" s="80">
        <v>18701053.43</v>
      </c>
      <c r="J84" s="80">
        <v>13972184.45</v>
      </c>
      <c r="K84" s="80">
        <v>16855806.338</v>
      </c>
      <c r="L84" s="80">
        <v>26918379.366</v>
      </c>
      <c r="M84" s="80">
        <v>27181667.83</v>
      </c>
      <c r="N84" s="80">
        <v>25191982.136</v>
      </c>
      <c r="O84" s="80">
        <v>18106015.473</v>
      </c>
      <c r="P84" s="80">
        <v>16580992.682</v>
      </c>
      <c r="Q84" s="80">
        <v>27122558.557000004</v>
      </c>
      <c r="R84" s="80">
        <v>28514432.311</v>
      </c>
      <c r="S84" s="80">
        <v>25524471.1</v>
      </c>
      <c r="T84" s="80">
        <v>16116098.33</v>
      </c>
      <c r="U84" s="80">
        <v>24716860.830000002</v>
      </c>
      <c r="V84" s="80">
        <v>16609805.24</v>
      </c>
      <c r="W84" s="80">
        <v>25963393.55</v>
      </c>
      <c r="X84" s="80">
        <v>22818771.35</v>
      </c>
      <c r="Y84" s="80">
        <v>25405788.04</v>
      </c>
      <c r="Z84" s="80">
        <v>14004500.67</v>
      </c>
      <c r="AA84" s="80">
        <v>2145516.58</v>
      </c>
      <c r="AB84" s="80">
        <v>3965910.95</v>
      </c>
      <c r="AC84" s="80">
        <v>14327432.59</v>
      </c>
    </row>
    <row r="85" spans="1:29" ht="12.75">
      <c r="A85" s="1" t="s">
        <v>146</v>
      </c>
      <c r="C85" s="61" t="s">
        <v>136</v>
      </c>
      <c r="D85" s="62"/>
      <c r="E85" s="62"/>
      <c r="F85" s="82">
        <v>76193484.23</v>
      </c>
      <c r="G85" s="82">
        <v>71875828.68</v>
      </c>
      <c r="H85" s="82">
        <v>73198828.24</v>
      </c>
      <c r="I85" s="82">
        <v>56199483.17</v>
      </c>
      <c r="J85" s="82">
        <v>55517319.519999996</v>
      </c>
      <c r="K85" s="82">
        <v>57761474.168</v>
      </c>
      <c r="L85" s="82">
        <v>70782437.176</v>
      </c>
      <c r="M85" s="82">
        <v>70024030.83</v>
      </c>
      <c r="N85" s="82">
        <v>59410285.146</v>
      </c>
      <c r="O85" s="82">
        <v>56477928.033</v>
      </c>
      <c r="P85" s="82">
        <v>60397823.05199999</v>
      </c>
      <c r="Q85" s="82">
        <v>73613118.207</v>
      </c>
      <c r="R85" s="82">
        <v>91199252.441</v>
      </c>
      <c r="S85" s="82">
        <v>75560117.07</v>
      </c>
      <c r="T85" s="82">
        <v>70081153.62</v>
      </c>
      <c r="U85" s="82">
        <v>65556358.739999995</v>
      </c>
      <c r="V85" s="82">
        <v>64858923.81</v>
      </c>
      <c r="W85" s="82">
        <v>74045535.57</v>
      </c>
      <c r="X85" s="82">
        <v>69737715.88</v>
      </c>
      <c r="Y85" s="82">
        <v>73116812.44</v>
      </c>
      <c r="Z85" s="82">
        <v>54289325.36</v>
      </c>
      <c r="AA85" s="82">
        <v>50665788.67999999</v>
      </c>
      <c r="AB85" s="82">
        <v>55515774.620000005</v>
      </c>
      <c r="AC85" s="82">
        <v>31920299.86</v>
      </c>
    </row>
    <row r="86" spans="1:29" ht="0.75" customHeight="1" hidden="1" outlineLevel="1">
      <c r="A86" s="1"/>
      <c r="C86" s="63"/>
      <c r="D86" s="62"/>
      <c r="E86" s="62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</row>
    <row r="87" spans="1:29" s="14" customFormat="1" ht="12.75" hidden="1" outlineLevel="2">
      <c r="A87" s="14" t="s">
        <v>407</v>
      </c>
      <c r="B87" s="14" t="s">
        <v>408</v>
      </c>
      <c r="C87" s="48" t="s">
        <v>1275</v>
      </c>
      <c r="D87" s="15"/>
      <c r="E87" s="15"/>
      <c r="F87" s="94">
        <v>0</v>
      </c>
      <c r="G87" s="94">
        <v>0</v>
      </c>
      <c r="H87" s="94">
        <v>0</v>
      </c>
      <c r="I87" s="94">
        <v>931138</v>
      </c>
      <c r="J87" s="94">
        <v>-452811</v>
      </c>
      <c r="K87" s="94">
        <v>0</v>
      </c>
      <c r="L87" s="94">
        <v>0</v>
      </c>
      <c r="M87" s="94">
        <v>0</v>
      </c>
      <c r="N87" s="94">
        <v>-71157.54000000001</v>
      </c>
      <c r="O87" s="94">
        <v>0</v>
      </c>
      <c r="P87" s="94">
        <v>71157.54000000001</v>
      </c>
      <c r="Q87" s="94">
        <v>0</v>
      </c>
      <c r="R87" s="94">
        <v>0</v>
      </c>
      <c r="S87" s="94">
        <v>0</v>
      </c>
      <c r="T87" s="94">
        <v>0</v>
      </c>
      <c r="U87" s="94">
        <v>0</v>
      </c>
      <c r="V87" s="94">
        <v>0</v>
      </c>
      <c r="W87" s="94">
        <v>0</v>
      </c>
      <c r="X87" s="94">
        <v>0</v>
      </c>
      <c r="Y87" s="94">
        <v>0</v>
      </c>
      <c r="Z87" s="94">
        <v>0</v>
      </c>
      <c r="AA87" s="94">
        <v>0</v>
      </c>
      <c r="AB87" s="94">
        <v>0</v>
      </c>
      <c r="AC87" s="94">
        <v>0</v>
      </c>
    </row>
    <row r="88" spans="1:29" ht="12.75" hidden="1" outlineLevel="1">
      <c r="A88" s="1" t="s">
        <v>147</v>
      </c>
      <c r="B88" s="9" t="s">
        <v>123</v>
      </c>
      <c r="C88" s="64" t="s">
        <v>125</v>
      </c>
      <c r="D88" s="62"/>
      <c r="E88" s="62"/>
      <c r="F88" s="83">
        <v>0</v>
      </c>
      <c r="G88" s="83">
        <v>0</v>
      </c>
      <c r="H88" s="83">
        <v>0</v>
      </c>
      <c r="I88" s="83">
        <v>931138</v>
      </c>
      <c r="J88" s="83">
        <v>-452811</v>
      </c>
      <c r="K88" s="83">
        <v>0</v>
      </c>
      <c r="L88" s="83">
        <v>0</v>
      </c>
      <c r="M88" s="83">
        <v>0</v>
      </c>
      <c r="N88" s="83">
        <v>-71157.54000000001</v>
      </c>
      <c r="O88" s="83">
        <v>0</v>
      </c>
      <c r="P88" s="83">
        <v>71157.54000000001</v>
      </c>
      <c r="Q88" s="83">
        <v>0</v>
      </c>
      <c r="R88" s="83">
        <v>0</v>
      </c>
      <c r="S88" s="83">
        <v>0</v>
      </c>
      <c r="T88" s="83">
        <v>0</v>
      </c>
      <c r="U88" s="83">
        <v>0</v>
      </c>
      <c r="V88" s="83">
        <v>0</v>
      </c>
      <c r="W88" s="83">
        <v>0</v>
      </c>
      <c r="X88" s="83">
        <v>0</v>
      </c>
      <c r="Y88" s="83">
        <v>0</v>
      </c>
      <c r="Z88" s="83">
        <v>0</v>
      </c>
      <c r="AA88" s="83">
        <v>0</v>
      </c>
      <c r="AB88" s="83">
        <v>0</v>
      </c>
      <c r="AC88" s="83">
        <v>0</v>
      </c>
    </row>
    <row r="89" spans="1:29" ht="12.75" hidden="1" outlineLevel="1">
      <c r="A89" s="1" t="s">
        <v>148</v>
      </c>
      <c r="B89" s="9" t="s">
        <v>122</v>
      </c>
      <c r="C89" s="56" t="s">
        <v>126</v>
      </c>
      <c r="D89" s="22"/>
      <c r="E89" s="22"/>
      <c r="F89" s="81">
        <v>0</v>
      </c>
      <c r="G89" s="81">
        <v>0</v>
      </c>
      <c r="H89" s="81">
        <v>0</v>
      </c>
      <c r="I89" s="81">
        <v>0</v>
      </c>
      <c r="J89" s="81">
        <v>0</v>
      </c>
      <c r="K89" s="81">
        <v>0</v>
      </c>
      <c r="L89" s="81">
        <v>0</v>
      </c>
      <c r="M89" s="81">
        <v>0</v>
      </c>
      <c r="N89" s="81">
        <v>0</v>
      </c>
      <c r="O89" s="81">
        <v>0</v>
      </c>
      <c r="P89" s="81">
        <v>0</v>
      </c>
      <c r="Q89" s="81">
        <v>0</v>
      </c>
      <c r="R89" s="81">
        <v>0</v>
      </c>
      <c r="S89" s="81">
        <v>0</v>
      </c>
      <c r="T89" s="81">
        <v>0</v>
      </c>
      <c r="U89" s="81">
        <v>0</v>
      </c>
      <c r="V89" s="81">
        <v>0</v>
      </c>
      <c r="W89" s="81">
        <v>0</v>
      </c>
      <c r="X89" s="81">
        <v>0</v>
      </c>
      <c r="Y89" s="81">
        <v>0</v>
      </c>
      <c r="Z89" s="81">
        <v>0</v>
      </c>
      <c r="AA89" s="81">
        <v>0</v>
      </c>
      <c r="AB89" s="81">
        <v>0</v>
      </c>
      <c r="AC89" s="81">
        <v>0</v>
      </c>
    </row>
    <row r="90" spans="1:29" ht="12.75" collapsed="1">
      <c r="A90" s="1" t="s">
        <v>159</v>
      </c>
      <c r="C90" s="65" t="s">
        <v>137</v>
      </c>
      <c r="D90" s="22"/>
      <c r="E90" s="22"/>
      <c r="F90" s="81">
        <v>0</v>
      </c>
      <c r="G90" s="81">
        <v>0</v>
      </c>
      <c r="H90" s="81">
        <v>0</v>
      </c>
      <c r="I90" s="81">
        <v>931138</v>
      </c>
      <c r="J90" s="81">
        <v>-452811</v>
      </c>
      <c r="K90" s="81">
        <v>0</v>
      </c>
      <c r="L90" s="81">
        <v>0</v>
      </c>
      <c r="M90" s="81">
        <v>0</v>
      </c>
      <c r="N90" s="81">
        <v>-71157.54000000001</v>
      </c>
      <c r="O90" s="81">
        <v>0</v>
      </c>
      <c r="P90" s="81">
        <v>71157.54000000001</v>
      </c>
      <c r="Q90" s="81">
        <v>0</v>
      </c>
      <c r="R90" s="81">
        <v>0</v>
      </c>
      <c r="S90" s="81">
        <v>0</v>
      </c>
      <c r="T90" s="81">
        <v>0</v>
      </c>
      <c r="U90" s="81">
        <v>0</v>
      </c>
      <c r="V90" s="81">
        <v>0</v>
      </c>
      <c r="W90" s="81">
        <v>0</v>
      </c>
      <c r="X90" s="81">
        <v>0</v>
      </c>
      <c r="Y90" s="81">
        <v>0</v>
      </c>
      <c r="Z90" s="81">
        <v>0</v>
      </c>
      <c r="AA90" s="81">
        <v>0</v>
      </c>
      <c r="AB90" s="81">
        <v>0</v>
      </c>
      <c r="AC90" s="81">
        <v>0</v>
      </c>
    </row>
    <row r="91" spans="1:29" s="12" customFormat="1" ht="12.75">
      <c r="A91" s="13" t="s">
        <v>149</v>
      </c>
      <c r="C91" s="73" t="s">
        <v>157</v>
      </c>
      <c r="D91" s="58"/>
      <c r="E91" s="58"/>
      <c r="F91" s="84">
        <v>76193484.23</v>
      </c>
      <c r="G91" s="84">
        <v>71875828.68</v>
      </c>
      <c r="H91" s="84">
        <v>73198828.24</v>
      </c>
      <c r="I91" s="84">
        <v>57130621.17</v>
      </c>
      <c r="J91" s="84">
        <v>55064508.519999996</v>
      </c>
      <c r="K91" s="84">
        <v>57761474.168</v>
      </c>
      <c r="L91" s="84">
        <v>70782437.176</v>
      </c>
      <c r="M91" s="84">
        <v>70024030.83</v>
      </c>
      <c r="N91" s="84">
        <v>59339127.606</v>
      </c>
      <c r="O91" s="84">
        <v>56477928.033</v>
      </c>
      <c r="P91" s="84">
        <v>60468980.592</v>
      </c>
      <c r="Q91" s="84">
        <v>73613118.207</v>
      </c>
      <c r="R91" s="84">
        <v>91199252.441</v>
      </c>
      <c r="S91" s="84">
        <v>75560117.07</v>
      </c>
      <c r="T91" s="84">
        <v>70081153.62</v>
      </c>
      <c r="U91" s="84">
        <v>65556358.739999995</v>
      </c>
      <c r="V91" s="84">
        <v>64858923.81</v>
      </c>
      <c r="W91" s="84">
        <v>74045535.57</v>
      </c>
      <c r="X91" s="84">
        <v>69737715.88</v>
      </c>
      <c r="Y91" s="84">
        <v>73116812.44</v>
      </c>
      <c r="Z91" s="84">
        <v>54289325.36</v>
      </c>
      <c r="AA91" s="84">
        <v>50665788.67999999</v>
      </c>
      <c r="AB91" s="84">
        <v>55515774.620000005</v>
      </c>
      <c r="AC91" s="84">
        <v>31920299.86</v>
      </c>
    </row>
    <row r="92" spans="1:29" s="12" customFormat="1" ht="0.75" customHeight="1" hidden="1" outlineLevel="1">
      <c r="A92" s="13"/>
      <c r="C92" s="57"/>
      <c r="D92" s="58"/>
      <c r="E92" s="58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</row>
    <row r="93" spans="1:29" s="14" customFormat="1" ht="12.75" hidden="1" outlineLevel="2">
      <c r="A93" s="14" t="s">
        <v>409</v>
      </c>
      <c r="B93" s="14" t="s">
        <v>410</v>
      </c>
      <c r="C93" s="48" t="s">
        <v>1276</v>
      </c>
      <c r="D93" s="15"/>
      <c r="E93" s="15"/>
      <c r="F93" s="94">
        <v>305973.61</v>
      </c>
      <c r="G93" s="94">
        <v>296843.03</v>
      </c>
      <c r="H93" s="94">
        <v>290368.72000000003</v>
      </c>
      <c r="I93" s="94">
        <v>263074.09</v>
      </c>
      <c r="J93" s="94">
        <v>216916.86000000002</v>
      </c>
      <c r="K93" s="94">
        <v>229863.67</v>
      </c>
      <c r="L93" s="94">
        <v>332938.21</v>
      </c>
      <c r="M93" s="94">
        <v>-346178.36</v>
      </c>
      <c r="N93" s="94">
        <v>473468.05</v>
      </c>
      <c r="O93" s="94">
        <v>355551.24</v>
      </c>
      <c r="P93" s="94">
        <v>387812.01</v>
      </c>
      <c r="Q93" s="94">
        <v>516856.76</v>
      </c>
      <c r="R93" s="94">
        <v>640108.8</v>
      </c>
      <c r="S93" s="94">
        <v>637708.56</v>
      </c>
      <c r="T93" s="94">
        <v>537378.56</v>
      </c>
      <c r="U93" s="94">
        <v>421797.81</v>
      </c>
      <c r="V93" s="94">
        <v>361451.99</v>
      </c>
      <c r="W93" s="94">
        <v>388311.47000000003</v>
      </c>
      <c r="X93" s="94">
        <v>404666.66000000003</v>
      </c>
      <c r="Y93" s="94">
        <v>209143.04</v>
      </c>
      <c r="Z93" s="94">
        <v>365126.46</v>
      </c>
      <c r="AA93" s="94">
        <v>315383.56</v>
      </c>
      <c r="AB93" s="94">
        <v>342273.18</v>
      </c>
      <c r="AC93" s="94">
        <v>437121.68</v>
      </c>
    </row>
    <row r="94" spans="1:29" s="14" customFormat="1" ht="12.75" hidden="1" outlineLevel="2">
      <c r="A94" s="14" t="s">
        <v>411</v>
      </c>
      <c r="B94" s="14" t="s">
        <v>412</v>
      </c>
      <c r="C94" s="48" t="s">
        <v>1277</v>
      </c>
      <c r="D94" s="15"/>
      <c r="E94" s="15"/>
      <c r="F94" s="94">
        <v>33914.28</v>
      </c>
      <c r="G94" s="94">
        <v>30739.04</v>
      </c>
      <c r="H94" s="94">
        <v>-2465.66</v>
      </c>
      <c r="I94" s="94">
        <v>14452.800000000001</v>
      </c>
      <c r="J94" s="94">
        <v>21143.07</v>
      </c>
      <c r="K94" s="94">
        <v>91269.42</v>
      </c>
      <c r="L94" s="94">
        <v>32662.96</v>
      </c>
      <c r="M94" s="94">
        <v>12166.32</v>
      </c>
      <c r="N94" s="94">
        <v>49898.28</v>
      </c>
      <c r="O94" s="94">
        <v>46909.1</v>
      </c>
      <c r="P94" s="94">
        <v>63504.43</v>
      </c>
      <c r="Q94" s="94">
        <v>85460.21</v>
      </c>
      <c r="R94" s="94">
        <v>8055.3</v>
      </c>
      <c r="S94" s="94">
        <v>36031.5</v>
      </c>
      <c r="T94" s="94">
        <v>11638.81</v>
      </c>
      <c r="U94" s="94">
        <v>26169.06</v>
      </c>
      <c r="V94" s="94">
        <v>26183.09</v>
      </c>
      <c r="W94" s="94">
        <v>26793.63</v>
      </c>
      <c r="X94" s="94">
        <v>14897.85</v>
      </c>
      <c r="Y94" s="94">
        <v>23274.34</v>
      </c>
      <c r="Z94" s="94">
        <v>28006.850000000002</v>
      </c>
      <c r="AA94" s="94">
        <v>9837.17</v>
      </c>
      <c r="AB94" s="94">
        <v>11414.300000000001</v>
      </c>
      <c r="AC94" s="94">
        <v>9892.02</v>
      </c>
    </row>
    <row r="95" spans="1:29" s="14" customFormat="1" ht="12.75" hidden="1" outlineLevel="2">
      <c r="A95" s="14" t="s">
        <v>413</v>
      </c>
      <c r="B95" s="14" t="s">
        <v>414</v>
      </c>
      <c r="C95" s="48" t="s">
        <v>1278</v>
      </c>
      <c r="D95" s="15"/>
      <c r="E95" s="15"/>
      <c r="F95" s="94">
        <v>0</v>
      </c>
      <c r="G95" s="94">
        <v>0</v>
      </c>
      <c r="H95" s="94">
        <v>0</v>
      </c>
      <c r="I95" s="94">
        <v>0</v>
      </c>
      <c r="J95" s="94">
        <v>0</v>
      </c>
      <c r="K95" s="94">
        <v>0</v>
      </c>
      <c r="L95" s="94">
        <v>0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  <c r="U95" s="94">
        <v>-212</v>
      </c>
      <c r="V95" s="94">
        <v>212</v>
      </c>
      <c r="W95" s="94">
        <v>0</v>
      </c>
      <c r="X95" s="94">
        <v>0</v>
      </c>
      <c r="Y95" s="94">
        <v>0</v>
      </c>
      <c r="Z95" s="94">
        <v>0</v>
      </c>
      <c r="AA95" s="94">
        <v>0</v>
      </c>
      <c r="AB95" s="94">
        <v>0</v>
      </c>
      <c r="AC95" s="94">
        <v>0</v>
      </c>
    </row>
    <row r="96" spans="1:29" s="14" customFormat="1" ht="12.75" hidden="1" outlineLevel="2">
      <c r="A96" s="14" t="s">
        <v>415</v>
      </c>
      <c r="B96" s="14" t="s">
        <v>416</v>
      </c>
      <c r="C96" s="48" t="s">
        <v>1279</v>
      </c>
      <c r="D96" s="15"/>
      <c r="E96" s="15"/>
      <c r="F96" s="94">
        <v>0</v>
      </c>
      <c r="G96" s="94">
        <v>-1.68</v>
      </c>
      <c r="H96" s="94">
        <v>0</v>
      </c>
      <c r="I96" s="94">
        <v>0</v>
      </c>
      <c r="J96" s="94">
        <v>0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0</v>
      </c>
      <c r="Q96" s="94">
        <v>0</v>
      </c>
      <c r="R96" s="94">
        <v>0</v>
      </c>
      <c r="S96" s="94">
        <v>0</v>
      </c>
      <c r="T96" s="94">
        <v>0</v>
      </c>
      <c r="U96" s="94">
        <v>0</v>
      </c>
      <c r="V96" s="94">
        <v>0</v>
      </c>
      <c r="W96" s="94">
        <v>0</v>
      </c>
      <c r="X96" s="94">
        <v>0</v>
      </c>
      <c r="Y96" s="94">
        <v>0</v>
      </c>
      <c r="Z96" s="94">
        <v>0</v>
      </c>
      <c r="AA96" s="94">
        <v>0</v>
      </c>
      <c r="AB96" s="94">
        <v>0</v>
      </c>
      <c r="AC96" s="94">
        <v>0</v>
      </c>
    </row>
    <row r="97" spans="1:29" s="14" customFormat="1" ht="12.75" hidden="1" outlineLevel="2">
      <c r="A97" s="14" t="s">
        <v>417</v>
      </c>
      <c r="B97" s="14" t="s">
        <v>418</v>
      </c>
      <c r="C97" s="48" t="s">
        <v>1280</v>
      </c>
      <c r="D97" s="15"/>
      <c r="E97" s="15"/>
      <c r="F97" s="94">
        <v>549.16</v>
      </c>
      <c r="G97" s="94">
        <v>-658.57</v>
      </c>
      <c r="H97" s="94">
        <v>-2448.25</v>
      </c>
      <c r="I97" s="94">
        <v>16457.99</v>
      </c>
      <c r="J97" s="94">
        <v>17550.24</v>
      </c>
      <c r="K97" s="94">
        <v>29064.84</v>
      </c>
      <c r="L97" s="94">
        <v>-30197.32</v>
      </c>
      <c r="M97" s="94">
        <v>1240.67</v>
      </c>
      <c r="N97" s="94">
        <v>-3068.75</v>
      </c>
      <c r="O97" s="94">
        <v>1793.65</v>
      </c>
      <c r="P97" s="94">
        <v>4192.9800000000005</v>
      </c>
      <c r="Q97" s="94">
        <v>6751.9400000000005</v>
      </c>
      <c r="R97" s="94">
        <v>-9216.960000000001</v>
      </c>
      <c r="S97" s="94">
        <v>-617.66</v>
      </c>
      <c r="T97" s="94">
        <v>-588.34</v>
      </c>
      <c r="U97" s="94">
        <v>0</v>
      </c>
      <c r="V97" s="94">
        <v>0</v>
      </c>
      <c r="W97" s="94">
        <v>0</v>
      </c>
      <c r="X97" s="94">
        <v>0</v>
      </c>
      <c r="Y97" s="94">
        <v>0</v>
      </c>
      <c r="Z97" s="94">
        <v>-24.900000000000002</v>
      </c>
      <c r="AA97" s="94">
        <v>0</v>
      </c>
      <c r="AB97" s="94">
        <v>0</v>
      </c>
      <c r="AC97" s="94">
        <v>0</v>
      </c>
    </row>
    <row r="98" spans="1:29" s="14" customFormat="1" ht="12.75" hidden="1" outlineLevel="2">
      <c r="A98" s="14" t="s">
        <v>419</v>
      </c>
      <c r="B98" s="14" t="s">
        <v>420</v>
      </c>
      <c r="C98" s="48" t="s">
        <v>1281</v>
      </c>
      <c r="D98" s="15"/>
      <c r="E98" s="15"/>
      <c r="F98" s="94">
        <v>-120.05</v>
      </c>
      <c r="G98" s="94">
        <v>313.43</v>
      </c>
      <c r="H98" s="94">
        <v>2230.11</v>
      </c>
      <c r="I98" s="94">
        <v>392.98</v>
      </c>
      <c r="J98" s="94">
        <v>806.37</v>
      </c>
      <c r="K98" s="94">
        <v>-1158.41</v>
      </c>
      <c r="L98" s="94">
        <v>-194.93</v>
      </c>
      <c r="M98" s="94">
        <v>470.67</v>
      </c>
      <c r="N98" s="94">
        <v>883.37</v>
      </c>
      <c r="O98" s="94">
        <v>130.15</v>
      </c>
      <c r="P98" s="94">
        <v>1263.8500000000001</v>
      </c>
      <c r="Q98" s="94">
        <v>1273.8</v>
      </c>
      <c r="R98" s="94">
        <v>-931.15</v>
      </c>
      <c r="S98" s="94">
        <v>6706.76</v>
      </c>
      <c r="T98" s="94">
        <v>-4025.83</v>
      </c>
      <c r="U98" s="94">
        <v>-525.86</v>
      </c>
      <c r="V98" s="94">
        <v>767.58</v>
      </c>
      <c r="W98" s="94">
        <v>-648.22</v>
      </c>
      <c r="X98" s="94">
        <v>806.28</v>
      </c>
      <c r="Y98" s="94">
        <v>534.72</v>
      </c>
      <c r="Z98" s="94">
        <v>811.4300000000001</v>
      </c>
      <c r="AA98" s="94">
        <v>455.07</v>
      </c>
      <c r="AB98" s="94">
        <v>1207.7</v>
      </c>
      <c r="AC98" s="94">
        <v>-646.8100000000001</v>
      </c>
    </row>
    <row r="99" spans="1:29" s="14" customFormat="1" ht="12.75" hidden="1" outlineLevel="2">
      <c r="A99" s="14" t="s">
        <v>421</v>
      </c>
      <c r="B99" s="14" t="s">
        <v>422</v>
      </c>
      <c r="C99" s="48" t="s">
        <v>1282</v>
      </c>
      <c r="D99" s="15"/>
      <c r="E99" s="15"/>
      <c r="F99" s="94">
        <v>6613.49</v>
      </c>
      <c r="G99" s="94">
        <v>6986.85</v>
      </c>
      <c r="H99" s="94">
        <v>8016.43</v>
      </c>
      <c r="I99" s="94">
        <v>6986.76</v>
      </c>
      <c r="J99" s="94">
        <v>7181.67</v>
      </c>
      <c r="K99" s="94">
        <v>6027.99</v>
      </c>
      <c r="L99" s="94">
        <v>6572.150000000001</v>
      </c>
      <c r="M99" s="94">
        <v>6996.13</v>
      </c>
      <c r="N99" s="94">
        <v>7274.12</v>
      </c>
      <c r="O99" s="94">
        <v>6772.16</v>
      </c>
      <c r="P99" s="94">
        <v>7506.82</v>
      </c>
      <c r="Q99" s="94">
        <v>7442.610000000001</v>
      </c>
      <c r="R99" s="94">
        <v>6036.04</v>
      </c>
      <c r="S99" s="94">
        <v>10865.2</v>
      </c>
      <c r="T99" s="94">
        <v>3731.55</v>
      </c>
      <c r="U99" s="94">
        <v>6281.7</v>
      </c>
      <c r="V99" s="94">
        <v>7017.9400000000005</v>
      </c>
      <c r="W99" s="94">
        <v>6191.45</v>
      </c>
      <c r="X99" s="94">
        <v>7057.95</v>
      </c>
      <c r="Y99" s="94">
        <v>6894.92</v>
      </c>
      <c r="Z99" s="94">
        <v>7086.95</v>
      </c>
      <c r="AA99" s="94">
        <v>6831.52</v>
      </c>
      <c r="AB99" s="94">
        <v>7340.43</v>
      </c>
      <c r="AC99" s="94">
        <v>6151.87</v>
      </c>
    </row>
    <row r="100" spans="1:29" s="14" customFormat="1" ht="12.75" hidden="1" outlineLevel="2">
      <c r="A100" s="14" t="s">
        <v>423</v>
      </c>
      <c r="B100" s="14" t="s">
        <v>424</v>
      </c>
      <c r="C100" s="48" t="s">
        <v>1283</v>
      </c>
      <c r="D100" s="15"/>
      <c r="E100" s="15"/>
      <c r="F100" s="94">
        <v>55688.130000000005</v>
      </c>
      <c r="G100" s="94">
        <v>53285.270000000004</v>
      </c>
      <c r="H100" s="94">
        <v>41988.11</v>
      </c>
      <c r="I100" s="94">
        <v>42498.41</v>
      </c>
      <c r="J100" s="94">
        <v>45553.05</v>
      </c>
      <c r="K100" s="94">
        <v>54547.32</v>
      </c>
      <c r="L100" s="94">
        <v>58304.64</v>
      </c>
      <c r="M100" s="94">
        <v>52676.9</v>
      </c>
      <c r="N100" s="94">
        <v>48587.340000000004</v>
      </c>
      <c r="O100" s="94">
        <v>57896.65</v>
      </c>
      <c r="P100" s="94">
        <v>46034.520000000004</v>
      </c>
      <c r="Q100" s="94">
        <v>64274.55</v>
      </c>
      <c r="R100" s="94">
        <v>69853.2</v>
      </c>
      <c r="S100" s="94">
        <v>62477.090000000004</v>
      </c>
      <c r="T100" s="94">
        <v>67624.83</v>
      </c>
      <c r="U100" s="94">
        <v>55327.37</v>
      </c>
      <c r="V100" s="94">
        <v>50596.61</v>
      </c>
      <c r="W100" s="94">
        <v>50524.05</v>
      </c>
      <c r="X100" s="94">
        <v>58055.01</v>
      </c>
      <c r="Y100" s="94">
        <v>50916.82</v>
      </c>
      <c r="Z100" s="94">
        <v>46501.05</v>
      </c>
      <c r="AA100" s="94">
        <v>56978.66</v>
      </c>
      <c r="AB100" s="94">
        <v>48229.22</v>
      </c>
      <c r="AC100" s="94">
        <v>66810.77</v>
      </c>
    </row>
    <row r="101" spans="1:29" s="14" customFormat="1" ht="12.75" hidden="1" outlineLevel="2">
      <c r="A101" s="14" t="s">
        <v>425</v>
      </c>
      <c r="B101" s="14" t="s">
        <v>426</v>
      </c>
      <c r="C101" s="48" t="s">
        <v>1284</v>
      </c>
      <c r="D101" s="15"/>
      <c r="E101" s="15"/>
      <c r="F101" s="94">
        <v>17443.81</v>
      </c>
      <c r="G101" s="94">
        <v>15566.14</v>
      </c>
      <c r="H101" s="94">
        <v>15791.140000000001</v>
      </c>
      <c r="I101" s="94">
        <v>16007.83</v>
      </c>
      <c r="J101" s="94">
        <v>16315.11</v>
      </c>
      <c r="K101" s="94">
        <v>17047.47</v>
      </c>
      <c r="L101" s="94">
        <v>20851.19</v>
      </c>
      <c r="M101" s="94">
        <v>22059.79</v>
      </c>
      <c r="N101" s="94">
        <v>20253.86</v>
      </c>
      <c r="O101" s="94">
        <v>20068.98</v>
      </c>
      <c r="P101" s="94">
        <v>20128.260000000002</v>
      </c>
      <c r="Q101" s="94">
        <v>22247.09</v>
      </c>
      <c r="R101" s="94">
        <v>23847.82</v>
      </c>
      <c r="S101" s="94">
        <v>22264.62</v>
      </c>
      <c r="T101" s="94">
        <v>24400.64</v>
      </c>
      <c r="U101" s="94">
        <v>20743.79</v>
      </c>
      <c r="V101" s="94">
        <v>20449</v>
      </c>
      <c r="W101" s="94">
        <v>22629.37</v>
      </c>
      <c r="X101" s="94">
        <v>32601.52</v>
      </c>
      <c r="Y101" s="94">
        <v>31287.71</v>
      </c>
      <c r="Z101" s="94">
        <v>29995.45</v>
      </c>
      <c r="AA101" s="94">
        <v>29261.03</v>
      </c>
      <c r="AB101" s="94">
        <v>30298.670000000002</v>
      </c>
      <c r="AC101" s="94">
        <v>31191.99</v>
      </c>
    </row>
    <row r="102" spans="1:29" s="14" customFormat="1" ht="12.75" hidden="1" outlineLevel="2">
      <c r="A102" s="14" t="s">
        <v>427</v>
      </c>
      <c r="B102" s="14" t="s">
        <v>428</v>
      </c>
      <c r="C102" s="48" t="s">
        <v>1285</v>
      </c>
      <c r="D102" s="15"/>
      <c r="E102" s="15"/>
      <c r="F102" s="94">
        <v>977827.31</v>
      </c>
      <c r="G102" s="94">
        <v>904869.4400000001</v>
      </c>
      <c r="H102" s="94">
        <v>1024507.27</v>
      </c>
      <c r="I102" s="94">
        <v>996846.53</v>
      </c>
      <c r="J102" s="94">
        <v>1037292.25</v>
      </c>
      <c r="K102" s="94">
        <v>1016299.23</v>
      </c>
      <c r="L102" s="94">
        <v>1185649.37</v>
      </c>
      <c r="M102" s="94">
        <v>1194848.09</v>
      </c>
      <c r="N102" s="94">
        <v>1163704.84</v>
      </c>
      <c r="O102" s="94">
        <v>1209032.5</v>
      </c>
      <c r="P102" s="94">
        <v>1172112.25</v>
      </c>
      <c r="Q102" s="94">
        <v>1214730.62</v>
      </c>
      <c r="R102" s="94">
        <v>1223314.26</v>
      </c>
      <c r="S102" s="94">
        <v>1113420.33</v>
      </c>
      <c r="T102" s="94">
        <v>1238142.43</v>
      </c>
      <c r="U102" s="94">
        <v>1207783.71</v>
      </c>
      <c r="V102" s="94">
        <v>1253682.2</v>
      </c>
      <c r="W102" s="94">
        <v>1216523.73</v>
      </c>
      <c r="X102" s="94">
        <v>1444384.21</v>
      </c>
      <c r="Y102" s="94">
        <v>1454934.43</v>
      </c>
      <c r="Z102" s="94">
        <v>1409710.51</v>
      </c>
      <c r="AA102" s="94">
        <v>1458625.42</v>
      </c>
      <c r="AB102" s="94">
        <v>1414766.33</v>
      </c>
      <c r="AC102" s="94">
        <v>1459813.23</v>
      </c>
    </row>
    <row r="103" spans="1:29" s="14" customFormat="1" ht="12.75" hidden="1" outlineLevel="2">
      <c r="A103" s="14" t="s">
        <v>429</v>
      </c>
      <c r="B103" s="14" t="s">
        <v>430</v>
      </c>
      <c r="C103" s="48" t="s">
        <v>1286</v>
      </c>
      <c r="D103" s="15"/>
      <c r="E103" s="15"/>
      <c r="F103" s="94">
        <v>6420</v>
      </c>
      <c r="G103" s="94">
        <v>5616</v>
      </c>
      <c r="H103" s="94">
        <v>6195</v>
      </c>
      <c r="I103" s="94">
        <v>4332</v>
      </c>
      <c r="J103" s="94">
        <v>3936</v>
      </c>
      <c r="K103" s="94">
        <v>3840</v>
      </c>
      <c r="L103" s="94">
        <v>3972</v>
      </c>
      <c r="M103" s="94">
        <v>3996</v>
      </c>
      <c r="N103" s="94">
        <v>3618</v>
      </c>
      <c r="O103" s="94">
        <v>4027.5</v>
      </c>
      <c r="P103" s="94">
        <v>5170.5</v>
      </c>
      <c r="Q103" s="94">
        <v>5944.5</v>
      </c>
      <c r="R103" s="94">
        <v>7611</v>
      </c>
      <c r="S103" s="94">
        <v>5827.5</v>
      </c>
      <c r="T103" s="94">
        <v>5407.5</v>
      </c>
      <c r="U103" s="94">
        <v>3628.5</v>
      </c>
      <c r="V103" s="94">
        <v>3873</v>
      </c>
      <c r="W103" s="94">
        <v>4323</v>
      </c>
      <c r="X103" s="94">
        <v>4356</v>
      </c>
      <c r="Y103" s="94">
        <v>4486.22</v>
      </c>
      <c r="Z103" s="94">
        <v>3832</v>
      </c>
      <c r="AA103" s="94">
        <v>3775.5</v>
      </c>
      <c r="AB103" s="94">
        <v>5265.78</v>
      </c>
      <c r="AC103" s="94">
        <v>5524.5</v>
      </c>
    </row>
    <row r="104" spans="1:29" s="14" customFormat="1" ht="12.75" hidden="1" outlineLevel="2">
      <c r="A104" s="14" t="s">
        <v>431</v>
      </c>
      <c r="B104" s="14" t="s">
        <v>432</v>
      </c>
      <c r="C104" s="48" t="s">
        <v>1287</v>
      </c>
      <c r="D104" s="15"/>
      <c r="E104" s="15"/>
      <c r="F104" s="94">
        <v>354.12</v>
      </c>
      <c r="G104" s="94">
        <v>4608.54</v>
      </c>
      <c r="H104" s="94">
        <v>-2051.2200000000003</v>
      </c>
      <c r="I104" s="94">
        <v>667.14</v>
      </c>
      <c r="J104" s="94">
        <v>527.52</v>
      </c>
      <c r="K104" s="94">
        <v>255.24</v>
      </c>
      <c r="L104" s="94">
        <v>539.4</v>
      </c>
      <c r="M104" s="94">
        <v>578.88</v>
      </c>
      <c r="N104" s="94">
        <v>310.62</v>
      </c>
      <c r="O104" s="94">
        <v>810.1800000000001</v>
      </c>
      <c r="P104" s="94">
        <v>506.22</v>
      </c>
      <c r="Q104" s="94">
        <v>92.16</v>
      </c>
      <c r="R104" s="94">
        <v>601.44</v>
      </c>
      <c r="S104" s="94">
        <v>186</v>
      </c>
      <c r="T104" s="94">
        <v>202.32</v>
      </c>
      <c r="U104" s="94">
        <v>372.6</v>
      </c>
      <c r="V104" s="94">
        <v>340.2</v>
      </c>
      <c r="W104" s="94">
        <v>2045.56</v>
      </c>
      <c r="X104" s="94">
        <v>145</v>
      </c>
      <c r="Y104" s="94">
        <v>457.8</v>
      </c>
      <c r="Z104" s="94">
        <v>267.9</v>
      </c>
      <c r="AA104" s="94">
        <v>502.74</v>
      </c>
      <c r="AB104" s="94">
        <v>469.08</v>
      </c>
      <c r="AC104" s="94">
        <v>169.02</v>
      </c>
    </row>
    <row r="105" spans="1:29" s="14" customFormat="1" ht="12.75" hidden="1" outlineLevel="2">
      <c r="A105" s="14" t="s">
        <v>433</v>
      </c>
      <c r="B105" s="14" t="s">
        <v>434</v>
      </c>
      <c r="C105" s="48" t="s">
        <v>1288</v>
      </c>
      <c r="D105" s="15"/>
      <c r="E105" s="15"/>
      <c r="F105" s="94">
        <v>188490.64</v>
      </c>
      <c r="G105" s="94">
        <v>170249.61000000002</v>
      </c>
      <c r="H105" s="94">
        <v>188490.64</v>
      </c>
      <c r="I105" s="94">
        <v>182410.30000000002</v>
      </c>
      <c r="J105" s="94">
        <v>188490.64</v>
      </c>
      <c r="K105" s="94">
        <v>182410.30000000002</v>
      </c>
      <c r="L105" s="94">
        <v>211130.64</v>
      </c>
      <c r="M105" s="94">
        <v>211130.65</v>
      </c>
      <c r="N105" s="94">
        <v>204319.99</v>
      </c>
      <c r="O105" s="94">
        <v>211130.64</v>
      </c>
      <c r="P105" s="94">
        <v>204319.99</v>
      </c>
      <c r="Q105" s="94">
        <v>211130.64</v>
      </c>
      <c r="R105" s="94">
        <v>230686.46</v>
      </c>
      <c r="S105" s="94">
        <v>208361.97</v>
      </c>
      <c r="T105" s="94">
        <v>230686.45</v>
      </c>
      <c r="U105" s="94">
        <v>223244.96</v>
      </c>
      <c r="V105" s="94">
        <v>230686.45</v>
      </c>
      <c r="W105" s="94">
        <v>223244.95</v>
      </c>
      <c r="X105" s="94">
        <v>263424.12</v>
      </c>
      <c r="Y105" s="94">
        <v>263424.14</v>
      </c>
      <c r="Z105" s="94">
        <v>254926.59</v>
      </c>
      <c r="AA105" s="94">
        <v>263424.13</v>
      </c>
      <c r="AB105" s="94">
        <v>254926.6</v>
      </c>
      <c r="AC105" s="94">
        <v>263424.14</v>
      </c>
    </row>
    <row r="106" spans="1:29" s="14" customFormat="1" ht="12.75" hidden="1" outlineLevel="2">
      <c r="A106" s="14" t="s">
        <v>435</v>
      </c>
      <c r="B106" s="14" t="s">
        <v>436</v>
      </c>
      <c r="C106" s="48" t="s">
        <v>1289</v>
      </c>
      <c r="D106" s="15"/>
      <c r="E106" s="15"/>
      <c r="F106" s="94">
        <v>2863.41</v>
      </c>
      <c r="G106" s="94">
        <v>2614.67</v>
      </c>
      <c r="H106" s="94">
        <v>2777.56</v>
      </c>
      <c r="I106" s="94">
        <v>2544.4</v>
      </c>
      <c r="J106" s="94">
        <v>2632.69</v>
      </c>
      <c r="K106" s="94">
        <v>2762.63</v>
      </c>
      <c r="L106" s="94">
        <v>3655.89</v>
      </c>
      <c r="M106" s="94">
        <v>3604.03</v>
      </c>
      <c r="N106" s="94">
        <v>3228.06</v>
      </c>
      <c r="O106" s="94">
        <v>3260</v>
      </c>
      <c r="P106" s="94">
        <v>3239.11</v>
      </c>
      <c r="Q106" s="94">
        <v>3459.2200000000003</v>
      </c>
      <c r="R106" s="94">
        <v>3738.55</v>
      </c>
      <c r="S106" s="94">
        <v>3305.31</v>
      </c>
      <c r="T106" s="94">
        <v>3544.94</v>
      </c>
      <c r="U106" s="94">
        <v>3057.71</v>
      </c>
      <c r="V106" s="94">
        <v>3207.46</v>
      </c>
      <c r="W106" s="94">
        <v>3407.21</v>
      </c>
      <c r="X106" s="94">
        <v>4989.16</v>
      </c>
      <c r="Y106" s="94">
        <v>5154.09</v>
      </c>
      <c r="Z106" s="94">
        <v>4548.02</v>
      </c>
      <c r="AA106" s="94">
        <v>4553.6900000000005</v>
      </c>
      <c r="AB106" s="94">
        <v>4681.36</v>
      </c>
      <c r="AC106" s="94">
        <v>4901.03</v>
      </c>
    </row>
    <row r="107" spans="1:29" s="14" customFormat="1" ht="12.75" hidden="1" outlineLevel="2">
      <c r="A107" s="14" t="s">
        <v>437</v>
      </c>
      <c r="B107" s="14" t="s">
        <v>438</v>
      </c>
      <c r="C107" s="48" t="s">
        <v>1290</v>
      </c>
      <c r="D107" s="15"/>
      <c r="E107" s="15"/>
      <c r="F107" s="94">
        <v>14575.95</v>
      </c>
      <c r="G107" s="94">
        <v>14736.24</v>
      </c>
      <c r="H107" s="94">
        <v>14887.550000000001</v>
      </c>
      <c r="I107" s="94">
        <v>14924.7</v>
      </c>
      <c r="J107" s="94">
        <v>14972.89</v>
      </c>
      <c r="K107" s="94">
        <v>15059.09</v>
      </c>
      <c r="L107" s="94">
        <v>27216.14</v>
      </c>
      <c r="M107" s="94">
        <v>27295.06</v>
      </c>
      <c r="N107" s="94">
        <v>27360.66</v>
      </c>
      <c r="O107" s="94">
        <v>27416.79</v>
      </c>
      <c r="P107" s="94">
        <v>27435.2</v>
      </c>
      <c r="Q107" s="94">
        <v>27465.68</v>
      </c>
      <c r="R107" s="94">
        <v>27778.65</v>
      </c>
      <c r="S107" s="94">
        <v>27860.79</v>
      </c>
      <c r="T107" s="94">
        <v>27910.68</v>
      </c>
      <c r="U107" s="94">
        <v>27996.09</v>
      </c>
      <c r="V107" s="94">
        <v>28045.440000000002</v>
      </c>
      <c r="W107" s="94">
        <v>28075.09</v>
      </c>
      <c r="X107" s="94">
        <v>74084.36</v>
      </c>
      <c r="Y107" s="94">
        <v>74315.64</v>
      </c>
      <c r="Z107" s="94">
        <v>74354.32</v>
      </c>
      <c r="AA107" s="94">
        <v>73968.55</v>
      </c>
      <c r="AB107" s="94">
        <v>74401.87</v>
      </c>
      <c r="AC107" s="94">
        <v>74355.56</v>
      </c>
    </row>
    <row r="108" spans="1:29" s="14" customFormat="1" ht="12.75" hidden="1" outlineLevel="2">
      <c r="A108" s="14" t="s">
        <v>439</v>
      </c>
      <c r="B108" s="14" t="s">
        <v>440</v>
      </c>
      <c r="C108" s="48" t="s">
        <v>1291</v>
      </c>
      <c r="D108" s="15"/>
      <c r="E108" s="15"/>
      <c r="F108" s="94">
        <v>1258.13</v>
      </c>
      <c r="G108" s="94">
        <v>1258.1200000000001</v>
      </c>
      <c r="H108" s="94">
        <v>1258.13</v>
      </c>
      <c r="I108" s="94">
        <v>1258.13</v>
      </c>
      <c r="J108" s="94">
        <v>1258.13</v>
      </c>
      <c r="K108" s="94">
        <v>1258.13</v>
      </c>
      <c r="L108" s="94">
        <v>1811.83</v>
      </c>
      <c r="M108" s="94">
        <v>1811.83</v>
      </c>
      <c r="N108" s="94">
        <v>1811.83</v>
      </c>
      <c r="O108" s="94">
        <v>1811.83</v>
      </c>
      <c r="P108" s="94">
        <v>1811.83</v>
      </c>
      <c r="Q108" s="94">
        <v>1811.83</v>
      </c>
      <c r="R108" s="94">
        <v>2017.8500000000001</v>
      </c>
      <c r="S108" s="94">
        <v>2017.8500000000001</v>
      </c>
      <c r="T108" s="94">
        <v>2017.69</v>
      </c>
      <c r="U108" s="94">
        <v>2017.77</v>
      </c>
      <c r="V108" s="94">
        <v>2017.77</v>
      </c>
      <c r="W108" s="94">
        <v>2017.77</v>
      </c>
      <c r="X108" s="94">
        <v>5778.06</v>
      </c>
      <c r="Y108" s="94">
        <v>5778.06</v>
      </c>
      <c r="Z108" s="94">
        <v>5778.06</v>
      </c>
      <c r="AA108" s="94">
        <v>5807.86</v>
      </c>
      <c r="AB108" s="94">
        <v>5782.75</v>
      </c>
      <c r="AC108" s="94">
        <v>5782.75</v>
      </c>
    </row>
    <row r="109" spans="1:29" s="14" customFormat="1" ht="12.75" hidden="1" outlineLevel="2">
      <c r="A109" s="14" t="s">
        <v>441</v>
      </c>
      <c r="B109" s="14" t="s">
        <v>442</v>
      </c>
      <c r="C109" s="48" t="s">
        <v>1292</v>
      </c>
      <c r="D109" s="15"/>
      <c r="E109" s="15"/>
      <c r="F109" s="94">
        <v>-4307.37</v>
      </c>
      <c r="G109" s="94">
        <v>-5460.75</v>
      </c>
      <c r="H109" s="94">
        <v>-4006.58</v>
      </c>
      <c r="I109" s="94">
        <v>-4023.1800000000003</v>
      </c>
      <c r="J109" s="94">
        <v>-4023.17</v>
      </c>
      <c r="K109" s="94">
        <v>10241.26</v>
      </c>
      <c r="L109" s="94">
        <v>-1202.08</v>
      </c>
      <c r="M109" s="94">
        <v>-1187.48</v>
      </c>
      <c r="N109" s="94">
        <v>-1187.49</v>
      </c>
      <c r="O109" s="94">
        <v>-1187.49</v>
      </c>
      <c r="P109" s="94">
        <v>-1187.48</v>
      </c>
      <c r="Q109" s="94">
        <v>-1187.49</v>
      </c>
      <c r="R109" s="94">
        <v>-1187.49</v>
      </c>
      <c r="S109" s="94">
        <v>-642.5</v>
      </c>
      <c r="T109" s="94">
        <v>-1323.74</v>
      </c>
      <c r="U109" s="94">
        <v>-1323.73</v>
      </c>
      <c r="V109" s="94">
        <v>-1323.73</v>
      </c>
      <c r="W109" s="94">
        <v>210204.06</v>
      </c>
      <c r="X109" s="94">
        <v>-19520.27</v>
      </c>
      <c r="Y109" s="94">
        <v>-17656.88</v>
      </c>
      <c r="Z109" s="94">
        <v>-17409.36</v>
      </c>
      <c r="AA109" s="94">
        <v>-17718.19</v>
      </c>
      <c r="AB109" s="94">
        <v>-16934.09</v>
      </c>
      <c r="AC109" s="94">
        <v>-17825.21</v>
      </c>
    </row>
    <row r="110" spans="1:29" s="14" customFormat="1" ht="12.75" hidden="1" outlineLevel="2">
      <c r="A110" s="14" t="s">
        <v>443</v>
      </c>
      <c r="B110" s="14" t="s">
        <v>444</v>
      </c>
      <c r="C110" s="48" t="s">
        <v>1293</v>
      </c>
      <c r="D110" s="15"/>
      <c r="E110" s="15"/>
      <c r="F110" s="94">
        <v>-17495.920000000002</v>
      </c>
      <c r="G110" s="94">
        <v>-18210.08</v>
      </c>
      <c r="H110" s="94">
        <v>-19312.88</v>
      </c>
      <c r="I110" s="94">
        <v>-20382.3</v>
      </c>
      <c r="J110" s="94">
        <v>-21741.12</v>
      </c>
      <c r="K110" s="94">
        <v>56452.85</v>
      </c>
      <c r="L110" s="94">
        <v>-5635.37</v>
      </c>
      <c r="M110" s="94">
        <v>-6093.25</v>
      </c>
      <c r="N110" s="94">
        <v>-6197.72</v>
      </c>
      <c r="O110" s="94">
        <v>-6377.84</v>
      </c>
      <c r="P110" s="94">
        <v>-6503.6</v>
      </c>
      <c r="Q110" s="94">
        <v>-6727.63</v>
      </c>
      <c r="R110" s="94">
        <v>-6712.87</v>
      </c>
      <c r="S110" s="94">
        <v>-6082.17</v>
      </c>
      <c r="T110" s="94">
        <v>-6857.55</v>
      </c>
      <c r="U110" s="94">
        <v>-7010.79</v>
      </c>
      <c r="V110" s="94">
        <v>-7047.07</v>
      </c>
      <c r="W110" s="94">
        <v>1142301.85</v>
      </c>
      <c r="X110" s="94">
        <v>-42821.75</v>
      </c>
      <c r="Y110" s="94">
        <v>-88728.39</v>
      </c>
      <c r="Z110" s="94">
        <v>-96452.25</v>
      </c>
      <c r="AA110" s="94">
        <v>-98212.06</v>
      </c>
      <c r="AB110" s="94">
        <v>-108867.57</v>
      </c>
      <c r="AC110" s="94">
        <v>-98888.26000000001</v>
      </c>
    </row>
    <row r="111" spans="1:29" ht="12.75" hidden="1" outlineLevel="1">
      <c r="A111" s="1" t="s">
        <v>150</v>
      </c>
      <c r="B111" s="9" t="s">
        <v>123</v>
      </c>
      <c r="C111" s="55" t="s">
        <v>128</v>
      </c>
      <c r="D111" s="22"/>
      <c r="E111" s="22"/>
      <c r="F111" s="80">
        <v>1590048.6999999997</v>
      </c>
      <c r="G111" s="80">
        <v>1483355.3000000003</v>
      </c>
      <c r="H111" s="80">
        <v>1566226.07</v>
      </c>
      <c r="I111" s="80">
        <v>1538448.5799999998</v>
      </c>
      <c r="J111" s="80">
        <v>1548812.2</v>
      </c>
      <c r="K111" s="80">
        <v>1715241.03</v>
      </c>
      <c r="L111" s="80">
        <v>1848074.7199999997</v>
      </c>
      <c r="M111" s="80">
        <v>1185415.9300000002</v>
      </c>
      <c r="N111" s="80">
        <v>1994265.06</v>
      </c>
      <c r="O111" s="80">
        <v>1939046.04</v>
      </c>
      <c r="P111" s="80">
        <v>1937346.8900000001</v>
      </c>
      <c r="Q111" s="80">
        <v>2161026.49</v>
      </c>
      <c r="R111" s="80">
        <v>2225600.8999999994</v>
      </c>
      <c r="S111" s="80">
        <v>2129691.1500000004</v>
      </c>
      <c r="T111" s="80">
        <v>2139890.9400000004</v>
      </c>
      <c r="U111" s="80">
        <v>1989348.6900000002</v>
      </c>
      <c r="V111" s="80">
        <v>1980159.9299999997</v>
      </c>
      <c r="W111" s="80">
        <v>3325944.97</v>
      </c>
      <c r="X111" s="80">
        <v>2252904.16</v>
      </c>
      <c r="Y111" s="80">
        <v>2024216.6600000004</v>
      </c>
      <c r="Z111" s="80">
        <v>2117059.08</v>
      </c>
      <c r="AA111" s="80">
        <v>2113474.6499999994</v>
      </c>
      <c r="AB111" s="80">
        <v>2075255.61</v>
      </c>
      <c r="AC111" s="80">
        <v>2247778.2800000003</v>
      </c>
    </row>
    <row r="112" spans="1:29" s="14" customFormat="1" ht="12.75" hidden="1" outlineLevel="2">
      <c r="A112" s="14" t="s">
        <v>445</v>
      </c>
      <c r="B112" s="14" t="s">
        <v>446</v>
      </c>
      <c r="C112" s="48" t="s">
        <v>1294</v>
      </c>
      <c r="D112" s="15"/>
      <c r="E112" s="15"/>
      <c r="F112" s="94">
        <v>0</v>
      </c>
      <c r="G112" s="94">
        <v>0</v>
      </c>
      <c r="H112" s="94">
        <v>0</v>
      </c>
      <c r="I112" s="94">
        <v>0</v>
      </c>
      <c r="J112" s="94">
        <v>0</v>
      </c>
      <c r="K112" s="94">
        <v>0</v>
      </c>
      <c r="L112" s="94">
        <v>0</v>
      </c>
      <c r="M112" s="94">
        <v>0</v>
      </c>
      <c r="N112" s="94">
        <v>0</v>
      </c>
      <c r="O112" s="94">
        <v>0</v>
      </c>
      <c r="P112" s="94">
        <v>0</v>
      </c>
      <c r="Q112" s="94">
        <v>0</v>
      </c>
      <c r="R112" s="94">
        <v>0</v>
      </c>
      <c r="S112" s="94">
        <v>0</v>
      </c>
      <c r="T112" s="94">
        <v>0</v>
      </c>
      <c r="U112" s="94">
        <v>4906.04</v>
      </c>
      <c r="V112" s="94">
        <v>0</v>
      </c>
      <c r="W112" s="94">
        <v>0</v>
      </c>
      <c r="X112" s="94">
        <v>20667.814</v>
      </c>
      <c r="Y112" s="94">
        <v>-2799.411</v>
      </c>
      <c r="Z112" s="94">
        <v>0</v>
      </c>
      <c r="AA112" s="94">
        <v>6939.92</v>
      </c>
      <c r="AB112" s="94">
        <v>0</v>
      </c>
      <c r="AC112" s="94">
        <v>17720.143</v>
      </c>
    </row>
    <row r="113" spans="1:29" s="14" customFormat="1" ht="12.75" hidden="1" outlineLevel="2">
      <c r="A113" s="14" t="s">
        <v>447</v>
      </c>
      <c r="B113" s="14" t="s">
        <v>448</v>
      </c>
      <c r="C113" s="48" t="s">
        <v>1295</v>
      </c>
      <c r="D113" s="15"/>
      <c r="E113" s="15"/>
      <c r="F113" s="94">
        <v>2998961.55</v>
      </c>
      <c r="G113" s="94">
        <v>2687076.49</v>
      </c>
      <c r="H113" s="94">
        <v>2952281.6</v>
      </c>
      <c r="I113" s="94">
        <v>2851661.37</v>
      </c>
      <c r="J113" s="94">
        <v>2939496.62</v>
      </c>
      <c r="K113" s="94">
        <v>2832208.66</v>
      </c>
      <c r="L113" s="94">
        <v>3268790.36</v>
      </c>
      <c r="M113" s="94">
        <v>3259593.35</v>
      </c>
      <c r="N113" s="94">
        <v>3147047.55</v>
      </c>
      <c r="O113" s="94">
        <v>3245408.98</v>
      </c>
      <c r="P113" s="94">
        <v>3138640.1</v>
      </c>
      <c r="Q113" s="94">
        <v>3239710.82</v>
      </c>
      <c r="R113" s="94">
        <v>3119036.51</v>
      </c>
      <c r="S113" s="94">
        <v>2808710.86</v>
      </c>
      <c r="T113" s="94">
        <v>0.08</v>
      </c>
      <c r="U113" s="94">
        <v>0</v>
      </c>
      <c r="V113" s="94">
        <v>0</v>
      </c>
      <c r="W113" s="94">
        <v>0</v>
      </c>
      <c r="X113" s="94">
        <v>3514196.12</v>
      </c>
      <c r="Y113" s="94">
        <v>3503653.46</v>
      </c>
      <c r="Z113" s="94">
        <v>3388925.83</v>
      </c>
      <c r="AA113" s="94">
        <v>3499962.46</v>
      </c>
      <c r="AB113" s="94">
        <v>3383870.25</v>
      </c>
      <c r="AC113" s="94">
        <v>3498774.65</v>
      </c>
    </row>
    <row r="114" spans="1:29" s="14" customFormat="1" ht="12.75" hidden="1" outlineLevel="2">
      <c r="A114" s="14" t="s">
        <v>449</v>
      </c>
      <c r="B114" s="14" t="s">
        <v>450</v>
      </c>
      <c r="C114" s="48" t="s">
        <v>1296</v>
      </c>
      <c r="D114" s="15"/>
      <c r="E114" s="15"/>
      <c r="F114" s="94">
        <v>0</v>
      </c>
      <c r="G114" s="94">
        <v>40899.87</v>
      </c>
      <c r="H114" s="94">
        <v>42328.21</v>
      </c>
      <c r="I114" s="94">
        <v>34574.05</v>
      </c>
      <c r="J114" s="94">
        <v>35745.37</v>
      </c>
      <c r="K114" s="94">
        <v>37319.91</v>
      </c>
      <c r="L114" s="94">
        <v>49893.56</v>
      </c>
      <c r="M114" s="94">
        <v>47671.37</v>
      </c>
      <c r="N114" s="94">
        <v>42003.6</v>
      </c>
      <c r="O114" s="94">
        <v>0</v>
      </c>
      <c r="P114" s="94">
        <v>41520.88</v>
      </c>
      <c r="Q114" s="94">
        <v>0</v>
      </c>
      <c r="R114" s="94">
        <v>0</v>
      </c>
      <c r="S114" s="94">
        <v>0</v>
      </c>
      <c r="T114" s="94">
        <v>0</v>
      </c>
      <c r="U114" s="94">
        <v>0</v>
      </c>
      <c r="V114" s="94">
        <v>0</v>
      </c>
      <c r="W114" s="94">
        <v>0</v>
      </c>
      <c r="X114" s="94">
        <v>0</v>
      </c>
      <c r="Y114" s="94">
        <v>0</v>
      </c>
      <c r="Z114" s="94">
        <v>0</v>
      </c>
      <c r="AA114" s="94">
        <v>0</v>
      </c>
      <c r="AB114" s="94">
        <v>0</v>
      </c>
      <c r="AC114" s="94">
        <v>0</v>
      </c>
    </row>
    <row r="115" spans="1:29" s="14" customFormat="1" ht="12.75" hidden="1" outlineLevel="2">
      <c r="A115" s="14" t="s">
        <v>451</v>
      </c>
      <c r="B115" s="14" t="s">
        <v>452</v>
      </c>
      <c r="C115" s="48" t="s">
        <v>1297</v>
      </c>
      <c r="D115" s="15"/>
      <c r="E115" s="15"/>
      <c r="F115" s="94">
        <v>-2874459.84</v>
      </c>
      <c r="G115" s="94">
        <v>-2634849.58</v>
      </c>
      <c r="H115" s="94">
        <v>-2894721.91</v>
      </c>
      <c r="I115" s="94">
        <v>-2801343.7800000003</v>
      </c>
      <c r="J115" s="94">
        <v>-2894721.91</v>
      </c>
      <c r="K115" s="94">
        <v>-2801343.7800000003</v>
      </c>
      <c r="L115" s="94">
        <v>-3191791.26</v>
      </c>
      <c r="M115" s="94">
        <v>-3191424.16</v>
      </c>
      <c r="N115" s="94">
        <v>-3088814.65</v>
      </c>
      <c r="O115" s="94">
        <v>-3191691.78</v>
      </c>
      <c r="P115" s="94">
        <v>-3088733.98</v>
      </c>
      <c r="Q115" s="94">
        <v>-3191691.78</v>
      </c>
      <c r="R115" s="94">
        <v>-3105531.8</v>
      </c>
      <c r="S115" s="94">
        <v>-2804996.4699999997</v>
      </c>
      <c r="T115" s="94">
        <v>-0.08</v>
      </c>
      <c r="U115" s="94">
        <v>0</v>
      </c>
      <c r="V115" s="94">
        <v>0</v>
      </c>
      <c r="W115" s="94">
        <v>0</v>
      </c>
      <c r="X115" s="94">
        <v>-3262779.27</v>
      </c>
      <c r="Y115" s="94">
        <v>-3262779.47</v>
      </c>
      <c r="Z115" s="94">
        <v>-3157528.52</v>
      </c>
      <c r="AA115" s="94">
        <v>-3262779.47</v>
      </c>
      <c r="AB115" s="94">
        <v>-3157528.72</v>
      </c>
      <c r="AC115" s="94">
        <v>-3262779.47</v>
      </c>
    </row>
    <row r="116" spans="1:29" s="14" customFormat="1" ht="12.75" hidden="1" outlineLevel="2">
      <c r="A116" s="14" t="s">
        <v>453</v>
      </c>
      <c r="B116" s="14" t="s">
        <v>454</v>
      </c>
      <c r="C116" s="48" t="s">
        <v>1298</v>
      </c>
      <c r="D116" s="15"/>
      <c r="E116" s="15"/>
      <c r="F116" s="94">
        <v>41.13</v>
      </c>
      <c r="G116" s="94">
        <v>-40326.19</v>
      </c>
      <c r="H116" s="94">
        <v>-41777.35</v>
      </c>
      <c r="I116" s="94">
        <v>-33513.7</v>
      </c>
      <c r="J116" s="94">
        <v>-33435.840000000004</v>
      </c>
      <c r="K116" s="94">
        <v>-35396.05</v>
      </c>
      <c r="L116" s="94">
        <v>-48395.21</v>
      </c>
      <c r="M116" s="94">
        <v>-47337.14</v>
      </c>
      <c r="N116" s="94">
        <v>-41690.98</v>
      </c>
      <c r="O116" s="94">
        <v>46.050000000000004</v>
      </c>
      <c r="P116" s="94">
        <v>-41520.88</v>
      </c>
      <c r="Q116" s="94">
        <v>0</v>
      </c>
      <c r="R116" s="94">
        <v>0</v>
      </c>
      <c r="S116" s="94">
        <v>0</v>
      </c>
      <c r="T116" s="94">
        <v>0</v>
      </c>
      <c r="U116" s="94">
        <v>0</v>
      </c>
      <c r="V116" s="94">
        <v>0</v>
      </c>
      <c r="W116" s="94">
        <v>0</v>
      </c>
      <c r="X116" s="94">
        <v>0</v>
      </c>
      <c r="Y116" s="94">
        <v>0</v>
      </c>
      <c r="Z116" s="94">
        <v>0</v>
      </c>
      <c r="AA116" s="94">
        <v>0</v>
      </c>
      <c r="AB116" s="94">
        <v>0</v>
      </c>
      <c r="AC116" s="94">
        <v>0</v>
      </c>
    </row>
    <row r="117" spans="1:29" s="14" customFormat="1" ht="12.75" hidden="1" outlineLevel="2">
      <c r="A117" s="14" t="s">
        <v>455</v>
      </c>
      <c r="B117" s="14" t="s">
        <v>456</v>
      </c>
      <c r="C117" s="48" t="s">
        <v>1299</v>
      </c>
      <c r="D117" s="15"/>
      <c r="E117" s="15"/>
      <c r="F117" s="94">
        <v>20017.65</v>
      </c>
      <c r="G117" s="94">
        <v>19857.39</v>
      </c>
      <c r="H117" s="94">
        <v>19706.06</v>
      </c>
      <c r="I117" s="94">
        <v>19668.91</v>
      </c>
      <c r="J117" s="94">
        <v>19620.71</v>
      </c>
      <c r="K117" s="94">
        <v>19534.510000000002</v>
      </c>
      <c r="L117" s="94">
        <v>28051.28</v>
      </c>
      <c r="M117" s="94">
        <v>27972.36</v>
      </c>
      <c r="N117" s="94">
        <v>27906.760000000002</v>
      </c>
      <c r="O117" s="94">
        <v>27850.63</v>
      </c>
      <c r="P117" s="94">
        <v>27832.2</v>
      </c>
      <c r="Q117" s="94">
        <v>27801.73</v>
      </c>
      <c r="R117" s="94">
        <v>27282.75</v>
      </c>
      <c r="S117" s="94">
        <v>27200.59</v>
      </c>
      <c r="T117" s="94">
        <v>-1.09</v>
      </c>
      <c r="U117" s="94">
        <v>0</v>
      </c>
      <c r="V117" s="94">
        <v>0</v>
      </c>
      <c r="W117" s="94">
        <v>0</v>
      </c>
      <c r="X117" s="94">
        <v>77081.86</v>
      </c>
      <c r="Y117" s="94">
        <v>76850.61</v>
      </c>
      <c r="Z117" s="94">
        <v>76811.93000000001</v>
      </c>
      <c r="AA117" s="94">
        <v>77167.88</v>
      </c>
      <c r="AB117" s="94">
        <v>76759.7</v>
      </c>
      <c r="AC117" s="94">
        <v>76805.99</v>
      </c>
    </row>
    <row r="118" spans="1:29" s="14" customFormat="1" ht="12.75" hidden="1" outlineLevel="2">
      <c r="A118" s="14" t="s">
        <v>457</v>
      </c>
      <c r="B118" s="14" t="s">
        <v>458</v>
      </c>
      <c r="C118" s="48" t="s">
        <v>1300</v>
      </c>
      <c r="D118" s="15"/>
      <c r="E118" s="15"/>
      <c r="F118" s="94">
        <v>-19186.38</v>
      </c>
      <c r="G118" s="94">
        <v>-19456.71</v>
      </c>
      <c r="H118" s="94">
        <v>-19321.63</v>
      </c>
      <c r="I118" s="94">
        <v>-19321.63</v>
      </c>
      <c r="J118" s="94">
        <v>-19321.63</v>
      </c>
      <c r="K118" s="94">
        <v>-19321.63</v>
      </c>
      <c r="L118" s="94">
        <v>-27390.510000000002</v>
      </c>
      <c r="M118" s="94">
        <v>-27387.36</v>
      </c>
      <c r="N118" s="94">
        <v>-27390.510000000002</v>
      </c>
      <c r="O118" s="94">
        <v>-27389.66</v>
      </c>
      <c r="P118" s="94">
        <v>-27389.66</v>
      </c>
      <c r="Q118" s="94">
        <v>-27389.66</v>
      </c>
      <c r="R118" s="94">
        <v>-27164.62</v>
      </c>
      <c r="S118" s="94">
        <v>-27164.62</v>
      </c>
      <c r="T118" s="94">
        <v>1.09</v>
      </c>
      <c r="U118" s="94">
        <v>0</v>
      </c>
      <c r="V118" s="94">
        <v>0</v>
      </c>
      <c r="W118" s="94">
        <v>0</v>
      </c>
      <c r="X118" s="94">
        <v>-71567.18000000001</v>
      </c>
      <c r="Y118" s="94">
        <v>-71567.18000000001</v>
      </c>
      <c r="Z118" s="94">
        <v>-71567.18000000001</v>
      </c>
      <c r="AA118" s="94">
        <v>-71947.99</v>
      </c>
      <c r="AB118" s="94">
        <v>-71625.36</v>
      </c>
      <c r="AC118" s="94">
        <v>-71625.36</v>
      </c>
    </row>
    <row r="119" spans="1:29" s="14" customFormat="1" ht="12.75" hidden="1" outlineLevel="2">
      <c r="A119" s="14" t="s">
        <v>459</v>
      </c>
      <c r="B119" s="14" t="s">
        <v>460</v>
      </c>
      <c r="C119" s="48" t="s">
        <v>1301</v>
      </c>
      <c r="D119" s="15"/>
      <c r="E119" s="15"/>
      <c r="F119" s="94">
        <v>5178.74</v>
      </c>
      <c r="G119" s="94">
        <v>5661.01</v>
      </c>
      <c r="H119" s="94">
        <v>3685.4</v>
      </c>
      <c r="I119" s="94">
        <v>5286.88</v>
      </c>
      <c r="J119" s="94">
        <v>4764.34</v>
      </c>
      <c r="K119" s="94">
        <v>768143.47</v>
      </c>
      <c r="L119" s="94">
        <v>-63647.200000000004</v>
      </c>
      <c r="M119" s="94">
        <v>-63295.020000000004</v>
      </c>
      <c r="N119" s="94">
        <v>-63834.96</v>
      </c>
      <c r="O119" s="94">
        <v>-63500.880000000005</v>
      </c>
      <c r="P119" s="94">
        <v>-63825.57</v>
      </c>
      <c r="Q119" s="94">
        <v>-63982.07</v>
      </c>
      <c r="R119" s="94">
        <v>-63394.97</v>
      </c>
      <c r="S119" s="94">
        <v>-65417.62</v>
      </c>
      <c r="T119" s="94">
        <v>-62896.43</v>
      </c>
      <c r="U119" s="94">
        <v>-62983.79</v>
      </c>
      <c r="V119" s="94">
        <v>-63047.950000000004</v>
      </c>
      <c r="W119" s="94">
        <v>-1346857.3599999999</v>
      </c>
      <c r="X119" s="94">
        <v>134055.63</v>
      </c>
      <c r="Y119" s="94">
        <v>107497.58</v>
      </c>
      <c r="Z119" s="94">
        <v>104869.85</v>
      </c>
      <c r="AA119" s="94">
        <v>107372.6</v>
      </c>
      <c r="AB119" s="94">
        <v>100359.81</v>
      </c>
      <c r="AC119" s="94">
        <v>97873.36</v>
      </c>
    </row>
    <row r="120" spans="1:29" s="14" customFormat="1" ht="12.75" hidden="1" outlineLevel="2">
      <c r="A120" s="14" t="s">
        <v>461</v>
      </c>
      <c r="B120" s="14" t="s">
        <v>462</v>
      </c>
      <c r="C120" s="48" t="s">
        <v>1302</v>
      </c>
      <c r="D120" s="15"/>
      <c r="E120" s="15"/>
      <c r="F120" s="94">
        <v>-67008.46</v>
      </c>
      <c r="G120" s="94">
        <v>-65140.92</v>
      </c>
      <c r="H120" s="94">
        <v>-65492.28</v>
      </c>
      <c r="I120" s="94">
        <v>-64406.29</v>
      </c>
      <c r="J120" s="94">
        <v>-63047.46</v>
      </c>
      <c r="K120" s="94">
        <v>159382.15</v>
      </c>
      <c r="L120" s="94">
        <v>-19403.21</v>
      </c>
      <c r="M120" s="94">
        <v>-18959.94</v>
      </c>
      <c r="N120" s="94">
        <v>-18855.46</v>
      </c>
      <c r="O120" s="94">
        <v>-18675.34</v>
      </c>
      <c r="P120" s="94">
        <v>-18549.58</v>
      </c>
      <c r="Q120" s="94">
        <v>-18325.55</v>
      </c>
      <c r="R120" s="94">
        <v>-18340.3</v>
      </c>
      <c r="S120" s="94">
        <v>-19516</v>
      </c>
      <c r="T120" s="94">
        <v>-18059.38</v>
      </c>
      <c r="U120" s="94">
        <v>-17906.15</v>
      </c>
      <c r="V120" s="94">
        <v>-17869.86</v>
      </c>
      <c r="W120" s="94">
        <v>2814422.42</v>
      </c>
      <c r="X120" s="94">
        <v>-287088.73</v>
      </c>
      <c r="Y120" s="94">
        <v>-243045.48</v>
      </c>
      <c r="Z120" s="94">
        <v>-235569.14</v>
      </c>
      <c r="AA120" s="94">
        <v>-233500.5</v>
      </c>
      <c r="AB120" s="94">
        <v>-223629.09</v>
      </c>
      <c r="AC120" s="94">
        <v>-232717.28</v>
      </c>
    </row>
    <row r="121" spans="1:29" ht="12.75" hidden="1" outlineLevel="1">
      <c r="A121" s="1" t="s">
        <v>151</v>
      </c>
      <c r="B121" s="9" t="s">
        <v>122</v>
      </c>
      <c r="C121" s="56" t="s">
        <v>129</v>
      </c>
      <c r="D121" s="22"/>
      <c r="E121" s="22"/>
      <c r="F121" s="81">
        <v>63544.389999999956</v>
      </c>
      <c r="G121" s="81">
        <v>-6278.6399999997375</v>
      </c>
      <c r="H121" s="81">
        <v>-3311.9000000000888</v>
      </c>
      <c r="I121" s="81">
        <v>-7394.190000000337</v>
      </c>
      <c r="J121" s="81">
        <v>-10899.799999999937</v>
      </c>
      <c r="K121" s="81">
        <v>960527.24</v>
      </c>
      <c r="L121" s="81">
        <v>-3892.189999999857</v>
      </c>
      <c r="M121" s="81">
        <v>-13166.539999999946</v>
      </c>
      <c r="N121" s="81">
        <v>-23628.65</v>
      </c>
      <c r="O121" s="81">
        <v>-27951.999999999814</v>
      </c>
      <c r="P121" s="81">
        <v>-32026.489999999998</v>
      </c>
      <c r="Q121" s="81">
        <v>-33876.509999999966</v>
      </c>
      <c r="R121" s="81">
        <v>-68112.43000000004</v>
      </c>
      <c r="S121" s="81">
        <v>-81183.25999999986</v>
      </c>
      <c r="T121" s="81">
        <v>-80955.81</v>
      </c>
      <c r="U121" s="81">
        <v>-75983.9</v>
      </c>
      <c r="V121" s="81">
        <v>-80917.81</v>
      </c>
      <c r="W121" s="81">
        <v>1467565.06</v>
      </c>
      <c r="X121" s="81">
        <v>124566.24399999989</v>
      </c>
      <c r="Y121" s="81">
        <v>107810.10899999991</v>
      </c>
      <c r="Z121" s="81">
        <v>105942.77000000002</v>
      </c>
      <c r="AA121" s="81">
        <v>123214.89999999967</v>
      </c>
      <c r="AB121" s="81">
        <v>108206.58999999982</v>
      </c>
      <c r="AC121" s="81">
        <v>124052.03299999985</v>
      </c>
    </row>
    <row r="122" spans="1:29" s="12" customFormat="1" ht="12.75" collapsed="1">
      <c r="A122" s="13" t="s">
        <v>160</v>
      </c>
      <c r="C122" s="73" t="s">
        <v>127</v>
      </c>
      <c r="D122" s="58"/>
      <c r="E122" s="58"/>
      <c r="F122" s="84">
        <v>1653593.09</v>
      </c>
      <c r="G122" s="84">
        <v>1477076.6600000001</v>
      </c>
      <c r="H122" s="84">
        <v>1562914.1700000002</v>
      </c>
      <c r="I122" s="84">
        <v>1531054.3900000001</v>
      </c>
      <c r="J122" s="84">
        <v>1537912.4</v>
      </c>
      <c r="K122" s="84">
        <v>2675768.27</v>
      </c>
      <c r="L122" s="84">
        <v>1844182.53</v>
      </c>
      <c r="M122" s="84">
        <v>1172249.39</v>
      </c>
      <c r="N122" s="84">
        <v>1970636.4100000001</v>
      </c>
      <c r="O122" s="84">
        <v>1911094.04</v>
      </c>
      <c r="P122" s="84">
        <v>1905320.4000000001</v>
      </c>
      <c r="Q122" s="84">
        <v>2127149.9800000004</v>
      </c>
      <c r="R122" s="84">
        <v>2157488.4699999997</v>
      </c>
      <c r="S122" s="84">
        <v>2048507.89</v>
      </c>
      <c r="T122" s="84">
        <v>2058935.13</v>
      </c>
      <c r="U122" s="84">
        <v>1913364.79</v>
      </c>
      <c r="V122" s="84">
        <v>1899242.12</v>
      </c>
      <c r="W122" s="84">
        <v>4793510.03</v>
      </c>
      <c r="X122" s="84">
        <v>2377470.404</v>
      </c>
      <c r="Y122" s="84">
        <v>2132026.769</v>
      </c>
      <c r="Z122" s="84">
        <v>2223001.85</v>
      </c>
      <c r="AA122" s="84">
        <v>2236689.55</v>
      </c>
      <c r="AB122" s="84">
        <v>2183462.2</v>
      </c>
      <c r="AC122" s="84">
        <v>2371830.3129999996</v>
      </c>
    </row>
    <row r="123" spans="1:5" ht="0.75" customHeight="1" hidden="1" outlineLevel="1">
      <c r="A123" s="1"/>
      <c r="C123" s="47"/>
      <c r="D123" s="22"/>
      <c r="E123" s="22"/>
    </row>
    <row r="124" spans="1:29" s="14" customFormat="1" ht="12.75" hidden="1" outlineLevel="2">
      <c r="A124" s="14" t="s">
        <v>463</v>
      </c>
      <c r="B124" s="14" t="s">
        <v>464</v>
      </c>
      <c r="C124" s="48" t="s">
        <v>1303</v>
      </c>
      <c r="D124" s="15"/>
      <c r="E124" s="15"/>
      <c r="F124" s="94">
        <v>150</v>
      </c>
      <c r="G124" s="94">
        <v>1150</v>
      </c>
      <c r="H124" s="94">
        <v>28843.95</v>
      </c>
      <c r="I124" s="94">
        <v>22234</v>
      </c>
      <c r="J124" s="94">
        <v>150</v>
      </c>
      <c r="K124" s="94">
        <v>150</v>
      </c>
      <c r="L124" s="94">
        <v>775</v>
      </c>
      <c r="M124" s="94">
        <v>150</v>
      </c>
      <c r="N124" s="94">
        <v>150</v>
      </c>
      <c r="O124" s="94">
        <v>17150</v>
      </c>
      <c r="P124" s="94">
        <v>28738.95</v>
      </c>
      <c r="Q124" s="94">
        <v>650</v>
      </c>
      <c r="R124" s="94">
        <v>150</v>
      </c>
      <c r="S124" s="94">
        <v>1150</v>
      </c>
      <c r="T124" s="94">
        <v>34943.95</v>
      </c>
      <c r="U124" s="94">
        <v>23120</v>
      </c>
      <c r="V124" s="94">
        <v>900</v>
      </c>
      <c r="W124" s="94">
        <v>600</v>
      </c>
      <c r="X124" s="94">
        <v>1725</v>
      </c>
      <c r="Y124" s="94">
        <v>600</v>
      </c>
      <c r="Z124" s="94">
        <v>-400</v>
      </c>
      <c r="AA124" s="94">
        <v>12600</v>
      </c>
      <c r="AB124" s="94">
        <v>29188.95</v>
      </c>
      <c r="AC124" s="94">
        <v>1400</v>
      </c>
    </row>
    <row r="125" spans="1:29" s="14" customFormat="1" ht="12.75" hidden="1" outlineLevel="2">
      <c r="A125" s="14" t="s">
        <v>465</v>
      </c>
      <c r="B125" s="14" t="s">
        <v>466</v>
      </c>
      <c r="C125" s="48" t="s">
        <v>1304</v>
      </c>
      <c r="D125" s="15"/>
      <c r="E125" s="15"/>
      <c r="F125" s="94">
        <v>2846.79</v>
      </c>
      <c r="G125" s="94">
        <v>2645</v>
      </c>
      <c r="H125" s="94">
        <v>22631.2</v>
      </c>
      <c r="I125" s="94">
        <v>2645</v>
      </c>
      <c r="J125" s="94">
        <v>2645</v>
      </c>
      <c r="K125" s="94">
        <v>15110.66</v>
      </c>
      <c r="L125" s="94">
        <v>2645</v>
      </c>
      <c r="M125" s="94">
        <v>2645</v>
      </c>
      <c r="N125" s="94">
        <v>28007.18</v>
      </c>
      <c r="O125" s="94">
        <v>2645</v>
      </c>
      <c r="P125" s="94">
        <v>9645</v>
      </c>
      <c r="Q125" s="94">
        <v>15110.66</v>
      </c>
      <c r="R125" s="94">
        <v>7645</v>
      </c>
      <c r="S125" s="94">
        <v>2645</v>
      </c>
      <c r="T125" s="94">
        <v>9049.9</v>
      </c>
      <c r="U125" s="94">
        <v>8705.77</v>
      </c>
      <c r="V125" s="94">
        <v>2645</v>
      </c>
      <c r="W125" s="94">
        <v>15609.29</v>
      </c>
      <c r="X125" s="94">
        <v>2645</v>
      </c>
      <c r="Y125" s="94">
        <v>2645</v>
      </c>
      <c r="Z125" s="94">
        <v>15609.300000000001</v>
      </c>
      <c r="AA125" s="94">
        <v>15541.52</v>
      </c>
      <c r="AB125" s="94">
        <v>2645</v>
      </c>
      <c r="AC125" s="94">
        <v>15609.300000000001</v>
      </c>
    </row>
    <row r="126" spans="1:29" s="14" customFormat="1" ht="12.75" hidden="1" outlineLevel="2">
      <c r="A126" s="14" t="s">
        <v>467</v>
      </c>
      <c r="B126" s="14" t="s">
        <v>468</v>
      </c>
      <c r="C126" s="48" t="s">
        <v>1305</v>
      </c>
      <c r="D126" s="15"/>
      <c r="E126" s="15"/>
      <c r="F126" s="94">
        <v>415652.85000000003</v>
      </c>
      <c r="G126" s="94">
        <v>420099.18</v>
      </c>
      <c r="H126" s="94">
        <v>372677.27</v>
      </c>
      <c r="I126" s="94">
        <v>413941.43</v>
      </c>
      <c r="J126" s="94">
        <v>393130.67</v>
      </c>
      <c r="K126" s="94">
        <v>361508.75</v>
      </c>
      <c r="L126" s="94">
        <v>1358266.28</v>
      </c>
      <c r="M126" s="94">
        <v>439278.69</v>
      </c>
      <c r="N126" s="94">
        <v>442269.9</v>
      </c>
      <c r="O126" s="94">
        <v>434856.72000000003</v>
      </c>
      <c r="P126" s="94">
        <v>440099.43</v>
      </c>
      <c r="Q126" s="94">
        <v>440099.42</v>
      </c>
      <c r="R126" s="94">
        <v>409233.84</v>
      </c>
      <c r="S126" s="94">
        <v>569518.58</v>
      </c>
      <c r="T126" s="94">
        <v>251564.63</v>
      </c>
      <c r="U126" s="94">
        <v>408760.49</v>
      </c>
      <c r="V126" s="94">
        <v>408745.49</v>
      </c>
      <c r="W126" s="94">
        <v>185576.48</v>
      </c>
      <c r="X126" s="94">
        <v>433101.18</v>
      </c>
      <c r="Y126" s="94">
        <v>428297.4</v>
      </c>
      <c r="Z126" s="94">
        <v>430817.99</v>
      </c>
      <c r="AA126" s="94">
        <v>689857.24</v>
      </c>
      <c r="AB126" s="94">
        <v>473167.16000000003</v>
      </c>
      <c r="AC126" s="94">
        <v>425405.83</v>
      </c>
    </row>
    <row r="127" spans="1:29" ht="12.75" hidden="1" outlineLevel="1">
      <c r="A127" s="1" t="s">
        <v>152</v>
      </c>
      <c r="B127" s="9" t="s">
        <v>123</v>
      </c>
      <c r="C127" s="55" t="s">
        <v>209</v>
      </c>
      <c r="D127" s="22"/>
      <c r="E127" s="22"/>
      <c r="F127" s="80">
        <v>418649.64</v>
      </c>
      <c r="G127" s="80">
        <v>423894.18</v>
      </c>
      <c r="H127" s="80">
        <v>424152.42000000004</v>
      </c>
      <c r="I127" s="80">
        <v>438820.43</v>
      </c>
      <c r="J127" s="80">
        <v>395925.67</v>
      </c>
      <c r="K127" s="80">
        <v>376769.41</v>
      </c>
      <c r="L127" s="80">
        <v>1361686.28</v>
      </c>
      <c r="M127" s="80">
        <v>442073.69</v>
      </c>
      <c r="N127" s="80">
        <v>470427.08</v>
      </c>
      <c r="O127" s="80">
        <v>454651.72000000003</v>
      </c>
      <c r="P127" s="80">
        <v>478483.38</v>
      </c>
      <c r="Q127" s="80">
        <v>455860.07999999996</v>
      </c>
      <c r="R127" s="80">
        <v>417028.84</v>
      </c>
      <c r="S127" s="80">
        <v>573313.58</v>
      </c>
      <c r="T127" s="80">
        <v>295558.48</v>
      </c>
      <c r="U127" s="80">
        <v>440586.26</v>
      </c>
      <c r="V127" s="80">
        <v>412290.49</v>
      </c>
      <c r="W127" s="80">
        <v>201785.77000000002</v>
      </c>
      <c r="X127" s="80">
        <v>437471.18</v>
      </c>
      <c r="Y127" s="80">
        <v>431542.4</v>
      </c>
      <c r="Z127" s="80">
        <v>446027.29</v>
      </c>
      <c r="AA127" s="80">
        <v>717998.76</v>
      </c>
      <c r="AB127" s="80">
        <v>505001.11000000004</v>
      </c>
      <c r="AC127" s="80">
        <v>442415.13</v>
      </c>
    </row>
    <row r="128" spans="1:29" s="14" customFormat="1" ht="12.75" hidden="1" outlineLevel="2">
      <c r="A128" s="14" t="s">
        <v>469</v>
      </c>
      <c r="B128" s="14" t="s">
        <v>470</v>
      </c>
      <c r="C128" s="48" t="s">
        <v>1306</v>
      </c>
      <c r="D128" s="15"/>
      <c r="E128" s="15"/>
      <c r="F128" s="94">
        <v>21851.032</v>
      </c>
      <c r="G128" s="94">
        <v>21851.032</v>
      </c>
      <c r="H128" s="94">
        <v>21851.032</v>
      </c>
      <c r="I128" s="94">
        <v>21851.032</v>
      </c>
      <c r="J128" s="94">
        <v>21851.032</v>
      </c>
      <c r="K128" s="94">
        <v>21851.032</v>
      </c>
      <c r="L128" s="94">
        <v>21851.032</v>
      </c>
      <c r="M128" s="94">
        <v>21851.032</v>
      </c>
      <c r="N128" s="94">
        <v>21851.032</v>
      </c>
      <c r="O128" s="94">
        <v>21851.032</v>
      </c>
      <c r="P128" s="94">
        <v>21851.032</v>
      </c>
      <c r="Q128" s="94">
        <v>21851.032</v>
      </c>
      <c r="R128" s="94">
        <v>25946.850000000002</v>
      </c>
      <c r="S128" s="94">
        <v>25946.850000000002</v>
      </c>
      <c r="T128" s="94">
        <v>25946.850000000002</v>
      </c>
      <c r="U128" s="94">
        <v>25946.850000000002</v>
      </c>
      <c r="V128" s="94">
        <v>4857.308</v>
      </c>
      <c r="W128" s="94">
        <v>21728.948</v>
      </c>
      <c r="X128" s="94">
        <v>21728.948</v>
      </c>
      <c r="Y128" s="94">
        <v>21728.948</v>
      </c>
      <c r="Z128" s="94">
        <v>21728.948</v>
      </c>
      <c r="AA128" s="94">
        <v>21728.948</v>
      </c>
      <c r="AB128" s="94">
        <v>21728.948</v>
      </c>
      <c r="AC128" s="94">
        <v>21728.948</v>
      </c>
    </row>
    <row r="129" spans="1:29" ht="12.75" hidden="1" outlineLevel="1">
      <c r="A129" s="1" t="s">
        <v>153</v>
      </c>
      <c r="B129" s="9" t="s">
        <v>122</v>
      </c>
      <c r="C129" s="56" t="s">
        <v>210</v>
      </c>
      <c r="D129" s="22"/>
      <c r="E129" s="22"/>
      <c r="F129" s="81">
        <v>21851.032</v>
      </c>
      <c r="G129" s="81">
        <v>21851.032</v>
      </c>
      <c r="H129" s="81">
        <v>21851.032</v>
      </c>
      <c r="I129" s="81">
        <v>21851.032</v>
      </c>
      <c r="J129" s="81">
        <v>21851.032</v>
      </c>
      <c r="K129" s="81">
        <v>21851.032</v>
      </c>
      <c r="L129" s="81">
        <v>21851.032</v>
      </c>
      <c r="M129" s="81">
        <v>21851.032</v>
      </c>
      <c r="N129" s="81">
        <v>21851.032</v>
      </c>
      <c r="O129" s="81">
        <v>21851.032</v>
      </c>
      <c r="P129" s="81">
        <v>21851.032</v>
      </c>
      <c r="Q129" s="81">
        <v>21851.032</v>
      </c>
      <c r="R129" s="81">
        <v>25946.850000000002</v>
      </c>
      <c r="S129" s="81">
        <v>25946.850000000002</v>
      </c>
      <c r="T129" s="81">
        <v>25946.850000000002</v>
      </c>
      <c r="U129" s="81">
        <v>25946.850000000002</v>
      </c>
      <c r="V129" s="81">
        <v>4857.308</v>
      </c>
      <c r="W129" s="81">
        <v>21728.948</v>
      </c>
      <c r="X129" s="81">
        <v>21728.948</v>
      </c>
      <c r="Y129" s="81">
        <v>21728.948</v>
      </c>
      <c r="Z129" s="81">
        <v>21728.948</v>
      </c>
      <c r="AA129" s="81">
        <v>21728.948</v>
      </c>
      <c r="AB129" s="81">
        <v>21728.948</v>
      </c>
      <c r="AC129" s="81">
        <v>21728.948</v>
      </c>
    </row>
    <row r="130" spans="1:29" s="12" customFormat="1" ht="12.75" collapsed="1">
      <c r="A130" s="13" t="s">
        <v>161</v>
      </c>
      <c r="C130" s="73" t="s">
        <v>130</v>
      </c>
      <c r="D130" s="58"/>
      <c r="E130" s="58"/>
      <c r="F130" s="84">
        <v>440500.672</v>
      </c>
      <c r="G130" s="84">
        <v>445745.212</v>
      </c>
      <c r="H130" s="84">
        <v>446003.452</v>
      </c>
      <c r="I130" s="84">
        <v>460671.462</v>
      </c>
      <c r="J130" s="84">
        <v>417776.702</v>
      </c>
      <c r="K130" s="84">
        <v>398620.44200000004</v>
      </c>
      <c r="L130" s="84">
        <v>1383537.312</v>
      </c>
      <c r="M130" s="84">
        <v>463924.722</v>
      </c>
      <c r="N130" s="84">
        <v>492278.112</v>
      </c>
      <c r="O130" s="84">
        <v>476502.75200000004</v>
      </c>
      <c r="P130" s="84">
        <v>500334.412</v>
      </c>
      <c r="Q130" s="84">
        <v>477711.112</v>
      </c>
      <c r="R130" s="84">
        <v>442975.69</v>
      </c>
      <c r="S130" s="84">
        <v>599260.4299999999</v>
      </c>
      <c r="T130" s="84">
        <v>321505.32999999996</v>
      </c>
      <c r="U130" s="84">
        <v>466533.11</v>
      </c>
      <c r="V130" s="84">
        <v>417147.798</v>
      </c>
      <c r="W130" s="84">
        <v>223514.71800000002</v>
      </c>
      <c r="X130" s="84">
        <v>459200.12799999997</v>
      </c>
      <c r="Y130" s="84">
        <v>453271.348</v>
      </c>
      <c r="Z130" s="84">
        <v>467756.238</v>
      </c>
      <c r="AA130" s="84">
        <v>739727.708</v>
      </c>
      <c r="AB130" s="84">
        <v>526730.058</v>
      </c>
      <c r="AC130" s="84">
        <v>464144.078</v>
      </c>
    </row>
    <row r="131" spans="1:5" ht="0.75" customHeight="1" hidden="1" outlineLevel="1">
      <c r="A131" s="1"/>
      <c r="C131" s="47"/>
      <c r="D131" s="22"/>
      <c r="E131" s="22"/>
    </row>
    <row r="132" spans="1:29" s="14" customFormat="1" ht="12.75" hidden="1" outlineLevel="2">
      <c r="A132" s="14" t="s">
        <v>471</v>
      </c>
      <c r="B132" s="14" t="s">
        <v>472</v>
      </c>
      <c r="C132" s="48" t="s">
        <v>1307</v>
      </c>
      <c r="D132" s="15"/>
      <c r="E132" s="15"/>
      <c r="F132" s="94">
        <v>323348.04</v>
      </c>
      <c r="G132" s="94">
        <v>344082.49</v>
      </c>
      <c r="H132" s="94">
        <v>342437.60000000003</v>
      </c>
      <c r="I132" s="94">
        <v>291367.10000000003</v>
      </c>
      <c r="J132" s="94">
        <v>284577.60000000003</v>
      </c>
      <c r="K132" s="94">
        <v>183362.98</v>
      </c>
      <c r="L132" s="94">
        <v>267682.22000000003</v>
      </c>
      <c r="M132" s="94">
        <v>291850.92</v>
      </c>
      <c r="N132" s="94">
        <v>249584.08000000002</v>
      </c>
      <c r="O132" s="94">
        <v>276230.84</v>
      </c>
      <c r="P132" s="94">
        <v>200679.48</v>
      </c>
      <c r="Q132" s="94">
        <v>285152.45</v>
      </c>
      <c r="R132" s="94">
        <v>377161.26</v>
      </c>
      <c r="S132" s="94">
        <v>448739.83</v>
      </c>
      <c r="T132" s="94">
        <v>371375.63</v>
      </c>
      <c r="U132" s="94">
        <v>336849.62</v>
      </c>
      <c r="V132" s="94">
        <v>263532.5</v>
      </c>
      <c r="W132" s="94">
        <v>241083.17</v>
      </c>
      <c r="X132" s="94">
        <v>277158.29</v>
      </c>
      <c r="Y132" s="94">
        <v>308789.78</v>
      </c>
      <c r="Z132" s="94">
        <v>257010.72</v>
      </c>
      <c r="AA132" s="94">
        <v>538158.3200000001</v>
      </c>
      <c r="AB132" s="94">
        <v>17210.74</v>
      </c>
      <c r="AC132" s="94">
        <v>376796.25</v>
      </c>
    </row>
    <row r="133" spans="1:29" s="14" customFormat="1" ht="12.75" hidden="1" outlineLevel="2">
      <c r="A133" s="14" t="s">
        <v>473</v>
      </c>
      <c r="B133" s="14" t="s">
        <v>474</v>
      </c>
      <c r="C133" s="48" t="s">
        <v>1308</v>
      </c>
      <c r="D133" s="15"/>
      <c r="E133" s="15"/>
      <c r="F133" s="94">
        <v>30880.9</v>
      </c>
      <c r="G133" s="94">
        <v>32169.33</v>
      </c>
      <c r="H133" s="94">
        <v>28851.83</v>
      </c>
      <c r="I133" s="94">
        <v>37169.31</v>
      </c>
      <c r="J133" s="94">
        <v>39166.46</v>
      </c>
      <c r="K133" s="94">
        <v>31315.02</v>
      </c>
      <c r="L133" s="94">
        <v>36187.94</v>
      </c>
      <c r="M133" s="94">
        <v>40200.73</v>
      </c>
      <c r="N133" s="94">
        <v>15347.98</v>
      </c>
      <c r="O133" s="94">
        <v>44985.58</v>
      </c>
      <c r="P133" s="94">
        <v>23210.58</v>
      </c>
      <c r="Q133" s="94">
        <v>20628.14</v>
      </c>
      <c r="R133" s="94">
        <v>19625.350000000002</v>
      </c>
      <c r="S133" s="94">
        <v>20369.13</v>
      </c>
      <c r="T133" s="94">
        <v>30247.73</v>
      </c>
      <c r="U133" s="94">
        <v>43348.53</v>
      </c>
      <c r="V133" s="94">
        <v>36146.74</v>
      </c>
      <c r="W133" s="94">
        <v>35253.83</v>
      </c>
      <c r="X133" s="94">
        <v>39628.93</v>
      </c>
      <c r="Y133" s="94">
        <v>35881.28</v>
      </c>
      <c r="Z133" s="94">
        <v>36283.020000000004</v>
      </c>
      <c r="AA133" s="94">
        <v>46513.700000000004</v>
      </c>
      <c r="AB133" s="94">
        <v>28693.16</v>
      </c>
      <c r="AC133" s="94">
        <v>18835.79</v>
      </c>
    </row>
    <row r="134" spans="1:29" ht="12.75" hidden="1" outlineLevel="1">
      <c r="A134" s="9" t="s">
        <v>154</v>
      </c>
      <c r="B134" s="9" t="s">
        <v>123</v>
      </c>
      <c r="C134" s="55" t="s">
        <v>131</v>
      </c>
      <c r="D134" s="22"/>
      <c r="E134" s="22"/>
      <c r="F134" s="80">
        <v>354228.94</v>
      </c>
      <c r="G134" s="80">
        <v>376251.82</v>
      </c>
      <c r="H134" s="80">
        <v>371289.43000000005</v>
      </c>
      <c r="I134" s="80">
        <v>328536.41000000003</v>
      </c>
      <c r="J134" s="80">
        <v>323744.06000000006</v>
      </c>
      <c r="K134" s="80">
        <v>214678</v>
      </c>
      <c r="L134" s="80">
        <v>303870.16000000003</v>
      </c>
      <c r="M134" s="80">
        <v>332051.64999999997</v>
      </c>
      <c r="N134" s="80">
        <v>264932.06</v>
      </c>
      <c r="O134" s="80">
        <v>321216.42000000004</v>
      </c>
      <c r="P134" s="80">
        <v>223890.06</v>
      </c>
      <c r="Q134" s="80">
        <v>305780.59</v>
      </c>
      <c r="R134" s="80">
        <v>396786.61</v>
      </c>
      <c r="S134" s="80">
        <v>469108.96</v>
      </c>
      <c r="T134" s="80">
        <v>401623.36</v>
      </c>
      <c r="U134" s="80">
        <v>380198.15</v>
      </c>
      <c r="V134" s="80">
        <v>299679.24</v>
      </c>
      <c r="W134" s="80">
        <v>276337</v>
      </c>
      <c r="X134" s="80">
        <v>316787.22</v>
      </c>
      <c r="Y134" s="80">
        <v>344671.06000000006</v>
      </c>
      <c r="Z134" s="80">
        <v>293293.74</v>
      </c>
      <c r="AA134" s="80">
        <v>584672.02</v>
      </c>
      <c r="AB134" s="80">
        <v>45903.9</v>
      </c>
      <c r="AC134" s="80">
        <v>395632.04</v>
      </c>
    </row>
    <row r="135" spans="1:29" ht="12.75" hidden="1" outlineLevel="1">
      <c r="A135" s="9" t="s">
        <v>155</v>
      </c>
      <c r="B135" s="9" t="s">
        <v>122</v>
      </c>
      <c r="C135" s="56" t="s">
        <v>132</v>
      </c>
      <c r="D135" s="22"/>
      <c r="E135" s="22"/>
      <c r="F135" s="81">
        <v>0</v>
      </c>
      <c r="G135" s="81">
        <v>0</v>
      </c>
      <c r="H135" s="81">
        <v>0</v>
      </c>
      <c r="I135" s="81">
        <v>0</v>
      </c>
      <c r="J135" s="81">
        <v>0</v>
      </c>
      <c r="K135" s="81">
        <v>0</v>
      </c>
      <c r="L135" s="81">
        <v>0</v>
      </c>
      <c r="M135" s="81">
        <v>0</v>
      </c>
      <c r="N135" s="81">
        <v>0</v>
      </c>
      <c r="O135" s="81">
        <v>0</v>
      </c>
      <c r="P135" s="81">
        <v>0</v>
      </c>
      <c r="Q135" s="81">
        <v>0</v>
      </c>
      <c r="R135" s="81">
        <v>0</v>
      </c>
      <c r="S135" s="81">
        <v>0</v>
      </c>
      <c r="T135" s="81">
        <v>0</v>
      </c>
      <c r="U135" s="81">
        <v>0</v>
      </c>
      <c r="V135" s="81">
        <v>0</v>
      </c>
      <c r="W135" s="81">
        <v>0</v>
      </c>
      <c r="X135" s="81">
        <v>0</v>
      </c>
      <c r="Y135" s="81">
        <v>0</v>
      </c>
      <c r="Z135" s="81">
        <v>0</v>
      </c>
      <c r="AA135" s="81">
        <v>0</v>
      </c>
      <c r="AB135" s="81">
        <v>0</v>
      </c>
      <c r="AC135" s="81">
        <v>0</v>
      </c>
    </row>
    <row r="136" spans="1:29" s="12" customFormat="1" ht="12.75" collapsed="1">
      <c r="A136" s="12" t="s">
        <v>162</v>
      </c>
      <c r="C136" s="73" t="s">
        <v>133</v>
      </c>
      <c r="D136" s="58"/>
      <c r="E136" s="58"/>
      <c r="F136" s="84">
        <v>354228.94</v>
      </c>
      <c r="G136" s="84">
        <v>376251.82</v>
      </c>
      <c r="H136" s="84">
        <v>371289.43000000005</v>
      </c>
      <c r="I136" s="84">
        <v>328536.41000000003</v>
      </c>
      <c r="J136" s="84">
        <v>323744.06000000006</v>
      </c>
      <c r="K136" s="84">
        <v>214678</v>
      </c>
      <c r="L136" s="84">
        <v>303870.16000000003</v>
      </c>
      <c r="M136" s="84">
        <v>332051.64999999997</v>
      </c>
      <c r="N136" s="84">
        <v>264932.06</v>
      </c>
      <c r="O136" s="84">
        <v>321216.42000000004</v>
      </c>
      <c r="P136" s="84">
        <v>223890.06</v>
      </c>
      <c r="Q136" s="84">
        <v>305780.59</v>
      </c>
      <c r="R136" s="84">
        <v>396786.61</v>
      </c>
      <c r="S136" s="84">
        <v>469108.96</v>
      </c>
      <c r="T136" s="84">
        <v>401623.36</v>
      </c>
      <c r="U136" s="84">
        <v>380198.15</v>
      </c>
      <c r="V136" s="84">
        <v>299679.24</v>
      </c>
      <c r="W136" s="84">
        <v>276337</v>
      </c>
      <c r="X136" s="84">
        <v>316787.22</v>
      </c>
      <c r="Y136" s="84">
        <v>344671.06000000006</v>
      </c>
      <c r="Z136" s="84">
        <v>293293.74</v>
      </c>
      <c r="AA136" s="84">
        <v>584672.02</v>
      </c>
      <c r="AB136" s="84">
        <v>45903.9</v>
      </c>
      <c r="AC136" s="84">
        <v>395632.04</v>
      </c>
    </row>
    <row r="137" spans="3:5" ht="0.75" customHeight="1" hidden="1" outlineLevel="1">
      <c r="C137" s="47"/>
      <c r="D137" s="22"/>
      <c r="E137" s="22"/>
    </row>
    <row r="138" spans="1:29" s="14" customFormat="1" ht="12.75" hidden="1" outlineLevel="2">
      <c r="A138" s="14" t="s">
        <v>475</v>
      </c>
      <c r="B138" s="14" t="s">
        <v>476</v>
      </c>
      <c r="C138" s="48" t="s">
        <v>1309</v>
      </c>
      <c r="D138" s="15"/>
      <c r="E138" s="15"/>
      <c r="F138" s="94">
        <v>0</v>
      </c>
      <c r="G138" s="94">
        <v>0</v>
      </c>
      <c r="H138" s="94">
        <v>164.23</v>
      </c>
      <c r="I138" s="94">
        <v>0</v>
      </c>
      <c r="J138" s="94">
        <v>0</v>
      </c>
      <c r="K138" s="94">
        <v>0</v>
      </c>
      <c r="L138" s="94">
        <v>0</v>
      </c>
      <c r="M138" s="94">
        <v>0</v>
      </c>
      <c r="N138" s="94">
        <v>0</v>
      </c>
      <c r="O138" s="94">
        <v>0</v>
      </c>
      <c r="P138" s="94">
        <v>0</v>
      </c>
      <c r="Q138" s="94">
        <v>0</v>
      </c>
      <c r="R138" s="94">
        <v>0</v>
      </c>
      <c r="S138" s="94">
        <v>0</v>
      </c>
      <c r="T138" s="94">
        <v>383.33</v>
      </c>
      <c r="U138" s="94">
        <v>0</v>
      </c>
      <c r="V138" s="94">
        <v>0</v>
      </c>
      <c r="W138" s="94">
        <v>0</v>
      </c>
      <c r="X138" s="94">
        <v>0</v>
      </c>
      <c r="Y138" s="94">
        <v>0</v>
      </c>
      <c r="Z138" s="94">
        <v>0</v>
      </c>
      <c r="AA138" s="94">
        <v>0</v>
      </c>
      <c r="AB138" s="94">
        <v>0</v>
      </c>
      <c r="AC138" s="94">
        <v>0</v>
      </c>
    </row>
    <row r="139" spans="1:29" s="14" customFormat="1" ht="12.75" hidden="1" outlineLevel="2">
      <c r="A139" s="14" t="s">
        <v>477</v>
      </c>
      <c r="B139" s="14" t="s">
        <v>478</v>
      </c>
      <c r="C139" s="48" t="s">
        <v>1310</v>
      </c>
      <c r="D139" s="15"/>
      <c r="E139" s="15"/>
      <c r="F139" s="94">
        <v>0</v>
      </c>
      <c r="G139" s="94">
        <v>0</v>
      </c>
      <c r="H139" s="94">
        <v>0</v>
      </c>
      <c r="I139" s="94">
        <v>0</v>
      </c>
      <c r="J139" s="94">
        <v>0</v>
      </c>
      <c r="K139" s="94">
        <v>0</v>
      </c>
      <c r="L139" s="94">
        <v>0</v>
      </c>
      <c r="M139" s="94">
        <v>10000</v>
      </c>
      <c r="N139" s="94">
        <v>0</v>
      </c>
      <c r="O139" s="94">
        <v>7766</v>
      </c>
      <c r="P139" s="94">
        <v>8550</v>
      </c>
      <c r="Q139" s="94">
        <v>0</v>
      </c>
      <c r="R139" s="94">
        <v>0</v>
      </c>
      <c r="S139" s="94">
        <v>0</v>
      </c>
      <c r="T139" s="94">
        <v>0</v>
      </c>
      <c r="U139" s="94">
        <v>0</v>
      </c>
      <c r="V139" s="94">
        <v>0</v>
      </c>
      <c r="W139" s="94">
        <v>0</v>
      </c>
      <c r="X139" s="94">
        <v>0</v>
      </c>
      <c r="Y139" s="94">
        <v>0</v>
      </c>
      <c r="Z139" s="94">
        <v>0</v>
      </c>
      <c r="AA139" s="94">
        <v>0</v>
      </c>
      <c r="AB139" s="94">
        <v>0</v>
      </c>
      <c r="AC139" s="94">
        <v>0</v>
      </c>
    </row>
    <row r="140" spans="1:29" s="14" customFormat="1" ht="12.75" hidden="1" outlineLevel="2">
      <c r="A140" s="14" t="s">
        <v>479</v>
      </c>
      <c r="B140" s="14" t="s">
        <v>480</v>
      </c>
      <c r="C140" s="48" t="s">
        <v>1311</v>
      </c>
      <c r="D140" s="15"/>
      <c r="E140" s="15"/>
      <c r="F140" s="94">
        <v>29944.32</v>
      </c>
      <c r="G140" s="94">
        <v>25455.91</v>
      </c>
      <c r="H140" s="94">
        <v>0</v>
      </c>
      <c r="I140" s="94">
        <v>0</v>
      </c>
      <c r="J140" s="94">
        <v>0</v>
      </c>
      <c r="K140" s="94">
        <v>0</v>
      </c>
      <c r="L140" s="94">
        <v>0</v>
      </c>
      <c r="M140" s="94">
        <v>36783.33</v>
      </c>
      <c r="N140" s="94">
        <v>0</v>
      </c>
      <c r="O140" s="94">
        <v>0</v>
      </c>
      <c r="P140" s="94">
        <v>16453.71</v>
      </c>
      <c r="Q140" s="94">
        <v>5611.11</v>
      </c>
      <c r="R140" s="94">
        <v>8532.52</v>
      </c>
      <c r="S140" s="94">
        <v>0</v>
      </c>
      <c r="T140" s="94">
        <v>0</v>
      </c>
      <c r="U140" s="94">
        <v>0</v>
      </c>
      <c r="V140" s="94">
        <v>0</v>
      </c>
      <c r="W140" s="94">
        <v>0</v>
      </c>
      <c r="X140" s="94">
        <v>0</v>
      </c>
      <c r="Y140" s="94">
        <v>0</v>
      </c>
      <c r="Z140" s="94">
        <v>0</v>
      </c>
      <c r="AA140" s="94">
        <v>0</v>
      </c>
      <c r="AB140" s="94">
        <v>0</v>
      </c>
      <c r="AC140" s="94">
        <v>0</v>
      </c>
    </row>
    <row r="141" spans="1:29" s="1" customFormat="1" ht="12.75" hidden="1" outlineLevel="1">
      <c r="A141" s="1" t="s">
        <v>156</v>
      </c>
      <c r="B141" s="9" t="s">
        <v>123</v>
      </c>
      <c r="C141" s="66" t="s">
        <v>213</v>
      </c>
      <c r="D141" s="29"/>
      <c r="E141" s="29"/>
      <c r="F141" s="85">
        <v>29944.32</v>
      </c>
      <c r="G141" s="97">
        <v>25455.91</v>
      </c>
      <c r="H141" s="97">
        <v>164.23</v>
      </c>
      <c r="I141" s="97">
        <v>0</v>
      </c>
      <c r="J141" s="97">
        <v>0</v>
      </c>
      <c r="K141" s="97">
        <v>0</v>
      </c>
      <c r="L141" s="97">
        <v>0</v>
      </c>
      <c r="M141" s="97">
        <v>46783.33</v>
      </c>
      <c r="N141" s="97">
        <v>0</v>
      </c>
      <c r="O141" s="97">
        <v>7766</v>
      </c>
      <c r="P141" s="97">
        <v>25003.71</v>
      </c>
      <c r="Q141" s="97">
        <v>5611.11</v>
      </c>
      <c r="R141" s="97">
        <v>8532.52</v>
      </c>
      <c r="S141" s="97">
        <v>0</v>
      </c>
      <c r="T141" s="97">
        <v>383.33</v>
      </c>
      <c r="U141" s="97">
        <v>0</v>
      </c>
      <c r="V141" s="97">
        <v>0</v>
      </c>
      <c r="W141" s="97">
        <v>0</v>
      </c>
      <c r="X141" s="97">
        <v>0</v>
      </c>
      <c r="Y141" s="97">
        <v>0</v>
      </c>
      <c r="Z141" s="97">
        <v>0</v>
      </c>
      <c r="AA141" s="97">
        <v>0</v>
      </c>
      <c r="AB141" s="97">
        <v>0</v>
      </c>
      <c r="AC141" s="97">
        <v>0</v>
      </c>
    </row>
    <row r="142" spans="1:29" s="13" customFormat="1" ht="12.75" collapsed="1">
      <c r="A142" s="13" t="s">
        <v>163</v>
      </c>
      <c r="B142" s="12"/>
      <c r="C142" s="74" t="s">
        <v>213</v>
      </c>
      <c r="D142" s="23"/>
      <c r="E142" s="23"/>
      <c r="F142" s="86">
        <v>29944.32</v>
      </c>
      <c r="G142" s="98">
        <v>25455.91</v>
      </c>
      <c r="H142" s="98">
        <v>164.23</v>
      </c>
      <c r="I142" s="98">
        <v>0</v>
      </c>
      <c r="J142" s="98">
        <v>0</v>
      </c>
      <c r="K142" s="98">
        <v>0</v>
      </c>
      <c r="L142" s="98">
        <v>0</v>
      </c>
      <c r="M142" s="98">
        <v>46783.33</v>
      </c>
      <c r="N142" s="98">
        <v>0</v>
      </c>
      <c r="O142" s="98">
        <v>7766</v>
      </c>
      <c r="P142" s="98">
        <v>25003.71</v>
      </c>
      <c r="Q142" s="98">
        <v>5611.11</v>
      </c>
      <c r="R142" s="98">
        <v>8532.52</v>
      </c>
      <c r="S142" s="98">
        <v>0</v>
      </c>
      <c r="T142" s="98">
        <v>383.33</v>
      </c>
      <c r="U142" s="98">
        <v>0</v>
      </c>
      <c r="V142" s="98">
        <v>0</v>
      </c>
      <c r="W142" s="98">
        <v>0</v>
      </c>
      <c r="X142" s="98">
        <v>0</v>
      </c>
      <c r="Y142" s="98">
        <v>0</v>
      </c>
      <c r="Z142" s="98">
        <v>0</v>
      </c>
      <c r="AA142" s="98">
        <v>0</v>
      </c>
      <c r="AB142" s="98">
        <v>0</v>
      </c>
      <c r="AC142" s="98">
        <v>0</v>
      </c>
    </row>
    <row r="143" spans="1:29" s="13" customFormat="1" ht="12.75">
      <c r="A143" s="13" t="s">
        <v>49</v>
      </c>
      <c r="B143" s="11"/>
      <c r="C143" s="53" t="s">
        <v>158</v>
      </c>
      <c r="D143" s="23"/>
      <c r="E143" s="23"/>
      <c r="F143" s="87">
        <v>78671751.25200002</v>
      </c>
      <c r="G143" s="99">
        <v>74200358.28199999</v>
      </c>
      <c r="H143" s="99">
        <v>75579199.52199998</v>
      </c>
      <c r="I143" s="99">
        <v>59450883.432000004</v>
      </c>
      <c r="J143" s="99">
        <v>57343941.68200001</v>
      </c>
      <c r="K143" s="99">
        <v>61050540.879999995</v>
      </c>
      <c r="L143" s="99">
        <v>74314027.178</v>
      </c>
      <c r="M143" s="99">
        <v>72039039.922</v>
      </c>
      <c r="N143" s="99">
        <v>62066974.18799999</v>
      </c>
      <c r="O143" s="99">
        <v>59194507.245000005</v>
      </c>
      <c r="P143" s="99">
        <v>63123529.173999995</v>
      </c>
      <c r="Q143" s="99">
        <v>76529370.999</v>
      </c>
      <c r="R143" s="99">
        <v>94205035.731</v>
      </c>
      <c r="S143" s="99">
        <v>78676994.35</v>
      </c>
      <c r="T143" s="99">
        <v>72863600.77</v>
      </c>
      <c r="U143" s="99">
        <v>68316454.79</v>
      </c>
      <c r="V143" s="99">
        <v>67474992.968</v>
      </c>
      <c r="W143" s="99">
        <v>79338897.31799999</v>
      </c>
      <c r="X143" s="99">
        <v>72891173.63200001</v>
      </c>
      <c r="Y143" s="99">
        <v>76046781.617</v>
      </c>
      <c r="Z143" s="99">
        <v>57273377.188</v>
      </c>
      <c r="AA143" s="99">
        <v>54226877.958</v>
      </c>
      <c r="AB143" s="99">
        <v>58271870.778</v>
      </c>
      <c r="AC143" s="99">
        <v>35151906.291</v>
      </c>
    </row>
    <row r="144" spans="1:29" s="13" customFormat="1" ht="12.75">
      <c r="A144" s="1"/>
      <c r="B144" s="11"/>
      <c r="C144" s="53"/>
      <c r="D144" s="23"/>
      <c r="E144" s="23"/>
      <c r="F144" s="87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</row>
    <row r="145" spans="2:29" s="24" customFormat="1" ht="4.5" customHeight="1" hidden="1" outlineLevel="1">
      <c r="B145" s="25"/>
      <c r="C145" s="52"/>
      <c r="D145" s="27"/>
      <c r="E145" s="27"/>
      <c r="F145" s="88"/>
      <c r="G145" s="88"/>
      <c r="H145" s="88"/>
      <c r="I145" s="88"/>
      <c r="J145" s="88"/>
      <c r="K145" s="88"/>
      <c r="L145" s="88"/>
      <c r="M145" s="88"/>
      <c r="N145" s="88"/>
      <c r="O145" s="88"/>
      <c r="P145" s="88"/>
      <c r="Q145" s="88"/>
      <c r="R145" s="88"/>
      <c r="S145" s="88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</row>
    <row r="146" spans="1:29" s="14" customFormat="1" ht="12.75" hidden="1" outlineLevel="2">
      <c r="A146" s="14" t="s">
        <v>481</v>
      </c>
      <c r="B146" s="14" t="s">
        <v>482</v>
      </c>
      <c r="C146" s="48" t="s">
        <v>93</v>
      </c>
      <c r="D146" s="15"/>
      <c r="E146" s="15"/>
      <c r="F146" s="94">
        <v>26332.49</v>
      </c>
      <c r="G146" s="94">
        <v>23449.96</v>
      </c>
      <c r="H146" s="94">
        <v>27256.15</v>
      </c>
      <c r="I146" s="94">
        <v>49244.86</v>
      </c>
      <c r="J146" s="94">
        <v>51939.66</v>
      </c>
      <c r="K146" s="94">
        <v>150636.1</v>
      </c>
      <c r="L146" s="94">
        <v>-62083.05</v>
      </c>
      <c r="M146" s="94">
        <v>154486.1</v>
      </c>
      <c r="N146" s="94">
        <v>63273.6</v>
      </c>
      <c r="O146" s="94">
        <v>71780.45</v>
      </c>
      <c r="P146" s="94">
        <v>77713.75</v>
      </c>
      <c r="Q146" s="94">
        <v>107200.82</v>
      </c>
      <c r="R146" s="94">
        <v>-16845.88</v>
      </c>
      <c r="S146" s="94">
        <v>38849.42</v>
      </c>
      <c r="T146" s="94">
        <v>57806.99</v>
      </c>
      <c r="U146" s="94">
        <v>-28747.82</v>
      </c>
      <c r="V146" s="94">
        <v>29133.4</v>
      </c>
      <c r="W146" s="94">
        <v>233204.78</v>
      </c>
      <c r="X146" s="94">
        <v>449825.37</v>
      </c>
      <c r="Y146" s="94">
        <v>234321.46</v>
      </c>
      <c r="Z146" s="94">
        <v>433448.4</v>
      </c>
      <c r="AA146" s="94">
        <v>518187.21</v>
      </c>
      <c r="AB146" s="94">
        <v>212228.07</v>
      </c>
      <c r="AC146" s="94">
        <v>426134.58</v>
      </c>
    </row>
    <row r="147" spans="1:29" s="14" customFormat="1" ht="12.75" hidden="1" outlineLevel="2">
      <c r="A147" s="14" t="s">
        <v>483</v>
      </c>
      <c r="B147" s="14" t="s">
        <v>484</v>
      </c>
      <c r="C147" s="48" t="s">
        <v>1312</v>
      </c>
      <c r="D147" s="15"/>
      <c r="E147" s="15"/>
      <c r="F147" s="94">
        <v>21211420.22</v>
      </c>
      <c r="G147" s="94">
        <v>22821684.55</v>
      </c>
      <c r="H147" s="94">
        <v>28815786.37</v>
      </c>
      <c r="I147" s="94">
        <v>18204626.86</v>
      </c>
      <c r="J147" s="94">
        <v>5484593.31</v>
      </c>
      <c r="K147" s="94">
        <v>7737064.4</v>
      </c>
      <c r="L147" s="94">
        <v>14028033.6</v>
      </c>
      <c r="M147" s="94">
        <v>13581794.27</v>
      </c>
      <c r="N147" s="94">
        <v>12884195.16</v>
      </c>
      <c r="O147" s="94">
        <v>7301362.93</v>
      </c>
      <c r="P147" s="94">
        <v>8395692.38</v>
      </c>
      <c r="Q147" s="94">
        <v>19908912.91</v>
      </c>
      <c r="R147" s="94">
        <v>28827382.6</v>
      </c>
      <c r="S147" s="94">
        <v>25723336.34</v>
      </c>
      <c r="T147" s="94">
        <v>20678284.23</v>
      </c>
      <c r="U147" s="94">
        <v>24580551.01</v>
      </c>
      <c r="V147" s="94">
        <v>19638963.9</v>
      </c>
      <c r="W147" s="94">
        <v>26080035.6</v>
      </c>
      <c r="X147" s="94">
        <v>24325722.91</v>
      </c>
      <c r="Y147" s="94">
        <v>26087110.02</v>
      </c>
      <c r="Z147" s="94">
        <v>16135608.74</v>
      </c>
      <c r="AA147" s="94">
        <v>6081594.31</v>
      </c>
      <c r="AB147" s="94">
        <v>11885563.38</v>
      </c>
      <c r="AC147" s="94">
        <v>19333161.58</v>
      </c>
    </row>
    <row r="148" spans="1:29" s="14" customFormat="1" ht="12.75" hidden="1" outlineLevel="2">
      <c r="A148" s="14" t="s">
        <v>485</v>
      </c>
      <c r="B148" s="14" t="s">
        <v>486</v>
      </c>
      <c r="C148" s="48" t="s">
        <v>1313</v>
      </c>
      <c r="D148" s="15"/>
      <c r="E148" s="15"/>
      <c r="F148" s="94">
        <v>588162.92</v>
      </c>
      <c r="G148" s="94">
        <v>649869.66</v>
      </c>
      <c r="H148" s="94">
        <v>837634.56</v>
      </c>
      <c r="I148" s="94">
        <v>588954.79</v>
      </c>
      <c r="J148" s="94">
        <v>173242.6</v>
      </c>
      <c r="K148" s="94">
        <v>245884.94</v>
      </c>
      <c r="L148" s="94">
        <v>444222.34</v>
      </c>
      <c r="M148" s="94">
        <v>431829.2</v>
      </c>
      <c r="N148" s="94">
        <v>413206.93</v>
      </c>
      <c r="O148" s="94">
        <v>234554.16</v>
      </c>
      <c r="P148" s="94">
        <v>277862.68</v>
      </c>
      <c r="Q148" s="94">
        <v>510174.59</v>
      </c>
      <c r="R148" s="94">
        <v>1344632.28</v>
      </c>
      <c r="S148" s="94">
        <v>1290848.06</v>
      </c>
      <c r="T148" s="94">
        <v>939875.37</v>
      </c>
      <c r="U148" s="94">
        <v>1031076.75</v>
      </c>
      <c r="V148" s="94">
        <v>890828.22</v>
      </c>
      <c r="W148" s="94">
        <v>1147927.78</v>
      </c>
      <c r="X148" s="94">
        <v>874027.7000000001</v>
      </c>
      <c r="Y148" s="94">
        <v>795623.8</v>
      </c>
      <c r="Z148" s="94">
        <v>374386.91000000003</v>
      </c>
      <c r="AA148" s="94">
        <v>115941.81</v>
      </c>
      <c r="AB148" s="94">
        <v>299484.16000000003</v>
      </c>
      <c r="AC148" s="94">
        <v>776787.96</v>
      </c>
    </row>
    <row r="149" spans="1:29" s="14" customFormat="1" ht="12.75" hidden="1" outlineLevel="2">
      <c r="A149" s="14" t="s">
        <v>487</v>
      </c>
      <c r="B149" s="14" t="s">
        <v>488</v>
      </c>
      <c r="C149" s="48" t="s">
        <v>1314</v>
      </c>
      <c r="D149" s="15"/>
      <c r="E149" s="15"/>
      <c r="F149" s="94">
        <v>-1890935</v>
      </c>
      <c r="G149" s="94">
        <v>-841307</v>
      </c>
      <c r="H149" s="94">
        <v>-5212712</v>
      </c>
      <c r="I149" s="94">
        <v>-1801767</v>
      </c>
      <c r="J149" s="94">
        <v>941259</v>
      </c>
      <c r="K149" s="94">
        <v>2450258</v>
      </c>
      <c r="L149" s="94">
        <v>4436526</v>
      </c>
      <c r="M149" s="94">
        <v>130495</v>
      </c>
      <c r="N149" s="94">
        <v>-558099.54</v>
      </c>
      <c r="O149" s="94">
        <v>-683118</v>
      </c>
      <c r="P149" s="94">
        <v>-435837.14</v>
      </c>
      <c r="Q149" s="94">
        <v>-1612447.23</v>
      </c>
      <c r="R149" s="94">
        <v>-2706347</v>
      </c>
      <c r="S149" s="94">
        <v>-5804907</v>
      </c>
      <c r="T149" s="94">
        <v>-4933030</v>
      </c>
      <c r="U149" s="94">
        <v>-592942</v>
      </c>
      <c r="V149" s="94">
        <v>1073615</v>
      </c>
      <c r="W149" s="94">
        <v>-61597</v>
      </c>
      <c r="X149" s="94">
        <v>-327236</v>
      </c>
      <c r="Y149" s="94">
        <v>-982626</v>
      </c>
      <c r="Z149" s="94">
        <v>2494343</v>
      </c>
      <c r="AA149" s="94">
        <v>4209519</v>
      </c>
      <c r="AB149" s="94">
        <v>3356657.76</v>
      </c>
      <c r="AC149" s="94">
        <v>3194330.86</v>
      </c>
    </row>
    <row r="150" spans="1:29" s="14" customFormat="1" ht="12.75" hidden="1" outlineLevel="2">
      <c r="A150" s="14" t="s">
        <v>489</v>
      </c>
      <c r="B150" s="14" t="s">
        <v>490</v>
      </c>
      <c r="C150" s="48" t="s">
        <v>1315</v>
      </c>
      <c r="D150" s="15"/>
      <c r="E150" s="15"/>
      <c r="F150" s="94">
        <v>-7649.25</v>
      </c>
      <c r="G150" s="94">
        <v>-7649.25</v>
      </c>
      <c r="H150" s="94">
        <v>-7649.25</v>
      </c>
      <c r="I150" s="94">
        <v>0</v>
      </c>
      <c r="J150" s="94">
        <v>0</v>
      </c>
      <c r="K150" s="94">
        <v>0</v>
      </c>
      <c r="L150" s="94">
        <v>0</v>
      </c>
      <c r="M150" s="94">
        <v>-9324.98</v>
      </c>
      <c r="N150" s="94">
        <v>0</v>
      </c>
      <c r="O150" s="94">
        <v>0</v>
      </c>
      <c r="P150" s="94">
        <v>0</v>
      </c>
      <c r="Q150" s="94">
        <v>0</v>
      </c>
      <c r="R150" s="94">
        <v>0</v>
      </c>
      <c r="S150" s="94">
        <v>0</v>
      </c>
      <c r="T150" s="94">
        <v>0</v>
      </c>
      <c r="U150" s="94">
        <v>0</v>
      </c>
      <c r="V150" s="94">
        <v>0</v>
      </c>
      <c r="W150" s="94">
        <v>0</v>
      </c>
      <c r="X150" s="94">
        <v>0</v>
      </c>
      <c r="Y150" s="94">
        <v>-21790.89</v>
      </c>
      <c r="Z150" s="94">
        <v>10973.9</v>
      </c>
      <c r="AA150" s="94">
        <v>-55432.5</v>
      </c>
      <c r="AB150" s="94">
        <v>0</v>
      </c>
      <c r="AC150" s="94">
        <v>0</v>
      </c>
    </row>
    <row r="151" spans="1:29" s="14" customFormat="1" ht="12.75" hidden="1" outlineLevel="2">
      <c r="A151" s="14" t="s">
        <v>491</v>
      </c>
      <c r="B151" s="14" t="s">
        <v>492</v>
      </c>
      <c r="C151" s="48" t="s">
        <v>1316</v>
      </c>
      <c r="D151" s="15"/>
      <c r="E151" s="15"/>
      <c r="F151" s="94">
        <v>205881.09</v>
      </c>
      <c r="G151" s="94">
        <v>205881.09</v>
      </c>
      <c r="H151" s="94">
        <v>205881.09</v>
      </c>
      <c r="I151" s="94">
        <v>0</v>
      </c>
      <c r="J151" s="94">
        <v>0</v>
      </c>
      <c r="K151" s="94">
        <v>0</v>
      </c>
      <c r="L151" s="94">
        <v>-547032.17</v>
      </c>
      <c r="M151" s="94">
        <v>-547032.17</v>
      </c>
      <c r="N151" s="94">
        <v>-547032.18</v>
      </c>
      <c r="O151" s="94">
        <v>0</v>
      </c>
      <c r="P151" s="94">
        <v>0</v>
      </c>
      <c r="Q151" s="94">
        <v>-1</v>
      </c>
      <c r="R151" s="94">
        <v>0</v>
      </c>
      <c r="S151" s="94">
        <v>457588.53</v>
      </c>
      <c r="T151" s="94">
        <v>0</v>
      </c>
      <c r="U151" s="94">
        <v>-1192190.81</v>
      </c>
      <c r="V151" s="94">
        <v>0</v>
      </c>
      <c r="W151" s="94">
        <v>0</v>
      </c>
      <c r="X151" s="94">
        <v>0</v>
      </c>
      <c r="Y151" s="94">
        <v>0</v>
      </c>
      <c r="Z151" s="94">
        <v>657320.62</v>
      </c>
      <c r="AA151" s="94">
        <v>0</v>
      </c>
      <c r="AB151" s="94">
        <v>0</v>
      </c>
      <c r="AC151" s="94">
        <v>0</v>
      </c>
    </row>
    <row r="152" spans="1:29" s="14" customFormat="1" ht="12.75" hidden="1" outlineLevel="2">
      <c r="A152" s="14" t="s">
        <v>493</v>
      </c>
      <c r="B152" s="14" t="s">
        <v>494</v>
      </c>
      <c r="C152" s="48" t="s">
        <v>1317</v>
      </c>
      <c r="D152" s="15"/>
      <c r="E152" s="15"/>
      <c r="F152" s="94">
        <v>543774.84</v>
      </c>
      <c r="G152" s="94">
        <v>791196.93</v>
      </c>
      <c r="H152" s="94">
        <v>-83549.19</v>
      </c>
      <c r="I152" s="94">
        <v>271249.73</v>
      </c>
      <c r="J152" s="94">
        <v>313018.95</v>
      </c>
      <c r="K152" s="94">
        <v>641441.71</v>
      </c>
      <c r="L152" s="94">
        <v>717559.72</v>
      </c>
      <c r="M152" s="94">
        <v>430259.58</v>
      </c>
      <c r="N152" s="94">
        <v>429855.66000000003</v>
      </c>
      <c r="O152" s="94">
        <v>287795.79</v>
      </c>
      <c r="P152" s="94">
        <v>944792.4500000001</v>
      </c>
      <c r="Q152" s="94">
        <v>580366.34</v>
      </c>
      <c r="R152" s="94">
        <v>1080903.34</v>
      </c>
      <c r="S152" s="94">
        <v>271203.67</v>
      </c>
      <c r="T152" s="94">
        <v>476059.27</v>
      </c>
      <c r="U152" s="94">
        <v>612386.39</v>
      </c>
      <c r="V152" s="94">
        <v>663613.25</v>
      </c>
      <c r="W152" s="94">
        <v>343115.35000000003</v>
      </c>
      <c r="X152" s="94">
        <v>560348.59</v>
      </c>
      <c r="Y152" s="94">
        <v>588117.76</v>
      </c>
      <c r="Z152" s="94">
        <v>239408.19</v>
      </c>
      <c r="AA152" s="94">
        <v>146048.80000000002</v>
      </c>
      <c r="AB152" s="94">
        <v>266390</v>
      </c>
      <c r="AC152" s="94">
        <v>778820.06</v>
      </c>
    </row>
    <row r="153" spans="1:29" s="14" customFormat="1" ht="12.75" hidden="1" outlineLevel="2">
      <c r="A153" s="14" t="s">
        <v>495</v>
      </c>
      <c r="B153" s="14" t="s">
        <v>496</v>
      </c>
      <c r="C153" s="48" t="s">
        <v>1318</v>
      </c>
      <c r="D153" s="15"/>
      <c r="E153" s="15"/>
      <c r="F153" s="94">
        <v>53156.94</v>
      </c>
      <c r="G153" s="94">
        <v>53156.94</v>
      </c>
      <c r="H153" s="94">
        <v>53156.94</v>
      </c>
      <c r="I153" s="94">
        <v>51182.15</v>
      </c>
      <c r="J153" s="94">
        <v>51182.15</v>
      </c>
      <c r="K153" s="94">
        <v>51182.14</v>
      </c>
      <c r="L153" s="94">
        <v>48788.270000000004</v>
      </c>
      <c r="M153" s="94">
        <v>48788.270000000004</v>
      </c>
      <c r="N153" s="94">
        <v>48788.270000000004</v>
      </c>
      <c r="O153" s="94">
        <v>71237.26</v>
      </c>
      <c r="P153" s="94">
        <v>71237.26</v>
      </c>
      <c r="Q153" s="94">
        <v>71237.25</v>
      </c>
      <c r="R153" s="94">
        <v>15356.720000000001</v>
      </c>
      <c r="S153" s="94">
        <v>13641.130000000001</v>
      </c>
      <c r="T153" s="94">
        <v>26112.420000000002</v>
      </c>
      <c r="U153" s="94">
        <v>51914.82</v>
      </c>
      <c r="V153" s="94">
        <v>61874.93</v>
      </c>
      <c r="W153" s="94">
        <v>37344.06</v>
      </c>
      <c r="X153" s="94">
        <v>34710.78</v>
      </c>
      <c r="Y153" s="94">
        <v>28128.65</v>
      </c>
      <c r="Z153" s="94">
        <v>56235.87</v>
      </c>
      <c r="AA153" s="94">
        <v>35684.26</v>
      </c>
      <c r="AB153" s="94">
        <v>46836.62</v>
      </c>
      <c r="AC153" s="94">
        <v>13505.69</v>
      </c>
    </row>
    <row r="154" spans="1:29" s="14" customFormat="1" ht="12.75" hidden="1" outlineLevel="2">
      <c r="A154" s="14" t="s">
        <v>497</v>
      </c>
      <c r="B154" s="14" t="s">
        <v>498</v>
      </c>
      <c r="C154" s="48" t="s">
        <v>1319</v>
      </c>
      <c r="D154" s="15"/>
      <c r="E154" s="15"/>
      <c r="F154" s="94">
        <v>-50255.51</v>
      </c>
      <c r="G154" s="94">
        <v>-50255.51</v>
      </c>
      <c r="H154" s="94">
        <v>-50255.51</v>
      </c>
      <c r="I154" s="94">
        <v>-38639.37</v>
      </c>
      <c r="J154" s="94">
        <v>-38639.37</v>
      </c>
      <c r="K154" s="94">
        <v>-38639.38</v>
      </c>
      <c r="L154" s="94">
        <v>-31691.61</v>
      </c>
      <c r="M154" s="94">
        <v>-31691.61</v>
      </c>
      <c r="N154" s="94">
        <v>-31691.61</v>
      </c>
      <c r="O154" s="94">
        <v>-26331.100000000002</v>
      </c>
      <c r="P154" s="94">
        <v>-26331.100000000002</v>
      </c>
      <c r="Q154" s="94">
        <v>-26331.100000000002</v>
      </c>
      <c r="R154" s="94">
        <v>-102328.09</v>
      </c>
      <c r="S154" s="94">
        <v>-79474.54000000001</v>
      </c>
      <c r="T154" s="94">
        <v>-39782</v>
      </c>
      <c r="U154" s="94">
        <v>-72868.79000000001</v>
      </c>
      <c r="V154" s="94">
        <v>-45323.63</v>
      </c>
      <c r="W154" s="94">
        <v>-48534.04</v>
      </c>
      <c r="X154" s="94">
        <v>-61879.54</v>
      </c>
      <c r="Y154" s="94">
        <v>-61682.79</v>
      </c>
      <c r="Z154" s="94">
        <v>-51168.54</v>
      </c>
      <c r="AA154" s="94">
        <v>-72226.65000000001</v>
      </c>
      <c r="AB154" s="94">
        <v>-35587.25</v>
      </c>
      <c r="AC154" s="94">
        <v>-52123.54</v>
      </c>
    </row>
    <row r="155" spans="1:29" s="14" customFormat="1" ht="12.75" hidden="1" outlineLevel="2">
      <c r="A155" s="14" t="s">
        <v>499</v>
      </c>
      <c r="B155" s="14" t="s">
        <v>500</v>
      </c>
      <c r="C155" s="48" t="s">
        <v>1320</v>
      </c>
      <c r="D155" s="15"/>
      <c r="E155" s="15"/>
      <c r="F155" s="94">
        <v>29826.7</v>
      </c>
      <c r="G155" s="94">
        <v>29826.7</v>
      </c>
      <c r="H155" s="94">
        <v>29826.7</v>
      </c>
      <c r="I155" s="94">
        <v>23034.91</v>
      </c>
      <c r="J155" s="94">
        <v>23034.91</v>
      </c>
      <c r="K155" s="94">
        <v>23034.9</v>
      </c>
      <c r="L155" s="94">
        <v>18452.34</v>
      </c>
      <c r="M155" s="94">
        <v>18452.34</v>
      </c>
      <c r="N155" s="94">
        <v>18452.34</v>
      </c>
      <c r="O155" s="94">
        <v>20156.31</v>
      </c>
      <c r="P155" s="94">
        <v>20156.31</v>
      </c>
      <c r="Q155" s="94">
        <v>20156.31</v>
      </c>
      <c r="R155" s="94">
        <v>1286.3600000000001</v>
      </c>
      <c r="S155" s="94">
        <v>16744.48</v>
      </c>
      <c r="T155" s="94">
        <v>16836.760000000002</v>
      </c>
      <c r="U155" s="94">
        <v>17901.4</v>
      </c>
      <c r="V155" s="94">
        <v>17835.9</v>
      </c>
      <c r="W155" s="94">
        <v>16581.48</v>
      </c>
      <c r="X155" s="94">
        <v>4959.89</v>
      </c>
      <c r="Y155" s="94">
        <v>28494.95</v>
      </c>
      <c r="Z155" s="94">
        <v>17733.45</v>
      </c>
      <c r="AA155" s="94">
        <v>20371.510000000002</v>
      </c>
      <c r="AB155" s="94">
        <v>17097.920000000002</v>
      </c>
      <c r="AC155" s="94">
        <v>15557.27</v>
      </c>
    </row>
    <row r="156" spans="1:29" ht="12.75" hidden="1" outlineLevel="1">
      <c r="A156" s="9" t="s">
        <v>260</v>
      </c>
      <c r="C156" s="59" t="s">
        <v>164</v>
      </c>
      <c r="D156" s="22"/>
      <c r="E156" s="22"/>
      <c r="F156" s="80">
        <v>20709715.439999998</v>
      </c>
      <c r="G156" s="80">
        <v>23675854.07</v>
      </c>
      <c r="H156" s="80">
        <v>24615375.859999996</v>
      </c>
      <c r="I156" s="80">
        <v>17347886.929999996</v>
      </c>
      <c r="J156" s="80">
        <v>6999631.21</v>
      </c>
      <c r="K156" s="80">
        <v>11260862.810000002</v>
      </c>
      <c r="L156" s="80">
        <v>19052775.439999998</v>
      </c>
      <c r="M156" s="80">
        <v>14208055.999999998</v>
      </c>
      <c r="N156" s="80">
        <v>12720948.629999999</v>
      </c>
      <c r="O156" s="80">
        <v>7277437.8</v>
      </c>
      <c r="P156" s="80">
        <v>9325286.590000002</v>
      </c>
      <c r="Q156" s="80">
        <v>19559268.889999997</v>
      </c>
      <c r="R156" s="80">
        <v>28444040.330000002</v>
      </c>
      <c r="S156" s="80">
        <v>21927830.090000004</v>
      </c>
      <c r="T156" s="80">
        <v>17222163.040000003</v>
      </c>
      <c r="U156" s="80">
        <v>24407080.950000003</v>
      </c>
      <c r="V156" s="80">
        <v>22330540.969999995</v>
      </c>
      <c r="W156" s="80">
        <v>27748078.010000005</v>
      </c>
      <c r="X156" s="80">
        <v>25860479.700000003</v>
      </c>
      <c r="Y156" s="80">
        <v>26695696.96</v>
      </c>
      <c r="Z156" s="80">
        <v>20368290.540000003</v>
      </c>
      <c r="AA156" s="80">
        <v>10999687.749999998</v>
      </c>
      <c r="AB156" s="80">
        <v>16048670.66</v>
      </c>
      <c r="AC156" s="80">
        <v>24486174.459999997</v>
      </c>
    </row>
    <row r="157" spans="1:29" ht="12.75" hidden="1" outlineLevel="1">
      <c r="A157" s="9" t="s">
        <v>261</v>
      </c>
      <c r="C157" s="59" t="s">
        <v>165</v>
      </c>
      <c r="D157" s="22"/>
      <c r="E157" s="22"/>
      <c r="F157" s="80">
        <v>0</v>
      </c>
      <c r="G157" s="80">
        <v>0</v>
      </c>
      <c r="H157" s="80">
        <v>0</v>
      </c>
      <c r="I157" s="80">
        <v>0</v>
      </c>
      <c r="J157" s="80">
        <v>0</v>
      </c>
      <c r="K157" s="80">
        <v>0</v>
      </c>
      <c r="L157" s="80">
        <v>0</v>
      </c>
      <c r="M157" s="80">
        <v>0</v>
      </c>
      <c r="N157" s="80">
        <v>0</v>
      </c>
      <c r="O157" s="80">
        <v>0</v>
      </c>
      <c r="P157" s="80">
        <v>0</v>
      </c>
      <c r="Q157" s="80">
        <v>0</v>
      </c>
      <c r="R157" s="80">
        <v>0</v>
      </c>
      <c r="S157" s="80">
        <v>0</v>
      </c>
      <c r="T157" s="80">
        <v>0</v>
      </c>
      <c r="U157" s="80">
        <v>0</v>
      </c>
      <c r="V157" s="80">
        <v>0</v>
      </c>
      <c r="W157" s="80">
        <v>0</v>
      </c>
      <c r="X157" s="80">
        <v>0</v>
      </c>
      <c r="Y157" s="80">
        <v>0</v>
      </c>
      <c r="Z157" s="80">
        <v>0</v>
      </c>
      <c r="AA157" s="80">
        <v>0</v>
      </c>
      <c r="AB157" s="80">
        <v>0</v>
      </c>
      <c r="AC157" s="80">
        <v>0</v>
      </c>
    </row>
    <row r="158" spans="1:29" s="14" customFormat="1" ht="12.75" hidden="1" outlineLevel="2">
      <c r="A158" s="14" t="s">
        <v>501</v>
      </c>
      <c r="B158" s="14" t="s">
        <v>502</v>
      </c>
      <c r="C158" s="48" t="s">
        <v>1321</v>
      </c>
      <c r="D158" s="15"/>
      <c r="E158" s="15"/>
      <c r="F158" s="94">
        <v>0</v>
      </c>
      <c r="G158" s="94">
        <v>0</v>
      </c>
      <c r="H158" s="94">
        <v>0</v>
      </c>
      <c r="I158" s="94">
        <v>0</v>
      </c>
      <c r="J158" s="94">
        <v>0</v>
      </c>
      <c r="K158" s="94">
        <v>0</v>
      </c>
      <c r="L158" s="94">
        <v>0</v>
      </c>
      <c r="M158" s="94">
        <v>0</v>
      </c>
      <c r="N158" s="94">
        <v>0</v>
      </c>
      <c r="O158" s="94">
        <v>0</v>
      </c>
      <c r="P158" s="94">
        <v>0</v>
      </c>
      <c r="Q158" s="94">
        <v>0</v>
      </c>
      <c r="R158" s="94">
        <v>0</v>
      </c>
      <c r="S158" s="94">
        <v>0</v>
      </c>
      <c r="T158" s="94">
        <v>0</v>
      </c>
      <c r="U158" s="94">
        <v>0</v>
      </c>
      <c r="V158" s="94">
        <v>-217.68</v>
      </c>
      <c r="W158" s="94">
        <v>217.68</v>
      </c>
      <c r="X158" s="94">
        <v>93.08</v>
      </c>
      <c r="Y158" s="94">
        <v>48.97</v>
      </c>
      <c r="Z158" s="94">
        <v>-142.05</v>
      </c>
      <c r="AA158" s="94">
        <v>-267.01</v>
      </c>
      <c r="AB158" s="94">
        <v>-8.33</v>
      </c>
      <c r="AC158" s="94">
        <v>275.34000000000003</v>
      </c>
    </row>
    <row r="159" spans="1:29" ht="12.75" hidden="1" outlineLevel="1">
      <c r="A159" s="9" t="s">
        <v>262</v>
      </c>
      <c r="C159" s="59" t="s">
        <v>166</v>
      </c>
      <c r="D159" s="22"/>
      <c r="E159" s="22"/>
      <c r="F159" s="80">
        <v>0</v>
      </c>
      <c r="G159" s="80">
        <v>0</v>
      </c>
      <c r="H159" s="80">
        <v>0</v>
      </c>
      <c r="I159" s="80">
        <v>0</v>
      </c>
      <c r="J159" s="80">
        <v>0</v>
      </c>
      <c r="K159" s="80">
        <v>0</v>
      </c>
      <c r="L159" s="80">
        <v>0</v>
      </c>
      <c r="M159" s="80">
        <v>0</v>
      </c>
      <c r="N159" s="80">
        <v>0</v>
      </c>
      <c r="O159" s="80">
        <v>0</v>
      </c>
      <c r="P159" s="80">
        <v>0</v>
      </c>
      <c r="Q159" s="80">
        <v>0</v>
      </c>
      <c r="R159" s="80">
        <v>0</v>
      </c>
      <c r="S159" s="80">
        <v>0</v>
      </c>
      <c r="T159" s="80">
        <v>0</v>
      </c>
      <c r="U159" s="80">
        <v>0</v>
      </c>
      <c r="V159" s="80">
        <v>-217.68</v>
      </c>
      <c r="W159" s="80">
        <v>217.68</v>
      </c>
      <c r="X159" s="80">
        <v>93.08</v>
      </c>
      <c r="Y159" s="80">
        <v>48.97</v>
      </c>
      <c r="Z159" s="80">
        <v>-142.05</v>
      </c>
      <c r="AA159" s="80">
        <v>-267.01</v>
      </c>
      <c r="AB159" s="80">
        <v>-8.33</v>
      </c>
      <c r="AC159" s="80">
        <v>275.34000000000003</v>
      </c>
    </row>
    <row r="160" spans="1:29" s="13" customFormat="1" ht="12.75" collapsed="1">
      <c r="A160" s="13" t="s">
        <v>259</v>
      </c>
      <c r="B160" s="11"/>
      <c r="C160" s="46" t="s">
        <v>93</v>
      </c>
      <c r="D160" s="23"/>
      <c r="E160" s="23"/>
      <c r="F160" s="87">
        <v>20709715.44</v>
      </c>
      <c r="G160" s="87">
        <v>23675854.07</v>
      </c>
      <c r="H160" s="87">
        <v>24615375.86</v>
      </c>
      <c r="I160" s="87">
        <v>17347886.93</v>
      </c>
      <c r="J160" s="87">
        <v>6999631.21</v>
      </c>
      <c r="K160" s="87">
        <v>11260862.81</v>
      </c>
      <c r="L160" s="87">
        <v>19052775.44</v>
      </c>
      <c r="M160" s="87">
        <v>14208056</v>
      </c>
      <c r="N160" s="87">
        <v>12720948.63</v>
      </c>
      <c r="O160" s="87">
        <v>7277437.8</v>
      </c>
      <c r="P160" s="87">
        <v>9325286.59</v>
      </c>
      <c r="Q160" s="87">
        <v>19559268.89</v>
      </c>
      <c r="R160" s="87">
        <v>28444040.33</v>
      </c>
      <c r="S160" s="87">
        <v>21927830.09</v>
      </c>
      <c r="T160" s="87">
        <v>17222163.04</v>
      </c>
      <c r="U160" s="87">
        <v>24407080.95</v>
      </c>
      <c r="V160" s="87">
        <v>22330323.29</v>
      </c>
      <c r="W160" s="87">
        <v>27748295.69</v>
      </c>
      <c r="X160" s="87">
        <v>25860572.779999997</v>
      </c>
      <c r="Y160" s="87">
        <v>26695745.93</v>
      </c>
      <c r="Z160" s="87">
        <v>20368148.49</v>
      </c>
      <c r="AA160" s="87">
        <v>10999420.74</v>
      </c>
      <c r="AB160" s="87">
        <v>16048662.33</v>
      </c>
      <c r="AC160" s="87">
        <v>24486449.8</v>
      </c>
    </row>
    <row r="161" spans="2:29" s="13" customFormat="1" ht="0.75" customHeight="1" hidden="1" outlineLevel="1">
      <c r="B161" s="11"/>
      <c r="C161" s="50"/>
      <c r="D161" s="23"/>
      <c r="E161" s="23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</row>
    <row r="162" spans="1:29" s="14" customFormat="1" ht="12.75" hidden="1" outlineLevel="2">
      <c r="A162" s="14" t="s">
        <v>503</v>
      </c>
      <c r="B162" s="14" t="s">
        <v>504</v>
      </c>
      <c r="C162" s="48" t="s">
        <v>1322</v>
      </c>
      <c r="D162" s="15"/>
      <c r="E162" s="15"/>
      <c r="F162" s="94">
        <v>0</v>
      </c>
      <c r="G162" s="94">
        <v>0</v>
      </c>
      <c r="H162" s="94">
        <v>0</v>
      </c>
      <c r="I162" s="94">
        <v>0</v>
      </c>
      <c r="J162" s="94">
        <v>0</v>
      </c>
      <c r="K162" s="94">
        <v>0</v>
      </c>
      <c r="L162" s="94">
        <v>0</v>
      </c>
      <c r="M162" s="94">
        <v>0</v>
      </c>
      <c r="N162" s="94">
        <v>0</v>
      </c>
      <c r="O162" s="94">
        <v>0</v>
      </c>
      <c r="P162" s="94">
        <v>0</v>
      </c>
      <c r="Q162" s="94">
        <v>0</v>
      </c>
      <c r="R162" s="94">
        <v>0</v>
      </c>
      <c r="S162" s="94">
        <v>0</v>
      </c>
      <c r="T162" s="94">
        <v>0</v>
      </c>
      <c r="U162" s="94">
        <v>139.33</v>
      </c>
      <c r="V162" s="94">
        <v>-126.48</v>
      </c>
      <c r="W162" s="94">
        <v>21.12</v>
      </c>
      <c r="X162" s="94">
        <v>122.35000000000001</v>
      </c>
      <c r="Y162" s="94">
        <v>-10.040000000000001</v>
      </c>
      <c r="Z162" s="94">
        <v>126.32000000000001</v>
      </c>
      <c r="AA162" s="94">
        <v>-223.18</v>
      </c>
      <c r="AB162" s="94">
        <v>25.13</v>
      </c>
      <c r="AC162" s="94">
        <v>39.34</v>
      </c>
    </row>
    <row r="163" spans="1:29" s="14" customFormat="1" ht="12.75" hidden="1" outlineLevel="2">
      <c r="A163" s="14" t="s">
        <v>505</v>
      </c>
      <c r="B163" s="14" t="s">
        <v>506</v>
      </c>
      <c r="C163" s="48" t="s">
        <v>1323</v>
      </c>
      <c r="D163" s="15"/>
      <c r="E163" s="15"/>
      <c r="F163" s="94">
        <v>45834.92</v>
      </c>
      <c r="G163" s="94">
        <v>42865.71</v>
      </c>
      <c r="H163" s="94">
        <v>74174.57</v>
      </c>
      <c r="I163" s="94">
        <v>76385.71</v>
      </c>
      <c r="J163" s="94">
        <v>286310.67</v>
      </c>
      <c r="K163" s="94">
        <v>60476.42</v>
      </c>
      <c r="L163" s="94">
        <v>51982.72</v>
      </c>
      <c r="M163" s="94">
        <v>36636.62</v>
      </c>
      <c r="N163" s="94">
        <v>42228.46</v>
      </c>
      <c r="O163" s="94">
        <v>111920.92</v>
      </c>
      <c r="P163" s="94">
        <v>287827.45</v>
      </c>
      <c r="Q163" s="94">
        <v>-2803.79</v>
      </c>
      <c r="R163" s="94">
        <v>99503.04000000001</v>
      </c>
      <c r="S163" s="94">
        <v>101011.99</v>
      </c>
      <c r="T163" s="94">
        <v>-221490.24</v>
      </c>
      <c r="U163" s="94">
        <v>187154.24</v>
      </c>
      <c r="V163" s="94">
        <v>575582.93</v>
      </c>
      <c r="W163" s="94">
        <v>-253630.93</v>
      </c>
      <c r="X163" s="94">
        <v>10003.56</v>
      </c>
      <c r="Y163" s="94">
        <v>-16681.010000000002</v>
      </c>
      <c r="Z163" s="94">
        <v>-40903.450000000004</v>
      </c>
      <c r="AA163" s="94">
        <v>744911.0700000001</v>
      </c>
      <c r="AB163" s="94">
        <v>2489520.21</v>
      </c>
      <c r="AC163" s="94">
        <v>2073981.87</v>
      </c>
    </row>
    <row r="164" spans="1:29" s="14" customFormat="1" ht="12.75" hidden="1" outlineLevel="2">
      <c r="A164" s="14" t="s">
        <v>507</v>
      </c>
      <c r="B164" s="14" t="s">
        <v>508</v>
      </c>
      <c r="C164" s="48" t="s">
        <v>1324</v>
      </c>
      <c r="D164" s="15"/>
      <c r="E164" s="15"/>
      <c r="F164" s="94">
        <v>5878.150000000001</v>
      </c>
      <c r="G164" s="94">
        <v>70248.41</v>
      </c>
      <c r="H164" s="94">
        <v>25854.260000000002</v>
      </c>
      <c r="I164" s="94">
        <v>11017.630000000001</v>
      </c>
      <c r="J164" s="94">
        <v>38347.85</v>
      </c>
      <c r="K164" s="94">
        <v>11830.32</v>
      </c>
      <c r="L164" s="94">
        <v>72956.36</v>
      </c>
      <c r="M164" s="94">
        <v>65399.8</v>
      </c>
      <c r="N164" s="94">
        <v>28377.657</v>
      </c>
      <c r="O164" s="94">
        <v>31799.12</v>
      </c>
      <c r="P164" s="94">
        <v>14940.29</v>
      </c>
      <c r="Q164" s="94">
        <v>-3344.6800000000003</v>
      </c>
      <c r="R164" s="94">
        <v>106336.27</v>
      </c>
      <c r="S164" s="94">
        <v>-113723.11</v>
      </c>
      <c r="T164" s="94">
        <v>-327.97</v>
      </c>
      <c r="U164" s="94">
        <v>421.34000000000003</v>
      </c>
      <c r="V164" s="94">
        <v>10564.59</v>
      </c>
      <c r="W164" s="94">
        <v>10.97</v>
      </c>
      <c r="X164" s="94">
        <v>-7.640000000000001</v>
      </c>
      <c r="Y164" s="94">
        <v>58.22</v>
      </c>
      <c r="Z164" s="94">
        <v>10541.79</v>
      </c>
      <c r="AA164" s="94">
        <v>-19.52</v>
      </c>
      <c r="AB164" s="94">
        <v>0</v>
      </c>
      <c r="AC164" s="94">
        <v>0</v>
      </c>
    </row>
    <row r="165" spans="1:29" s="14" customFormat="1" ht="12.75" hidden="1" outlineLevel="2">
      <c r="A165" s="14" t="s">
        <v>509</v>
      </c>
      <c r="B165" s="14" t="s">
        <v>510</v>
      </c>
      <c r="C165" s="48" t="s">
        <v>1325</v>
      </c>
      <c r="D165" s="15"/>
      <c r="E165" s="15"/>
      <c r="F165" s="94">
        <v>1613.06</v>
      </c>
      <c r="G165" s="94">
        <v>-243.66</v>
      </c>
      <c r="H165" s="94">
        <v>-652.8000000000001</v>
      </c>
      <c r="I165" s="94">
        <v>-1361.48</v>
      </c>
      <c r="J165" s="94">
        <v>-682.0600000000001</v>
      </c>
      <c r="K165" s="94">
        <v>-1735.92</v>
      </c>
      <c r="L165" s="94">
        <v>-2779.51</v>
      </c>
      <c r="M165" s="94">
        <v>-2460.87</v>
      </c>
      <c r="N165" s="94">
        <v>-2083.85</v>
      </c>
      <c r="O165" s="94">
        <v>-1851.48</v>
      </c>
      <c r="P165" s="94">
        <v>-1026.82</v>
      </c>
      <c r="Q165" s="94">
        <v>-4972.41</v>
      </c>
      <c r="R165" s="94">
        <v>2782.7200000000003</v>
      </c>
      <c r="S165" s="94">
        <v>-69764.74</v>
      </c>
      <c r="T165" s="94">
        <v>-5222.46</v>
      </c>
      <c r="U165" s="94">
        <v>1403.74</v>
      </c>
      <c r="V165" s="94">
        <v>-426.74</v>
      </c>
      <c r="W165" s="94">
        <v>5676.13</v>
      </c>
      <c r="X165" s="94">
        <v>3230.41</v>
      </c>
      <c r="Y165" s="94">
        <v>2104.2400000000002</v>
      </c>
      <c r="Z165" s="94">
        <v>2034.88</v>
      </c>
      <c r="AA165" s="94">
        <v>49828.75</v>
      </c>
      <c r="AB165" s="94">
        <v>-26.42</v>
      </c>
      <c r="AC165" s="94">
        <v>-1102.92</v>
      </c>
    </row>
    <row r="166" spans="1:29" s="14" customFormat="1" ht="12.75" hidden="1" outlineLevel="2">
      <c r="A166" s="14" t="s">
        <v>511</v>
      </c>
      <c r="B166" s="14" t="s">
        <v>512</v>
      </c>
      <c r="C166" s="48" t="s">
        <v>1326</v>
      </c>
      <c r="D166" s="15"/>
      <c r="E166" s="15"/>
      <c r="F166" s="94">
        <v>1379.95</v>
      </c>
      <c r="G166" s="94">
        <v>-473.55</v>
      </c>
      <c r="H166" s="94">
        <v>-1915.19</v>
      </c>
      <c r="I166" s="94">
        <v>-3926.2000000000003</v>
      </c>
      <c r="J166" s="94">
        <v>-1402.13</v>
      </c>
      <c r="K166" s="94">
        <v>-3633.54</v>
      </c>
      <c r="L166" s="94">
        <v>-4234.72</v>
      </c>
      <c r="M166" s="94">
        <v>-2818.53</v>
      </c>
      <c r="N166" s="94">
        <v>-4019.03</v>
      </c>
      <c r="O166" s="94">
        <v>-4146.87</v>
      </c>
      <c r="P166" s="94">
        <v>-9586.47</v>
      </c>
      <c r="Q166" s="94">
        <v>-2489.79</v>
      </c>
      <c r="R166" s="94">
        <v>681.5600000000001</v>
      </c>
      <c r="S166" s="94">
        <v>-21844.78</v>
      </c>
      <c r="T166" s="94">
        <v>-23119.71</v>
      </c>
      <c r="U166" s="94">
        <v>5815.76</v>
      </c>
      <c r="V166" s="94">
        <v>-146.27</v>
      </c>
      <c r="W166" s="94">
        <v>5823.06</v>
      </c>
      <c r="X166" s="94">
        <v>2689.77</v>
      </c>
      <c r="Y166" s="94">
        <v>1276.05</v>
      </c>
      <c r="Z166" s="94">
        <v>2970.32</v>
      </c>
      <c r="AA166" s="94">
        <v>713.48</v>
      </c>
      <c r="AB166" s="94">
        <v>-570.4300000000001</v>
      </c>
      <c r="AC166" s="94">
        <v>-4670.84</v>
      </c>
    </row>
    <row r="167" spans="1:29" s="14" customFormat="1" ht="12.75" hidden="1" outlineLevel="2">
      <c r="A167" s="14" t="s">
        <v>513</v>
      </c>
      <c r="B167" s="14" t="s">
        <v>514</v>
      </c>
      <c r="C167" s="48" t="s">
        <v>1327</v>
      </c>
      <c r="D167" s="15"/>
      <c r="E167" s="15"/>
      <c r="F167" s="94">
        <v>12.200000000000001</v>
      </c>
      <c r="G167" s="94">
        <v>0.06</v>
      </c>
      <c r="H167" s="94">
        <v>-5.32</v>
      </c>
      <c r="I167" s="94">
        <v>0</v>
      </c>
      <c r="J167" s="94">
        <v>0</v>
      </c>
      <c r="K167" s="94">
        <v>7.03</v>
      </c>
      <c r="L167" s="94">
        <v>2612.21</v>
      </c>
      <c r="M167" s="94">
        <v>-80.88</v>
      </c>
      <c r="N167" s="94">
        <v>0</v>
      </c>
      <c r="O167" s="94">
        <v>-51</v>
      </c>
      <c r="P167" s="94">
        <v>0</v>
      </c>
      <c r="Q167" s="94">
        <v>0.96</v>
      </c>
      <c r="R167" s="94">
        <v>590.19</v>
      </c>
      <c r="S167" s="94">
        <v>-0.03</v>
      </c>
      <c r="T167" s="94">
        <v>0</v>
      </c>
      <c r="U167" s="94">
        <v>-2.79</v>
      </c>
      <c r="V167" s="94">
        <v>386.3</v>
      </c>
      <c r="W167" s="94">
        <v>4489.89</v>
      </c>
      <c r="X167" s="94">
        <v>28.53</v>
      </c>
      <c r="Y167" s="94">
        <v>0</v>
      </c>
      <c r="Z167" s="94">
        <v>168.83</v>
      </c>
      <c r="AA167" s="94">
        <v>-169.13</v>
      </c>
      <c r="AB167" s="94">
        <v>100.11</v>
      </c>
      <c r="AC167" s="94">
        <v>-100.11</v>
      </c>
    </row>
    <row r="168" spans="1:29" s="14" customFormat="1" ht="12.75" hidden="1" outlineLevel="2">
      <c r="A168" s="14" t="s">
        <v>515</v>
      </c>
      <c r="B168" s="14" t="s">
        <v>516</v>
      </c>
      <c r="C168" s="48" t="s">
        <v>1328</v>
      </c>
      <c r="D168" s="15"/>
      <c r="E168" s="15"/>
      <c r="F168" s="94">
        <v>537.41</v>
      </c>
      <c r="G168" s="94">
        <v>557.86</v>
      </c>
      <c r="H168" s="94">
        <v>560.73</v>
      </c>
      <c r="I168" s="94">
        <v>558.2</v>
      </c>
      <c r="J168" s="94">
        <v>556.35</v>
      </c>
      <c r="K168" s="94">
        <v>549.78</v>
      </c>
      <c r="L168" s="94">
        <v>549.84</v>
      </c>
      <c r="M168" s="94">
        <v>578.69</v>
      </c>
      <c r="N168" s="94">
        <v>569.0600000000001</v>
      </c>
      <c r="O168" s="94">
        <v>565.61</v>
      </c>
      <c r="P168" s="94">
        <v>571.04</v>
      </c>
      <c r="Q168" s="94">
        <v>564.92</v>
      </c>
      <c r="R168" s="94">
        <v>162063.66</v>
      </c>
      <c r="S168" s="94">
        <v>-334965.65</v>
      </c>
      <c r="T168" s="94">
        <v>161109.04</v>
      </c>
      <c r="U168" s="94">
        <v>0</v>
      </c>
      <c r="V168" s="94">
        <v>0</v>
      </c>
      <c r="W168" s="94">
        <v>0</v>
      </c>
      <c r="X168" s="94">
        <v>0</v>
      </c>
      <c r="Y168" s="94">
        <v>0</v>
      </c>
      <c r="Z168" s="94">
        <v>-33.46</v>
      </c>
      <c r="AA168" s="94">
        <v>0</v>
      </c>
      <c r="AB168" s="94">
        <v>0</v>
      </c>
      <c r="AC168" s="94">
        <v>0</v>
      </c>
    </row>
    <row r="169" spans="1:29" s="14" customFormat="1" ht="12.75" hidden="1" outlineLevel="2">
      <c r="A169" s="14" t="s">
        <v>517</v>
      </c>
      <c r="B169" s="14" t="s">
        <v>518</v>
      </c>
      <c r="C169" s="48" t="s">
        <v>1329</v>
      </c>
      <c r="D169" s="15"/>
      <c r="E169" s="15"/>
      <c r="F169" s="94">
        <v>9069.65</v>
      </c>
      <c r="G169" s="94">
        <v>9264.960000000001</v>
      </c>
      <c r="H169" s="94">
        <v>9278.39</v>
      </c>
      <c r="I169" s="94">
        <v>9278.39</v>
      </c>
      <c r="J169" s="94">
        <v>9278.39</v>
      </c>
      <c r="K169" s="94">
        <v>9278.39</v>
      </c>
      <c r="L169" s="94">
        <v>9315.66</v>
      </c>
      <c r="M169" s="94">
        <v>9493.08</v>
      </c>
      <c r="N169" s="94">
        <v>9493.08</v>
      </c>
      <c r="O169" s="94">
        <v>9475.19</v>
      </c>
      <c r="P169" s="94">
        <v>9475.19</v>
      </c>
      <c r="Q169" s="94">
        <v>9475.19</v>
      </c>
      <c r="R169" s="94">
        <v>-213929.83000000002</v>
      </c>
      <c r="S169" s="94">
        <v>213929.83000000002</v>
      </c>
      <c r="T169" s="94">
        <v>0</v>
      </c>
      <c r="U169" s="94">
        <v>0</v>
      </c>
      <c r="V169" s="94">
        <v>0</v>
      </c>
      <c r="W169" s="94">
        <v>0</v>
      </c>
      <c r="X169" s="94">
        <v>0</v>
      </c>
      <c r="Y169" s="94">
        <v>0</v>
      </c>
      <c r="Z169" s="94">
        <v>0</v>
      </c>
      <c r="AA169" s="94">
        <v>0</v>
      </c>
      <c r="AB169" s="94">
        <v>0</v>
      </c>
      <c r="AC169" s="94">
        <v>0</v>
      </c>
    </row>
    <row r="170" spans="1:29" s="14" customFormat="1" ht="12.75" hidden="1" outlineLevel="2">
      <c r="A170" s="14" t="s">
        <v>519</v>
      </c>
      <c r="B170" s="14" t="s">
        <v>520</v>
      </c>
      <c r="C170" s="48" t="s">
        <v>1330</v>
      </c>
      <c r="D170" s="15"/>
      <c r="E170" s="15"/>
      <c r="F170" s="94">
        <v>356982.67</v>
      </c>
      <c r="G170" s="94">
        <v>636788.15</v>
      </c>
      <c r="H170" s="94">
        <v>253773.88</v>
      </c>
      <c r="I170" s="94">
        <v>431532.86</v>
      </c>
      <c r="J170" s="94">
        <v>356169.48</v>
      </c>
      <c r="K170" s="94">
        <v>285505.53</v>
      </c>
      <c r="L170" s="94">
        <v>282640.52</v>
      </c>
      <c r="M170" s="94">
        <v>308012.10000000003</v>
      </c>
      <c r="N170" s="94">
        <v>295584.04</v>
      </c>
      <c r="O170" s="94">
        <v>315227.02</v>
      </c>
      <c r="P170" s="94">
        <v>272011.54</v>
      </c>
      <c r="Q170" s="94">
        <v>189664.38</v>
      </c>
      <c r="R170" s="94">
        <v>112608.43000000001</v>
      </c>
      <c r="S170" s="94">
        <v>103454.76000000001</v>
      </c>
      <c r="T170" s="94">
        <v>101793.29000000001</v>
      </c>
      <c r="U170" s="94">
        <v>168362.99</v>
      </c>
      <c r="V170" s="94">
        <v>86608.29000000001</v>
      </c>
      <c r="W170" s="94">
        <v>96294.26</v>
      </c>
      <c r="X170" s="94">
        <v>209580.69</v>
      </c>
      <c r="Y170" s="94">
        <v>188465.80000000002</v>
      </c>
      <c r="Z170" s="94">
        <v>159184.98</v>
      </c>
      <c r="AA170" s="94">
        <v>146801.4</v>
      </c>
      <c r="AB170" s="94">
        <v>52242.35</v>
      </c>
      <c r="AC170" s="94">
        <v>160824.37</v>
      </c>
    </row>
    <row r="171" spans="1:29" s="14" customFormat="1" ht="12.75" hidden="1" outlineLevel="2">
      <c r="A171" s="14" t="s">
        <v>521</v>
      </c>
      <c r="B171" s="14" t="s">
        <v>522</v>
      </c>
      <c r="C171" s="48" t="s">
        <v>1331</v>
      </c>
      <c r="D171" s="15"/>
      <c r="E171" s="15"/>
      <c r="F171" s="94">
        <v>-3048.85</v>
      </c>
      <c r="G171" s="94">
        <v>1210.8600000000001</v>
      </c>
      <c r="H171" s="94">
        <v>-930</v>
      </c>
      <c r="I171" s="94">
        <v>-908.96</v>
      </c>
      <c r="J171" s="94">
        <v>-919.2</v>
      </c>
      <c r="K171" s="94">
        <v>-1029.2</v>
      </c>
      <c r="L171" s="94">
        <v>-965.6700000000001</v>
      </c>
      <c r="M171" s="94">
        <v>-1070.21</v>
      </c>
      <c r="N171" s="94">
        <v>-1016.77</v>
      </c>
      <c r="O171" s="94">
        <v>-1044.02</v>
      </c>
      <c r="P171" s="94">
        <v>-1032.9</v>
      </c>
      <c r="Q171" s="94">
        <v>-989.01</v>
      </c>
      <c r="R171" s="94">
        <v>-7.44</v>
      </c>
      <c r="S171" s="94">
        <v>-4250.96</v>
      </c>
      <c r="T171" s="94">
        <v>-7747.79</v>
      </c>
      <c r="U171" s="94">
        <v>8031.150000000001</v>
      </c>
      <c r="V171" s="94">
        <v>3967.6</v>
      </c>
      <c r="W171" s="94">
        <v>0</v>
      </c>
      <c r="X171" s="94">
        <v>0</v>
      </c>
      <c r="Y171" s="94">
        <v>0</v>
      </c>
      <c r="Z171" s="94">
        <v>0</v>
      </c>
      <c r="AA171" s="94">
        <v>0</v>
      </c>
      <c r="AB171" s="94">
        <v>0</v>
      </c>
      <c r="AC171" s="94">
        <v>0</v>
      </c>
    </row>
    <row r="172" spans="1:29" s="14" customFormat="1" ht="12.75" hidden="1" outlineLevel="2">
      <c r="A172" s="14" t="s">
        <v>523</v>
      </c>
      <c r="B172" s="14" t="s">
        <v>524</v>
      </c>
      <c r="C172" s="48" t="s">
        <v>1332</v>
      </c>
      <c r="D172" s="15"/>
      <c r="E172" s="15"/>
      <c r="F172" s="94">
        <v>141408.62</v>
      </c>
      <c r="G172" s="94">
        <v>121664.66</v>
      </c>
      <c r="H172" s="94">
        <v>133350.71</v>
      </c>
      <c r="I172" s="94">
        <v>91425.15000000001</v>
      </c>
      <c r="J172" s="94">
        <v>95786.26</v>
      </c>
      <c r="K172" s="94">
        <v>112924.62</v>
      </c>
      <c r="L172" s="94">
        <v>196756.37</v>
      </c>
      <c r="M172" s="94">
        <v>105501.64</v>
      </c>
      <c r="N172" s="94">
        <v>87144.48</v>
      </c>
      <c r="O172" s="94">
        <v>72542.84</v>
      </c>
      <c r="P172" s="94">
        <v>69217.17</v>
      </c>
      <c r="Q172" s="94">
        <v>83360.16</v>
      </c>
      <c r="R172" s="94">
        <v>436850.78</v>
      </c>
      <c r="S172" s="94">
        <v>237013.96</v>
      </c>
      <c r="T172" s="94">
        <v>397928.18</v>
      </c>
      <c r="U172" s="94">
        <v>124272.73</v>
      </c>
      <c r="V172" s="94">
        <v>169007.84</v>
      </c>
      <c r="W172" s="94">
        <v>105902.72</v>
      </c>
      <c r="X172" s="94">
        <v>115605.48</v>
      </c>
      <c r="Y172" s="94">
        <v>64095.55</v>
      </c>
      <c r="Z172" s="94">
        <v>38623.88</v>
      </c>
      <c r="AA172" s="94">
        <v>106518.88</v>
      </c>
      <c r="AB172" s="94">
        <v>112238.02</v>
      </c>
      <c r="AC172" s="94">
        <v>98310.85</v>
      </c>
    </row>
    <row r="173" spans="1:29" s="14" customFormat="1" ht="12.75" hidden="1" outlineLevel="2">
      <c r="A173" s="14" t="s">
        <v>525</v>
      </c>
      <c r="B173" s="14" t="s">
        <v>526</v>
      </c>
      <c r="C173" s="48" t="s">
        <v>1333</v>
      </c>
      <c r="D173" s="15"/>
      <c r="E173" s="15"/>
      <c r="F173" s="94">
        <v>-61829</v>
      </c>
      <c r="G173" s="94">
        <v>-41533.47</v>
      </c>
      <c r="H173" s="94">
        <v>-31468.030000000002</v>
      </c>
      <c r="I173" s="94">
        <v>-16078.380000000001</v>
      </c>
      <c r="J173" s="94">
        <v>-18183.68</v>
      </c>
      <c r="K173" s="94">
        <v>-27932.02</v>
      </c>
      <c r="L173" s="94">
        <v>-70943.57</v>
      </c>
      <c r="M173" s="94">
        <v>-31137.3</v>
      </c>
      <c r="N173" s="94">
        <v>-23529.05</v>
      </c>
      <c r="O173" s="94">
        <v>-14612.52</v>
      </c>
      <c r="P173" s="94">
        <v>-4668.74</v>
      </c>
      <c r="Q173" s="94">
        <v>-1904.6200000000001</v>
      </c>
      <c r="R173" s="94">
        <v>-192863.14</v>
      </c>
      <c r="S173" s="94">
        <v>-48544.31</v>
      </c>
      <c r="T173" s="94">
        <v>-49954.68</v>
      </c>
      <c r="U173" s="94">
        <v>-8563.03</v>
      </c>
      <c r="V173" s="94">
        <v>-8209.630000000001</v>
      </c>
      <c r="W173" s="94">
        <v>-31157.73</v>
      </c>
      <c r="X173" s="94">
        <v>-40709.67</v>
      </c>
      <c r="Y173" s="94">
        <v>-18952.420000000002</v>
      </c>
      <c r="Z173" s="94">
        <v>-14634.970000000001</v>
      </c>
      <c r="AA173" s="94">
        <v>-36458.68</v>
      </c>
      <c r="AB173" s="94">
        <v>-13950.43</v>
      </c>
      <c r="AC173" s="94">
        <v>-17112.83</v>
      </c>
    </row>
    <row r="174" spans="1:29" s="14" customFormat="1" ht="12.75" hidden="1" outlineLevel="2">
      <c r="A174" s="14" t="s">
        <v>527</v>
      </c>
      <c r="B174" s="14" t="s">
        <v>528</v>
      </c>
      <c r="C174" s="48" t="s">
        <v>1334</v>
      </c>
      <c r="D174" s="15"/>
      <c r="E174" s="15"/>
      <c r="F174" s="94">
        <v>1152083.22</v>
      </c>
      <c r="G174" s="94">
        <v>820939.91</v>
      </c>
      <c r="H174" s="94">
        <v>810845.48</v>
      </c>
      <c r="I174" s="94">
        <v>681063.65</v>
      </c>
      <c r="J174" s="94">
        <v>701919.76</v>
      </c>
      <c r="K174" s="94">
        <v>513562.14</v>
      </c>
      <c r="L174" s="94">
        <v>868300.53</v>
      </c>
      <c r="M174" s="94">
        <v>609351.59</v>
      </c>
      <c r="N174" s="94">
        <v>936791.46</v>
      </c>
      <c r="O174" s="94">
        <v>780677.73</v>
      </c>
      <c r="P174" s="94">
        <v>549448.38</v>
      </c>
      <c r="Q174" s="94">
        <v>1038805.9</v>
      </c>
      <c r="R174" s="94">
        <v>6966798.37</v>
      </c>
      <c r="S174" s="94">
        <v>3157709.47</v>
      </c>
      <c r="T174" s="94">
        <v>2502473.85</v>
      </c>
      <c r="U174" s="94">
        <v>2457980.47</v>
      </c>
      <c r="V174" s="94">
        <v>2950220.74</v>
      </c>
      <c r="W174" s="94">
        <v>3287151.24</v>
      </c>
      <c r="X174" s="94">
        <v>3037658.93</v>
      </c>
      <c r="Y174" s="94">
        <v>2805935.4699999997</v>
      </c>
      <c r="Z174" s="94">
        <v>1530425.27</v>
      </c>
      <c r="AA174" s="94">
        <v>1293756.73</v>
      </c>
      <c r="AB174" s="94">
        <v>1434075.1600000001</v>
      </c>
      <c r="AC174" s="94">
        <v>1853492.8599999999</v>
      </c>
    </row>
    <row r="175" spans="1:29" s="14" customFormat="1" ht="12.75" hidden="1" outlineLevel="2">
      <c r="A175" s="14" t="s">
        <v>529</v>
      </c>
      <c r="B175" s="14" t="s">
        <v>530</v>
      </c>
      <c r="C175" s="48" t="s">
        <v>1335</v>
      </c>
      <c r="D175" s="15"/>
      <c r="E175" s="15"/>
      <c r="F175" s="94">
        <v>441.43</v>
      </c>
      <c r="G175" s="94">
        <v>756.47</v>
      </c>
      <c r="H175" s="94">
        <v>8138.13</v>
      </c>
      <c r="I175" s="94">
        <v>1523.88</v>
      </c>
      <c r="J175" s="94">
        <v>1230.74</v>
      </c>
      <c r="K175" s="94">
        <v>2204.9900000000002</v>
      </c>
      <c r="L175" s="94">
        <v>9815.99</v>
      </c>
      <c r="M175" s="94">
        <v>11238.87</v>
      </c>
      <c r="N175" s="94">
        <v>7226.18</v>
      </c>
      <c r="O175" s="94">
        <v>2266.34</v>
      </c>
      <c r="P175" s="94">
        <v>12400.95</v>
      </c>
      <c r="Q175" s="94">
        <v>19331.260000000002</v>
      </c>
      <c r="R175" s="94">
        <v>824158.96</v>
      </c>
      <c r="S175" s="94">
        <v>33865.64</v>
      </c>
      <c r="T175" s="94">
        <v>45195.28</v>
      </c>
      <c r="U175" s="94">
        <v>152025.09</v>
      </c>
      <c r="V175" s="94">
        <v>94059.44</v>
      </c>
      <c r="W175" s="94">
        <v>161660.69</v>
      </c>
      <c r="X175" s="94">
        <v>10717.25</v>
      </c>
      <c r="Y175" s="94">
        <v>17262.62</v>
      </c>
      <c r="Z175" s="94">
        <v>8884.5</v>
      </c>
      <c r="AA175" s="94">
        <v>35707.270000000004</v>
      </c>
      <c r="AB175" s="94">
        <v>30589.53</v>
      </c>
      <c r="AC175" s="94">
        <v>37529.87</v>
      </c>
    </row>
    <row r="176" spans="1:29" s="14" customFormat="1" ht="12.75" hidden="1" outlineLevel="2">
      <c r="A176" s="14" t="s">
        <v>531</v>
      </c>
      <c r="B176" s="14" t="s">
        <v>532</v>
      </c>
      <c r="C176" s="48" t="s">
        <v>1336</v>
      </c>
      <c r="D176" s="15"/>
      <c r="E176" s="15"/>
      <c r="F176" s="94">
        <v>-610.16</v>
      </c>
      <c r="G176" s="94">
        <v>117.17</v>
      </c>
      <c r="H176" s="94">
        <v>-755.5500000000001</v>
      </c>
      <c r="I176" s="94">
        <v>-259.71</v>
      </c>
      <c r="J176" s="94">
        <v>-185.04</v>
      </c>
      <c r="K176" s="94">
        <v>-682.14</v>
      </c>
      <c r="L176" s="94">
        <v>-526.63</v>
      </c>
      <c r="M176" s="94">
        <v>-6255.46</v>
      </c>
      <c r="N176" s="94">
        <v>-3941.73</v>
      </c>
      <c r="O176" s="94">
        <v>-1113.27</v>
      </c>
      <c r="P176" s="94">
        <v>-2142.63</v>
      </c>
      <c r="Q176" s="94">
        <v>-14040.85</v>
      </c>
      <c r="R176" s="94">
        <v>-250608.5</v>
      </c>
      <c r="S176" s="94">
        <v>16006.710000000001</v>
      </c>
      <c r="T176" s="94">
        <v>-5441.16</v>
      </c>
      <c r="U176" s="94">
        <v>-29499.100000000002</v>
      </c>
      <c r="V176" s="94">
        <v>-22734.02</v>
      </c>
      <c r="W176" s="94">
        <v>-25199.9</v>
      </c>
      <c r="X176" s="94">
        <v>-2914.02</v>
      </c>
      <c r="Y176" s="94">
        <v>-2231.6</v>
      </c>
      <c r="Z176" s="94">
        <v>-758.78</v>
      </c>
      <c r="AA176" s="94">
        <v>-7375.75</v>
      </c>
      <c r="AB176" s="94">
        <v>-1677.22</v>
      </c>
      <c r="AC176" s="94">
        <v>-1679.3700000000001</v>
      </c>
    </row>
    <row r="177" spans="1:29" s="14" customFormat="1" ht="12.75" hidden="1" outlineLevel="2">
      <c r="A177" s="14" t="s">
        <v>533</v>
      </c>
      <c r="B177" s="14" t="s">
        <v>534</v>
      </c>
      <c r="C177" s="48" t="s">
        <v>1337</v>
      </c>
      <c r="D177" s="15"/>
      <c r="E177" s="15"/>
      <c r="F177" s="94">
        <v>363.6</v>
      </c>
      <c r="G177" s="94">
        <v>150.59</v>
      </c>
      <c r="H177" s="94">
        <v>604.84</v>
      </c>
      <c r="I177" s="94">
        <v>62.32</v>
      </c>
      <c r="J177" s="94">
        <v>520.11</v>
      </c>
      <c r="K177" s="94">
        <v>8285.73</v>
      </c>
      <c r="L177" s="94">
        <v>233598.51</v>
      </c>
      <c r="M177" s="94">
        <v>759.3100000000001</v>
      </c>
      <c r="N177" s="94">
        <v>35624.450000000004</v>
      </c>
      <c r="O177" s="94">
        <v>-4108.12</v>
      </c>
      <c r="P177" s="94">
        <v>38.78</v>
      </c>
      <c r="Q177" s="94">
        <v>338.34000000000003</v>
      </c>
      <c r="R177" s="94">
        <v>383562.71</v>
      </c>
      <c r="S177" s="94">
        <v>1679.55</v>
      </c>
      <c r="T177" s="94">
        <v>1678.03</v>
      </c>
      <c r="U177" s="94">
        <v>-1593.23</v>
      </c>
      <c r="V177" s="94">
        <v>57.94</v>
      </c>
      <c r="W177" s="94">
        <v>1167.54</v>
      </c>
      <c r="X177" s="94">
        <v>76.45</v>
      </c>
      <c r="Y177" s="94">
        <v>7.95</v>
      </c>
      <c r="Z177" s="94">
        <v>20.09</v>
      </c>
      <c r="AA177" s="94">
        <v>-0.3</v>
      </c>
      <c r="AB177" s="94">
        <v>5.69</v>
      </c>
      <c r="AC177" s="94">
        <v>0.53</v>
      </c>
    </row>
    <row r="178" spans="1:29" s="14" customFormat="1" ht="12.75" hidden="1" outlineLevel="2">
      <c r="A178" s="14" t="s">
        <v>535</v>
      </c>
      <c r="B178" s="14" t="s">
        <v>536</v>
      </c>
      <c r="C178" s="48" t="s">
        <v>1338</v>
      </c>
      <c r="D178" s="15"/>
      <c r="E178" s="15"/>
      <c r="F178" s="94">
        <v>0</v>
      </c>
      <c r="G178" s="94">
        <v>0</v>
      </c>
      <c r="H178" s="94">
        <v>0</v>
      </c>
      <c r="I178" s="94">
        <v>0</v>
      </c>
      <c r="J178" s="94">
        <v>0</v>
      </c>
      <c r="K178" s="94">
        <v>0</v>
      </c>
      <c r="L178" s="94">
        <v>0</v>
      </c>
      <c r="M178" s="94">
        <v>0</v>
      </c>
      <c r="N178" s="94">
        <v>0</v>
      </c>
      <c r="O178" s="94">
        <v>0</v>
      </c>
      <c r="P178" s="94">
        <v>0</v>
      </c>
      <c r="Q178" s="94">
        <v>0</v>
      </c>
      <c r="R178" s="94">
        <v>0</v>
      </c>
      <c r="S178" s="94">
        <v>0</v>
      </c>
      <c r="T178" s="94">
        <v>0</v>
      </c>
      <c r="U178" s="94">
        <v>0</v>
      </c>
      <c r="V178" s="94">
        <v>0</v>
      </c>
      <c r="W178" s="94">
        <v>0</v>
      </c>
      <c r="X178" s="94">
        <v>0</v>
      </c>
      <c r="Y178" s="94">
        <v>0</v>
      </c>
      <c r="Z178" s="94">
        <v>-67132.98</v>
      </c>
      <c r="AA178" s="94">
        <v>0</v>
      </c>
      <c r="AB178" s="94">
        <v>0</v>
      </c>
      <c r="AC178" s="94">
        <v>0</v>
      </c>
    </row>
    <row r="179" spans="1:29" s="14" customFormat="1" ht="12.75" hidden="1" outlineLevel="2">
      <c r="A179" s="14" t="s">
        <v>537</v>
      </c>
      <c r="B179" s="14" t="s">
        <v>538</v>
      </c>
      <c r="C179" s="48" t="s">
        <v>1339</v>
      </c>
      <c r="D179" s="15"/>
      <c r="E179" s="15"/>
      <c r="F179" s="94">
        <v>69260.83</v>
      </c>
      <c r="G179" s="94">
        <v>33963.840000000004</v>
      </c>
      <c r="H179" s="94">
        <v>-2519.4500000000003</v>
      </c>
      <c r="I179" s="94">
        <v>48201.9</v>
      </c>
      <c r="J179" s="94">
        <v>42379.21</v>
      </c>
      <c r="K179" s="94">
        <v>11330.86</v>
      </c>
      <c r="L179" s="94">
        <v>79772.6</v>
      </c>
      <c r="M179" s="94">
        <v>53735.97</v>
      </c>
      <c r="N179" s="94">
        <v>54808.270000000004</v>
      </c>
      <c r="O179" s="94">
        <v>69440.17</v>
      </c>
      <c r="P179" s="94">
        <v>31263.27</v>
      </c>
      <c r="Q179" s="94">
        <v>28694.61</v>
      </c>
      <c r="R179" s="94">
        <v>-1304.76</v>
      </c>
      <c r="S179" s="94">
        <v>0</v>
      </c>
      <c r="T179" s="94">
        <v>0</v>
      </c>
      <c r="U179" s="94">
        <v>0</v>
      </c>
      <c r="V179" s="94">
        <v>0</v>
      </c>
      <c r="W179" s="94">
        <v>0</v>
      </c>
      <c r="X179" s="94">
        <v>0</v>
      </c>
      <c r="Y179" s="94">
        <v>0</v>
      </c>
      <c r="Z179" s="94">
        <v>0</v>
      </c>
      <c r="AA179" s="94">
        <v>0</v>
      </c>
      <c r="AB179" s="94">
        <v>0</v>
      </c>
      <c r="AC179" s="94">
        <v>0</v>
      </c>
    </row>
    <row r="180" spans="1:29" s="14" customFormat="1" ht="12.75" hidden="1" outlineLevel="2">
      <c r="A180" s="14" t="s">
        <v>539</v>
      </c>
      <c r="B180" s="14" t="s">
        <v>540</v>
      </c>
      <c r="C180" s="48" t="s">
        <v>1340</v>
      </c>
      <c r="D180" s="15"/>
      <c r="E180" s="15"/>
      <c r="F180" s="94">
        <v>514368.76</v>
      </c>
      <c r="G180" s="94">
        <v>472869.04000000004</v>
      </c>
      <c r="H180" s="94">
        <v>479400.86</v>
      </c>
      <c r="I180" s="94">
        <v>411628.06</v>
      </c>
      <c r="J180" s="94">
        <v>446926.21</v>
      </c>
      <c r="K180" s="94">
        <v>186246.37</v>
      </c>
      <c r="L180" s="94">
        <v>301387.06</v>
      </c>
      <c r="M180" s="94">
        <v>246718.24</v>
      </c>
      <c r="N180" s="94">
        <v>178906.1</v>
      </c>
      <c r="O180" s="94">
        <v>168184.86000000002</v>
      </c>
      <c r="P180" s="94">
        <v>225168.67</v>
      </c>
      <c r="Q180" s="94">
        <v>253448.22</v>
      </c>
      <c r="R180" s="94">
        <v>503548.99</v>
      </c>
      <c r="S180" s="94">
        <v>316409.62</v>
      </c>
      <c r="T180" s="94">
        <v>263611.89</v>
      </c>
      <c r="U180" s="94">
        <v>228996.93</v>
      </c>
      <c r="V180" s="94">
        <v>188552.74</v>
      </c>
      <c r="W180" s="94">
        <v>-25072.11</v>
      </c>
      <c r="X180" s="94">
        <v>-7229.77</v>
      </c>
      <c r="Y180" s="94">
        <v>-16074.130000000001</v>
      </c>
      <c r="Z180" s="94">
        <v>-1434.58</v>
      </c>
      <c r="AA180" s="94">
        <v>-3888.91</v>
      </c>
      <c r="AB180" s="94">
        <v>40.74</v>
      </c>
      <c r="AC180" s="94">
        <v>203.71</v>
      </c>
    </row>
    <row r="181" spans="1:29" s="14" customFormat="1" ht="12.75" hidden="1" outlineLevel="2">
      <c r="A181" s="14" t="s">
        <v>541</v>
      </c>
      <c r="B181" s="14" t="s">
        <v>542</v>
      </c>
      <c r="C181" s="48" t="s">
        <v>1341</v>
      </c>
      <c r="D181" s="15"/>
      <c r="E181" s="15"/>
      <c r="F181" s="94">
        <v>6540.12</v>
      </c>
      <c r="G181" s="94">
        <v>7363.64</v>
      </c>
      <c r="H181" s="94">
        <v>6768.96</v>
      </c>
      <c r="I181" s="94">
        <v>6258.33</v>
      </c>
      <c r="J181" s="94">
        <v>6527.64</v>
      </c>
      <c r="K181" s="94">
        <v>7075.68</v>
      </c>
      <c r="L181" s="94">
        <v>7104.09</v>
      </c>
      <c r="M181" s="94">
        <v>7239.41</v>
      </c>
      <c r="N181" s="94">
        <v>7239.41</v>
      </c>
      <c r="O181" s="94">
        <v>7225.76</v>
      </c>
      <c r="P181" s="94">
        <v>7225.76</v>
      </c>
      <c r="Q181" s="94">
        <v>42490.89</v>
      </c>
      <c r="R181" s="94">
        <v>7129.110000000001</v>
      </c>
      <c r="S181" s="94">
        <v>7129.110000000001</v>
      </c>
      <c r="T181" s="94">
        <v>7129.110000000001</v>
      </c>
      <c r="U181" s="94">
        <v>7129.110000000001</v>
      </c>
      <c r="V181" s="94">
        <v>7129.110000000001</v>
      </c>
      <c r="W181" s="94">
        <v>6737.12</v>
      </c>
      <c r="X181" s="94">
        <v>6737.12</v>
      </c>
      <c r="Y181" s="94">
        <v>6001.97</v>
      </c>
      <c r="Z181" s="94">
        <v>6492.07</v>
      </c>
      <c r="AA181" s="94">
        <v>6492.07</v>
      </c>
      <c r="AB181" s="94">
        <v>6492.07</v>
      </c>
      <c r="AC181" s="94">
        <v>6492.07</v>
      </c>
    </row>
    <row r="182" spans="1:29" s="14" customFormat="1" ht="12.75" hidden="1" outlineLevel="2">
      <c r="A182" s="14" t="s">
        <v>543</v>
      </c>
      <c r="B182" s="14" t="s">
        <v>544</v>
      </c>
      <c r="C182" s="48" t="s">
        <v>1342</v>
      </c>
      <c r="D182" s="15"/>
      <c r="E182" s="15"/>
      <c r="F182" s="94">
        <v>1233382</v>
      </c>
      <c r="G182" s="94">
        <v>610556</v>
      </c>
      <c r="H182" s="94">
        <v>251584</v>
      </c>
      <c r="I182" s="94">
        <v>245291</v>
      </c>
      <c r="J182" s="94">
        <v>1324406</v>
      </c>
      <c r="K182" s="94">
        <v>1155134</v>
      </c>
      <c r="L182" s="94">
        <v>587250</v>
      </c>
      <c r="M182" s="94">
        <v>1001914</v>
      </c>
      <c r="N182" s="94">
        <v>1005208</v>
      </c>
      <c r="O182" s="94">
        <v>1046467</v>
      </c>
      <c r="P182" s="94">
        <v>1381714</v>
      </c>
      <c r="Q182" s="94">
        <v>943695</v>
      </c>
      <c r="R182" s="94">
        <v>168508</v>
      </c>
      <c r="S182" s="94">
        <v>0</v>
      </c>
      <c r="T182" s="94">
        <v>0</v>
      </c>
      <c r="U182" s="94">
        <v>0</v>
      </c>
      <c r="V182" s="94">
        <v>0</v>
      </c>
      <c r="W182" s="94">
        <v>0</v>
      </c>
      <c r="X182" s="94">
        <v>0</v>
      </c>
      <c r="Y182" s="94">
        <v>0</v>
      </c>
      <c r="Z182" s="94">
        <v>0</v>
      </c>
      <c r="AA182" s="94">
        <v>0</v>
      </c>
      <c r="AB182" s="94">
        <v>0</v>
      </c>
      <c r="AC182" s="94">
        <v>0</v>
      </c>
    </row>
    <row r="183" spans="1:29" s="14" customFormat="1" ht="12.75" hidden="1" outlineLevel="2">
      <c r="A183" s="14" t="s">
        <v>545</v>
      </c>
      <c r="B183" s="14" t="s">
        <v>546</v>
      </c>
      <c r="C183" s="48" t="s">
        <v>1343</v>
      </c>
      <c r="D183" s="15"/>
      <c r="E183" s="15"/>
      <c r="F183" s="94">
        <v>4719905</v>
      </c>
      <c r="G183" s="94">
        <v>3747022</v>
      </c>
      <c r="H183" s="94">
        <v>3491443.238</v>
      </c>
      <c r="I183" s="94">
        <v>3374767.791</v>
      </c>
      <c r="J183" s="94">
        <v>2559301.492</v>
      </c>
      <c r="K183" s="94">
        <v>4176164.725</v>
      </c>
      <c r="L183" s="94">
        <v>6014384.909</v>
      </c>
      <c r="M183" s="94">
        <v>6316686.86</v>
      </c>
      <c r="N183" s="94">
        <v>4923550.04</v>
      </c>
      <c r="O183" s="94">
        <v>4059250.31</v>
      </c>
      <c r="P183" s="94">
        <v>3280885.69</v>
      </c>
      <c r="Q183" s="94">
        <v>6050520.1</v>
      </c>
      <c r="R183" s="94">
        <v>103888.07</v>
      </c>
      <c r="S183" s="94">
        <v>111097.26000000001</v>
      </c>
      <c r="T183" s="94">
        <v>0</v>
      </c>
      <c r="U183" s="94">
        <v>0</v>
      </c>
      <c r="V183" s="94">
        <v>0</v>
      </c>
      <c r="W183" s="94">
        <v>0</v>
      </c>
      <c r="X183" s="94">
        <v>0</v>
      </c>
      <c r="Y183" s="94">
        <v>0</v>
      </c>
      <c r="Z183" s="94">
        <v>0</v>
      </c>
      <c r="AA183" s="94">
        <v>0</v>
      </c>
      <c r="AB183" s="94">
        <v>0</v>
      </c>
      <c r="AC183" s="94">
        <v>0</v>
      </c>
    </row>
    <row r="184" spans="1:29" s="14" customFormat="1" ht="12.75" hidden="1" outlineLevel="2">
      <c r="A184" s="14" t="s">
        <v>547</v>
      </c>
      <c r="B184" s="14" t="s">
        <v>548</v>
      </c>
      <c r="C184" s="48" t="s">
        <v>1344</v>
      </c>
      <c r="D184" s="15"/>
      <c r="E184" s="15"/>
      <c r="F184" s="94">
        <v>24948.55</v>
      </c>
      <c r="G184" s="94">
        <v>26375.04</v>
      </c>
      <c r="H184" s="94">
        <v>22121.63</v>
      </c>
      <c r="I184" s="94">
        <v>21187.05</v>
      </c>
      <c r="J184" s="94">
        <v>22301.55</v>
      </c>
      <c r="K184" s="94">
        <v>9121.800000000001</v>
      </c>
      <c r="L184" s="94">
        <v>9463.99</v>
      </c>
      <c r="M184" s="94">
        <v>9643.79</v>
      </c>
      <c r="N184" s="94">
        <v>9332.7</v>
      </c>
      <c r="O184" s="94">
        <v>9626.12</v>
      </c>
      <c r="P184" s="94">
        <v>8694.56</v>
      </c>
      <c r="Q184" s="94">
        <v>10503.72</v>
      </c>
      <c r="R184" s="94">
        <v>9206.4</v>
      </c>
      <c r="S184" s="94">
        <v>8884.44</v>
      </c>
      <c r="T184" s="94">
        <v>9497.16</v>
      </c>
      <c r="U184" s="94">
        <v>9190.800000000001</v>
      </c>
      <c r="V184" s="94">
        <v>8884.44</v>
      </c>
      <c r="W184" s="94">
        <v>37929.450000000004</v>
      </c>
      <c r="X184" s="94">
        <v>49941.94</v>
      </c>
      <c r="Y184" s="94">
        <v>44344.57</v>
      </c>
      <c r="Z184" s="94">
        <v>41483.63</v>
      </c>
      <c r="AA184" s="94">
        <v>45775.04</v>
      </c>
      <c r="AB184" s="94">
        <v>42914.1</v>
      </c>
      <c r="AC184" s="94">
        <v>44344.57</v>
      </c>
    </row>
    <row r="185" spans="1:29" s="14" customFormat="1" ht="12.75" hidden="1" outlineLevel="2">
      <c r="A185" s="14" t="s">
        <v>549</v>
      </c>
      <c r="B185" s="14" t="s">
        <v>550</v>
      </c>
      <c r="C185" s="48" t="s">
        <v>1345</v>
      </c>
      <c r="D185" s="15"/>
      <c r="E185" s="15"/>
      <c r="F185" s="94">
        <v>-396066.01</v>
      </c>
      <c r="G185" s="94">
        <v>-396066.01</v>
      </c>
      <c r="H185" s="94">
        <v>-396066</v>
      </c>
      <c r="I185" s="94">
        <v>-448373</v>
      </c>
      <c r="J185" s="94">
        <v>-448373</v>
      </c>
      <c r="K185" s="94">
        <v>-448372.99</v>
      </c>
      <c r="L185" s="94">
        <v>-446562.82</v>
      </c>
      <c r="M185" s="94">
        <v>-446562.82</v>
      </c>
      <c r="N185" s="94">
        <v>-446562.83</v>
      </c>
      <c r="O185" s="94">
        <v>-485221.63</v>
      </c>
      <c r="P185" s="94">
        <v>-485221.63</v>
      </c>
      <c r="Q185" s="94">
        <v>-485221.63</v>
      </c>
      <c r="R185" s="94">
        <v>0</v>
      </c>
      <c r="S185" s="94">
        <v>0</v>
      </c>
      <c r="T185" s="94">
        <v>0</v>
      </c>
      <c r="U185" s="94">
        <v>0</v>
      </c>
      <c r="V185" s="94">
        <v>0</v>
      </c>
      <c r="W185" s="94">
        <v>0</v>
      </c>
      <c r="X185" s="94">
        <v>0</v>
      </c>
      <c r="Y185" s="94">
        <v>0</v>
      </c>
      <c r="Z185" s="94">
        <v>0</v>
      </c>
      <c r="AA185" s="94">
        <v>0</v>
      </c>
      <c r="AB185" s="94">
        <v>0</v>
      </c>
      <c r="AC185" s="94">
        <v>0</v>
      </c>
    </row>
    <row r="186" spans="1:29" s="14" customFormat="1" ht="12.75" hidden="1" outlineLevel="2">
      <c r="A186" s="14" t="s">
        <v>551</v>
      </c>
      <c r="B186" s="14" t="s">
        <v>552</v>
      </c>
      <c r="C186" s="48" t="s">
        <v>1231</v>
      </c>
      <c r="D186" s="15"/>
      <c r="E186" s="15"/>
      <c r="F186" s="94">
        <v>0</v>
      </c>
      <c r="G186" s="94">
        <v>0</v>
      </c>
      <c r="H186" s="94">
        <v>0</v>
      </c>
      <c r="I186" s="94">
        <v>0</v>
      </c>
      <c r="J186" s="94">
        <v>0</v>
      </c>
      <c r="K186" s="94">
        <v>0</v>
      </c>
      <c r="L186" s="94">
        <v>0</v>
      </c>
      <c r="M186" s="94">
        <v>0</v>
      </c>
      <c r="N186" s="94">
        <v>0</v>
      </c>
      <c r="O186" s="94">
        <v>0</v>
      </c>
      <c r="P186" s="94">
        <v>0</v>
      </c>
      <c r="Q186" s="94">
        <v>0</v>
      </c>
      <c r="R186" s="94">
        <v>0</v>
      </c>
      <c r="S186" s="94">
        <v>0</v>
      </c>
      <c r="T186" s="94">
        <v>0</v>
      </c>
      <c r="U186" s="94">
        <v>0</v>
      </c>
      <c r="V186" s="94">
        <v>0</v>
      </c>
      <c r="W186" s="94">
        <v>0</v>
      </c>
      <c r="X186" s="94">
        <v>0</v>
      </c>
      <c r="Y186" s="94">
        <v>0</v>
      </c>
      <c r="Z186" s="94">
        <v>0</v>
      </c>
      <c r="AA186" s="94">
        <v>0</v>
      </c>
      <c r="AB186" s="94">
        <v>0</v>
      </c>
      <c r="AC186" s="94">
        <v>2440391.22</v>
      </c>
    </row>
    <row r="187" spans="1:29" s="14" customFormat="1" ht="12.75" hidden="1" outlineLevel="2">
      <c r="A187" s="14" t="s">
        <v>553</v>
      </c>
      <c r="B187" s="14" t="s">
        <v>554</v>
      </c>
      <c r="C187" s="48" t="s">
        <v>1235</v>
      </c>
      <c r="D187" s="15"/>
      <c r="E187" s="15"/>
      <c r="F187" s="94">
        <v>0</v>
      </c>
      <c r="G187" s="94">
        <v>0</v>
      </c>
      <c r="H187" s="94">
        <v>0</v>
      </c>
      <c r="I187" s="94">
        <v>0</v>
      </c>
      <c r="J187" s="94">
        <v>0</v>
      </c>
      <c r="K187" s="94">
        <v>0</v>
      </c>
      <c r="L187" s="94">
        <v>0</v>
      </c>
      <c r="M187" s="94">
        <v>0</v>
      </c>
      <c r="N187" s="94">
        <v>0</v>
      </c>
      <c r="O187" s="94">
        <v>0</v>
      </c>
      <c r="P187" s="94">
        <v>0</v>
      </c>
      <c r="Q187" s="94">
        <v>0</v>
      </c>
      <c r="R187" s="94">
        <v>0</v>
      </c>
      <c r="S187" s="94">
        <v>0</v>
      </c>
      <c r="T187" s="94">
        <v>0</v>
      </c>
      <c r="U187" s="94">
        <v>0</v>
      </c>
      <c r="V187" s="94">
        <v>0</v>
      </c>
      <c r="W187" s="94">
        <v>0</v>
      </c>
      <c r="X187" s="94">
        <v>0</v>
      </c>
      <c r="Y187" s="94">
        <v>0</v>
      </c>
      <c r="Z187" s="94">
        <v>0</v>
      </c>
      <c r="AA187" s="94">
        <v>0</v>
      </c>
      <c r="AB187" s="94">
        <v>0</v>
      </c>
      <c r="AC187" s="94">
        <v>-1788482.6</v>
      </c>
    </row>
    <row r="188" spans="1:29" s="14" customFormat="1" ht="12.75" hidden="1" outlineLevel="2">
      <c r="A188" s="14" t="s">
        <v>555</v>
      </c>
      <c r="B188" s="14" t="s">
        <v>556</v>
      </c>
      <c r="C188" s="48" t="s">
        <v>1346</v>
      </c>
      <c r="D188" s="15"/>
      <c r="E188" s="15"/>
      <c r="F188" s="94">
        <v>0</v>
      </c>
      <c r="G188" s="94">
        <v>0</v>
      </c>
      <c r="H188" s="94">
        <v>0</v>
      </c>
      <c r="I188" s="94">
        <v>0</v>
      </c>
      <c r="J188" s="94">
        <v>0</v>
      </c>
      <c r="K188" s="94">
        <v>0</v>
      </c>
      <c r="L188" s="94">
        <v>0</v>
      </c>
      <c r="M188" s="94">
        <v>0</v>
      </c>
      <c r="N188" s="94">
        <v>0</v>
      </c>
      <c r="O188" s="94">
        <v>0</v>
      </c>
      <c r="P188" s="94">
        <v>0</v>
      </c>
      <c r="Q188" s="94">
        <v>0</v>
      </c>
      <c r="R188" s="94">
        <v>0</v>
      </c>
      <c r="S188" s="94">
        <v>0</v>
      </c>
      <c r="T188" s="94">
        <v>0</v>
      </c>
      <c r="U188" s="94">
        <v>0</v>
      </c>
      <c r="V188" s="94">
        <v>0</v>
      </c>
      <c r="W188" s="94">
        <v>0</v>
      </c>
      <c r="X188" s="94">
        <v>0</v>
      </c>
      <c r="Y188" s="94">
        <v>0</v>
      </c>
      <c r="Z188" s="94">
        <v>0</v>
      </c>
      <c r="AA188" s="94">
        <v>0</v>
      </c>
      <c r="AB188" s="94">
        <v>0</v>
      </c>
      <c r="AC188" s="94">
        <v>2165807.96</v>
      </c>
    </row>
    <row r="189" spans="1:29" s="14" customFormat="1" ht="12.75" hidden="1" outlineLevel="2">
      <c r="A189" s="14" t="s">
        <v>557</v>
      </c>
      <c r="B189" s="14" t="s">
        <v>558</v>
      </c>
      <c r="C189" s="48" t="s">
        <v>1347</v>
      </c>
      <c r="D189" s="15"/>
      <c r="E189" s="15"/>
      <c r="F189" s="94">
        <v>0</v>
      </c>
      <c r="G189" s="94">
        <v>0</v>
      </c>
      <c r="H189" s="94">
        <v>0</v>
      </c>
      <c r="I189" s="94">
        <v>0</v>
      </c>
      <c r="J189" s="94">
        <v>0</v>
      </c>
      <c r="K189" s="94">
        <v>0</v>
      </c>
      <c r="L189" s="94">
        <v>0</v>
      </c>
      <c r="M189" s="94">
        <v>0</v>
      </c>
      <c r="N189" s="94">
        <v>0</v>
      </c>
      <c r="O189" s="94">
        <v>0</v>
      </c>
      <c r="P189" s="94">
        <v>0</v>
      </c>
      <c r="Q189" s="94">
        <v>0</v>
      </c>
      <c r="R189" s="94">
        <v>0</v>
      </c>
      <c r="S189" s="94">
        <v>0</v>
      </c>
      <c r="T189" s="94">
        <v>0</v>
      </c>
      <c r="U189" s="94">
        <v>0</v>
      </c>
      <c r="V189" s="94">
        <v>0</v>
      </c>
      <c r="W189" s="94">
        <v>0</v>
      </c>
      <c r="X189" s="94">
        <v>0</v>
      </c>
      <c r="Y189" s="94">
        <v>0</v>
      </c>
      <c r="Z189" s="94">
        <v>0</v>
      </c>
      <c r="AA189" s="94">
        <v>0</v>
      </c>
      <c r="AB189" s="94">
        <v>0</v>
      </c>
      <c r="AC189" s="94">
        <v>-574737.87</v>
      </c>
    </row>
    <row r="190" spans="1:29" s="13" customFormat="1" ht="12.75" collapsed="1">
      <c r="A190" s="13" t="s">
        <v>50</v>
      </c>
      <c r="B190" s="11"/>
      <c r="C190" s="46" t="s">
        <v>214</v>
      </c>
      <c r="D190" s="23"/>
      <c r="E190" s="23"/>
      <c r="F190" s="87">
        <v>7822456.12</v>
      </c>
      <c r="G190" s="87">
        <v>6164397.680000001</v>
      </c>
      <c r="H190" s="87">
        <v>5133587.3379999995</v>
      </c>
      <c r="I190" s="87">
        <v>4939274.191</v>
      </c>
      <c r="J190" s="87">
        <v>5422216.601999999</v>
      </c>
      <c r="K190" s="87">
        <v>6066312.575</v>
      </c>
      <c r="L190" s="87">
        <v>8201878.439000001</v>
      </c>
      <c r="M190" s="87">
        <v>8292523.8999999985</v>
      </c>
      <c r="N190" s="87">
        <v>7140930.127</v>
      </c>
      <c r="O190" s="87">
        <v>6172520.08</v>
      </c>
      <c r="P190" s="87">
        <v>5647203.549999999</v>
      </c>
      <c r="Q190" s="87">
        <v>8155126.87</v>
      </c>
      <c r="R190" s="87">
        <v>9229503.590000002</v>
      </c>
      <c r="S190" s="87">
        <v>3715098.7600000002</v>
      </c>
      <c r="T190" s="87">
        <v>3177111.82</v>
      </c>
      <c r="U190" s="87">
        <v>3311265.53</v>
      </c>
      <c r="V190" s="87">
        <v>4063378.8200000003</v>
      </c>
      <c r="W190" s="87">
        <v>3377803.520000001</v>
      </c>
      <c r="X190" s="87">
        <v>3395531.3800000004</v>
      </c>
      <c r="Y190" s="87">
        <v>3075603.24</v>
      </c>
      <c r="Z190" s="87">
        <v>1676058.34</v>
      </c>
      <c r="AA190" s="87">
        <v>2382369.2199999997</v>
      </c>
      <c r="AB190" s="87">
        <v>4152018.6099999994</v>
      </c>
      <c r="AC190" s="87">
        <v>6493532.680000002</v>
      </c>
    </row>
    <row r="191" spans="2:29" s="13" customFormat="1" ht="0.75" customHeight="1" hidden="1" outlineLevel="1">
      <c r="B191" s="11"/>
      <c r="C191" s="50"/>
      <c r="D191" s="23"/>
      <c r="E191" s="23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</row>
    <row r="192" spans="1:29" s="14" customFormat="1" ht="12.75" hidden="1" outlineLevel="2">
      <c r="A192" s="14" t="s">
        <v>559</v>
      </c>
      <c r="B192" s="14" t="s">
        <v>560</v>
      </c>
      <c r="C192" s="48" t="s">
        <v>1348</v>
      </c>
      <c r="D192" s="15"/>
      <c r="E192" s="15"/>
      <c r="F192" s="94">
        <v>1667514.76</v>
      </c>
      <c r="G192" s="94">
        <v>2029039.76</v>
      </c>
      <c r="H192" s="94">
        <v>2127749.76</v>
      </c>
      <c r="I192" s="94">
        <v>2184045.45</v>
      </c>
      <c r="J192" s="94">
        <v>1985114.4500000002</v>
      </c>
      <c r="K192" s="94">
        <v>1999739.4500000002</v>
      </c>
      <c r="L192" s="94">
        <v>2052957.57</v>
      </c>
      <c r="M192" s="94">
        <v>2475786.57</v>
      </c>
      <c r="N192" s="94">
        <v>2482965.58</v>
      </c>
      <c r="O192" s="94">
        <v>2380134.38</v>
      </c>
      <c r="P192" s="94">
        <v>2473942.38</v>
      </c>
      <c r="Q192" s="94">
        <v>2417746.39</v>
      </c>
      <c r="R192" s="94">
        <v>181949</v>
      </c>
      <c r="S192" s="94">
        <v>0</v>
      </c>
      <c r="T192" s="94">
        <v>0</v>
      </c>
      <c r="U192" s="94">
        <v>0</v>
      </c>
      <c r="V192" s="94">
        <v>0</v>
      </c>
      <c r="W192" s="94">
        <v>0</v>
      </c>
      <c r="X192" s="94">
        <v>0</v>
      </c>
      <c r="Y192" s="94">
        <v>0</v>
      </c>
      <c r="Z192" s="94">
        <v>0</v>
      </c>
      <c r="AA192" s="94">
        <v>0</v>
      </c>
      <c r="AB192" s="94">
        <v>0</v>
      </c>
      <c r="AC192" s="94">
        <v>0</v>
      </c>
    </row>
    <row r="193" spans="1:29" s="14" customFormat="1" ht="12.75" hidden="1" outlineLevel="2">
      <c r="A193" s="14" t="s">
        <v>561</v>
      </c>
      <c r="B193" s="14" t="s">
        <v>562</v>
      </c>
      <c r="C193" s="48" t="s">
        <v>1349</v>
      </c>
      <c r="D193" s="15"/>
      <c r="E193" s="15"/>
      <c r="F193" s="94">
        <v>5030492.9</v>
      </c>
      <c r="G193" s="94">
        <v>4377230.9</v>
      </c>
      <c r="H193" s="94">
        <v>2116647.07</v>
      </c>
      <c r="I193" s="94">
        <v>1415019.27</v>
      </c>
      <c r="J193" s="94">
        <v>8401763.29</v>
      </c>
      <c r="K193" s="94">
        <v>7801939.3</v>
      </c>
      <c r="L193" s="94">
        <v>6920592.16</v>
      </c>
      <c r="M193" s="94">
        <v>8915118.16</v>
      </c>
      <c r="N193" s="94">
        <v>6562347.15</v>
      </c>
      <c r="O193" s="94">
        <v>7815613.3</v>
      </c>
      <c r="P193" s="94">
        <v>7192031.3</v>
      </c>
      <c r="Q193" s="94">
        <v>4967243.3100000005</v>
      </c>
      <c r="R193" s="94">
        <v>676093</v>
      </c>
      <c r="S193" s="94">
        <v>0</v>
      </c>
      <c r="T193" s="94">
        <v>0</v>
      </c>
      <c r="U193" s="94">
        <v>0</v>
      </c>
      <c r="V193" s="94">
        <v>0</v>
      </c>
      <c r="W193" s="94">
        <v>0</v>
      </c>
      <c r="X193" s="94">
        <v>0</v>
      </c>
      <c r="Y193" s="94">
        <v>0</v>
      </c>
      <c r="Z193" s="94">
        <v>0</v>
      </c>
      <c r="AA193" s="94">
        <v>0</v>
      </c>
      <c r="AB193" s="94">
        <v>0</v>
      </c>
      <c r="AC193" s="94">
        <v>0</v>
      </c>
    </row>
    <row r="194" spans="1:29" s="14" customFormat="1" ht="12.75" hidden="1" outlineLevel="2">
      <c r="A194" s="14" t="s">
        <v>563</v>
      </c>
      <c r="B194" s="14" t="s">
        <v>564</v>
      </c>
      <c r="C194" s="48" t="s">
        <v>1350</v>
      </c>
      <c r="D194" s="15"/>
      <c r="E194" s="15"/>
      <c r="F194" s="94">
        <v>3944743</v>
      </c>
      <c r="G194" s="94">
        <v>4181167</v>
      </c>
      <c r="H194" s="94">
        <v>4215625</v>
      </c>
      <c r="I194" s="94">
        <v>4113146</v>
      </c>
      <c r="J194" s="94">
        <v>3603028</v>
      </c>
      <c r="K194" s="94">
        <v>3484186</v>
      </c>
      <c r="L194" s="94">
        <v>3610079</v>
      </c>
      <c r="M194" s="94">
        <v>3692151</v>
      </c>
      <c r="N194" s="94">
        <v>3615680</v>
      </c>
      <c r="O194" s="94">
        <v>3762803</v>
      </c>
      <c r="P194" s="94">
        <v>4191030</v>
      </c>
      <c r="Q194" s="94">
        <v>4224132</v>
      </c>
      <c r="R194" s="94">
        <v>3776813</v>
      </c>
      <c r="S194" s="94">
        <v>4173937</v>
      </c>
      <c r="T194" s="94">
        <v>3807437</v>
      </c>
      <c r="U194" s="94">
        <v>3945939</v>
      </c>
      <c r="V194" s="94">
        <v>4583660</v>
      </c>
      <c r="W194" s="94">
        <v>4385482</v>
      </c>
      <c r="X194" s="94">
        <v>3802085</v>
      </c>
      <c r="Y194" s="94">
        <v>3785200</v>
      </c>
      <c r="Z194" s="94">
        <v>4960844</v>
      </c>
      <c r="AA194" s="94">
        <v>4030031</v>
      </c>
      <c r="AB194" s="94">
        <v>5642733</v>
      </c>
      <c r="AC194" s="94">
        <v>4155447</v>
      </c>
    </row>
    <row r="195" spans="1:29" s="14" customFormat="1" ht="12.75" hidden="1" outlineLevel="2">
      <c r="A195" s="14" t="s">
        <v>565</v>
      </c>
      <c r="B195" s="14" t="s">
        <v>566</v>
      </c>
      <c r="C195" s="48" t="s">
        <v>1351</v>
      </c>
      <c r="D195" s="15"/>
      <c r="E195" s="15"/>
      <c r="F195" s="94">
        <v>6215262.44</v>
      </c>
      <c r="G195" s="94">
        <v>3097555</v>
      </c>
      <c r="H195" s="94">
        <v>3432008</v>
      </c>
      <c r="I195" s="94">
        <v>3294926</v>
      </c>
      <c r="J195" s="94">
        <v>3860256</v>
      </c>
      <c r="K195" s="94">
        <v>4440659</v>
      </c>
      <c r="L195" s="94">
        <v>6615422.17</v>
      </c>
      <c r="M195" s="94">
        <v>5830426.02</v>
      </c>
      <c r="N195" s="94">
        <v>4971901</v>
      </c>
      <c r="O195" s="94">
        <v>5843445</v>
      </c>
      <c r="P195" s="94">
        <v>6373771</v>
      </c>
      <c r="Q195" s="94">
        <v>7181094</v>
      </c>
      <c r="R195" s="94">
        <v>6649125.62</v>
      </c>
      <c r="S195" s="94">
        <v>5203180</v>
      </c>
      <c r="T195" s="94">
        <v>6570164</v>
      </c>
      <c r="U195" s="94">
        <v>5338512</v>
      </c>
      <c r="V195" s="94">
        <v>3795610</v>
      </c>
      <c r="W195" s="94">
        <v>5889365</v>
      </c>
      <c r="X195" s="94">
        <v>5381395</v>
      </c>
      <c r="Y195" s="94">
        <v>5728416</v>
      </c>
      <c r="Z195" s="94">
        <v>4867763</v>
      </c>
      <c r="AA195" s="94">
        <v>6305554</v>
      </c>
      <c r="AB195" s="94">
        <v>3408443</v>
      </c>
      <c r="AC195" s="94">
        <v>4814265</v>
      </c>
    </row>
    <row r="196" spans="1:29" s="13" customFormat="1" ht="12.75" collapsed="1">
      <c r="A196" s="13" t="s">
        <v>51</v>
      </c>
      <c r="B196" s="11"/>
      <c r="C196" s="46" t="s">
        <v>94</v>
      </c>
      <c r="D196" s="23"/>
      <c r="E196" s="23"/>
      <c r="F196" s="87">
        <v>16858013.1</v>
      </c>
      <c r="G196" s="87">
        <v>13684992.66</v>
      </c>
      <c r="H196" s="87">
        <v>11892029.83</v>
      </c>
      <c r="I196" s="87">
        <v>11007136.72</v>
      </c>
      <c r="J196" s="87">
        <v>17850161.74</v>
      </c>
      <c r="K196" s="87">
        <v>17726523.75</v>
      </c>
      <c r="L196" s="87">
        <v>19199050.9</v>
      </c>
      <c r="M196" s="87">
        <v>20913481.75</v>
      </c>
      <c r="N196" s="87">
        <v>17632893.73</v>
      </c>
      <c r="O196" s="87">
        <v>19801995.68</v>
      </c>
      <c r="P196" s="87">
        <v>20230774.68</v>
      </c>
      <c r="Q196" s="87">
        <v>18790215.700000003</v>
      </c>
      <c r="R196" s="87">
        <v>11283980.620000001</v>
      </c>
      <c r="S196" s="87">
        <v>9377117</v>
      </c>
      <c r="T196" s="87">
        <v>10377601</v>
      </c>
      <c r="U196" s="87">
        <v>9284451</v>
      </c>
      <c r="V196" s="87">
        <v>8379270</v>
      </c>
      <c r="W196" s="87">
        <v>10274847</v>
      </c>
      <c r="X196" s="87">
        <v>9183480</v>
      </c>
      <c r="Y196" s="87">
        <v>9513616</v>
      </c>
      <c r="Z196" s="87">
        <v>9828607</v>
      </c>
      <c r="AA196" s="87">
        <v>10335585</v>
      </c>
      <c r="AB196" s="87">
        <v>9051176</v>
      </c>
      <c r="AC196" s="87">
        <v>8969712</v>
      </c>
    </row>
    <row r="197" spans="2:29" s="13" customFormat="1" ht="0.75" customHeight="1" hidden="1" outlineLevel="1">
      <c r="B197" s="11"/>
      <c r="C197" s="50"/>
      <c r="D197" s="23"/>
      <c r="E197" s="23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</row>
    <row r="198" spans="1:29" s="14" customFormat="1" ht="12.75" hidden="1" outlineLevel="2">
      <c r="A198" s="14" t="s">
        <v>567</v>
      </c>
      <c r="B198" s="14" t="s">
        <v>568</v>
      </c>
      <c r="C198" s="48" t="s">
        <v>1352</v>
      </c>
      <c r="D198" s="15"/>
      <c r="E198" s="15"/>
      <c r="F198" s="94">
        <v>0</v>
      </c>
      <c r="G198" s="94">
        <v>0</v>
      </c>
      <c r="H198" s="94">
        <v>0</v>
      </c>
      <c r="I198" s="94">
        <v>0</v>
      </c>
      <c r="J198" s="94">
        <v>0</v>
      </c>
      <c r="K198" s="94">
        <v>0</v>
      </c>
      <c r="L198" s="94">
        <v>0</v>
      </c>
      <c r="M198" s="94">
        <v>0</v>
      </c>
      <c r="N198" s="94">
        <v>0</v>
      </c>
      <c r="O198" s="94">
        <v>0</v>
      </c>
      <c r="P198" s="94">
        <v>0</v>
      </c>
      <c r="Q198" s="94">
        <v>0</v>
      </c>
      <c r="R198" s="94">
        <v>0</v>
      </c>
      <c r="S198" s="94">
        <v>0</v>
      </c>
      <c r="T198" s="94">
        <v>0</v>
      </c>
      <c r="U198" s="94">
        <v>0</v>
      </c>
      <c r="V198" s="94">
        <v>0</v>
      </c>
      <c r="W198" s="94">
        <v>29.650000000000002</v>
      </c>
      <c r="X198" s="94">
        <v>-29.650000000000002</v>
      </c>
      <c r="Y198" s="94">
        <v>-343</v>
      </c>
      <c r="Z198" s="94">
        <v>342.99</v>
      </c>
      <c r="AA198" s="94">
        <v>0</v>
      </c>
      <c r="AB198" s="94">
        <v>0</v>
      </c>
      <c r="AC198" s="94">
        <v>0</v>
      </c>
    </row>
    <row r="199" spans="1:29" s="14" customFormat="1" ht="12.75" hidden="1" outlineLevel="2">
      <c r="A199" s="14" t="s">
        <v>569</v>
      </c>
      <c r="B199" s="14" t="s">
        <v>570</v>
      </c>
      <c r="C199" s="48" t="s">
        <v>1353</v>
      </c>
      <c r="D199" s="15"/>
      <c r="E199" s="15"/>
      <c r="F199" s="94">
        <v>35087.42</v>
      </c>
      <c r="G199" s="94">
        <v>35087.42</v>
      </c>
      <c r="H199" s="94">
        <v>35087.42</v>
      </c>
      <c r="I199" s="94">
        <v>35544.54</v>
      </c>
      <c r="J199" s="94">
        <v>35544.54</v>
      </c>
      <c r="K199" s="94">
        <v>35544.55</v>
      </c>
      <c r="L199" s="94">
        <v>35784.83</v>
      </c>
      <c r="M199" s="94">
        <v>35784.83</v>
      </c>
      <c r="N199" s="94">
        <v>35784.82</v>
      </c>
      <c r="O199" s="94">
        <v>34597.42</v>
      </c>
      <c r="P199" s="94">
        <v>34597.42</v>
      </c>
      <c r="Q199" s="94">
        <v>34597.41</v>
      </c>
      <c r="R199" s="94">
        <v>79484.41</v>
      </c>
      <c r="S199" s="94">
        <v>79887.68000000001</v>
      </c>
      <c r="T199" s="94">
        <v>80293.13</v>
      </c>
      <c r="U199" s="94">
        <v>80669.90000000001</v>
      </c>
      <c r="V199" s="94">
        <v>81079.47</v>
      </c>
      <c r="W199" s="94">
        <v>81217.68000000001</v>
      </c>
      <c r="X199" s="94">
        <v>81774.27</v>
      </c>
      <c r="Y199" s="94">
        <v>82065.77</v>
      </c>
      <c r="Z199" s="94">
        <v>82473.27</v>
      </c>
      <c r="AA199" s="94">
        <v>82872.5</v>
      </c>
      <c r="AB199" s="94">
        <v>83212.11</v>
      </c>
      <c r="AC199" s="94">
        <v>83470.24</v>
      </c>
    </row>
    <row r="200" spans="1:29" s="14" customFormat="1" ht="12.75" hidden="1" outlineLevel="2">
      <c r="A200" s="14" t="s">
        <v>571</v>
      </c>
      <c r="B200" s="14" t="s">
        <v>572</v>
      </c>
      <c r="C200" s="48" t="s">
        <v>1354</v>
      </c>
      <c r="D200" s="15"/>
      <c r="E200" s="15"/>
      <c r="F200" s="94">
        <v>-291</v>
      </c>
      <c r="G200" s="94">
        <v>-295</v>
      </c>
      <c r="H200" s="94">
        <v>-295</v>
      </c>
      <c r="I200" s="94">
        <v>-295</v>
      </c>
      <c r="J200" s="94">
        <v>-295</v>
      </c>
      <c r="K200" s="94">
        <v>-295</v>
      </c>
      <c r="L200" s="94">
        <v>-295</v>
      </c>
      <c r="M200" s="94">
        <v>-295</v>
      </c>
      <c r="N200" s="94">
        <v>-295</v>
      </c>
      <c r="O200" s="94">
        <v>-295</v>
      </c>
      <c r="P200" s="94">
        <v>-295</v>
      </c>
      <c r="Q200" s="94">
        <v>-295</v>
      </c>
      <c r="R200" s="94">
        <v>-335</v>
      </c>
      <c r="S200" s="94">
        <v>-335</v>
      </c>
      <c r="T200" s="94">
        <v>-335</v>
      </c>
      <c r="U200" s="94">
        <v>-335</v>
      </c>
      <c r="V200" s="94">
        <v>-335</v>
      </c>
      <c r="W200" s="94">
        <v>-335</v>
      </c>
      <c r="X200" s="94">
        <v>-335</v>
      </c>
      <c r="Y200" s="94">
        <v>-335</v>
      </c>
      <c r="Z200" s="94">
        <v>-335</v>
      </c>
      <c r="AA200" s="94">
        <v>-335</v>
      </c>
      <c r="AB200" s="94">
        <v>-335</v>
      </c>
      <c r="AC200" s="94">
        <v>-335</v>
      </c>
    </row>
    <row r="201" spans="1:29" s="14" customFormat="1" ht="12.75" hidden="1" outlineLevel="2">
      <c r="A201" s="14" t="s">
        <v>573</v>
      </c>
      <c r="B201" s="14" t="s">
        <v>574</v>
      </c>
      <c r="C201" s="48" t="s">
        <v>1355</v>
      </c>
      <c r="D201" s="15"/>
      <c r="E201" s="15"/>
      <c r="F201" s="94">
        <v>67712.29000000001</v>
      </c>
      <c r="G201" s="94">
        <v>77993.48</v>
      </c>
      <c r="H201" s="94">
        <v>75482.79000000001</v>
      </c>
      <c r="I201" s="94">
        <v>68396.66</v>
      </c>
      <c r="J201" s="94">
        <v>76244.23</v>
      </c>
      <c r="K201" s="94">
        <v>69311.36</v>
      </c>
      <c r="L201" s="94">
        <v>67554.29000000001</v>
      </c>
      <c r="M201" s="94">
        <v>79881.53</v>
      </c>
      <c r="N201" s="94">
        <v>58728.770000000004</v>
      </c>
      <c r="O201" s="94">
        <v>62111.23</v>
      </c>
      <c r="P201" s="94">
        <v>64599.68</v>
      </c>
      <c r="Q201" s="94">
        <v>61583.270000000004</v>
      </c>
      <c r="R201" s="94">
        <v>73239.57</v>
      </c>
      <c r="S201" s="94">
        <v>87819.26</v>
      </c>
      <c r="T201" s="94">
        <v>74880.15000000001</v>
      </c>
      <c r="U201" s="94">
        <v>78734.06</v>
      </c>
      <c r="V201" s="94">
        <v>76198.01</v>
      </c>
      <c r="W201" s="94">
        <v>75655.87</v>
      </c>
      <c r="X201" s="94">
        <v>89645.44</v>
      </c>
      <c r="Y201" s="94">
        <v>89785.78</v>
      </c>
      <c r="Z201" s="94">
        <v>66096.03</v>
      </c>
      <c r="AA201" s="94">
        <v>78836.05</v>
      </c>
      <c r="AB201" s="94">
        <v>87238.26</v>
      </c>
      <c r="AC201" s="94">
        <v>80447.26</v>
      </c>
    </row>
    <row r="202" spans="1:29" s="14" customFormat="1" ht="12.75" hidden="1" outlineLevel="2">
      <c r="A202" s="14" t="s">
        <v>575</v>
      </c>
      <c r="B202" s="14" t="s">
        <v>576</v>
      </c>
      <c r="C202" s="48" t="s">
        <v>1356</v>
      </c>
      <c r="D202" s="15"/>
      <c r="E202" s="15"/>
      <c r="F202" s="94">
        <v>109493.75</v>
      </c>
      <c r="G202" s="94">
        <v>106306.91</v>
      </c>
      <c r="H202" s="94">
        <v>83382.05</v>
      </c>
      <c r="I202" s="94">
        <v>101895.49</v>
      </c>
      <c r="J202" s="94">
        <v>87281.97</v>
      </c>
      <c r="K202" s="94">
        <v>77034.26</v>
      </c>
      <c r="L202" s="94">
        <v>103382.59</v>
      </c>
      <c r="M202" s="94">
        <v>95807.13</v>
      </c>
      <c r="N202" s="94">
        <v>87358.95</v>
      </c>
      <c r="O202" s="94">
        <v>98736.02</v>
      </c>
      <c r="P202" s="94">
        <v>105343.48</v>
      </c>
      <c r="Q202" s="94">
        <v>119140.23</v>
      </c>
      <c r="R202" s="94">
        <v>197133.80000000002</v>
      </c>
      <c r="S202" s="94">
        <v>163973.83000000002</v>
      </c>
      <c r="T202" s="94">
        <v>165556.7</v>
      </c>
      <c r="U202" s="94">
        <v>138179.61000000002</v>
      </c>
      <c r="V202" s="94">
        <v>124923.29000000001</v>
      </c>
      <c r="W202" s="94">
        <v>140125.23</v>
      </c>
      <c r="X202" s="94">
        <v>158714.58000000002</v>
      </c>
      <c r="Y202" s="94">
        <v>126575.81</v>
      </c>
      <c r="Z202" s="94">
        <v>141262.36000000002</v>
      </c>
      <c r="AA202" s="94">
        <v>164031.91</v>
      </c>
      <c r="AB202" s="94">
        <v>147399.77</v>
      </c>
      <c r="AC202" s="94">
        <v>202965.59</v>
      </c>
    </row>
    <row r="203" spans="1:29" s="14" customFormat="1" ht="12.75" hidden="1" outlineLevel="2">
      <c r="A203" s="14" t="s">
        <v>577</v>
      </c>
      <c r="B203" s="14" t="s">
        <v>578</v>
      </c>
      <c r="C203" s="48" t="s">
        <v>1357</v>
      </c>
      <c r="D203" s="15"/>
      <c r="E203" s="15"/>
      <c r="F203" s="94">
        <v>248859.31</v>
      </c>
      <c r="G203" s="94">
        <v>289356.63</v>
      </c>
      <c r="H203" s="94">
        <v>285887.44</v>
      </c>
      <c r="I203" s="94">
        <v>276199.97000000003</v>
      </c>
      <c r="J203" s="94">
        <v>328652.85000000003</v>
      </c>
      <c r="K203" s="94">
        <v>282373.92</v>
      </c>
      <c r="L203" s="94">
        <v>262253.24</v>
      </c>
      <c r="M203" s="94">
        <v>264167.26</v>
      </c>
      <c r="N203" s="94">
        <v>243386.15</v>
      </c>
      <c r="O203" s="94">
        <v>346206.06</v>
      </c>
      <c r="P203" s="94">
        <v>353713.42</v>
      </c>
      <c r="Q203" s="94">
        <v>373241.42</v>
      </c>
      <c r="R203" s="94">
        <v>295383.63</v>
      </c>
      <c r="S203" s="94">
        <v>327876.41000000003</v>
      </c>
      <c r="T203" s="94">
        <v>360733.09</v>
      </c>
      <c r="U203" s="94">
        <v>287657.25</v>
      </c>
      <c r="V203" s="94">
        <v>304545.22000000003</v>
      </c>
      <c r="W203" s="94">
        <v>282288.06</v>
      </c>
      <c r="X203" s="94">
        <v>356417.45</v>
      </c>
      <c r="Y203" s="94">
        <v>328996.44</v>
      </c>
      <c r="Z203" s="94">
        <v>272300.12</v>
      </c>
      <c r="AA203" s="94">
        <v>333802.16000000003</v>
      </c>
      <c r="AB203" s="94">
        <v>304598.15</v>
      </c>
      <c r="AC203" s="94">
        <v>402591.89</v>
      </c>
    </row>
    <row r="204" spans="1:29" s="14" customFormat="1" ht="12.75" hidden="1" outlineLevel="2">
      <c r="A204" s="14" t="s">
        <v>579</v>
      </c>
      <c r="B204" s="14" t="s">
        <v>580</v>
      </c>
      <c r="C204" s="48" t="s">
        <v>1358</v>
      </c>
      <c r="D204" s="15"/>
      <c r="E204" s="15"/>
      <c r="F204" s="94">
        <v>2833.33</v>
      </c>
      <c r="G204" s="94">
        <v>23833.33</v>
      </c>
      <c r="H204" s="94">
        <v>9833.34</v>
      </c>
      <c r="I204" s="94">
        <v>0</v>
      </c>
      <c r="J204" s="94">
        <v>0</v>
      </c>
      <c r="K204" s="94">
        <v>0</v>
      </c>
      <c r="L204" s="94">
        <v>4083.33</v>
      </c>
      <c r="M204" s="94">
        <v>4083.33</v>
      </c>
      <c r="N204" s="94">
        <v>4083.34</v>
      </c>
      <c r="O204" s="94">
        <v>4083.33</v>
      </c>
      <c r="P204" s="94">
        <v>4083.33</v>
      </c>
      <c r="Q204" s="94">
        <v>4083.34</v>
      </c>
      <c r="R204" s="94">
        <v>0</v>
      </c>
      <c r="S204" s="94">
        <v>21000</v>
      </c>
      <c r="T204" s="94">
        <v>21212.24</v>
      </c>
      <c r="U204" s="94">
        <v>10500</v>
      </c>
      <c r="V204" s="94">
        <v>-12250</v>
      </c>
      <c r="W204" s="94">
        <v>0</v>
      </c>
      <c r="X204" s="94">
        <v>10500</v>
      </c>
      <c r="Y204" s="94">
        <v>1750</v>
      </c>
      <c r="Z204" s="94">
        <v>0</v>
      </c>
      <c r="AA204" s="94">
        <v>0</v>
      </c>
      <c r="AB204" s="94">
        <v>10500</v>
      </c>
      <c r="AC204" s="94">
        <v>1750</v>
      </c>
    </row>
    <row r="205" spans="1:29" s="14" customFormat="1" ht="12.75" hidden="1" outlineLevel="2">
      <c r="A205" s="14" t="s">
        <v>581</v>
      </c>
      <c r="B205" s="14" t="s">
        <v>582</v>
      </c>
      <c r="C205" s="48" t="s">
        <v>1359</v>
      </c>
      <c r="D205" s="15"/>
      <c r="E205" s="15"/>
      <c r="F205" s="94">
        <v>193898.49</v>
      </c>
      <c r="G205" s="94">
        <v>182925.81</v>
      </c>
      <c r="H205" s="94">
        <v>164139.09</v>
      </c>
      <c r="I205" s="94">
        <v>186130.08000000002</v>
      </c>
      <c r="J205" s="94">
        <v>177484.85</v>
      </c>
      <c r="K205" s="94">
        <v>187860.51</v>
      </c>
      <c r="L205" s="94">
        <v>220981.7</v>
      </c>
      <c r="M205" s="94">
        <v>183488.46</v>
      </c>
      <c r="N205" s="94">
        <v>204577.15</v>
      </c>
      <c r="O205" s="94">
        <v>357949.14</v>
      </c>
      <c r="P205" s="94">
        <v>312850.16000000003</v>
      </c>
      <c r="Q205" s="94">
        <v>395977.32</v>
      </c>
      <c r="R205" s="94">
        <v>248022.67</v>
      </c>
      <c r="S205" s="94">
        <v>158701.51</v>
      </c>
      <c r="T205" s="94">
        <v>198627.19</v>
      </c>
      <c r="U205" s="94">
        <v>225164.08000000002</v>
      </c>
      <c r="V205" s="94">
        <v>194253.42</v>
      </c>
      <c r="W205" s="94">
        <v>223944.15</v>
      </c>
      <c r="X205" s="94">
        <v>253170.80000000002</v>
      </c>
      <c r="Y205" s="94">
        <v>171074.53</v>
      </c>
      <c r="Z205" s="94">
        <v>177397.30000000002</v>
      </c>
      <c r="AA205" s="94">
        <v>161829.51</v>
      </c>
      <c r="AB205" s="94">
        <v>188486.30000000002</v>
      </c>
      <c r="AC205" s="94">
        <v>206704.19</v>
      </c>
    </row>
    <row r="206" spans="1:29" s="14" customFormat="1" ht="12.75" hidden="1" outlineLevel="2">
      <c r="A206" s="14" t="s">
        <v>583</v>
      </c>
      <c r="B206" s="14" t="s">
        <v>584</v>
      </c>
      <c r="C206" s="48" t="s">
        <v>1360</v>
      </c>
      <c r="D206" s="15"/>
      <c r="E206" s="15"/>
      <c r="F206" s="94">
        <v>385.78000000000003</v>
      </c>
      <c r="G206" s="94">
        <v>385.78000000000003</v>
      </c>
      <c r="H206" s="94">
        <v>385.77</v>
      </c>
      <c r="I206" s="94">
        <v>-385.78000000000003</v>
      </c>
      <c r="J206" s="94">
        <v>-385.78000000000003</v>
      </c>
      <c r="K206" s="94">
        <v>-385.77</v>
      </c>
      <c r="L206" s="94">
        <v>0</v>
      </c>
      <c r="M206" s="94">
        <v>0</v>
      </c>
      <c r="N206" s="94">
        <v>0</v>
      </c>
      <c r="O206" s="94">
        <v>0</v>
      </c>
      <c r="P206" s="94">
        <v>0</v>
      </c>
      <c r="Q206" s="94">
        <v>0</v>
      </c>
      <c r="R206" s="94">
        <v>0</v>
      </c>
      <c r="S206" s="94">
        <v>0</v>
      </c>
      <c r="T206" s="94">
        <v>0</v>
      </c>
      <c r="U206" s="94">
        <v>0</v>
      </c>
      <c r="V206" s="94">
        <v>0</v>
      </c>
      <c r="W206" s="94">
        <v>0</v>
      </c>
      <c r="X206" s="94">
        <v>0</v>
      </c>
      <c r="Y206" s="94">
        <v>0</v>
      </c>
      <c r="Z206" s="94">
        <v>0</v>
      </c>
      <c r="AA206" s="94">
        <v>0</v>
      </c>
      <c r="AB206" s="94">
        <v>0</v>
      </c>
      <c r="AC206" s="94">
        <v>0</v>
      </c>
    </row>
    <row r="207" spans="1:29" s="14" customFormat="1" ht="12.75" hidden="1" outlineLevel="2">
      <c r="A207" s="14" t="s">
        <v>585</v>
      </c>
      <c r="B207" s="14" t="s">
        <v>586</v>
      </c>
      <c r="C207" s="48" t="s">
        <v>1361</v>
      </c>
      <c r="D207" s="15"/>
      <c r="E207" s="15"/>
      <c r="F207" s="94">
        <v>519005.48000000004</v>
      </c>
      <c r="G207" s="94">
        <v>716738.49</v>
      </c>
      <c r="H207" s="94">
        <v>689440.98</v>
      </c>
      <c r="I207" s="94">
        <v>506969.86</v>
      </c>
      <c r="J207" s="94">
        <v>107260.81</v>
      </c>
      <c r="K207" s="94">
        <v>87650.81</v>
      </c>
      <c r="L207" s="94">
        <v>171478.72</v>
      </c>
      <c r="M207" s="94">
        <v>171411.33000000002</v>
      </c>
      <c r="N207" s="94">
        <v>171359.6</v>
      </c>
      <c r="O207" s="94">
        <v>118836.3</v>
      </c>
      <c r="P207" s="94">
        <v>118932.54000000001</v>
      </c>
      <c r="Q207" s="94">
        <v>452722.85000000003</v>
      </c>
      <c r="R207" s="94">
        <v>559303.8</v>
      </c>
      <c r="S207" s="94">
        <v>419981.8</v>
      </c>
      <c r="T207" s="94">
        <v>274200.84</v>
      </c>
      <c r="U207" s="94">
        <v>563011.08</v>
      </c>
      <c r="V207" s="94">
        <v>451737.97000000003</v>
      </c>
      <c r="W207" s="94">
        <v>467465.28</v>
      </c>
      <c r="X207" s="94">
        <v>548617.29</v>
      </c>
      <c r="Y207" s="94">
        <v>469925.92</v>
      </c>
      <c r="Z207" s="94">
        <v>297568.41000000003</v>
      </c>
      <c r="AA207" s="94">
        <v>127883.12000000001</v>
      </c>
      <c r="AB207" s="94">
        <v>195622.28</v>
      </c>
      <c r="AC207" s="94">
        <v>435319.51</v>
      </c>
    </row>
    <row r="208" spans="1:29" s="14" customFormat="1" ht="12.75" hidden="1" outlineLevel="2">
      <c r="A208" s="14" t="s">
        <v>587</v>
      </c>
      <c r="B208" s="14" t="s">
        <v>588</v>
      </c>
      <c r="C208" s="48" t="s">
        <v>1362</v>
      </c>
      <c r="D208" s="15"/>
      <c r="E208" s="15"/>
      <c r="F208" s="94">
        <v>43702.18</v>
      </c>
      <c r="G208" s="94">
        <v>43702.18</v>
      </c>
      <c r="H208" s="94">
        <v>43702.18</v>
      </c>
      <c r="I208" s="94">
        <v>37760.05</v>
      </c>
      <c r="J208" s="94">
        <v>37760.05</v>
      </c>
      <c r="K208" s="94">
        <v>37760.06</v>
      </c>
      <c r="L208" s="94">
        <v>52548.89</v>
      </c>
      <c r="M208" s="94">
        <v>52548.89</v>
      </c>
      <c r="N208" s="94">
        <v>52548.9</v>
      </c>
      <c r="O208" s="94">
        <v>49493.28</v>
      </c>
      <c r="P208" s="94">
        <v>49493.28</v>
      </c>
      <c r="Q208" s="94">
        <v>49493.29</v>
      </c>
      <c r="R208" s="94">
        <v>26189.260000000002</v>
      </c>
      <c r="S208" s="94">
        <v>32966.22</v>
      </c>
      <c r="T208" s="94">
        <v>35208.340000000004</v>
      </c>
      <c r="U208" s="94">
        <v>28720.91</v>
      </c>
      <c r="V208" s="94">
        <v>32964.840000000004</v>
      </c>
      <c r="W208" s="94">
        <v>26086.24</v>
      </c>
      <c r="X208" s="94">
        <v>30519.88</v>
      </c>
      <c r="Y208" s="94">
        <v>23514.96</v>
      </c>
      <c r="Z208" s="94">
        <v>29859.08</v>
      </c>
      <c r="AA208" s="94">
        <v>20955.28</v>
      </c>
      <c r="AB208" s="94">
        <v>31749.64</v>
      </c>
      <c r="AC208" s="94">
        <v>24754.47</v>
      </c>
    </row>
    <row r="209" spans="1:29" s="14" customFormat="1" ht="12.75" hidden="1" outlineLevel="2">
      <c r="A209" s="14" t="s">
        <v>589</v>
      </c>
      <c r="B209" s="14" t="s">
        <v>590</v>
      </c>
      <c r="C209" s="48" t="s">
        <v>1363</v>
      </c>
      <c r="D209" s="15"/>
      <c r="E209" s="15"/>
      <c r="F209" s="94">
        <v>303540.47000000003</v>
      </c>
      <c r="G209" s="94">
        <v>303540.47000000003</v>
      </c>
      <c r="H209" s="94">
        <v>303540.47000000003</v>
      </c>
      <c r="I209" s="94">
        <v>123246.03</v>
      </c>
      <c r="J209" s="94">
        <v>123246.03</v>
      </c>
      <c r="K209" s="94">
        <v>123246.02</v>
      </c>
      <c r="L209" s="94">
        <v>319635.59</v>
      </c>
      <c r="M209" s="94">
        <v>319635.59</v>
      </c>
      <c r="N209" s="94">
        <v>319635.60000000003</v>
      </c>
      <c r="O209" s="94">
        <v>255729.37</v>
      </c>
      <c r="P209" s="94">
        <v>255729.37</v>
      </c>
      <c r="Q209" s="94">
        <v>255729.37</v>
      </c>
      <c r="R209" s="94">
        <v>340846.18</v>
      </c>
      <c r="S209" s="94">
        <v>245546.89</v>
      </c>
      <c r="T209" s="94">
        <v>375179.54</v>
      </c>
      <c r="U209" s="94">
        <v>500173.94</v>
      </c>
      <c r="V209" s="94">
        <v>348199.96</v>
      </c>
      <c r="W209" s="94">
        <v>206712.98</v>
      </c>
      <c r="X209" s="94">
        <v>503085.68</v>
      </c>
      <c r="Y209" s="94">
        <v>182681.53</v>
      </c>
      <c r="Z209" s="94">
        <v>308617.74</v>
      </c>
      <c r="AA209" s="94">
        <v>126308.44</v>
      </c>
      <c r="AB209" s="94">
        <v>204587.78</v>
      </c>
      <c r="AC209" s="94">
        <v>216383.94</v>
      </c>
    </row>
    <row r="210" spans="1:29" s="14" customFormat="1" ht="12.75" hidden="1" outlineLevel="2">
      <c r="A210" s="14" t="s">
        <v>591</v>
      </c>
      <c r="B210" s="14" t="s">
        <v>592</v>
      </c>
      <c r="C210" s="48" t="s">
        <v>1364</v>
      </c>
      <c r="D210" s="15"/>
      <c r="E210" s="15"/>
      <c r="F210" s="94">
        <v>417.34000000000003</v>
      </c>
      <c r="G210" s="94">
        <v>417.34000000000003</v>
      </c>
      <c r="H210" s="94">
        <v>417.34000000000003</v>
      </c>
      <c r="I210" s="94">
        <v>15.58</v>
      </c>
      <c r="J210" s="94">
        <v>15.58</v>
      </c>
      <c r="K210" s="94">
        <v>15.57</v>
      </c>
      <c r="L210" s="94">
        <v>140.27</v>
      </c>
      <c r="M210" s="94">
        <v>140.27</v>
      </c>
      <c r="N210" s="94">
        <v>140.27</v>
      </c>
      <c r="O210" s="94">
        <v>144.66</v>
      </c>
      <c r="P210" s="94">
        <v>144.66</v>
      </c>
      <c r="Q210" s="94">
        <v>144.66</v>
      </c>
      <c r="R210" s="94">
        <v>894.5600000000001</v>
      </c>
      <c r="S210" s="94">
        <v>9390.68</v>
      </c>
      <c r="T210" s="94">
        <v>9090.41</v>
      </c>
      <c r="U210" s="94">
        <v>8203.79</v>
      </c>
      <c r="V210" s="94">
        <v>8933.7</v>
      </c>
      <c r="W210" s="94">
        <v>8471.28</v>
      </c>
      <c r="X210" s="94">
        <v>6876.66</v>
      </c>
      <c r="Y210" s="94">
        <v>9679.53</v>
      </c>
      <c r="Z210" s="94">
        <v>7155.360000000001</v>
      </c>
      <c r="AA210" s="94">
        <v>10247.51</v>
      </c>
      <c r="AB210" s="94">
        <v>8988.98</v>
      </c>
      <c r="AC210" s="94">
        <v>9694.18</v>
      </c>
    </row>
    <row r="211" spans="1:29" s="14" customFormat="1" ht="12.75" hidden="1" outlineLevel="2">
      <c r="A211" s="14" t="s">
        <v>593</v>
      </c>
      <c r="B211" s="14" t="s">
        <v>594</v>
      </c>
      <c r="C211" s="48" t="s">
        <v>1365</v>
      </c>
      <c r="D211" s="15"/>
      <c r="E211" s="15"/>
      <c r="F211" s="94">
        <v>1860.83</v>
      </c>
      <c r="G211" s="94">
        <v>1860.83</v>
      </c>
      <c r="H211" s="94">
        <v>1860.8400000000001</v>
      </c>
      <c r="I211" s="94">
        <v>0</v>
      </c>
      <c r="J211" s="94">
        <v>0</v>
      </c>
      <c r="K211" s="94">
        <v>0</v>
      </c>
      <c r="L211" s="94">
        <v>929.41</v>
      </c>
      <c r="M211" s="94">
        <v>929.41</v>
      </c>
      <c r="N211" s="94">
        <v>929.4200000000001</v>
      </c>
      <c r="O211" s="94">
        <v>964.39</v>
      </c>
      <c r="P211" s="94">
        <v>964.39</v>
      </c>
      <c r="Q211" s="94">
        <v>964.4</v>
      </c>
      <c r="R211" s="94">
        <v>1452.22</v>
      </c>
      <c r="S211" s="94">
        <v>0</v>
      </c>
      <c r="T211" s="94">
        <v>0</v>
      </c>
      <c r="U211" s="94">
        <v>1470.44</v>
      </c>
      <c r="V211" s="94">
        <v>3448.4</v>
      </c>
      <c r="W211" s="94">
        <v>2025.3700000000001</v>
      </c>
      <c r="X211" s="94">
        <v>1039.43</v>
      </c>
      <c r="Y211" s="94">
        <v>3970.69</v>
      </c>
      <c r="Z211" s="94">
        <v>133.07</v>
      </c>
      <c r="AA211" s="94">
        <v>3262.12</v>
      </c>
      <c r="AB211" s="94">
        <v>306</v>
      </c>
      <c r="AC211" s="94">
        <v>1779.3500000000001</v>
      </c>
    </row>
    <row r="212" spans="1:29" s="14" customFormat="1" ht="12.75" hidden="1" outlineLevel="2">
      <c r="A212" s="14" t="s">
        <v>595</v>
      </c>
      <c r="B212" s="14" t="s">
        <v>596</v>
      </c>
      <c r="C212" s="48" t="s">
        <v>1366</v>
      </c>
      <c r="D212" s="15"/>
      <c r="E212" s="15"/>
      <c r="F212" s="94">
        <v>79.76</v>
      </c>
      <c r="G212" s="94">
        <v>11.05</v>
      </c>
      <c r="H212" s="94">
        <v>-15.620000000000001</v>
      </c>
      <c r="I212" s="94">
        <v>-8.11</v>
      </c>
      <c r="J212" s="94">
        <v>-58.57</v>
      </c>
      <c r="K212" s="94">
        <v>7.38</v>
      </c>
      <c r="L212" s="94">
        <v>-15.89</v>
      </c>
      <c r="M212" s="94">
        <v>0</v>
      </c>
      <c r="N212" s="94">
        <v>0</v>
      </c>
      <c r="O212" s="94">
        <v>0</v>
      </c>
      <c r="P212" s="94">
        <v>0</v>
      </c>
      <c r="Q212" s="94">
        <v>0</v>
      </c>
      <c r="R212" s="94">
        <v>0</v>
      </c>
      <c r="S212" s="94">
        <v>0</v>
      </c>
      <c r="T212" s="94">
        <v>0</v>
      </c>
      <c r="U212" s="94">
        <v>0</v>
      </c>
      <c r="V212" s="94">
        <v>0</v>
      </c>
      <c r="W212" s="94">
        <v>0</v>
      </c>
      <c r="X212" s="94">
        <v>0</v>
      </c>
      <c r="Y212" s="94">
        <v>0</v>
      </c>
      <c r="Z212" s="94">
        <v>0</v>
      </c>
      <c r="AA212" s="94">
        <v>0</v>
      </c>
      <c r="AB212" s="94">
        <v>0</v>
      </c>
      <c r="AC212" s="94">
        <v>0</v>
      </c>
    </row>
    <row r="213" spans="1:29" s="14" customFormat="1" ht="12.75" hidden="1" outlineLevel="2">
      <c r="A213" s="14" t="s">
        <v>597</v>
      </c>
      <c r="B213" s="14" t="s">
        <v>598</v>
      </c>
      <c r="C213" s="48" t="s">
        <v>1367</v>
      </c>
      <c r="D213" s="15"/>
      <c r="E213" s="15"/>
      <c r="F213" s="94">
        <v>11.74</v>
      </c>
      <c r="G213" s="94">
        <v>-11.74</v>
      </c>
      <c r="H213" s="94">
        <v>0</v>
      </c>
      <c r="I213" s="94">
        <v>0</v>
      </c>
      <c r="J213" s="94">
        <v>0</v>
      </c>
      <c r="K213" s="94">
        <v>0</v>
      </c>
      <c r="L213" s="94">
        <v>0</v>
      </c>
      <c r="M213" s="94">
        <v>0</v>
      </c>
      <c r="N213" s="94">
        <v>0</v>
      </c>
      <c r="O213" s="94">
        <v>0</v>
      </c>
      <c r="P213" s="94">
        <v>0</v>
      </c>
      <c r="Q213" s="94">
        <v>0</v>
      </c>
      <c r="R213" s="94">
        <v>0</v>
      </c>
      <c r="S213" s="94">
        <v>0</v>
      </c>
      <c r="T213" s="94">
        <v>0</v>
      </c>
      <c r="U213" s="94">
        <v>0</v>
      </c>
      <c r="V213" s="94">
        <v>0</v>
      </c>
      <c r="W213" s="94">
        <v>0</v>
      </c>
      <c r="X213" s="94">
        <v>0</v>
      </c>
      <c r="Y213" s="94">
        <v>0</v>
      </c>
      <c r="Z213" s="94">
        <v>0</v>
      </c>
      <c r="AA213" s="94">
        <v>0</v>
      </c>
      <c r="AB213" s="94">
        <v>0</v>
      </c>
      <c r="AC213" s="94">
        <v>0</v>
      </c>
    </row>
    <row r="214" spans="1:29" s="14" customFormat="1" ht="12.75" hidden="1" outlineLevel="2">
      <c r="A214" s="14" t="s">
        <v>599</v>
      </c>
      <c r="B214" s="14" t="s">
        <v>600</v>
      </c>
      <c r="C214" s="48" t="s">
        <v>1368</v>
      </c>
      <c r="D214" s="15"/>
      <c r="E214" s="15"/>
      <c r="F214" s="94">
        <v>45.27</v>
      </c>
      <c r="G214" s="94">
        <v>-11.16</v>
      </c>
      <c r="H214" s="94">
        <v>-30.51</v>
      </c>
      <c r="I214" s="94">
        <v>4.8100000000000005</v>
      </c>
      <c r="J214" s="94">
        <v>-8.44</v>
      </c>
      <c r="K214" s="94">
        <v>-1.62</v>
      </c>
      <c r="L214" s="94">
        <v>5.66</v>
      </c>
      <c r="M214" s="94">
        <v>-14.9</v>
      </c>
      <c r="N214" s="94">
        <v>-1.52</v>
      </c>
      <c r="O214" s="94">
        <v>724.62</v>
      </c>
      <c r="P214" s="94">
        <v>724.62</v>
      </c>
      <c r="Q214" s="94">
        <v>724.63</v>
      </c>
      <c r="R214" s="94">
        <v>0</v>
      </c>
      <c r="S214" s="94">
        <v>0</v>
      </c>
      <c r="T214" s="94">
        <v>0</v>
      </c>
      <c r="U214" s="94">
        <v>0</v>
      </c>
      <c r="V214" s="94">
        <v>0</v>
      </c>
      <c r="W214" s="94">
        <v>0</v>
      </c>
      <c r="X214" s="94">
        <v>0</v>
      </c>
      <c r="Y214" s="94">
        <v>0</v>
      </c>
      <c r="Z214" s="94">
        <v>0</v>
      </c>
      <c r="AA214" s="94">
        <v>0</v>
      </c>
      <c r="AB214" s="94">
        <v>0</v>
      </c>
      <c r="AC214" s="94">
        <v>0</v>
      </c>
    </row>
    <row r="215" spans="1:29" s="14" customFormat="1" ht="12.75" hidden="1" outlineLevel="2">
      <c r="A215" s="14" t="s">
        <v>601</v>
      </c>
      <c r="B215" s="14" t="s">
        <v>602</v>
      </c>
      <c r="C215" s="48" t="s">
        <v>1369</v>
      </c>
      <c r="D215" s="15"/>
      <c r="E215" s="15"/>
      <c r="F215" s="94">
        <v>-68808.08</v>
      </c>
      <c r="G215" s="94">
        <v>-68808.08</v>
      </c>
      <c r="H215" s="94">
        <v>-68808.08</v>
      </c>
      <c r="I215" s="94">
        <v>-77895.31</v>
      </c>
      <c r="J215" s="94">
        <v>-77895.31</v>
      </c>
      <c r="K215" s="94">
        <v>-77895.31</v>
      </c>
      <c r="L215" s="94">
        <v>-77580.83</v>
      </c>
      <c r="M215" s="94">
        <v>-77580.83</v>
      </c>
      <c r="N215" s="94">
        <v>-77580.83</v>
      </c>
      <c r="O215" s="94">
        <v>-84296.98</v>
      </c>
      <c r="P215" s="94">
        <v>-84296.98</v>
      </c>
      <c r="Q215" s="94">
        <v>-84296.98</v>
      </c>
      <c r="R215" s="94">
        <v>0</v>
      </c>
      <c r="S215" s="94">
        <v>0</v>
      </c>
      <c r="T215" s="94">
        <v>0</v>
      </c>
      <c r="U215" s="94">
        <v>0</v>
      </c>
      <c r="V215" s="94">
        <v>0</v>
      </c>
      <c r="W215" s="94">
        <v>0</v>
      </c>
      <c r="X215" s="94">
        <v>0</v>
      </c>
      <c r="Y215" s="94">
        <v>0</v>
      </c>
      <c r="Z215" s="94">
        <v>0</v>
      </c>
      <c r="AA215" s="94">
        <v>0</v>
      </c>
      <c r="AB215" s="94">
        <v>0</v>
      </c>
      <c r="AC215" s="94">
        <v>0</v>
      </c>
    </row>
    <row r="216" spans="1:29" s="14" customFormat="1" ht="12.75" hidden="1" outlineLevel="2">
      <c r="A216" s="14" t="s">
        <v>603</v>
      </c>
      <c r="B216" s="14" t="s">
        <v>604</v>
      </c>
      <c r="C216" s="48" t="s">
        <v>1370</v>
      </c>
      <c r="D216" s="15"/>
      <c r="E216" s="15"/>
      <c r="F216" s="94">
        <v>-377605.3</v>
      </c>
      <c r="G216" s="94">
        <v>-377605.3</v>
      </c>
      <c r="H216" s="94">
        <v>-377605.31</v>
      </c>
      <c r="I216" s="94">
        <v>-427474.25</v>
      </c>
      <c r="J216" s="94">
        <v>-427474.25</v>
      </c>
      <c r="K216" s="94">
        <v>-427474.26</v>
      </c>
      <c r="L216" s="94">
        <v>-425748.45</v>
      </c>
      <c r="M216" s="94">
        <v>-425748.45</v>
      </c>
      <c r="N216" s="94">
        <v>-425748.46</v>
      </c>
      <c r="O216" s="94">
        <v>-462605.37</v>
      </c>
      <c r="P216" s="94">
        <v>-462605.37</v>
      </c>
      <c r="Q216" s="94">
        <v>-462605.36</v>
      </c>
      <c r="R216" s="94">
        <v>0</v>
      </c>
      <c r="S216" s="94">
        <v>0</v>
      </c>
      <c r="T216" s="94">
        <v>0</v>
      </c>
      <c r="U216" s="94">
        <v>0</v>
      </c>
      <c r="V216" s="94">
        <v>0</v>
      </c>
      <c r="W216" s="94">
        <v>0</v>
      </c>
      <c r="X216" s="94">
        <v>0</v>
      </c>
      <c r="Y216" s="94">
        <v>0</v>
      </c>
      <c r="Z216" s="94">
        <v>0</v>
      </c>
      <c r="AA216" s="94">
        <v>0</v>
      </c>
      <c r="AB216" s="94">
        <v>0</v>
      </c>
      <c r="AC216" s="94">
        <v>0</v>
      </c>
    </row>
    <row r="217" spans="1:29" s="14" customFormat="1" ht="12.75" hidden="1" outlineLevel="2">
      <c r="A217" s="14" t="s">
        <v>605</v>
      </c>
      <c r="B217" s="14" t="s">
        <v>606</v>
      </c>
      <c r="C217" s="48" t="s">
        <v>1371</v>
      </c>
      <c r="D217" s="15"/>
      <c r="E217" s="15"/>
      <c r="F217" s="94">
        <v>34494.16</v>
      </c>
      <c r="G217" s="94">
        <v>49935.81</v>
      </c>
      <c r="H217" s="94">
        <v>81286.03</v>
      </c>
      <c r="I217" s="94">
        <v>55542</v>
      </c>
      <c r="J217" s="94">
        <v>9191.19</v>
      </c>
      <c r="K217" s="94">
        <v>16924.03</v>
      </c>
      <c r="L217" s="94">
        <v>50720.14</v>
      </c>
      <c r="M217" s="94">
        <v>14125.300000000001</v>
      </c>
      <c r="N217" s="94">
        <v>33317.44</v>
      </c>
      <c r="O217" s="94">
        <v>26141.79</v>
      </c>
      <c r="P217" s="94">
        <v>-3247.9</v>
      </c>
      <c r="Q217" s="94">
        <v>37243.3</v>
      </c>
      <c r="R217" s="94">
        <v>37729.06</v>
      </c>
      <c r="S217" s="94">
        <v>55791.090000000004</v>
      </c>
      <c r="T217" s="94">
        <v>53530.11</v>
      </c>
      <c r="U217" s="94">
        <v>48648.58</v>
      </c>
      <c r="V217" s="94">
        <v>53167.43</v>
      </c>
      <c r="W217" s="94">
        <v>44344.15</v>
      </c>
      <c r="X217" s="94">
        <v>43366.53</v>
      </c>
      <c r="Y217" s="94">
        <v>32637.940000000002</v>
      </c>
      <c r="Z217" s="94">
        <v>36898.17</v>
      </c>
      <c r="AA217" s="94">
        <v>24961.5</v>
      </c>
      <c r="AB217" s="94">
        <v>24327</v>
      </c>
      <c r="AC217" s="94">
        <v>38736.91</v>
      </c>
    </row>
    <row r="218" spans="1:29" s="14" customFormat="1" ht="12.75" hidden="1" outlineLevel="2">
      <c r="A218" s="14" t="s">
        <v>607</v>
      </c>
      <c r="B218" s="14" t="s">
        <v>608</v>
      </c>
      <c r="C218" s="48" t="s">
        <v>1372</v>
      </c>
      <c r="D218" s="15"/>
      <c r="E218" s="15"/>
      <c r="F218" s="94">
        <v>606047.64</v>
      </c>
      <c r="G218" s="94">
        <v>630239.25</v>
      </c>
      <c r="H218" s="94">
        <v>422704.44</v>
      </c>
      <c r="I218" s="94">
        <v>645911.31</v>
      </c>
      <c r="J218" s="94">
        <v>587927.13</v>
      </c>
      <c r="K218" s="94">
        <v>618182.92</v>
      </c>
      <c r="L218" s="94">
        <v>595585.9</v>
      </c>
      <c r="M218" s="94">
        <v>512199.79000000004</v>
      </c>
      <c r="N218" s="94">
        <v>434060.88</v>
      </c>
      <c r="O218" s="94">
        <v>743127.72</v>
      </c>
      <c r="P218" s="94">
        <v>745827.64</v>
      </c>
      <c r="Q218" s="94">
        <v>1289547.564</v>
      </c>
      <c r="R218" s="94">
        <v>498222.57</v>
      </c>
      <c r="S218" s="94">
        <v>1009875.946</v>
      </c>
      <c r="T218" s="94">
        <v>641621.034</v>
      </c>
      <c r="U218" s="94">
        <v>660311.97</v>
      </c>
      <c r="V218" s="94">
        <v>625521.382</v>
      </c>
      <c r="W218" s="94">
        <v>529135.48</v>
      </c>
      <c r="X218" s="94">
        <v>806460.6</v>
      </c>
      <c r="Y218" s="94">
        <v>405805.344</v>
      </c>
      <c r="Z218" s="94">
        <v>502044.276</v>
      </c>
      <c r="AA218" s="94">
        <v>649602.06</v>
      </c>
      <c r="AB218" s="94">
        <v>675252.6</v>
      </c>
      <c r="AC218" s="94">
        <v>4555572.44</v>
      </c>
    </row>
    <row r="219" spans="1:29" s="14" customFormat="1" ht="12.75" hidden="1" outlineLevel="2">
      <c r="A219" s="14" t="s">
        <v>609</v>
      </c>
      <c r="B219" s="14" t="s">
        <v>610</v>
      </c>
      <c r="C219" s="48" t="s">
        <v>1373</v>
      </c>
      <c r="D219" s="15"/>
      <c r="E219" s="15"/>
      <c r="F219" s="94">
        <v>0</v>
      </c>
      <c r="G219" s="94">
        <v>0</v>
      </c>
      <c r="H219" s="94">
        <v>0</v>
      </c>
      <c r="I219" s="94">
        <v>0</v>
      </c>
      <c r="J219" s="94">
        <v>0</v>
      </c>
      <c r="K219" s="94">
        <v>0</v>
      </c>
      <c r="L219" s="94">
        <v>0</v>
      </c>
      <c r="M219" s="94">
        <v>0</v>
      </c>
      <c r="N219" s="94">
        <v>0</v>
      </c>
      <c r="O219" s="94">
        <v>5.49</v>
      </c>
      <c r="P219" s="94">
        <v>1.09</v>
      </c>
      <c r="Q219" s="94">
        <v>1.1</v>
      </c>
      <c r="R219" s="94">
        <v>0</v>
      </c>
      <c r="S219" s="94">
        <v>0</v>
      </c>
      <c r="T219" s="94">
        <v>0</v>
      </c>
      <c r="U219" s="94">
        <v>0</v>
      </c>
      <c r="V219" s="94">
        <v>0</v>
      </c>
      <c r="W219" s="94">
        <v>0</v>
      </c>
      <c r="X219" s="94">
        <v>0</v>
      </c>
      <c r="Y219" s="94">
        <v>0</v>
      </c>
      <c r="Z219" s="94">
        <v>0</v>
      </c>
      <c r="AA219" s="94">
        <v>0</v>
      </c>
      <c r="AB219" s="94">
        <v>0</v>
      </c>
      <c r="AC219" s="94">
        <v>0</v>
      </c>
    </row>
    <row r="220" spans="1:29" s="14" customFormat="1" ht="12.75" hidden="1" outlineLevel="2">
      <c r="A220" s="14" t="s">
        <v>611</v>
      </c>
      <c r="B220" s="14" t="s">
        <v>612</v>
      </c>
      <c r="C220" s="48" t="s">
        <v>1374</v>
      </c>
      <c r="D220" s="15"/>
      <c r="E220" s="15"/>
      <c r="F220" s="94">
        <v>7509.21</v>
      </c>
      <c r="G220" s="94">
        <v>7928.21</v>
      </c>
      <c r="H220" s="94">
        <v>7363.2</v>
      </c>
      <c r="I220" s="94">
        <v>6998.45</v>
      </c>
      <c r="J220" s="94">
        <v>6492.45</v>
      </c>
      <c r="K220" s="94">
        <v>6375.45</v>
      </c>
      <c r="L220" s="94">
        <v>6697.110000000001</v>
      </c>
      <c r="M220" s="94">
        <v>7220.110000000001</v>
      </c>
      <c r="N220" s="94">
        <v>7152.110000000001</v>
      </c>
      <c r="O220" s="94">
        <v>7766</v>
      </c>
      <c r="P220" s="94">
        <v>8132</v>
      </c>
      <c r="Q220" s="94">
        <v>9499</v>
      </c>
      <c r="R220" s="94">
        <v>5501.93</v>
      </c>
      <c r="S220" s="94">
        <v>5992.95</v>
      </c>
      <c r="T220" s="94">
        <v>4485.54</v>
      </c>
      <c r="U220" s="94">
        <v>4652.08</v>
      </c>
      <c r="V220" s="94">
        <v>4272.65</v>
      </c>
      <c r="W220" s="94">
        <v>4754.42</v>
      </c>
      <c r="X220" s="94">
        <v>4164</v>
      </c>
      <c r="Y220" s="94">
        <v>4572.3</v>
      </c>
      <c r="Z220" s="94">
        <v>4946.36</v>
      </c>
      <c r="AA220" s="94">
        <v>4394.55</v>
      </c>
      <c r="AB220" s="94">
        <v>3597.38</v>
      </c>
      <c r="AC220" s="94">
        <v>4761.06</v>
      </c>
    </row>
    <row r="221" spans="1:29" s="14" customFormat="1" ht="12.75" hidden="1" outlineLevel="2">
      <c r="A221" s="14" t="s">
        <v>613</v>
      </c>
      <c r="B221" s="14" t="s">
        <v>614</v>
      </c>
      <c r="C221" s="48" t="s">
        <v>1375</v>
      </c>
      <c r="D221" s="15"/>
      <c r="E221" s="15"/>
      <c r="F221" s="94">
        <v>622456.77</v>
      </c>
      <c r="G221" s="94">
        <v>622456.77</v>
      </c>
      <c r="H221" s="94">
        <v>622456.77</v>
      </c>
      <c r="I221" s="94">
        <v>25076.010000000002</v>
      </c>
      <c r="J221" s="94">
        <v>25076.010000000002</v>
      </c>
      <c r="K221" s="94">
        <v>25076.02</v>
      </c>
      <c r="L221" s="94">
        <v>41716.66</v>
      </c>
      <c r="M221" s="94">
        <v>41716.66</v>
      </c>
      <c r="N221" s="94">
        <v>41716.67</v>
      </c>
      <c r="O221" s="94">
        <v>90041.94</v>
      </c>
      <c r="P221" s="94">
        <v>90041.94</v>
      </c>
      <c r="Q221" s="94">
        <v>90041.93000000001</v>
      </c>
      <c r="R221" s="94">
        <v>0.05</v>
      </c>
      <c r="S221" s="94">
        <v>-77649.03</v>
      </c>
      <c r="T221" s="94">
        <v>5892.84</v>
      </c>
      <c r="U221" s="94">
        <v>567.04</v>
      </c>
      <c r="V221" s="94">
        <v>-6255.5</v>
      </c>
      <c r="W221" s="94">
        <v>-305.25</v>
      </c>
      <c r="X221" s="94">
        <v>611.82</v>
      </c>
      <c r="Y221" s="94">
        <v>52.04</v>
      </c>
      <c r="Z221" s="94">
        <v>2159.54</v>
      </c>
      <c r="AA221" s="94">
        <v>76726.02</v>
      </c>
      <c r="AB221" s="94">
        <v>-4560.12</v>
      </c>
      <c r="AC221" s="94">
        <v>1933.65</v>
      </c>
    </row>
    <row r="222" spans="1:29" s="14" customFormat="1" ht="12.75" hidden="1" outlineLevel="2">
      <c r="A222" s="14" t="s">
        <v>615</v>
      </c>
      <c r="B222" s="14" t="s">
        <v>616</v>
      </c>
      <c r="C222" s="48" t="s">
        <v>1376</v>
      </c>
      <c r="D222" s="15"/>
      <c r="E222" s="15"/>
      <c r="F222" s="94">
        <v>0</v>
      </c>
      <c r="G222" s="94">
        <v>0</v>
      </c>
      <c r="H222" s="94">
        <v>0</v>
      </c>
      <c r="I222" s="94">
        <v>-3745.92</v>
      </c>
      <c r="J222" s="94">
        <v>-1231.65</v>
      </c>
      <c r="K222" s="94">
        <v>-540.91</v>
      </c>
      <c r="L222" s="94">
        <v>-2280.59</v>
      </c>
      <c r="M222" s="94">
        <v>-278.04</v>
      </c>
      <c r="N222" s="94">
        <v>-278.04</v>
      </c>
      <c r="O222" s="94">
        <v>-1831.1100000000001</v>
      </c>
      <c r="P222" s="94">
        <v>-5535.26</v>
      </c>
      <c r="Q222" s="94">
        <v>-11315.29</v>
      </c>
      <c r="R222" s="94">
        <v>-1427.16</v>
      </c>
      <c r="S222" s="94">
        <v>0</v>
      </c>
      <c r="T222" s="94">
        <v>0</v>
      </c>
      <c r="U222" s="94">
        <v>0</v>
      </c>
      <c r="V222" s="94">
        <v>0</v>
      </c>
      <c r="W222" s="94">
        <v>0</v>
      </c>
      <c r="X222" s="94">
        <v>0</v>
      </c>
      <c r="Y222" s="94">
        <v>-0.97</v>
      </c>
      <c r="Z222" s="94">
        <v>-6251.22</v>
      </c>
      <c r="AA222" s="94">
        <v>0</v>
      </c>
      <c r="AB222" s="94">
        <v>-273.51</v>
      </c>
      <c r="AC222" s="94">
        <v>-72.38</v>
      </c>
    </row>
    <row r="223" spans="1:29" s="14" customFormat="1" ht="12.75" hidden="1" outlineLevel="2">
      <c r="A223" s="14" t="s">
        <v>617</v>
      </c>
      <c r="B223" s="14" t="s">
        <v>618</v>
      </c>
      <c r="C223" s="48" t="s">
        <v>1377</v>
      </c>
      <c r="D223" s="15"/>
      <c r="E223" s="15"/>
      <c r="F223" s="94">
        <v>1223.93</v>
      </c>
      <c r="G223" s="94">
        <v>1223.93</v>
      </c>
      <c r="H223" s="94">
        <v>1223.92</v>
      </c>
      <c r="I223" s="94">
        <v>-615.12</v>
      </c>
      <c r="J223" s="94">
        <v>-604.9</v>
      </c>
      <c r="K223" s="94">
        <v>-619.46</v>
      </c>
      <c r="L223" s="94">
        <v>-383.79</v>
      </c>
      <c r="M223" s="94">
        <v>-415.85</v>
      </c>
      <c r="N223" s="94">
        <v>-417.23</v>
      </c>
      <c r="O223" s="94">
        <v>-1.1500000000000001</v>
      </c>
      <c r="P223" s="94">
        <v>3.9</v>
      </c>
      <c r="Q223" s="94">
        <v>0.22</v>
      </c>
      <c r="R223" s="94">
        <v>64.12</v>
      </c>
      <c r="S223" s="94">
        <v>-10.83</v>
      </c>
      <c r="T223" s="94">
        <v>-64.21000000000001</v>
      </c>
      <c r="U223" s="94">
        <v>0</v>
      </c>
      <c r="V223" s="94">
        <v>1.61</v>
      </c>
      <c r="W223" s="94">
        <v>-1.61</v>
      </c>
      <c r="X223" s="94">
        <v>0</v>
      </c>
      <c r="Y223" s="94">
        <v>0</v>
      </c>
      <c r="Z223" s="94">
        <v>0</v>
      </c>
      <c r="AA223" s="94">
        <v>7.42</v>
      </c>
      <c r="AB223" s="94">
        <v>-7.42</v>
      </c>
      <c r="AC223" s="94">
        <v>0</v>
      </c>
    </row>
    <row r="224" spans="1:29" s="14" customFormat="1" ht="12.75" hidden="1" outlineLevel="2">
      <c r="A224" s="14" t="s">
        <v>619</v>
      </c>
      <c r="B224" s="14" t="s">
        <v>620</v>
      </c>
      <c r="C224" s="48" t="s">
        <v>1378</v>
      </c>
      <c r="D224" s="15"/>
      <c r="E224" s="15"/>
      <c r="F224" s="94">
        <v>-266841.08</v>
      </c>
      <c r="G224" s="94">
        <v>-266841.08</v>
      </c>
      <c r="H224" s="94">
        <v>-266841.09</v>
      </c>
      <c r="I224" s="94">
        <v>-302081.81</v>
      </c>
      <c r="J224" s="94">
        <v>-302081.81</v>
      </c>
      <c r="K224" s="94">
        <v>-302081.8</v>
      </c>
      <c r="L224" s="94">
        <v>-300862.24</v>
      </c>
      <c r="M224" s="94">
        <v>-300862.24</v>
      </c>
      <c r="N224" s="94">
        <v>-300862.24</v>
      </c>
      <c r="O224" s="94">
        <v>-326907.79</v>
      </c>
      <c r="P224" s="94">
        <v>-326907.79</v>
      </c>
      <c r="Q224" s="94">
        <v>-326907.8</v>
      </c>
      <c r="R224" s="94">
        <v>0</v>
      </c>
      <c r="S224" s="94">
        <v>0</v>
      </c>
      <c r="T224" s="94">
        <v>0</v>
      </c>
      <c r="U224" s="94">
        <v>0</v>
      </c>
      <c r="V224" s="94">
        <v>0</v>
      </c>
      <c r="W224" s="94">
        <v>0</v>
      </c>
      <c r="X224" s="94">
        <v>0</v>
      </c>
      <c r="Y224" s="94">
        <v>0</v>
      </c>
      <c r="Z224" s="94">
        <v>0</v>
      </c>
      <c r="AA224" s="94">
        <v>0</v>
      </c>
      <c r="AB224" s="94">
        <v>0</v>
      </c>
      <c r="AC224" s="94">
        <v>0</v>
      </c>
    </row>
    <row r="225" spans="1:29" s="14" customFormat="1" ht="12.75" hidden="1" outlineLevel="2">
      <c r="A225" s="14" t="s">
        <v>621</v>
      </c>
      <c r="B225" s="14" t="s">
        <v>622</v>
      </c>
      <c r="C225" s="48" t="s">
        <v>1379</v>
      </c>
      <c r="D225" s="15"/>
      <c r="E225" s="15"/>
      <c r="F225" s="94">
        <v>0</v>
      </c>
      <c r="G225" s="94">
        <v>0</v>
      </c>
      <c r="H225" s="94">
        <v>0</v>
      </c>
      <c r="I225" s="94">
        <v>28.330000000000002</v>
      </c>
      <c r="J225" s="94">
        <v>928.33</v>
      </c>
      <c r="K225" s="94">
        <v>28.34</v>
      </c>
      <c r="L225" s="94">
        <v>0</v>
      </c>
      <c r="M225" s="94">
        <v>0</v>
      </c>
      <c r="N225" s="94">
        <v>0</v>
      </c>
      <c r="O225" s="94">
        <v>41.17</v>
      </c>
      <c r="P225" s="94">
        <v>41.17</v>
      </c>
      <c r="Q225" s="94">
        <v>41.160000000000004</v>
      </c>
      <c r="R225" s="94">
        <v>0</v>
      </c>
      <c r="S225" s="94">
        <v>0</v>
      </c>
      <c r="T225" s="94">
        <v>0</v>
      </c>
      <c r="U225" s="94">
        <v>0</v>
      </c>
      <c r="V225" s="94">
        <v>0</v>
      </c>
      <c r="W225" s="94">
        <v>0</v>
      </c>
      <c r="X225" s="94">
        <v>0</v>
      </c>
      <c r="Y225" s="94">
        <v>0</v>
      </c>
      <c r="Z225" s="94">
        <v>0</v>
      </c>
      <c r="AA225" s="94">
        <v>0</v>
      </c>
      <c r="AB225" s="94">
        <v>0</v>
      </c>
      <c r="AC225" s="94">
        <v>0</v>
      </c>
    </row>
    <row r="226" spans="1:29" s="14" customFormat="1" ht="12.75" hidden="1" outlineLevel="2">
      <c r="A226" s="14" t="s">
        <v>623</v>
      </c>
      <c r="B226" s="14" t="s">
        <v>624</v>
      </c>
      <c r="C226" s="48" t="s">
        <v>1380</v>
      </c>
      <c r="D226" s="15"/>
      <c r="E226" s="15"/>
      <c r="F226" s="94">
        <v>1257825.1</v>
      </c>
      <c r="G226" s="94">
        <v>591781.17</v>
      </c>
      <c r="H226" s="94">
        <v>849406.76</v>
      </c>
      <c r="I226" s="94">
        <v>602385.4400000001</v>
      </c>
      <c r="J226" s="94">
        <v>225286.38</v>
      </c>
      <c r="K226" s="94">
        <v>171774.23</v>
      </c>
      <c r="L226" s="94">
        <v>329338.04</v>
      </c>
      <c r="M226" s="94">
        <v>319641.2</v>
      </c>
      <c r="N226" s="94">
        <v>281392.59</v>
      </c>
      <c r="O226" s="94">
        <v>159021.42</v>
      </c>
      <c r="P226" s="94">
        <v>184700.06</v>
      </c>
      <c r="Q226" s="94">
        <v>944849.76</v>
      </c>
      <c r="R226" s="94">
        <v>844367.89</v>
      </c>
      <c r="S226" s="94">
        <v>869364.73</v>
      </c>
      <c r="T226" s="94">
        <v>684266.1900000001</v>
      </c>
      <c r="U226" s="94">
        <v>939874.18</v>
      </c>
      <c r="V226" s="94">
        <v>607564.89</v>
      </c>
      <c r="W226" s="94">
        <v>870729.67</v>
      </c>
      <c r="X226" s="94">
        <v>784015.65</v>
      </c>
      <c r="Y226" s="94">
        <v>873374.54</v>
      </c>
      <c r="Z226" s="94">
        <v>526896.31</v>
      </c>
      <c r="AA226" s="94">
        <v>194209.18</v>
      </c>
      <c r="AB226" s="94">
        <v>250696.09</v>
      </c>
      <c r="AC226" s="94">
        <v>721105.48</v>
      </c>
    </row>
    <row r="227" spans="1:29" s="14" customFormat="1" ht="12.75" hidden="1" outlineLevel="2">
      <c r="A227" s="14" t="s">
        <v>625</v>
      </c>
      <c r="B227" s="14" t="s">
        <v>626</v>
      </c>
      <c r="C227" s="48" t="s">
        <v>1381</v>
      </c>
      <c r="D227" s="15"/>
      <c r="E227" s="15"/>
      <c r="F227" s="94">
        <v>0</v>
      </c>
      <c r="G227" s="94">
        <v>0</v>
      </c>
      <c r="H227" s="94">
        <v>0</v>
      </c>
      <c r="I227" s="94">
        <v>392</v>
      </c>
      <c r="J227" s="94">
        <v>392</v>
      </c>
      <c r="K227" s="94">
        <v>392</v>
      </c>
      <c r="L227" s="94">
        <v>2153.67</v>
      </c>
      <c r="M227" s="94">
        <v>2153.67</v>
      </c>
      <c r="N227" s="94">
        <v>2153.66</v>
      </c>
      <c r="O227" s="94">
        <v>0</v>
      </c>
      <c r="P227" s="94">
        <v>0</v>
      </c>
      <c r="Q227" s="94">
        <v>0</v>
      </c>
      <c r="R227" s="94">
        <v>0</v>
      </c>
      <c r="S227" s="94">
        <v>0</v>
      </c>
      <c r="T227" s="94">
        <v>0</v>
      </c>
      <c r="U227" s="94">
        <v>0</v>
      </c>
      <c r="V227" s="94">
        <v>5280.150000000001</v>
      </c>
      <c r="W227" s="94">
        <v>7556.59</v>
      </c>
      <c r="X227" s="94">
        <v>7074.84</v>
      </c>
      <c r="Y227" s="94">
        <v>8057.21</v>
      </c>
      <c r="Z227" s="94">
        <v>5875.24</v>
      </c>
      <c r="AA227" s="94">
        <v>132.24</v>
      </c>
      <c r="AB227" s="94">
        <v>28.34</v>
      </c>
      <c r="AC227" s="94">
        <v>15887.390000000001</v>
      </c>
    </row>
    <row r="228" spans="1:29" s="14" customFormat="1" ht="12.75" hidden="1" outlineLevel="2">
      <c r="A228" s="14" t="s">
        <v>627</v>
      </c>
      <c r="B228" s="14" t="s">
        <v>628</v>
      </c>
      <c r="C228" s="48" t="s">
        <v>1382</v>
      </c>
      <c r="D228" s="15"/>
      <c r="E228" s="15"/>
      <c r="F228" s="94">
        <v>0</v>
      </c>
      <c r="G228" s="94">
        <v>0.9</v>
      </c>
      <c r="H228" s="94">
        <v>0</v>
      </c>
      <c r="I228" s="94">
        <v>0</v>
      </c>
      <c r="J228" s="94">
        <v>0</v>
      </c>
      <c r="K228" s="94">
        <v>0</v>
      </c>
      <c r="L228" s="94">
        <v>0</v>
      </c>
      <c r="M228" s="94">
        <v>0</v>
      </c>
      <c r="N228" s="94">
        <v>0</v>
      </c>
      <c r="O228" s="94">
        <v>0</v>
      </c>
      <c r="P228" s="94">
        <v>0</v>
      </c>
      <c r="Q228" s="94">
        <v>0</v>
      </c>
      <c r="R228" s="94">
        <v>0</v>
      </c>
      <c r="S228" s="94">
        <v>0</v>
      </c>
      <c r="T228" s="94">
        <v>0</v>
      </c>
      <c r="U228" s="94">
        <v>0</v>
      </c>
      <c r="V228" s="94">
        <v>0</v>
      </c>
      <c r="W228" s="94">
        <v>0</v>
      </c>
      <c r="X228" s="94">
        <v>0</v>
      </c>
      <c r="Y228" s="94">
        <v>0</v>
      </c>
      <c r="Z228" s="94">
        <v>0</v>
      </c>
      <c r="AA228" s="94">
        <v>0</v>
      </c>
      <c r="AB228" s="94">
        <v>0</v>
      </c>
      <c r="AC228" s="94">
        <v>0</v>
      </c>
    </row>
    <row r="229" spans="1:29" s="14" customFormat="1" ht="12.75" hidden="1" outlineLevel="2">
      <c r="A229" s="14" t="s">
        <v>629</v>
      </c>
      <c r="B229" s="14" t="s">
        <v>630</v>
      </c>
      <c r="C229" s="48" t="s">
        <v>1383</v>
      </c>
      <c r="D229" s="15"/>
      <c r="E229" s="15"/>
      <c r="F229" s="94">
        <v>2911.35</v>
      </c>
      <c r="G229" s="94">
        <v>2621.82</v>
      </c>
      <c r="H229" s="94">
        <v>-1003.5400000000001</v>
      </c>
      <c r="I229" s="94">
        <v>3355.07</v>
      </c>
      <c r="J229" s="94">
        <v>3343.92</v>
      </c>
      <c r="K229" s="94">
        <v>2827.31</v>
      </c>
      <c r="L229" s="94">
        <v>7607</v>
      </c>
      <c r="M229" s="94">
        <v>7343.110000000001</v>
      </c>
      <c r="N229" s="94">
        <v>7068.09</v>
      </c>
      <c r="O229" s="94">
        <v>7167.51</v>
      </c>
      <c r="P229" s="94">
        <v>7389.06</v>
      </c>
      <c r="Q229" s="94">
        <v>8560.27</v>
      </c>
      <c r="R229" s="94">
        <v>13855.52</v>
      </c>
      <c r="S229" s="94">
        <v>12961.380000000001</v>
      </c>
      <c r="T229" s="94">
        <v>13370.08</v>
      </c>
      <c r="U229" s="94">
        <v>11295.04</v>
      </c>
      <c r="V229" s="94">
        <v>8008.08</v>
      </c>
      <c r="W229" s="94">
        <v>11481.1</v>
      </c>
      <c r="X229" s="94">
        <v>10763.54</v>
      </c>
      <c r="Y229" s="94">
        <v>12213.02</v>
      </c>
      <c r="Z229" s="94">
        <v>8926.57</v>
      </c>
      <c r="AA229" s="94">
        <v>5912.77</v>
      </c>
      <c r="AB229" s="94">
        <v>7376.62</v>
      </c>
      <c r="AC229" s="94">
        <v>50990.8</v>
      </c>
    </row>
    <row r="230" spans="1:29" s="14" customFormat="1" ht="12.75" hidden="1" outlineLevel="2">
      <c r="A230" s="14" t="s">
        <v>631</v>
      </c>
      <c r="B230" s="14" t="s">
        <v>632</v>
      </c>
      <c r="C230" s="48" t="s">
        <v>1357</v>
      </c>
      <c r="D230" s="15"/>
      <c r="E230" s="15"/>
      <c r="F230" s="94">
        <v>0</v>
      </c>
      <c r="G230" s="94">
        <v>0</v>
      </c>
      <c r="H230" s="94">
        <v>0</v>
      </c>
      <c r="I230" s="94">
        <v>1073.95</v>
      </c>
      <c r="J230" s="94">
        <v>0</v>
      </c>
      <c r="K230" s="94">
        <v>0</v>
      </c>
      <c r="L230" s="94">
        <v>0</v>
      </c>
      <c r="M230" s="94">
        <v>0</v>
      </c>
      <c r="N230" s="94">
        <v>0</v>
      </c>
      <c r="O230" s="94">
        <v>0</v>
      </c>
      <c r="P230" s="94">
        <v>0</v>
      </c>
      <c r="Q230" s="94">
        <v>0</v>
      </c>
      <c r="R230" s="94">
        <v>0</v>
      </c>
      <c r="S230" s="94">
        <v>0</v>
      </c>
      <c r="T230" s="94">
        <v>0</v>
      </c>
      <c r="U230" s="94">
        <v>0</v>
      </c>
      <c r="V230" s="94">
        <v>0</v>
      </c>
      <c r="W230" s="94">
        <v>0</v>
      </c>
      <c r="X230" s="94">
        <v>0</v>
      </c>
      <c r="Y230" s="94">
        <v>0</v>
      </c>
      <c r="Z230" s="94">
        <v>0</v>
      </c>
      <c r="AA230" s="94">
        <v>0</v>
      </c>
      <c r="AB230" s="94">
        <v>0</v>
      </c>
      <c r="AC230" s="94">
        <v>0</v>
      </c>
    </row>
    <row r="231" spans="1:29" s="14" customFormat="1" ht="12.75" hidden="1" outlineLevel="2">
      <c r="A231" s="14" t="s">
        <v>633</v>
      </c>
      <c r="B231" s="14" t="s">
        <v>634</v>
      </c>
      <c r="C231" s="48" t="s">
        <v>1357</v>
      </c>
      <c r="D231" s="15"/>
      <c r="E231" s="15"/>
      <c r="F231" s="94">
        <v>0</v>
      </c>
      <c r="G231" s="94">
        <v>0</v>
      </c>
      <c r="H231" s="94">
        <v>0</v>
      </c>
      <c r="I231" s="94">
        <v>0</v>
      </c>
      <c r="J231" s="94">
        <v>0</v>
      </c>
      <c r="K231" s="94">
        <v>0</v>
      </c>
      <c r="L231" s="94">
        <v>0</v>
      </c>
      <c r="M231" s="94">
        <v>0</v>
      </c>
      <c r="N231" s="94">
        <v>0</v>
      </c>
      <c r="O231" s="94">
        <v>0</v>
      </c>
      <c r="P231" s="94">
        <v>0</v>
      </c>
      <c r="Q231" s="94">
        <v>0</v>
      </c>
      <c r="R231" s="94">
        <v>0</v>
      </c>
      <c r="S231" s="94">
        <v>0</v>
      </c>
      <c r="T231" s="94">
        <v>0</v>
      </c>
      <c r="U231" s="94">
        <v>0</v>
      </c>
      <c r="V231" s="94">
        <v>12.38</v>
      </c>
      <c r="W231" s="94">
        <v>-12.38</v>
      </c>
      <c r="X231" s="94">
        <v>0</v>
      </c>
      <c r="Y231" s="94">
        <v>0</v>
      </c>
      <c r="Z231" s="94">
        <v>0</v>
      </c>
      <c r="AA231" s="94">
        <v>0</v>
      </c>
      <c r="AB231" s="94">
        <v>0</v>
      </c>
      <c r="AC231" s="94">
        <v>0</v>
      </c>
    </row>
    <row r="232" spans="1:29" s="14" customFormat="1" ht="12.75" hidden="1" outlineLevel="2">
      <c r="A232" s="14" t="s">
        <v>635</v>
      </c>
      <c r="B232" s="14" t="s">
        <v>636</v>
      </c>
      <c r="C232" s="48" t="s">
        <v>1359</v>
      </c>
      <c r="D232" s="15"/>
      <c r="E232" s="15"/>
      <c r="F232" s="94">
        <v>0</v>
      </c>
      <c r="G232" s="94">
        <v>0</v>
      </c>
      <c r="H232" s="94">
        <v>0</v>
      </c>
      <c r="I232" s="94">
        <v>0</v>
      </c>
      <c r="J232" s="94">
        <v>0</v>
      </c>
      <c r="K232" s="94">
        <v>0</v>
      </c>
      <c r="L232" s="94">
        <v>0</v>
      </c>
      <c r="M232" s="94">
        <v>0</v>
      </c>
      <c r="N232" s="94">
        <v>0</v>
      </c>
      <c r="O232" s="94">
        <v>0</v>
      </c>
      <c r="P232" s="94">
        <v>0</v>
      </c>
      <c r="Q232" s="94">
        <v>0</v>
      </c>
      <c r="R232" s="94">
        <v>0</v>
      </c>
      <c r="S232" s="94">
        <v>0</v>
      </c>
      <c r="T232" s="94">
        <v>0</v>
      </c>
      <c r="U232" s="94">
        <v>0</v>
      </c>
      <c r="V232" s="94">
        <v>6.36</v>
      </c>
      <c r="W232" s="94">
        <v>-6.36</v>
      </c>
      <c r="X232" s="94">
        <v>0</v>
      </c>
      <c r="Y232" s="94">
        <v>0</v>
      </c>
      <c r="Z232" s="94">
        <v>0</v>
      </c>
      <c r="AA232" s="94">
        <v>0</v>
      </c>
      <c r="AB232" s="94">
        <v>0</v>
      </c>
      <c r="AC232" s="94">
        <v>0</v>
      </c>
    </row>
    <row r="233" spans="1:29" s="14" customFormat="1" ht="12.75" hidden="1" outlineLevel="2">
      <c r="A233" s="14" t="s">
        <v>637</v>
      </c>
      <c r="B233" s="14" t="s">
        <v>638</v>
      </c>
      <c r="C233" s="48" t="s">
        <v>1384</v>
      </c>
      <c r="D233" s="15"/>
      <c r="E233" s="15"/>
      <c r="F233" s="94">
        <v>0</v>
      </c>
      <c r="G233" s="94">
        <v>0</v>
      </c>
      <c r="H233" s="94">
        <v>0</v>
      </c>
      <c r="I233" s="94">
        <v>0</v>
      </c>
      <c r="J233" s="94">
        <v>0</v>
      </c>
      <c r="K233" s="94">
        <v>0</v>
      </c>
      <c r="L233" s="94">
        <v>0</v>
      </c>
      <c r="M233" s="94">
        <v>0</v>
      </c>
      <c r="N233" s="94">
        <v>0</v>
      </c>
      <c r="O233" s="94">
        <v>0</v>
      </c>
      <c r="P233" s="94">
        <v>0</v>
      </c>
      <c r="Q233" s="94">
        <v>0</v>
      </c>
      <c r="R233" s="94">
        <v>0</v>
      </c>
      <c r="S233" s="94">
        <v>0</v>
      </c>
      <c r="T233" s="94">
        <v>0</v>
      </c>
      <c r="U233" s="94">
        <v>0</v>
      </c>
      <c r="V233" s="94">
        <v>0</v>
      </c>
      <c r="W233" s="94">
        <v>0</v>
      </c>
      <c r="X233" s="94">
        <v>0</v>
      </c>
      <c r="Y233" s="94">
        <v>0</v>
      </c>
      <c r="Z233" s="94">
        <v>0</v>
      </c>
      <c r="AA233" s="94">
        <v>252.08</v>
      </c>
      <c r="AB233" s="94">
        <v>0.02</v>
      </c>
      <c r="AC233" s="94">
        <v>-252.1</v>
      </c>
    </row>
    <row r="234" spans="1:29" s="14" customFormat="1" ht="12.75" hidden="1" outlineLevel="2">
      <c r="A234" s="14" t="s">
        <v>639</v>
      </c>
      <c r="B234" s="14" t="s">
        <v>640</v>
      </c>
      <c r="C234" s="48" t="s">
        <v>1385</v>
      </c>
      <c r="D234" s="15"/>
      <c r="E234" s="15"/>
      <c r="F234" s="94">
        <v>0</v>
      </c>
      <c r="G234" s="94">
        <v>0</v>
      </c>
      <c r="H234" s="94">
        <v>0</v>
      </c>
      <c r="I234" s="94">
        <v>0</v>
      </c>
      <c r="J234" s="94">
        <v>0</v>
      </c>
      <c r="K234" s="94">
        <v>0</v>
      </c>
      <c r="L234" s="94">
        <v>0</v>
      </c>
      <c r="M234" s="94">
        <v>0</v>
      </c>
      <c r="N234" s="94">
        <v>0</v>
      </c>
      <c r="O234" s="94">
        <v>0</v>
      </c>
      <c r="P234" s="94">
        <v>0</v>
      </c>
      <c r="Q234" s="94">
        <v>0</v>
      </c>
      <c r="R234" s="94">
        <v>0</v>
      </c>
      <c r="S234" s="94">
        <v>0</v>
      </c>
      <c r="T234" s="94">
        <v>0</v>
      </c>
      <c r="U234" s="94">
        <v>0</v>
      </c>
      <c r="V234" s="94">
        <v>1.1400000000000001</v>
      </c>
      <c r="W234" s="94">
        <v>-1.1400000000000001</v>
      </c>
      <c r="X234" s="94">
        <v>0</v>
      </c>
      <c r="Y234" s="94">
        <v>0</v>
      </c>
      <c r="Z234" s="94">
        <v>0</v>
      </c>
      <c r="AA234" s="94">
        <v>21.62</v>
      </c>
      <c r="AB234" s="94">
        <v>0</v>
      </c>
      <c r="AC234" s="94">
        <v>-21.62</v>
      </c>
    </row>
    <row r="235" spans="1:29" s="14" customFormat="1" ht="12.75" hidden="1" outlineLevel="2">
      <c r="A235" s="14" t="s">
        <v>641</v>
      </c>
      <c r="B235" s="14" t="s">
        <v>642</v>
      </c>
      <c r="C235" s="48" t="s">
        <v>1386</v>
      </c>
      <c r="D235" s="15"/>
      <c r="E235" s="15"/>
      <c r="F235" s="94">
        <v>0</v>
      </c>
      <c r="G235" s="94">
        <v>0</v>
      </c>
      <c r="H235" s="94">
        <v>0</v>
      </c>
      <c r="I235" s="94">
        <v>0</v>
      </c>
      <c r="J235" s="94">
        <v>0</v>
      </c>
      <c r="K235" s="94">
        <v>0</v>
      </c>
      <c r="L235" s="94">
        <v>0</v>
      </c>
      <c r="M235" s="94">
        <v>0</v>
      </c>
      <c r="N235" s="94">
        <v>0</v>
      </c>
      <c r="O235" s="94">
        <v>0</v>
      </c>
      <c r="P235" s="94">
        <v>0</v>
      </c>
      <c r="Q235" s="94">
        <v>0</v>
      </c>
      <c r="R235" s="94">
        <v>0</v>
      </c>
      <c r="S235" s="94">
        <v>0</v>
      </c>
      <c r="T235" s="94">
        <v>0</v>
      </c>
      <c r="U235" s="94">
        <v>0</v>
      </c>
      <c r="V235" s="94">
        <v>-1271</v>
      </c>
      <c r="W235" s="94">
        <v>1271</v>
      </c>
      <c r="X235" s="94">
        <v>0</v>
      </c>
      <c r="Y235" s="94">
        <v>0</v>
      </c>
      <c r="Z235" s="94">
        <v>0</v>
      </c>
      <c r="AA235" s="94">
        <v>0</v>
      </c>
      <c r="AB235" s="94">
        <v>11.790000000000001</v>
      </c>
      <c r="AC235" s="94">
        <v>-11.790000000000001</v>
      </c>
    </row>
    <row r="236" spans="1:29" s="14" customFormat="1" ht="12.75" hidden="1" outlineLevel="2">
      <c r="A236" s="14" t="s">
        <v>643</v>
      </c>
      <c r="B236" s="14" t="s">
        <v>644</v>
      </c>
      <c r="C236" s="48" t="s">
        <v>1387</v>
      </c>
      <c r="D236" s="15"/>
      <c r="E236" s="15"/>
      <c r="F236" s="94">
        <v>22978.11</v>
      </c>
      <c r="G236" s="94">
        <v>17152.68</v>
      </c>
      <c r="H236" s="94">
        <v>19866.77</v>
      </c>
      <c r="I236" s="94">
        <v>23128.420000000002</v>
      </c>
      <c r="J236" s="94">
        <v>12672.58</v>
      </c>
      <c r="K236" s="94">
        <v>15210.130000000001</v>
      </c>
      <c r="L236" s="94">
        <v>31383.940000000002</v>
      </c>
      <c r="M236" s="94">
        <v>21404.97</v>
      </c>
      <c r="N236" s="94">
        <v>31796.32</v>
      </c>
      <c r="O236" s="94">
        <v>34618.12</v>
      </c>
      <c r="P236" s="94">
        <v>29452.02</v>
      </c>
      <c r="Q236" s="94">
        <v>40243.96</v>
      </c>
      <c r="R236" s="94">
        <v>43716.53</v>
      </c>
      <c r="S236" s="94">
        <v>34882.53</v>
      </c>
      <c r="T236" s="94">
        <v>65104.630000000005</v>
      </c>
      <c r="U236" s="94">
        <v>35398.950000000004</v>
      </c>
      <c r="V236" s="94">
        <v>41742.770000000004</v>
      </c>
      <c r="W236" s="94">
        <v>43426.39</v>
      </c>
      <c r="X236" s="94">
        <v>52342.37</v>
      </c>
      <c r="Y236" s="94">
        <v>40455.43</v>
      </c>
      <c r="Z236" s="94">
        <v>9404.74</v>
      </c>
      <c r="AA236" s="94">
        <v>34408.19</v>
      </c>
      <c r="AB236" s="94">
        <v>50110.450000000004</v>
      </c>
      <c r="AC236" s="94">
        <v>56766.15</v>
      </c>
    </row>
    <row r="237" spans="1:29" s="14" customFormat="1" ht="12.75" hidden="1" outlineLevel="2">
      <c r="A237" s="14" t="s">
        <v>645</v>
      </c>
      <c r="B237" s="14" t="s">
        <v>646</v>
      </c>
      <c r="C237" s="48" t="s">
        <v>1388</v>
      </c>
      <c r="D237" s="15"/>
      <c r="E237" s="15"/>
      <c r="F237" s="94">
        <v>101372.86</v>
      </c>
      <c r="G237" s="94">
        <v>123762.25</v>
      </c>
      <c r="H237" s="94">
        <v>-17838.850000000002</v>
      </c>
      <c r="I237" s="94">
        <v>270303.49</v>
      </c>
      <c r="J237" s="94">
        <v>188624.12</v>
      </c>
      <c r="K237" s="94">
        <v>144046.89</v>
      </c>
      <c r="L237" s="94">
        <v>149262.29</v>
      </c>
      <c r="M237" s="94">
        <v>214164.15</v>
      </c>
      <c r="N237" s="94">
        <v>180496.21</v>
      </c>
      <c r="O237" s="94">
        <v>160267.11000000002</v>
      </c>
      <c r="P237" s="94">
        <v>156525.97</v>
      </c>
      <c r="Q237" s="94">
        <v>183044.28</v>
      </c>
      <c r="R237" s="94">
        <v>164227.5</v>
      </c>
      <c r="S237" s="94">
        <v>119795.2</v>
      </c>
      <c r="T237" s="94">
        <v>185155.80000000002</v>
      </c>
      <c r="U237" s="94">
        <v>136427.35</v>
      </c>
      <c r="V237" s="94">
        <v>112805.01000000001</v>
      </c>
      <c r="W237" s="94">
        <v>157801.34</v>
      </c>
      <c r="X237" s="94">
        <v>150081.54</v>
      </c>
      <c r="Y237" s="94">
        <v>158096.51</v>
      </c>
      <c r="Z237" s="94">
        <v>92387.64</v>
      </c>
      <c r="AA237" s="94">
        <v>131928.71</v>
      </c>
      <c r="AB237" s="94">
        <v>169759.35</v>
      </c>
      <c r="AC237" s="94">
        <v>201467.07</v>
      </c>
    </row>
    <row r="238" spans="1:29" s="14" customFormat="1" ht="12.75" hidden="1" outlineLevel="2">
      <c r="A238" s="14" t="s">
        <v>647</v>
      </c>
      <c r="B238" s="14" t="s">
        <v>648</v>
      </c>
      <c r="C238" s="48" t="s">
        <v>1389</v>
      </c>
      <c r="D238" s="15"/>
      <c r="E238" s="15"/>
      <c r="F238" s="94">
        <v>6.9</v>
      </c>
      <c r="G238" s="94">
        <v>4019.37</v>
      </c>
      <c r="H238" s="94">
        <v>7.78</v>
      </c>
      <c r="I238" s="94">
        <v>31.04</v>
      </c>
      <c r="J238" s="94">
        <v>15.69</v>
      </c>
      <c r="K238" s="94">
        <v>0</v>
      </c>
      <c r="L238" s="94">
        <v>20.93</v>
      </c>
      <c r="M238" s="94">
        <v>0</v>
      </c>
      <c r="N238" s="94">
        <v>0</v>
      </c>
      <c r="O238" s="94">
        <v>7310.09</v>
      </c>
      <c r="P238" s="94">
        <v>6176.42</v>
      </c>
      <c r="Q238" s="94">
        <v>844.77</v>
      </c>
      <c r="R238" s="94">
        <v>1240.95</v>
      </c>
      <c r="S238" s="94">
        <v>413.19</v>
      </c>
      <c r="T238" s="94">
        <v>8996.5</v>
      </c>
      <c r="U238" s="94">
        <v>0</v>
      </c>
      <c r="V238" s="94">
        <v>64.23</v>
      </c>
      <c r="W238" s="94">
        <v>1151.17</v>
      </c>
      <c r="X238" s="94">
        <v>188.1</v>
      </c>
      <c r="Y238" s="94">
        <v>0</v>
      </c>
      <c r="Z238" s="94">
        <v>0</v>
      </c>
      <c r="AA238" s="94">
        <v>0</v>
      </c>
      <c r="AB238" s="94">
        <v>37934.41</v>
      </c>
      <c r="AC238" s="94">
        <v>21709.3</v>
      </c>
    </row>
    <row r="239" spans="1:29" s="14" customFormat="1" ht="12.75" hidden="1" outlineLevel="2">
      <c r="A239" s="14" t="s">
        <v>649</v>
      </c>
      <c r="B239" s="14" t="s">
        <v>650</v>
      </c>
      <c r="C239" s="48" t="s">
        <v>1390</v>
      </c>
      <c r="D239" s="15"/>
      <c r="E239" s="15"/>
      <c r="F239" s="94">
        <v>0</v>
      </c>
      <c r="G239" s="94">
        <v>0</v>
      </c>
      <c r="H239" s="94">
        <v>0</v>
      </c>
      <c r="I239" s="94">
        <v>0</v>
      </c>
      <c r="J239" s="94">
        <v>0</v>
      </c>
      <c r="K239" s="94">
        <v>0</v>
      </c>
      <c r="L239" s="94">
        <v>0</v>
      </c>
      <c r="M239" s="94">
        <v>0</v>
      </c>
      <c r="N239" s="94">
        <v>0</v>
      </c>
      <c r="O239" s="94">
        <v>0</v>
      </c>
      <c r="P239" s="94">
        <v>0</v>
      </c>
      <c r="Q239" s="94">
        <v>0</v>
      </c>
      <c r="R239" s="94">
        <v>0</v>
      </c>
      <c r="S239" s="94">
        <v>0</v>
      </c>
      <c r="T239" s="94">
        <v>0</v>
      </c>
      <c r="U239" s="94">
        <v>0</v>
      </c>
      <c r="V239" s="94">
        <v>0</v>
      </c>
      <c r="W239" s="94">
        <v>0</v>
      </c>
      <c r="X239" s="94">
        <v>10</v>
      </c>
      <c r="Y239" s="94">
        <v>30</v>
      </c>
      <c r="Z239" s="94">
        <v>30</v>
      </c>
      <c r="AA239" s="94">
        <v>30</v>
      </c>
      <c r="AB239" s="94">
        <v>30</v>
      </c>
      <c r="AC239" s="94">
        <v>2</v>
      </c>
    </row>
    <row r="240" spans="1:29" s="14" customFormat="1" ht="12.75" hidden="1" outlineLevel="2">
      <c r="A240" s="14" t="s">
        <v>651</v>
      </c>
      <c r="B240" s="14" t="s">
        <v>652</v>
      </c>
      <c r="C240" s="48" t="s">
        <v>1391</v>
      </c>
      <c r="D240" s="15"/>
      <c r="E240" s="15"/>
      <c r="F240" s="94">
        <v>5.76</v>
      </c>
      <c r="G240" s="94">
        <v>20.77</v>
      </c>
      <c r="H240" s="94">
        <v>8.38</v>
      </c>
      <c r="I240" s="94">
        <v>-34.910000000000004</v>
      </c>
      <c r="J240" s="94">
        <v>0</v>
      </c>
      <c r="K240" s="94">
        <v>0</v>
      </c>
      <c r="L240" s="94">
        <v>0</v>
      </c>
      <c r="M240" s="94">
        <v>0</v>
      </c>
      <c r="N240" s="94">
        <v>0</v>
      </c>
      <c r="O240" s="94">
        <v>0</v>
      </c>
      <c r="P240" s="94">
        <v>0</v>
      </c>
      <c r="Q240" s="94">
        <v>0</v>
      </c>
      <c r="R240" s="94">
        <v>0</v>
      </c>
      <c r="S240" s="94">
        <v>0</v>
      </c>
      <c r="T240" s="94">
        <v>0</v>
      </c>
      <c r="U240" s="94">
        <v>0</v>
      </c>
      <c r="V240" s="94">
        <v>0</v>
      </c>
      <c r="W240" s="94">
        <v>0</v>
      </c>
      <c r="X240" s="94">
        <v>0</v>
      </c>
      <c r="Y240" s="94">
        <v>0</v>
      </c>
      <c r="Z240" s="94">
        <v>0</v>
      </c>
      <c r="AA240" s="94">
        <v>0</v>
      </c>
      <c r="AB240" s="94">
        <v>0</v>
      </c>
      <c r="AC240" s="94">
        <v>0</v>
      </c>
    </row>
    <row r="241" spans="1:29" s="14" customFormat="1" ht="12.75" hidden="1" outlineLevel="2">
      <c r="A241" s="14" t="s">
        <v>653</v>
      </c>
      <c r="B241" s="14" t="s">
        <v>654</v>
      </c>
      <c r="C241" s="48" t="s">
        <v>1357</v>
      </c>
      <c r="D241" s="15"/>
      <c r="E241" s="15"/>
      <c r="F241" s="94">
        <v>58046.19</v>
      </c>
      <c r="G241" s="94">
        <v>69711.65</v>
      </c>
      <c r="H241" s="94">
        <v>67885.45</v>
      </c>
      <c r="I241" s="94">
        <v>57817.96</v>
      </c>
      <c r="J241" s="94">
        <v>75696.09</v>
      </c>
      <c r="K241" s="94">
        <v>49096.130000000005</v>
      </c>
      <c r="L241" s="94">
        <v>57060.24</v>
      </c>
      <c r="M241" s="94">
        <v>101282.25</v>
      </c>
      <c r="N241" s="94">
        <v>57839.43</v>
      </c>
      <c r="O241" s="94">
        <v>116096.79000000001</v>
      </c>
      <c r="P241" s="94">
        <v>84328.95</v>
      </c>
      <c r="Q241" s="94">
        <v>94092.7</v>
      </c>
      <c r="R241" s="94">
        <v>78659.83</v>
      </c>
      <c r="S241" s="94">
        <v>85182.43000000001</v>
      </c>
      <c r="T241" s="94">
        <v>95261.66</v>
      </c>
      <c r="U241" s="94">
        <v>84738.85</v>
      </c>
      <c r="V241" s="94">
        <v>94791.73</v>
      </c>
      <c r="W241" s="94">
        <v>88717.12</v>
      </c>
      <c r="X241" s="94">
        <v>95792.17</v>
      </c>
      <c r="Y241" s="94">
        <v>81502.07</v>
      </c>
      <c r="Z241" s="94">
        <v>141072.47</v>
      </c>
      <c r="AA241" s="94">
        <v>92421.13</v>
      </c>
      <c r="AB241" s="94">
        <v>107305.1</v>
      </c>
      <c r="AC241" s="94">
        <v>106334.33</v>
      </c>
    </row>
    <row r="242" spans="1:29" s="14" customFormat="1" ht="12.75" hidden="1" outlineLevel="2">
      <c r="A242" s="14" t="s">
        <v>655</v>
      </c>
      <c r="B242" s="14" t="s">
        <v>656</v>
      </c>
      <c r="C242" s="48" t="s">
        <v>1392</v>
      </c>
      <c r="D242" s="15"/>
      <c r="E242" s="15"/>
      <c r="F242" s="94">
        <v>692.19</v>
      </c>
      <c r="G242" s="94">
        <v>465.87</v>
      </c>
      <c r="H242" s="94">
        <v>480.87</v>
      </c>
      <c r="I242" s="94">
        <v>724.28</v>
      </c>
      <c r="J242" s="94">
        <v>403.65000000000003</v>
      </c>
      <c r="K242" s="94">
        <v>599.41</v>
      </c>
      <c r="L242" s="94">
        <v>454.65000000000003</v>
      </c>
      <c r="M242" s="94">
        <v>2424.35</v>
      </c>
      <c r="N242" s="94">
        <v>631.01</v>
      </c>
      <c r="O242" s="94">
        <v>714.61</v>
      </c>
      <c r="P242" s="94">
        <v>1211.3600000000001</v>
      </c>
      <c r="Q242" s="94">
        <v>618.69</v>
      </c>
      <c r="R242" s="94">
        <v>1299.23</v>
      </c>
      <c r="S242" s="94">
        <v>663.54</v>
      </c>
      <c r="T242" s="94">
        <v>838.33</v>
      </c>
      <c r="U242" s="94">
        <v>630.08</v>
      </c>
      <c r="V242" s="94">
        <v>340.6</v>
      </c>
      <c r="W242" s="94">
        <v>637.24</v>
      </c>
      <c r="X242" s="94">
        <v>668.44</v>
      </c>
      <c r="Y242" s="94">
        <v>563.41</v>
      </c>
      <c r="Z242" s="94">
        <v>358.93</v>
      </c>
      <c r="AA242" s="94">
        <v>258.54</v>
      </c>
      <c r="AB242" s="94">
        <v>883.74</v>
      </c>
      <c r="AC242" s="94">
        <v>421.84000000000003</v>
      </c>
    </row>
    <row r="243" spans="1:29" s="14" customFormat="1" ht="12.75" hidden="1" outlineLevel="2">
      <c r="A243" s="14" t="s">
        <v>657</v>
      </c>
      <c r="B243" s="14" t="s">
        <v>658</v>
      </c>
      <c r="C243" s="48" t="s">
        <v>1393</v>
      </c>
      <c r="D243" s="15"/>
      <c r="E243" s="15"/>
      <c r="F243" s="94">
        <v>58670.03</v>
      </c>
      <c r="G243" s="94">
        <v>58723.43</v>
      </c>
      <c r="H243" s="94">
        <v>69292.29000000001</v>
      </c>
      <c r="I243" s="94">
        <v>59205.69</v>
      </c>
      <c r="J243" s="94">
        <v>65075.67</v>
      </c>
      <c r="K243" s="94">
        <v>53515.28</v>
      </c>
      <c r="L243" s="94">
        <v>63291.9</v>
      </c>
      <c r="M243" s="94">
        <v>103097.09</v>
      </c>
      <c r="N243" s="94">
        <v>53867.26</v>
      </c>
      <c r="O243" s="94">
        <v>79029.12</v>
      </c>
      <c r="P243" s="94">
        <v>78986.78</v>
      </c>
      <c r="Q243" s="94">
        <v>79167.85</v>
      </c>
      <c r="R243" s="94">
        <v>67339.18000000001</v>
      </c>
      <c r="S243" s="94">
        <v>61844.9</v>
      </c>
      <c r="T243" s="94">
        <v>75414.95</v>
      </c>
      <c r="U243" s="94">
        <v>84646.17</v>
      </c>
      <c r="V243" s="94">
        <v>81458.45</v>
      </c>
      <c r="W243" s="94">
        <v>70007.97</v>
      </c>
      <c r="X243" s="94">
        <v>70948.84</v>
      </c>
      <c r="Y243" s="94">
        <v>63663.47</v>
      </c>
      <c r="Z243" s="94">
        <v>56046.630000000005</v>
      </c>
      <c r="AA243" s="94">
        <v>86766.81</v>
      </c>
      <c r="AB243" s="94">
        <v>75373.90000000001</v>
      </c>
      <c r="AC243" s="94">
        <v>84129.78</v>
      </c>
    </row>
    <row r="244" spans="1:29" s="14" customFormat="1" ht="12.75" hidden="1" outlineLevel="2">
      <c r="A244" s="14" t="s">
        <v>659</v>
      </c>
      <c r="B244" s="14" t="s">
        <v>660</v>
      </c>
      <c r="C244" s="48" t="s">
        <v>1394</v>
      </c>
      <c r="D244" s="15"/>
      <c r="E244" s="15"/>
      <c r="F244" s="94">
        <v>-2224.42</v>
      </c>
      <c r="G244" s="94">
        <v>-531.01</v>
      </c>
      <c r="H244" s="94">
        <v>78020.12</v>
      </c>
      <c r="I244" s="94">
        <v>20116.11</v>
      </c>
      <c r="J244" s="94">
        <v>16819.43</v>
      </c>
      <c r="K244" s="94">
        <v>22488.18</v>
      </c>
      <c r="L244" s="94">
        <v>39080.74</v>
      </c>
      <c r="M244" s="94">
        <v>38186.36</v>
      </c>
      <c r="N244" s="94">
        <v>35497.44</v>
      </c>
      <c r="O244" s="94">
        <v>24220.47</v>
      </c>
      <c r="P244" s="94">
        <v>14672.23</v>
      </c>
      <c r="Q244" s="94">
        <v>29313.39</v>
      </c>
      <c r="R244" s="94">
        <v>50600.380000000005</v>
      </c>
      <c r="S244" s="94">
        <v>45294.200000000004</v>
      </c>
      <c r="T244" s="94">
        <v>26234.88</v>
      </c>
      <c r="U244" s="94">
        <v>43528.41</v>
      </c>
      <c r="V244" s="94">
        <v>38572.87</v>
      </c>
      <c r="W244" s="94">
        <v>49991.4</v>
      </c>
      <c r="X244" s="94">
        <v>54672.82</v>
      </c>
      <c r="Y244" s="94">
        <v>45421.450000000004</v>
      </c>
      <c r="Z244" s="94">
        <v>49994.9</v>
      </c>
      <c r="AA244" s="94">
        <v>16444.760000000002</v>
      </c>
      <c r="AB244" s="94">
        <v>15966.43</v>
      </c>
      <c r="AC244" s="94">
        <v>31302.75</v>
      </c>
    </row>
    <row r="245" spans="1:29" s="14" customFormat="1" ht="12.75" hidden="1" outlineLevel="2">
      <c r="A245" s="14" t="s">
        <v>661</v>
      </c>
      <c r="B245" s="14" t="s">
        <v>662</v>
      </c>
      <c r="C245" s="48" t="s">
        <v>1395</v>
      </c>
      <c r="D245" s="15"/>
      <c r="E245" s="15"/>
      <c r="F245" s="94">
        <v>97955.18000000001</v>
      </c>
      <c r="G245" s="94">
        <v>98394.24</v>
      </c>
      <c r="H245" s="94">
        <v>-10520.78</v>
      </c>
      <c r="I245" s="94">
        <v>63952.61</v>
      </c>
      <c r="J245" s="94">
        <v>63964.18</v>
      </c>
      <c r="K245" s="94">
        <v>57114.46</v>
      </c>
      <c r="L245" s="94">
        <v>54940.16</v>
      </c>
      <c r="M245" s="94">
        <v>48224.590000000004</v>
      </c>
      <c r="N245" s="94">
        <v>41261.1</v>
      </c>
      <c r="O245" s="94">
        <v>46250.89</v>
      </c>
      <c r="P245" s="94">
        <v>47265.56</v>
      </c>
      <c r="Q245" s="94">
        <v>40779.15</v>
      </c>
      <c r="R245" s="94">
        <v>83056.08</v>
      </c>
      <c r="S245" s="94">
        <v>61971.91</v>
      </c>
      <c r="T245" s="94">
        <v>48138.07</v>
      </c>
      <c r="U245" s="94">
        <v>48819.5</v>
      </c>
      <c r="V245" s="94">
        <v>59570.58</v>
      </c>
      <c r="W245" s="94">
        <v>43987.91</v>
      </c>
      <c r="X245" s="94">
        <v>49088</v>
      </c>
      <c r="Y245" s="94">
        <v>38080.97</v>
      </c>
      <c r="Z245" s="94">
        <v>59163.5</v>
      </c>
      <c r="AA245" s="94">
        <v>73335.85</v>
      </c>
      <c r="AB245" s="94">
        <v>87810.05</v>
      </c>
      <c r="AC245" s="94">
        <v>67250.72</v>
      </c>
    </row>
    <row r="246" spans="1:29" s="14" customFormat="1" ht="12.75" hidden="1" outlineLevel="2">
      <c r="A246" s="14" t="s">
        <v>663</v>
      </c>
      <c r="B246" s="14" t="s">
        <v>664</v>
      </c>
      <c r="C246" s="48" t="s">
        <v>1396</v>
      </c>
      <c r="D246" s="15"/>
      <c r="E246" s="15"/>
      <c r="F246" s="94">
        <v>0</v>
      </c>
      <c r="G246" s="94">
        <v>0</v>
      </c>
      <c r="H246" s="94">
        <v>0</v>
      </c>
      <c r="I246" s="94">
        <v>0</v>
      </c>
      <c r="J246" s="94">
        <v>0</v>
      </c>
      <c r="K246" s="94">
        <v>-8058.49</v>
      </c>
      <c r="L246" s="94">
        <v>0</v>
      </c>
      <c r="M246" s="94">
        <v>0</v>
      </c>
      <c r="N246" s="94">
        <v>0</v>
      </c>
      <c r="O246" s="94">
        <v>0</v>
      </c>
      <c r="P246" s="94">
        <v>-1509.3600000000001</v>
      </c>
      <c r="Q246" s="94">
        <v>0</v>
      </c>
      <c r="R246" s="94">
        <v>0</v>
      </c>
      <c r="S246" s="94">
        <v>0</v>
      </c>
      <c r="T246" s="94">
        <v>0</v>
      </c>
      <c r="U246" s="94">
        <v>3874.07</v>
      </c>
      <c r="V246" s="94">
        <v>0</v>
      </c>
      <c r="W246" s="94">
        <v>0</v>
      </c>
      <c r="X246" s="94">
        <v>0</v>
      </c>
      <c r="Y246" s="94">
        <v>0</v>
      </c>
      <c r="Z246" s="94">
        <v>0</v>
      </c>
      <c r="AA246" s="94">
        <v>0</v>
      </c>
      <c r="AB246" s="94">
        <v>-673.57</v>
      </c>
      <c r="AC246" s="94">
        <v>0</v>
      </c>
    </row>
    <row r="247" spans="1:29" s="14" customFormat="1" ht="12.75" hidden="1" outlineLevel="2">
      <c r="A247" s="14" t="s">
        <v>665</v>
      </c>
      <c r="B247" s="14" t="s">
        <v>666</v>
      </c>
      <c r="C247" s="48" t="s">
        <v>1397</v>
      </c>
      <c r="D247" s="15"/>
      <c r="E247" s="15"/>
      <c r="F247" s="94">
        <v>0</v>
      </c>
      <c r="G247" s="94">
        <v>0</v>
      </c>
      <c r="H247" s="94">
        <v>0</v>
      </c>
      <c r="I247" s="94">
        <v>0</v>
      </c>
      <c r="J247" s="94">
        <v>0</v>
      </c>
      <c r="K247" s="94">
        <v>0</v>
      </c>
      <c r="L247" s="94">
        <v>0</v>
      </c>
      <c r="M247" s="94">
        <v>0</v>
      </c>
      <c r="N247" s="94">
        <v>0</v>
      </c>
      <c r="O247" s="94">
        <v>0</v>
      </c>
      <c r="P247" s="94">
        <v>0</v>
      </c>
      <c r="Q247" s="94">
        <v>0</v>
      </c>
      <c r="R247" s="94">
        <v>0</v>
      </c>
      <c r="S247" s="94">
        <v>0</v>
      </c>
      <c r="T247" s="94">
        <v>0</v>
      </c>
      <c r="U247" s="94">
        <v>2417.32</v>
      </c>
      <c r="V247" s="94">
        <v>0</v>
      </c>
      <c r="W247" s="94">
        <v>0</v>
      </c>
      <c r="X247" s="94">
        <v>0</v>
      </c>
      <c r="Y247" s="94">
        <v>0</v>
      </c>
      <c r="Z247" s="94">
        <v>0</v>
      </c>
      <c r="AA247" s="94">
        <v>0</v>
      </c>
      <c r="AB247" s="94">
        <v>0</v>
      </c>
      <c r="AC247" s="94">
        <v>0</v>
      </c>
    </row>
    <row r="248" spans="1:29" s="14" customFormat="1" ht="12.75" hidden="1" outlineLevel="2">
      <c r="A248" s="14" t="s">
        <v>667</v>
      </c>
      <c r="B248" s="14" t="s">
        <v>668</v>
      </c>
      <c r="C248" s="48" t="s">
        <v>1398</v>
      </c>
      <c r="D248" s="15"/>
      <c r="E248" s="15"/>
      <c r="F248" s="94">
        <v>6200.37</v>
      </c>
      <c r="G248" s="94">
        <v>8669.08</v>
      </c>
      <c r="H248" s="94">
        <v>8651.06</v>
      </c>
      <c r="I248" s="94">
        <v>8147.900000000001</v>
      </c>
      <c r="J248" s="94">
        <v>21770.19</v>
      </c>
      <c r="K248" s="94">
        <v>5784.03</v>
      </c>
      <c r="L248" s="94">
        <v>7402.07</v>
      </c>
      <c r="M248" s="94">
        <v>28491.38</v>
      </c>
      <c r="N248" s="94">
        <v>18742.62</v>
      </c>
      <c r="O248" s="94">
        <v>13438.4</v>
      </c>
      <c r="P248" s="94">
        <v>10722.48</v>
      </c>
      <c r="Q248" s="94">
        <v>7914.47</v>
      </c>
      <c r="R248" s="94">
        <v>6109.16</v>
      </c>
      <c r="S248" s="94">
        <v>8216.15</v>
      </c>
      <c r="T248" s="94">
        <v>5929.62</v>
      </c>
      <c r="U248" s="94">
        <v>16128.16</v>
      </c>
      <c r="V248" s="94">
        <v>10233.99</v>
      </c>
      <c r="W248" s="94">
        <v>5650.7</v>
      </c>
      <c r="X248" s="94">
        <v>6684.84</v>
      </c>
      <c r="Y248" s="94">
        <v>6413.42</v>
      </c>
      <c r="Z248" s="94">
        <v>11512.36</v>
      </c>
      <c r="AA248" s="94">
        <v>19420.56</v>
      </c>
      <c r="AB248" s="94">
        <v>6582.84</v>
      </c>
      <c r="AC248" s="94">
        <v>13205.49</v>
      </c>
    </row>
    <row r="249" spans="1:29" s="14" customFormat="1" ht="12.75" hidden="1" outlineLevel="2">
      <c r="A249" s="14" t="s">
        <v>669</v>
      </c>
      <c r="B249" s="14" t="s">
        <v>670</v>
      </c>
      <c r="C249" s="48" t="s">
        <v>1399</v>
      </c>
      <c r="D249" s="15"/>
      <c r="E249" s="15"/>
      <c r="F249" s="94">
        <v>925.65</v>
      </c>
      <c r="G249" s="94">
        <v>19.86</v>
      </c>
      <c r="H249" s="94">
        <v>16185.02</v>
      </c>
      <c r="I249" s="94">
        <v>4285.89</v>
      </c>
      <c r="J249" s="94">
        <v>3402.53</v>
      </c>
      <c r="K249" s="94">
        <v>4574.72</v>
      </c>
      <c r="L249" s="94">
        <v>8419.17</v>
      </c>
      <c r="M249" s="94">
        <v>7731.37</v>
      </c>
      <c r="N249" s="94">
        <v>7260.2</v>
      </c>
      <c r="O249" s="94">
        <v>5173.53</v>
      </c>
      <c r="P249" s="94">
        <v>3352.31</v>
      </c>
      <c r="Q249" s="94">
        <v>7806.650000000001</v>
      </c>
      <c r="R249" s="94">
        <v>19092.72</v>
      </c>
      <c r="S249" s="94">
        <v>11836.54</v>
      </c>
      <c r="T249" s="94">
        <v>5693.5</v>
      </c>
      <c r="U249" s="94">
        <v>9995.98</v>
      </c>
      <c r="V249" s="94">
        <v>7827.01</v>
      </c>
      <c r="W249" s="94">
        <v>11247.050000000001</v>
      </c>
      <c r="X249" s="94">
        <v>11842.72</v>
      </c>
      <c r="Y249" s="94">
        <v>11544.77</v>
      </c>
      <c r="Z249" s="94">
        <v>7640.68</v>
      </c>
      <c r="AA249" s="94">
        <v>3164.14</v>
      </c>
      <c r="AB249" s="94">
        <v>3782.23</v>
      </c>
      <c r="AC249" s="94">
        <v>7642.22</v>
      </c>
    </row>
    <row r="250" spans="1:29" s="14" customFormat="1" ht="12.75" hidden="1" outlineLevel="2">
      <c r="A250" s="14" t="s">
        <v>671</v>
      </c>
      <c r="B250" s="14" t="s">
        <v>672</v>
      </c>
      <c r="C250" s="48" t="s">
        <v>1400</v>
      </c>
      <c r="D250" s="15"/>
      <c r="E250" s="15"/>
      <c r="F250" s="94">
        <v>37527.35</v>
      </c>
      <c r="G250" s="94">
        <v>19253.55</v>
      </c>
      <c r="H250" s="94">
        <v>808.25</v>
      </c>
      <c r="I250" s="94">
        <v>12737.77</v>
      </c>
      <c r="J250" s="94">
        <v>12935.960000000001</v>
      </c>
      <c r="K250" s="94">
        <v>11137.67</v>
      </c>
      <c r="L250" s="94">
        <v>11281.7</v>
      </c>
      <c r="M250" s="94">
        <v>9589.08</v>
      </c>
      <c r="N250" s="94">
        <v>8343</v>
      </c>
      <c r="O250" s="94">
        <v>10416.630000000001</v>
      </c>
      <c r="P250" s="94">
        <v>11281.210000000001</v>
      </c>
      <c r="Q250" s="94">
        <v>10624.22</v>
      </c>
      <c r="R250" s="94">
        <v>28482.06</v>
      </c>
      <c r="S250" s="94">
        <v>16300.51</v>
      </c>
      <c r="T250" s="94">
        <v>10658.78</v>
      </c>
      <c r="U250" s="94">
        <v>10253.84</v>
      </c>
      <c r="V250" s="94">
        <v>12759.44</v>
      </c>
      <c r="W250" s="94">
        <v>9258.53</v>
      </c>
      <c r="X250" s="94">
        <v>10660.18</v>
      </c>
      <c r="Y250" s="94">
        <v>9417.23</v>
      </c>
      <c r="Z250" s="94">
        <v>9083.79</v>
      </c>
      <c r="AA250" s="94">
        <v>16449.1</v>
      </c>
      <c r="AB250" s="94">
        <v>20440.06</v>
      </c>
      <c r="AC250" s="94">
        <v>14902.91</v>
      </c>
    </row>
    <row r="251" spans="1:29" s="14" customFormat="1" ht="12.75" hidden="1" outlineLevel="2">
      <c r="A251" s="14" t="s">
        <v>673</v>
      </c>
      <c r="B251" s="14" t="s">
        <v>674</v>
      </c>
      <c r="C251" s="48" t="s">
        <v>1401</v>
      </c>
      <c r="D251" s="15"/>
      <c r="E251" s="15"/>
      <c r="F251" s="94">
        <v>11159.27</v>
      </c>
      <c r="G251" s="94">
        <v>9752.7</v>
      </c>
      <c r="H251" s="94">
        <v>19307.420000000002</v>
      </c>
      <c r="I251" s="94">
        <v>6818.34</v>
      </c>
      <c r="J251" s="94">
        <v>44292.450000000004</v>
      </c>
      <c r="K251" s="94">
        <v>15192.32</v>
      </c>
      <c r="L251" s="94">
        <v>13784.220000000001</v>
      </c>
      <c r="M251" s="94">
        <v>17271.32</v>
      </c>
      <c r="N251" s="94">
        <v>46764.26</v>
      </c>
      <c r="O251" s="94">
        <v>6515.17</v>
      </c>
      <c r="P251" s="94">
        <v>46953.18</v>
      </c>
      <c r="Q251" s="94">
        <v>76041.52</v>
      </c>
      <c r="R251" s="94">
        <v>23692.48</v>
      </c>
      <c r="S251" s="94">
        <v>16033.23</v>
      </c>
      <c r="T251" s="94">
        <v>19647.41</v>
      </c>
      <c r="U251" s="94">
        <v>-1613.24</v>
      </c>
      <c r="V251" s="94">
        <v>51718.05</v>
      </c>
      <c r="W251" s="94">
        <v>50157.46</v>
      </c>
      <c r="X251" s="94">
        <v>64321.05</v>
      </c>
      <c r="Y251" s="94">
        <v>43885.97</v>
      </c>
      <c r="Z251" s="94">
        <v>13466.04</v>
      </c>
      <c r="AA251" s="94">
        <v>8271.94</v>
      </c>
      <c r="AB251" s="94">
        <v>44575.96</v>
      </c>
      <c r="AC251" s="94">
        <v>86417.56</v>
      </c>
    </row>
    <row r="252" spans="1:29" s="14" customFormat="1" ht="12.75" hidden="1" outlineLevel="2">
      <c r="A252" s="14" t="s">
        <v>675</v>
      </c>
      <c r="B252" s="14" t="s">
        <v>676</v>
      </c>
      <c r="C252" s="48" t="s">
        <v>1402</v>
      </c>
      <c r="D252" s="15"/>
      <c r="E252" s="15"/>
      <c r="F252" s="94">
        <v>443.84000000000003</v>
      </c>
      <c r="G252" s="94">
        <v>5028.900000000001</v>
      </c>
      <c r="H252" s="94">
        <v>1287.7</v>
      </c>
      <c r="I252" s="94">
        <v>35515.16</v>
      </c>
      <c r="J252" s="94">
        <v>25802.95</v>
      </c>
      <c r="K252" s="94">
        <v>192.76</v>
      </c>
      <c r="L252" s="94">
        <v>329.15000000000003</v>
      </c>
      <c r="M252" s="94">
        <v>875.71</v>
      </c>
      <c r="N252" s="94">
        <v>477.18</v>
      </c>
      <c r="O252" s="94">
        <v>8579.52</v>
      </c>
      <c r="P252" s="94">
        <v>31637.97</v>
      </c>
      <c r="Q252" s="94">
        <v>9371.630000000001</v>
      </c>
      <c r="R252" s="94">
        <v>17114.010000000002</v>
      </c>
      <c r="S252" s="94">
        <v>2460.4900000000002</v>
      </c>
      <c r="T252" s="94">
        <v>2725.03</v>
      </c>
      <c r="U252" s="94">
        <v>36901.48</v>
      </c>
      <c r="V252" s="94">
        <v>24212.08</v>
      </c>
      <c r="W252" s="94">
        <v>7256.17</v>
      </c>
      <c r="X252" s="94">
        <v>3496.2400000000002</v>
      </c>
      <c r="Y252" s="94">
        <v>24927.5</v>
      </c>
      <c r="Z252" s="94">
        <v>1121.45</v>
      </c>
      <c r="AA252" s="94">
        <v>2182.03</v>
      </c>
      <c r="AB252" s="94">
        <v>3075.51</v>
      </c>
      <c r="AC252" s="94">
        <v>1351.09</v>
      </c>
    </row>
    <row r="253" spans="1:29" s="14" customFormat="1" ht="12.75" hidden="1" outlineLevel="2">
      <c r="A253" s="14" t="s">
        <v>677</v>
      </c>
      <c r="B253" s="14" t="s">
        <v>678</v>
      </c>
      <c r="C253" s="48" t="s">
        <v>1403</v>
      </c>
      <c r="D253" s="15"/>
      <c r="E253" s="15"/>
      <c r="F253" s="94">
        <v>0</v>
      </c>
      <c r="G253" s="94">
        <v>0</v>
      </c>
      <c r="H253" s="94">
        <v>0</v>
      </c>
      <c r="I253" s="94">
        <v>0</v>
      </c>
      <c r="J253" s="94">
        <v>0</v>
      </c>
      <c r="K253" s="94">
        <v>0</v>
      </c>
      <c r="L253" s="94">
        <v>0</v>
      </c>
      <c r="M253" s="94">
        <v>0</v>
      </c>
      <c r="N253" s="94">
        <v>0</v>
      </c>
      <c r="O253" s="94">
        <v>0</v>
      </c>
      <c r="P253" s="94">
        <v>0</v>
      </c>
      <c r="Q253" s="94">
        <v>0</v>
      </c>
      <c r="R253" s="94">
        <v>0</v>
      </c>
      <c r="S253" s="94">
        <v>0</v>
      </c>
      <c r="T253" s="94">
        <v>0</v>
      </c>
      <c r="U253" s="94">
        <v>0</v>
      </c>
      <c r="V253" s="94">
        <v>0</v>
      </c>
      <c r="W253" s="94">
        <v>0</v>
      </c>
      <c r="X253" s="94">
        <v>4.12</v>
      </c>
      <c r="Y253" s="94">
        <v>-4.12</v>
      </c>
      <c r="Z253" s="94">
        <v>0</v>
      </c>
      <c r="AA253" s="94">
        <v>20.900000000000002</v>
      </c>
      <c r="AB253" s="94">
        <v>-7.72</v>
      </c>
      <c r="AC253" s="94">
        <v>-6.38</v>
      </c>
    </row>
    <row r="254" spans="1:29" s="14" customFormat="1" ht="12.75" hidden="1" outlineLevel="2">
      <c r="A254" s="14" t="s">
        <v>679</v>
      </c>
      <c r="B254" s="14" t="s">
        <v>680</v>
      </c>
      <c r="C254" s="48" t="s">
        <v>1404</v>
      </c>
      <c r="D254" s="15"/>
      <c r="E254" s="15"/>
      <c r="F254" s="94">
        <v>19953.83</v>
      </c>
      <c r="G254" s="94">
        <v>17632.5</v>
      </c>
      <c r="H254" s="94">
        <v>18990</v>
      </c>
      <c r="I254" s="94">
        <v>14809.5</v>
      </c>
      <c r="J254" s="94">
        <v>14218.5</v>
      </c>
      <c r="K254" s="94">
        <v>12843</v>
      </c>
      <c r="L254" s="94">
        <v>14529</v>
      </c>
      <c r="M254" s="94">
        <v>12988.5</v>
      </c>
      <c r="N254" s="94">
        <v>12078</v>
      </c>
      <c r="O254" s="94">
        <v>13969.5</v>
      </c>
      <c r="P254" s="94">
        <v>16209</v>
      </c>
      <c r="Q254" s="94">
        <v>17616</v>
      </c>
      <c r="R254" s="94">
        <v>24526.2</v>
      </c>
      <c r="S254" s="94">
        <v>19192.5</v>
      </c>
      <c r="T254" s="94">
        <v>18564</v>
      </c>
      <c r="U254" s="94">
        <v>10942.5</v>
      </c>
      <c r="V254" s="94">
        <v>13408.5</v>
      </c>
      <c r="W254" s="94">
        <v>13999.5</v>
      </c>
      <c r="X254" s="94">
        <v>12966</v>
      </c>
      <c r="Y254" s="94">
        <v>11275.5</v>
      </c>
      <c r="Z254" s="94">
        <v>9183</v>
      </c>
      <c r="AA254" s="94">
        <v>8070</v>
      </c>
      <c r="AB254" s="94">
        <v>12510</v>
      </c>
      <c r="AC254" s="94">
        <v>11149.5</v>
      </c>
    </row>
    <row r="255" spans="1:29" s="14" customFormat="1" ht="12.75" hidden="1" outlineLevel="2">
      <c r="A255" s="14" t="s">
        <v>681</v>
      </c>
      <c r="B255" s="14" t="s">
        <v>682</v>
      </c>
      <c r="C255" s="48" t="s">
        <v>1405</v>
      </c>
      <c r="D255" s="15"/>
      <c r="E255" s="15"/>
      <c r="F255" s="94">
        <v>270240.99</v>
      </c>
      <c r="G255" s="94">
        <v>122857.96</v>
      </c>
      <c r="H255" s="94">
        <v>452176.7</v>
      </c>
      <c r="I255" s="94">
        <v>285833.26</v>
      </c>
      <c r="J255" s="94">
        <v>286138.11</v>
      </c>
      <c r="K255" s="94">
        <v>365151.96</v>
      </c>
      <c r="L255" s="94">
        <v>294016.75</v>
      </c>
      <c r="M255" s="94">
        <v>294453.89</v>
      </c>
      <c r="N255" s="94">
        <v>291327.47000000003</v>
      </c>
      <c r="O255" s="94">
        <v>292111.37</v>
      </c>
      <c r="P255" s="94">
        <v>292685.56</v>
      </c>
      <c r="Q255" s="94">
        <v>240782.03</v>
      </c>
      <c r="R255" s="94">
        <v>334874.21</v>
      </c>
      <c r="S255" s="94">
        <v>310520.17</v>
      </c>
      <c r="T255" s="94">
        <v>325367.22000000003</v>
      </c>
      <c r="U255" s="94">
        <v>297651.69</v>
      </c>
      <c r="V255" s="94">
        <v>344338.82</v>
      </c>
      <c r="W255" s="94">
        <v>365740.09</v>
      </c>
      <c r="X255" s="94">
        <v>323707.36</v>
      </c>
      <c r="Y255" s="94">
        <v>470079</v>
      </c>
      <c r="Z255" s="94">
        <v>378754.66000000003</v>
      </c>
      <c r="AA255" s="94">
        <v>441140.64</v>
      </c>
      <c r="AB255" s="94">
        <v>386942</v>
      </c>
      <c r="AC255" s="94">
        <v>385619.64</v>
      </c>
    </row>
    <row r="256" spans="1:29" s="14" customFormat="1" ht="12.75" hidden="1" outlineLevel="2">
      <c r="A256" s="14" t="s">
        <v>683</v>
      </c>
      <c r="B256" s="14" t="s">
        <v>684</v>
      </c>
      <c r="C256" s="48" t="s">
        <v>1406</v>
      </c>
      <c r="D256" s="15"/>
      <c r="E256" s="15"/>
      <c r="F256" s="94">
        <v>753.57</v>
      </c>
      <c r="G256" s="94">
        <v>109.25</v>
      </c>
      <c r="H256" s="94">
        <v>0</v>
      </c>
      <c r="I256" s="94">
        <v>0</v>
      </c>
      <c r="J256" s="94">
        <v>0</v>
      </c>
      <c r="K256" s="94">
        <v>0</v>
      </c>
      <c r="L256" s="94">
        <v>0</v>
      </c>
      <c r="M256" s="94">
        <v>0</v>
      </c>
      <c r="N256" s="94">
        <v>0</v>
      </c>
      <c r="O256" s="94">
        <v>1265.43</v>
      </c>
      <c r="P256" s="94">
        <v>5058.04</v>
      </c>
      <c r="Q256" s="94">
        <v>6307.12</v>
      </c>
      <c r="R256" s="94">
        <v>7484.5</v>
      </c>
      <c r="S256" s="94">
        <v>4386.31</v>
      </c>
      <c r="T256" s="94">
        <v>2630.03</v>
      </c>
      <c r="U256" s="94">
        <v>881.12</v>
      </c>
      <c r="V256" s="94">
        <v>1956.79</v>
      </c>
      <c r="W256" s="94">
        <v>650.01</v>
      </c>
      <c r="X256" s="94">
        <v>3854.06</v>
      </c>
      <c r="Y256" s="94">
        <v>4556.24</v>
      </c>
      <c r="Z256" s="94">
        <v>2107</v>
      </c>
      <c r="AA256" s="94">
        <v>2429.28</v>
      </c>
      <c r="AB256" s="94">
        <v>9007.69</v>
      </c>
      <c r="AC256" s="94">
        <v>8896.07</v>
      </c>
    </row>
    <row r="257" spans="1:29" s="14" customFormat="1" ht="12.75" hidden="1" outlineLevel="2">
      <c r="A257" s="14" t="s">
        <v>685</v>
      </c>
      <c r="B257" s="14" t="s">
        <v>686</v>
      </c>
      <c r="C257" s="48" t="s">
        <v>1407</v>
      </c>
      <c r="D257" s="15"/>
      <c r="E257" s="15"/>
      <c r="F257" s="94">
        <v>119070.86</v>
      </c>
      <c r="G257" s="94">
        <v>109145.31</v>
      </c>
      <c r="H257" s="94">
        <v>119910.19</v>
      </c>
      <c r="I257" s="94">
        <v>116042.12</v>
      </c>
      <c r="J257" s="94">
        <v>119910.19</v>
      </c>
      <c r="K257" s="94">
        <v>116042.12</v>
      </c>
      <c r="L257" s="94">
        <v>328853.24</v>
      </c>
      <c r="M257" s="94">
        <v>328815.41000000003</v>
      </c>
      <c r="N257" s="94">
        <v>318248.83</v>
      </c>
      <c r="O257" s="94">
        <v>328842.98</v>
      </c>
      <c r="P257" s="94">
        <v>318235.14</v>
      </c>
      <c r="Q257" s="94">
        <v>328842.98</v>
      </c>
      <c r="R257" s="94">
        <v>319965.84</v>
      </c>
      <c r="S257" s="94">
        <v>289001.4</v>
      </c>
      <c r="T257" s="94">
        <v>321289.24</v>
      </c>
      <c r="U257" s="94">
        <v>320503.8</v>
      </c>
      <c r="V257" s="94">
        <v>336828.9</v>
      </c>
      <c r="W257" s="94">
        <v>329243.77</v>
      </c>
      <c r="X257" s="94">
        <v>757385.35</v>
      </c>
      <c r="Y257" s="94">
        <v>757385.35</v>
      </c>
      <c r="Z257" s="94">
        <v>732953.56</v>
      </c>
      <c r="AA257" s="94">
        <v>757385.35</v>
      </c>
      <c r="AB257" s="94">
        <v>732953.88</v>
      </c>
      <c r="AC257" s="94">
        <v>757385.35</v>
      </c>
    </row>
    <row r="258" spans="1:29" s="14" customFormat="1" ht="12.75" hidden="1" outlineLevel="2">
      <c r="A258" s="14" t="s">
        <v>687</v>
      </c>
      <c r="B258" s="14" t="s">
        <v>688</v>
      </c>
      <c r="C258" s="48" t="s">
        <v>1408</v>
      </c>
      <c r="D258" s="15"/>
      <c r="E258" s="15"/>
      <c r="F258" s="94">
        <v>5412.74</v>
      </c>
      <c r="G258" s="94">
        <v>5489.06</v>
      </c>
      <c r="H258" s="94">
        <v>5450.900000000001</v>
      </c>
      <c r="I258" s="94">
        <v>5450.900000000001</v>
      </c>
      <c r="J258" s="94">
        <v>5450.900000000001</v>
      </c>
      <c r="K258" s="94">
        <v>5450.900000000001</v>
      </c>
      <c r="L258" s="94">
        <v>16221.53</v>
      </c>
      <c r="M258" s="94">
        <v>16219.67</v>
      </c>
      <c r="N258" s="94">
        <v>16221.720000000001</v>
      </c>
      <c r="O258" s="94">
        <v>16221.03</v>
      </c>
      <c r="P258" s="94">
        <v>16221.03</v>
      </c>
      <c r="Q258" s="94">
        <v>16221.03</v>
      </c>
      <c r="R258" s="94">
        <v>16070.640000000001</v>
      </c>
      <c r="S258" s="94">
        <v>16070.640000000001</v>
      </c>
      <c r="T258" s="94">
        <v>16079.460000000001</v>
      </c>
      <c r="U258" s="94">
        <v>16167.41</v>
      </c>
      <c r="V258" s="94">
        <v>16216.76</v>
      </c>
      <c r="W258" s="94">
        <v>16246.41</v>
      </c>
      <c r="X258" s="94">
        <v>69886.65</v>
      </c>
      <c r="Y258" s="94">
        <v>69886.65</v>
      </c>
      <c r="Z258" s="94">
        <v>69886.65</v>
      </c>
      <c r="AA258" s="94">
        <v>70247.65000000001</v>
      </c>
      <c r="AB258" s="94">
        <v>69929.34</v>
      </c>
      <c r="AC258" s="94">
        <v>69929.34</v>
      </c>
    </row>
    <row r="259" spans="1:29" s="14" customFormat="1" ht="12.75" hidden="1" outlineLevel="2">
      <c r="A259" s="14" t="s">
        <v>689</v>
      </c>
      <c r="B259" s="14" t="s">
        <v>690</v>
      </c>
      <c r="C259" s="48" t="s">
        <v>1409</v>
      </c>
      <c r="D259" s="15"/>
      <c r="E259" s="15"/>
      <c r="F259" s="94">
        <v>5529.6</v>
      </c>
      <c r="G259" s="94">
        <v>5464.28</v>
      </c>
      <c r="H259" s="94">
        <v>5582.43</v>
      </c>
      <c r="I259" s="94">
        <v>5445.91</v>
      </c>
      <c r="J259" s="94">
        <v>5549.31</v>
      </c>
      <c r="K259" s="94">
        <v>376627.13</v>
      </c>
      <c r="L259" s="94">
        <v>-32480.690000000002</v>
      </c>
      <c r="M259" s="94">
        <v>-36112.32</v>
      </c>
      <c r="N259" s="94">
        <v>-31611.47</v>
      </c>
      <c r="O259" s="94">
        <v>-8218.6</v>
      </c>
      <c r="P259" s="94">
        <v>-30639.49</v>
      </c>
      <c r="Q259" s="94">
        <v>-31337.3</v>
      </c>
      <c r="R259" s="94">
        <v>-30740.14</v>
      </c>
      <c r="S259" s="94">
        <v>-31985.97</v>
      </c>
      <c r="T259" s="94">
        <v>-31243.4</v>
      </c>
      <c r="U259" s="94">
        <v>-30286.93</v>
      </c>
      <c r="V259" s="94">
        <v>-30824.16</v>
      </c>
      <c r="W259" s="94">
        <v>1428789.82</v>
      </c>
      <c r="X259" s="94">
        <v>-124884.82</v>
      </c>
      <c r="Y259" s="94">
        <v>-127661.88</v>
      </c>
      <c r="Z259" s="94">
        <v>-121979.43000000001</v>
      </c>
      <c r="AA259" s="94">
        <v>-123624.90000000001</v>
      </c>
      <c r="AB259" s="94">
        <v>-120322.81</v>
      </c>
      <c r="AC259" s="94">
        <v>-123265.34</v>
      </c>
    </row>
    <row r="260" spans="1:29" s="14" customFormat="1" ht="12.75" hidden="1" outlineLevel="2">
      <c r="A260" s="14" t="s">
        <v>691</v>
      </c>
      <c r="B260" s="14" t="s">
        <v>692</v>
      </c>
      <c r="C260" s="48" t="s">
        <v>1410</v>
      </c>
      <c r="D260" s="15"/>
      <c r="E260" s="15"/>
      <c r="F260" s="94">
        <v>110762.7</v>
      </c>
      <c r="G260" s="94">
        <v>114752.51000000001</v>
      </c>
      <c r="H260" s="94">
        <v>-74900.23</v>
      </c>
      <c r="I260" s="94">
        <v>112313.90000000001</v>
      </c>
      <c r="J260" s="94">
        <v>84828.46</v>
      </c>
      <c r="K260" s="94">
        <v>124421.71</v>
      </c>
      <c r="L260" s="94">
        <v>76610.66</v>
      </c>
      <c r="M260" s="94">
        <v>115362.78</v>
      </c>
      <c r="N260" s="94">
        <v>43768</v>
      </c>
      <c r="O260" s="94">
        <v>143215.96</v>
      </c>
      <c r="P260" s="94">
        <v>99858.69</v>
      </c>
      <c r="Q260" s="94">
        <v>164517.13</v>
      </c>
      <c r="R260" s="94">
        <v>68918.42</v>
      </c>
      <c r="S260" s="94">
        <v>151298.4</v>
      </c>
      <c r="T260" s="94">
        <v>157952.2</v>
      </c>
      <c r="U260" s="94">
        <v>78990.14</v>
      </c>
      <c r="V260" s="94">
        <v>109327.87</v>
      </c>
      <c r="W260" s="94">
        <v>97291.81</v>
      </c>
      <c r="X260" s="94">
        <v>117905.38</v>
      </c>
      <c r="Y260" s="94">
        <v>96320.7</v>
      </c>
      <c r="Z260" s="94">
        <v>80163.09</v>
      </c>
      <c r="AA260" s="94">
        <v>146219.48</v>
      </c>
      <c r="AB260" s="94">
        <v>94958.74</v>
      </c>
      <c r="AC260" s="94">
        <v>211776.78</v>
      </c>
    </row>
    <row r="261" spans="1:29" s="14" customFormat="1" ht="12.75" hidden="1" outlineLevel="2">
      <c r="A261" s="14" t="s">
        <v>693</v>
      </c>
      <c r="B261" s="14" t="s">
        <v>694</v>
      </c>
      <c r="C261" s="48" t="s">
        <v>1411</v>
      </c>
      <c r="D261" s="15"/>
      <c r="E261" s="15"/>
      <c r="F261" s="94">
        <v>0</v>
      </c>
      <c r="G261" s="94">
        <v>4543.13</v>
      </c>
      <c r="H261" s="94">
        <v>0</v>
      </c>
      <c r="I261" s="94">
        <v>250</v>
      </c>
      <c r="J261" s="94">
        <v>0</v>
      </c>
      <c r="K261" s="94">
        <v>0</v>
      </c>
      <c r="L261" s="94">
        <v>0</v>
      </c>
      <c r="M261" s="94">
        <v>1546</v>
      </c>
      <c r="N261" s="94">
        <v>0</v>
      </c>
      <c r="O261" s="94">
        <v>0</v>
      </c>
      <c r="P261" s="94">
        <v>0</v>
      </c>
      <c r="Q261" s="94">
        <v>4730</v>
      </c>
      <c r="R261" s="94">
        <v>0</v>
      </c>
      <c r="S261" s="94">
        <v>0</v>
      </c>
      <c r="T261" s="94">
        <v>0</v>
      </c>
      <c r="U261" s="94">
        <v>250</v>
      </c>
      <c r="V261" s="94">
        <v>0</v>
      </c>
      <c r="W261" s="94">
        <v>0</v>
      </c>
      <c r="X261" s="94">
        <v>0</v>
      </c>
      <c r="Y261" s="94">
        <v>0</v>
      </c>
      <c r="Z261" s="94">
        <v>0</v>
      </c>
      <c r="AA261" s="94">
        <v>0</v>
      </c>
      <c r="AB261" s="94">
        <v>0.54</v>
      </c>
      <c r="AC261" s="94">
        <v>-0.54</v>
      </c>
    </row>
    <row r="262" spans="1:29" s="14" customFormat="1" ht="12.75" hidden="1" outlineLevel="2">
      <c r="A262" s="14" t="s">
        <v>695</v>
      </c>
      <c r="B262" s="14" t="s">
        <v>696</v>
      </c>
      <c r="C262" s="48" t="s">
        <v>1412</v>
      </c>
      <c r="D262" s="15"/>
      <c r="E262" s="15"/>
      <c r="F262" s="94">
        <v>-1346.48</v>
      </c>
      <c r="G262" s="94">
        <v>244.47</v>
      </c>
      <c r="H262" s="94">
        <v>77437.56</v>
      </c>
      <c r="I262" s="94">
        <v>20533.350000000002</v>
      </c>
      <c r="J262" s="94">
        <v>16505.38</v>
      </c>
      <c r="K262" s="94">
        <v>22067.5</v>
      </c>
      <c r="L262" s="94">
        <v>40991.47</v>
      </c>
      <c r="M262" s="94">
        <v>39964.75</v>
      </c>
      <c r="N262" s="94">
        <v>37536.15</v>
      </c>
      <c r="O262" s="94">
        <v>24756.56</v>
      </c>
      <c r="P262" s="94">
        <v>15004.380000000001</v>
      </c>
      <c r="Q262" s="94">
        <v>34434.61</v>
      </c>
      <c r="R262" s="94">
        <v>51360.58</v>
      </c>
      <c r="S262" s="94">
        <v>58225.06</v>
      </c>
      <c r="T262" s="94">
        <v>33021.39</v>
      </c>
      <c r="U262" s="94">
        <v>50069.06</v>
      </c>
      <c r="V262" s="94">
        <v>37824.01</v>
      </c>
      <c r="W262" s="94">
        <v>55016.79</v>
      </c>
      <c r="X262" s="94">
        <v>59042.08</v>
      </c>
      <c r="Y262" s="94">
        <v>53459.28</v>
      </c>
      <c r="Z262" s="94">
        <v>38537.49</v>
      </c>
      <c r="AA262" s="94">
        <v>14577.26</v>
      </c>
      <c r="AB262" s="94">
        <v>13508.41</v>
      </c>
      <c r="AC262" s="94">
        <v>32568.41</v>
      </c>
    </row>
    <row r="263" spans="1:29" s="14" customFormat="1" ht="12.75" hidden="1" outlineLevel="2">
      <c r="A263" s="14" t="s">
        <v>697</v>
      </c>
      <c r="B263" s="14" t="s">
        <v>698</v>
      </c>
      <c r="C263" s="48" t="s">
        <v>1413</v>
      </c>
      <c r="D263" s="15"/>
      <c r="E263" s="15"/>
      <c r="F263" s="94">
        <v>88142.76</v>
      </c>
      <c r="G263" s="94">
        <v>97167.96</v>
      </c>
      <c r="H263" s="94">
        <v>4979.02</v>
      </c>
      <c r="I263" s="94">
        <v>60792.03</v>
      </c>
      <c r="J263" s="94">
        <v>61318.42</v>
      </c>
      <c r="K263" s="94">
        <v>53142.32</v>
      </c>
      <c r="L263" s="94">
        <v>55090.94</v>
      </c>
      <c r="M263" s="94">
        <v>49538.92</v>
      </c>
      <c r="N263" s="94">
        <v>43126.12</v>
      </c>
      <c r="O263" s="94">
        <v>48625.4</v>
      </c>
      <c r="P263" s="94">
        <v>49283.33</v>
      </c>
      <c r="Q263" s="94">
        <v>46311.39</v>
      </c>
      <c r="R263" s="94">
        <v>83984.69</v>
      </c>
      <c r="S263" s="94">
        <v>81318.12</v>
      </c>
      <c r="T263" s="94">
        <v>55391.15</v>
      </c>
      <c r="U263" s="94">
        <v>48971.48</v>
      </c>
      <c r="V263" s="94">
        <v>63825.5</v>
      </c>
      <c r="W263" s="94">
        <v>52017.99</v>
      </c>
      <c r="X263" s="94">
        <v>59536.28</v>
      </c>
      <c r="Y263" s="94">
        <v>51888.880000000005</v>
      </c>
      <c r="Z263" s="94">
        <v>47068.56</v>
      </c>
      <c r="AA263" s="94">
        <v>70205.21</v>
      </c>
      <c r="AB263" s="94">
        <v>78916.57</v>
      </c>
      <c r="AC263" s="94">
        <v>72669.79000000001</v>
      </c>
    </row>
    <row r="264" spans="1:29" s="14" customFormat="1" ht="12.75" hidden="1" outlineLevel="2">
      <c r="A264" s="14" t="s">
        <v>699</v>
      </c>
      <c r="B264" s="14" t="s">
        <v>700</v>
      </c>
      <c r="C264" s="48" t="s">
        <v>1414</v>
      </c>
      <c r="D264" s="15"/>
      <c r="E264" s="15"/>
      <c r="F264" s="94">
        <v>0</v>
      </c>
      <c r="G264" s="94">
        <v>0</v>
      </c>
      <c r="H264" s="94">
        <v>0</v>
      </c>
      <c r="I264" s="94">
        <v>0</v>
      </c>
      <c r="J264" s="94">
        <v>0</v>
      </c>
      <c r="K264" s="94">
        <v>0</v>
      </c>
      <c r="L264" s="94">
        <v>0</v>
      </c>
      <c r="M264" s="94">
        <v>0</v>
      </c>
      <c r="N264" s="94">
        <v>0.01</v>
      </c>
      <c r="O264" s="94">
        <v>0</v>
      </c>
      <c r="P264" s="94">
        <v>0</v>
      </c>
      <c r="Q264" s="94">
        <v>0</v>
      </c>
      <c r="R264" s="94">
        <v>0</v>
      </c>
      <c r="S264" s="94">
        <v>0</v>
      </c>
      <c r="T264" s="94">
        <v>0.01</v>
      </c>
      <c r="U264" s="94">
        <v>0</v>
      </c>
      <c r="V264" s="94">
        <v>0</v>
      </c>
      <c r="W264" s="94">
        <v>0</v>
      </c>
      <c r="X264" s="94">
        <v>0</v>
      </c>
      <c r="Y264" s="94">
        <v>0</v>
      </c>
      <c r="Z264" s="94">
        <v>0</v>
      </c>
      <c r="AA264" s="94">
        <v>0</v>
      </c>
      <c r="AB264" s="94">
        <v>0</v>
      </c>
      <c r="AC264" s="94">
        <v>0</v>
      </c>
    </row>
    <row r="265" spans="1:29" s="14" customFormat="1" ht="12.75" hidden="1" outlineLevel="2">
      <c r="A265" s="14" t="s">
        <v>701</v>
      </c>
      <c r="B265" s="14" t="s">
        <v>702</v>
      </c>
      <c r="C265" s="48" t="s">
        <v>1357</v>
      </c>
      <c r="D265" s="15"/>
      <c r="E265" s="15"/>
      <c r="F265" s="94">
        <v>93524.42</v>
      </c>
      <c r="G265" s="94">
        <v>36325.520000000004</v>
      </c>
      <c r="H265" s="94">
        <v>65727.39</v>
      </c>
      <c r="I265" s="94">
        <v>52213.68</v>
      </c>
      <c r="J265" s="94">
        <v>167348.63</v>
      </c>
      <c r="K265" s="94">
        <v>-43818.32</v>
      </c>
      <c r="L265" s="94">
        <v>42992.76</v>
      </c>
      <c r="M265" s="94">
        <v>76081.45</v>
      </c>
      <c r="N265" s="94">
        <v>30407.9</v>
      </c>
      <c r="O265" s="94">
        <v>68847.85</v>
      </c>
      <c r="P265" s="94">
        <v>52939.97</v>
      </c>
      <c r="Q265" s="94">
        <v>64413.22</v>
      </c>
      <c r="R265" s="94">
        <v>63212.37</v>
      </c>
      <c r="S265" s="94">
        <v>49158.44</v>
      </c>
      <c r="T265" s="94">
        <v>133221.18</v>
      </c>
      <c r="U265" s="94">
        <v>3333.6800000000003</v>
      </c>
      <c r="V265" s="94">
        <v>37855.16</v>
      </c>
      <c r="W265" s="94">
        <v>110169.51000000001</v>
      </c>
      <c r="X265" s="94">
        <v>-632.1</v>
      </c>
      <c r="Y265" s="94">
        <v>117823.5</v>
      </c>
      <c r="Z265" s="94">
        <v>-24601.59</v>
      </c>
      <c r="AA265" s="94">
        <v>36260.73</v>
      </c>
      <c r="AB265" s="94">
        <v>34652.24</v>
      </c>
      <c r="AC265" s="94">
        <v>44895.54</v>
      </c>
    </row>
    <row r="266" spans="1:29" s="14" customFormat="1" ht="12.75" hidden="1" outlineLevel="2">
      <c r="A266" s="14" t="s">
        <v>703</v>
      </c>
      <c r="B266" s="14" t="s">
        <v>704</v>
      </c>
      <c r="C266" s="48" t="s">
        <v>1415</v>
      </c>
      <c r="D266" s="15"/>
      <c r="E266" s="15"/>
      <c r="F266" s="94">
        <v>287.21</v>
      </c>
      <c r="G266" s="94">
        <v>369.83</v>
      </c>
      <c r="H266" s="94">
        <v>462.77</v>
      </c>
      <c r="I266" s="94">
        <v>102.7</v>
      </c>
      <c r="J266" s="94">
        <v>142.58</v>
      </c>
      <c r="K266" s="94">
        <v>231.31</v>
      </c>
      <c r="L266" s="94">
        <v>230.04</v>
      </c>
      <c r="M266" s="94">
        <v>303.82</v>
      </c>
      <c r="N266" s="94">
        <v>219.5</v>
      </c>
      <c r="O266" s="94">
        <v>323.35</v>
      </c>
      <c r="P266" s="94">
        <v>244.81</v>
      </c>
      <c r="Q266" s="94">
        <v>212.93</v>
      </c>
      <c r="R266" s="94">
        <v>815.54</v>
      </c>
      <c r="S266" s="94">
        <v>133.44</v>
      </c>
      <c r="T266" s="94">
        <v>364.34000000000003</v>
      </c>
      <c r="U266" s="94">
        <v>232.01</v>
      </c>
      <c r="V266" s="94">
        <v>-9.78</v>
      </c>
      <c r="W266" s="94">
        <v>262.19</v>
      </c>
      <c r="X266" s="94">
        <v>527.4300000000001</v>
      </c>
      <c r="Y266" s="94">
        <v>233.49</v>
      </c>
      <c r="Z266" s="94">
        <v>410.46000000000004</v>
      </c>
      <c r="AA266" s="94">
        <v>-306.8</v>
      </c>
      <c r="AB266" s="94">
        <v>112.38</v>
      </c>
      <c r="AC266" s="94">
        <v>333.77</v>
      </c>
    </row>
    <row r="267" spans="1:29" s="14" customFormat="1" ht="12.75" hidden="1" outlineLevel="2">
      <c r="A267" s="14" t="s">
        <v>705</v>
      </c>
      <c r="B267" s="14" t="s">
        <v>706</v>
      </c>
      <c r="C267" s="48" t="s">
        <v>1416</v>
      </c>
      <c r="D267" s="15"/>
      <c r="E267" s="15"/>
      <c r="F267" s="94">
        <v>11711.69</v>
      </c>
      <c r="G267" s="94">
        <v>8546.27</v>
      </c>
      <c r="H267" s="94">
        <v>9417.01</v>
      </c>
      <c r="I267" s="94">
        <v>15004.800000000001</v>
      </c>
      <c r="J267" s="94">
        <v>16812.83</v>
      </c>
      <c r="K267" s="94">
        <v>11885.550000000001</v>
      </c>
      <c r="L267" s="94">
        <v>21080.97</v>
      </c>
      <c r="M267" s="94">
        <v>11246.48</v>
      </c>
      <c r="N267" s="94">
        <v>7829.75</v>
      </c>
      <c r="O267" s="94">
        <v>8803.57</v>
      </c>
      <c r="P267" s="94">
        <v>23099.75</v>
      </c>
      <c r="Q267" s="94">
        <v>18276.350000000002</v>
      </c>
      <c r="R267" s="94">
        <v>10122.06</v>
      </c>
      <c r="S267" s="94">
        <v>20631.77</v>
      </c>
      <c r="T267" s="94">
        <v>24470.66</v>
      </c>
      <c r="U267" s="94">
        <v>12538.68</v>
      </c>
      <c r="V267" s="94">
        <v>31014.190000000002</v>
      </c>
      <c r="W267" s="94">
        <v>13275.37</v>
      </c>
      <c r="X267" s="94">
        <v>18098.65</v>
      </c>
      <c r="Y267" s="94">
        <v>6991.82</v>
      </c>
      <c r="Z267" s="94">
        <v>13445.83</v>
      </c>
      <c r="AA267" s="94">
        <v>21457.15</v>
      </c>
      <c r="AB267" s="94">
        <v>3936.07</v>
      </c>
      <c r="AC267" s="94">
        <v>5121.03</v>
      </c>
    </row>
    <row r="268" spans="1:29" s="14" customFormat="1" ht="12.75" hidden="1" outlineLevel="2">
      <c r="A268" s="14" t="s">
        <v>707</v>
      </c>
      <c r="B268" s="14" t="s">
        <v>708</v>
      </c>
      <c r="C268" s="48" t="s">
        <v>1402</v>
      </c>
      <c r="D268" s="15"/>
      <c r="E268" s="15"/>
      <c r="F268" s="94">
        <v>69383.51</v>
      </c>
      <c r="G268" s="94">
        <v>44749.79</v>
      </c>
      <c r="H268" s="94">
        <v>28931.53</v>
      </c>
      <c r="I268" s="94">
        <v>51143.590000000004</v>
      </c>
      <c r="J268" s="94">
        <v>41204.06</v>
      </c>
      <c r="K268" s="94">
        <v>49454.87</v>
      </c>
      <c r="L268" s="94">
        <v>29644.83</v>
      </c>
      <c r="M268" s="94">
        <v>10297.56</v>
      </c>
      <c r="N268" s="94">
        <v>39902.56</v>
      </c>
      <c r="O268" s="94">
        <v>55674.090000000004</v>
      </c>
      <c r="P268" s="94">
        <v>90477.66</v>
      </c>
      <c r="Q268" s="94">
        <v>66669.58</v>
      </c>
      <c r="R268" s="94">
        <v>71005.15000000001</v>
      </c>
      <c r="S268" s="94">
        <v>62566.97</v>
      </c>
      <c r="T268" s="94">
        <v>73039.63</v>
      </c>
      <c r="U268" s="94">
        <v>80518.86</v>
      </c>
      <c r="V268" s="94">
        <v>80087.22</v>
      </c>
      <c r="W268" s="94">
        <v>69522.12</v>
      </c>
      <c r="X268" s="94">
        <v>128604.41</v>
      </c>
      <c r="Y268" s="94">
        <v>104654.89</v>
      </c>
      <c r="Z268" s="94">
        <v>81794.75</v>
      </c>
      <c r="AA268" s="94">
        <v>101617.53</v>
      </c>
      <c r="AB268" s="94">
        <v>31281.58</v>
      </c>
      <c r="AC268" s="94">
        <v>306306.96</v>
      </c>
    </row>
    <row r="269" spans="1:29" s="14" customFormat="1" ht="12.75" hidden="1" outlineLevel="2">
      <c r="A269" s="14" t="s">
        <v>709</v>
      </c>
      <c r="B269" s="14" t="s">
        <v>710</v>
      </c>
      <c r="C269" s="48" t="s">
        <v>1403</v>
      </c>
      <c r="D269" s="15"/>
      <c r="E269" s="15"/>
      <c r="F269" s="94">
        <v>8540.69</v>
      </c>
      <c r="G269" s="94">
        <v>13017.68</v>
      </c>
      <c r="H269" s="94">
        <v>15335.93</v>
      </c>
      <c r="I269" s="94">
        <v>9619.460000000001</v>
      </c>
      <c r="J269" s="94">
        <v>12243.37</v>
      </c>
      <c r="K269" s="94">
        <v>8741.34</v>
      </c>
      <c r="L269" s="94">
        <v>8660.35</v>
      </c>
      <c r="M269" s="94">
        <v>16620.83</v>
      </c>
      <c r="N269" s="94">
        <v>9817.2</v>
      </c>
      <c r="O269" s="94">
        <v>12117.7</v>
      </c>
      <c r="P269" s="94">
        <v>7336.360000000001</v>
      </c>
      <c r="Q269" s="94">
        <v>9090.460000000001</v>
      </c>
      <c r="R269" s="94">
        <v>4859.06</v>
      </c>
      <c r="S269" s="94">
        <v>7176.32</v>
      </c>
      <c r="T269" s="94">
        <v>8682.69</v>
      </c>
      <c r="U269" s="94">
        <v>2889.69</v>
      </c>
      <c r="V269" s="94">
        <v>5926.58</v>
      </c>
      <c r="W269" s="94">
        <v>19854.06</v>
      </c>
      <c r="X269" s="94">
        <v>11826.69</v>
      </c>
      <c r="Y269" s="94">
        <v>9214.1</v>
      </c>
      <c r="Z269" s="94">
        <v>9234.37</v>
      </c>
      <c r="AA269" s="94">
        <v>8521.39</v>
      </c>
      <c r="AB269" s="94">
        <v>9388.36</v>
      </c>
      <c r="AC269" s="94">
        <v>10157.9</v>
      </c>
    </row>
    <row r="270" spans="1:29" s="14" customFormat="1" ht="12.75" hidden="1" outlineLevel="2">
      <c r="A270" s="14" t="s">
        <v>711</v>
      </c>
      <c r="B270" s="14" t="s">
        <v>712</v>
      </c>
      <c r="C270" s="48" t="s">
        <v>1417</v>
      </c>
      <c r="D270" s="15"/>
      <c r="E270" s="15"/>
      <c r="F270" s="94">
        <v>0</v>
      </c>
      <c r="G270" s="94">
        <v>0</v>
      </c>
      <c r="H270" s="94">
        <v>0</v>
      </c>
      <c r="I270" s="94">
        <v>0</v>
      </c>
      <c r="J270" s="94">
        <v>0</v>
      </c>
      <c r="K270" s="94">
        <v>0</v>
      </c>
      <c r="L270" s="94">
        <v>0</v>
      </c>
      <c r="M270" s="94">
        <v>0</v>
      </c>
      <c r="N270" s="94">
        <v>0</v>
      </c>
      <c r="O270" s="94">
        <v>0</v>
      </c>
      <c r="P270" s="94">
        <v>0</v>
      </c>
      <c r="Q270" s="94">
        <v>0</v>
      </c>
      <c r="R270" s="94">
        <v>0</v>
      </c>
      <c r="S270" s="94">
        <v>0</v>
      </c>
      <c r="T270" s="94">
        <v>0</v>
      </c>
      <c r="U270" s="94">
        <v>0.02</v>
      </c>
      <c r="V270" s="94">
        <v>0</v>
      </c>
      <c r="W270" s="94">
        <v>0</v>
      </c>
      <c r="X270" s="94">
        <v>0</v>
      </c>
      <c r="Y270" s="94">
        <v>0</v>
      </c>
      <c r="Z270" s="94">
        <v>0</v>
      </c>
      <c r="AA270" s="94">
        <v>0</v>
      </c>
      <c r="AB270" s="94">
        <v>0</v>
      </c>
      <c r="AC270" s="94">
        <v>0</v>
      </c>
    </row>
    <row r="271" spans="1:29" s="14" customFormat="1" ht="12.75" hidden="1" outlineLevel="2">
      <c r="A271" s="14" t="s">
        <v>713</v>
      </c>
      <c r="B271" s="14" t="s">
        <v>714</v>
      </c>
      <c r="C271" s="48" t="s">
        <v>1418</v>
      </c>
      <c r="D271" s="15"/>
      <c r="E271" s="15"/>
      <c r="F271" s="94">
        <v>8972.89</v>
      </c>
      <c r="G271" s="94">
        <v>6650.900000000001</v>
      </c>
      <c r="H271" s="94">
        <v>3831.83</v>
      </c>
      <c r="I271" s="94">
        <v>6340.32</v>
      </c>
      <c r="J271" s="94">
        <v>6716.87</v>
      </c>
      <c r="K271" s="94">
        <v>11366.91</v>
      </c>
      <c r="L271" s="94">
        <v>12320.960000000001</v>
      </c>
      <c r="M271" s="94">
        <v>17333.35</v>
      </c>
      <c r="N271" s="94">
        <v>21451.010000000002</v>
      </c>
      <c r="O271" s="94">
        <v>7322.68</v>
      </c>
      <c r="P271" s="94">
        <v>10482.300000000001</v>
      </c>
      <c r="Q271" s="94">
        <v>6091.36</v>
      </c>
      <c r="R271" s="94">
        <v>7571.3</v>
      </c>
      <c r="S271" s="94">
        <v>5292.55</v>
      </c>
      <c r="T271" s="94">
        <v>14972.06</v>
      </c>
      <c r="U271" s="94">
        <v>11533.03</v>
      </c>
      <c r="V271" s="94">
        <v>18817.09</v>
      </c>
      <c r="W271" s="94">
        <v>12637.67</v>
      </c>
      <c r="X271" s="94">
        <v>20813.45</v>
      </c>
      <c r="Y271" s="94">
        <v>14459.14</v>
      </c>
      <c r="Z271" s="94">
        <v>14185.87</v>
      </c>
      <c r="AA271" s="94">
        <v>19483.420000000002</v>
      </c>
      <c r="AB271" s="94">
        <v>6732.26</v>
      </c>
      <c r="AC271" s="94">
        <v>11987.66</v>
      </c>
    </row>
    <row r="272" spans="1:29" s="14" customFormat="1" ht="12.75" hidden="1" outlineLevel="2">
      <c r="A272" s="14" t="s">
        <v>715</v>
      </c>
      <c r="B272" s="14" t="s">
        <v>716</v>
      </c>
      <c r="C272" s="48" t="s">
        <v>1419</v>
      </c>
      <c r="D272" s="15"/>
      <c r="E272" s="15"/>
      <c r="F272" s="94">
        <v>53327.17</v>
      </c>
      <c r="G272" s="94">
        <v>7913.97</v>
      </c>
      <c r="H272" s="94">
        <v>7670.08</v>
      </c>
      <c r="I272" s="94">
        <v>38078.85</v>
      </c>
      <c r="J272" s="94">
        <v>51807.15</v>
      </c>
      <c r="K272" s="94">
        <v>29749.71</v>
      </c>
      <c r="L272" s="94">
        <v>64233.060000000005</v>
      </c>
      <c r="M272" s="94">
        <v>67738.34</v>
      </c>
      <c r="N272" s="94">
        <v>74001</v>
      </c>
      <c r="O272" s="94">
        <v>107147.24</v>
      </c>
      <c r="P272" s="94">
        <v>85087.76</v>
      </c>
      <c r="Q272" s="94">
        <v>100050.78</v>
      </c>
      <c r="R272" s="94">
        <v>55842.520000000004</v>
      </c>
      <c r="S272" s="94">
        <v>49486.53</v>
      </c>
      <c r="T272" s="94">
        <v>85456.33</v>
      </c>
      <c r="U272" s="94">
        <v>78996.05</v>
      </c>
      <c r="V272" s="94">
        <v>81694.29000000001</v>
      </c>
      <c r="W272" s="94">
        <v>56385.51</v>
      </c>
      <c r="X272" s="94">
        <v>62831.74</v>
      </c>
      <c r="Y272" s="94">
        <v>57333.31</v>
      </c>
      <c r="Z272" s="94">
        <v>34162.96</v>
      </c>
      <c r="AA272" s="94">
        <v>86112.6</v>
      </c>
      <c r="AB272" s="94">
        <v>55158.18</v>
      </c>
      <c r="AC272" s="94">
        <v>78313.27</v>
      </c>
    </row>
    <row r="273" spans="1:29" s="14" customFormat="1" ht="12.75" hidden="1" outlineLevel="2">
      <c r="A273" s="14" t="s">
        <v>717</v>
      </c>
      <c r="B273" s="14" t="s">
        <v>718</v>
      </c>
      <c r="C273" s="48" t="s">
        <v>1420</v>
      </c>
      <c r="D273" s="15"/>
      <c r="E273" s="15"/>
      <c r="F273" s="94">
        <v>7085.360000000001</v>
      </c>
      <c r="G273" s="94">
        <v>11288.130000000001</v>
      </c>
      <c r="H273" s="94">
        <v>22706.61</v>
      </c>
      <c r="I273" s="94">
        <v>14501.15</v>
      </c>
      <c r="J273" s="94">
        <v>19469.06</v>
      </c>
      <c r="K273" s="94">
        <v>9851</v>
      </c>
      <c r="L273" s="94">
        <v>9519.57</v>
      </c>
      <c r="M273" s="94">
        <v>11353.76</v>
      </c>
      <c r="N273" s="94">
        <v>18238.95</v>
      </c>
      <c r="O273" s="94">
        <v>16390.27</v>
      </c>
      <c r="P273" s="94">
        <v>12974.83</v>
      </c>
      <c r="Q273" s="94">
        <v>7802.82</v>
      </c>
      <c r="R273" s="94">
        <v>14160.710000000001</v>
      </c>
      <c r="S273" s="94">
        <v>8090.66</v>
      </c>
      <c r="T273" s="94">
        <v>12097.86</v>
      </c>
      <c r="U273" s="94">
        <v>18060.59</v>
      </c>
      <c r="V273" s="94">
        <v>16484.7</v>
      </c>
      <c r="W273" s="94">
        <v>9491.64</v>
      </c>
      <c r="X273" s="94">
        <v>14092.92</v>
      </c>
      <c r="Y273" s="94">
        <v>15582.6</v>
      </c>
      <c r="Z273" s="94">
        <v>44182.96</v>
      </c>
      <c r="AA273" s="94">
        <v>11918.64</v>
      </c>
      <c r="AB273" s="94">
        <v>11126.19</v>
      </c>
      <c r="AC273" s="94">
        <v>17370.4</v>
      </c>
    </row>
    <row r="274" spans="1:29" s="14" customFormat="1" ht="12.75" hidden="1" outlineLevel="2">
      <c r="A274" s="14" t="s">
        <v>719</v>
      </c>
      <c r="B274" s="14" t="s">
        <v>720</v>
      </c>
      <c r="C274" s="48" t="s">
        <v>1421</v>
      </c>
      <c r="D274" s="15"/>
      <c r="E274" s="15"/>
      <c r="F274" s="94">
        <v>349501.04</v>
      </c>
      <c r="G274" s="94">
        <v>458598.97000000003</v>
      </c>
      <c r="H274" s="94">
        <v>44131.42</v>
      </c>
      <c r="I274" s="94">
        <v>450083.41000000003</v>
      </c>
      <c r="J274" s="94">
        <v>408091.31</v>
      </c>
      <c r="K274" s="94">
        <v>352908.66000000003</v>
      </c>
      <c r="L274" s="94">
        <v>294252.27</v>
      </c>
      <c r="M274" s="94">
        <v>346449.46</v>
      </c>
      <c r="N274" s="94">
        <v>203351.08000000002</v>
      </c>
      <c r="O274" s="94">
        <v>375762.28</v>
      </c>
      <c r="P274" s="94">
        <v>370737.48</v>
      </c>
      <c r="Q274" s="94">
        <v>368006.41000000003</v>
      </c>
      <c r="R274" s="94">
        <v>324161.60000000003</v>
      </c>
      <c r="S274" s="94">
        <v>402389.54000000004</v>
      </c>
      <c r="T274" s="94">
        <v>316012.41000000003</v>
      </c>
      <c r="U274" s="94">
        <v>299073.39</v>
      </c>
      <c r="V274" s="94">
        <v>298357.81</v>
      </c>
      <c r="W274" s="94">
        <v>246476.9</v>
      </c>
      <c r="X274" s="94">
        <v>354513.09</v>
      </c>
      <c r="Y274" s="94">
        <v>306493.43</v>
      </c>
      <c r="Z274" s="94">
        <v>220793.34</v>
      </c>
      <c r="AA274" s="94">
        <v>437114.63</v>
      </c>
      <c r="AB274" s="94">
        <v>217016.73</v>
      </c>
      <c r="AC274" s="94">
        <v>342456.9</v>
      </c>
    </row>
    <row r="275" spans="1:29" s="14" customFormat="1" ht="12.75" hidden="1" outlineLevel="2">
      <c r="A275" s="14" t="s">
        <v>721</v>
      </c>
      <c r="B275" s="14" t="s">
        <v>722</v>
      </c>
      <c r="C275" s="48" t="s">
        <v>1411</v>
      </c>
      <c r="D275" s="15"/>
      <c r="E275" s="15"/>
      <c r="F275" s="94">
        <v>68650.54000000001</v>
      </c>
      <c r="G275" s="94">
        <v>119054.52</v>
      </c>
      <c r="H275" s="94">
        <v>125046.40000000001</v>
      </c>
      <c r="I275" s="94">
        <v>116529.21</v>
      </c>
      <c r="J275" s="94">
        <v>128989.81</v>
      </c>
      <c r="K275" s="94">
        <v>139876.51</v>
      </c>
      <c r="L275" s="94">
        <v>245328.91</v>
      </c>
      <c r="M275" s="94">
        <v>102737.71</v>
      </c>
      <c r="N275" s="94">
        <v>118757.08</v>
      </c>
      <c r="O275" s="94">
        <v>129935.79000000001</v>
      </c>
      <c r="P275" s="94">
        <v>117100.8</v>
      </c>
      <c r="Q275" s="94">
        <v>118354.45</v>
      </c>
      <c r="R275" s="94">
        <v>112105.16</v>
      </c>
      <c r="S275" s="94">
        <v>116821.01000000001</v>
      </c>
      <c r="T275" s="94">
        <v>121184.39</v>
      </c>
      <c r="U275" s="94">
        <v>128854.14</v>
      </c>
      <c r="V275" s="94">
        <v>127494.07</v>
      </c>
      <c r="W275" s="94">
        <v>258066.36000000002</v>
      </c>
      <c r="X275" s="94">
        <v>131972.32</v>
      </c>
      <c r="Y275" s="94">
        <v>129351.81</v>
      </c>
      <c r="Z275" s="94">
        <v>128979.75</v>
      </c>
      <c r="AA275" s="94">
        <v>129226</v>
      </c>
      <c r="AB275" s="94">
        <v>129064.03</v>
      </c>
      <c r="AC275" s="94">
        <v>137108.87</v>
      </c>
    </row>
    <row r="276" spans="1:29" s="14" customFormat="1" ht="12.75" hidden="1" outlineLevel="2">
      <c r="A276" s="14" t="s">
        <v>723</v>
      </c>
      <c r="B276" s="14" t="s">
        <v>724</v>
      </c>
      <c r="C276" s="48" t="s">
        <v>1422</v>
      </c>
      <c r="D276" s="15"/>
      <c r="E276" s="15"/>
      <c r="F276" s="94">
        <v>5468.847000000001</v>
      </c>
      <c r="G276" s="94">
        <v>5468.847000000001</v>
      </c>
      <c r="H276" s="94">
        <v>5468.847000000001</v>
      </c>
      <c r="I276" s="94">
        <v>5468.847000000001</v>
      </c>
      <c r="J276" s="94">
        <v>5468.847000000001</v>
      </c>
      <c r="K276" s="94">
        <v>5468.847000000001</v>
      </c>
      <c r="L276" s="94">
        <v>5468.847000000001</v>
      </c>
      <c r="M276" s="94">
        <v>5468.847000000001</v>
      </c>
      <c r="N276" s="94">
        <v>5468.847000000001</v>
      </c>
      <c r="O276" s="94">
        <v>5468.847000000001</v>
      </c>
      <c r="P276" s="94">
        <v>5468.847000000001</v>
      </c>
      <c r="Q276" s="94">
        <v>5468.847000000001</v>
      </c>
      <c r="R276" s="94">
        <v>6652.16</v>
      </c>
      <c r="S276" s="94">
        <v>6652.16</v>
      </c>
      <c r="T276" s="94">
        <v>6652.16</v>
      </c>
      <c r="U276" s="94">
        <v>6652.16</v>
      </c>
      <c r="V276" s="94">
        <v>2056.512</v>
      </c>
      <c r="W276" s="94">
        <v>5733.032</v>
      </c>
      <c r="X276" s="94">
        <v>5733.032</v>
      </c>
      <c r="Y276" s="94">
        <v>5733.032</v>
      </c>
      <c r="Z276" s="94">
        <v>5733.032</v>
      </c>
      <c r="AA276" s="94">
        <v>5733.032</v>
      </c>
      <c r="AB276" s="94">
        <v>5733.032</v>
      </c>
      <c r="AC276" s="94">
        <v>5733.032</v>
      </c>
    </row>
    <row r="277" spans="1:29" s="14" customFormat="1" ht="12.75" hidden="1" outlineLevel="2">
      <c r="A277" s="14" t="s">
        <v>725</v>
      </c>
      <c r="B277" s="14" t="s">
        <v>726</v>
      </c>
      <c r="C277" s="48" t="s">
        <v>1423</v>
      </c>
      <c r="D277" s="15"/>
      <c r="E277" s="15"/>
      <c r="F277" s="94">
        <v>22131.22</v>
      </c>
      <c r="G277" s="94">
        <v>25278.850000000002</v>
      </c>
      <c r="H277" s="94">
        <v>28042.440000000002</v>
      </c>
      <c r="I277" s="94">
        <v>20094.5</v>
      </c>
      <c r="J277" s="94">
        <v>29579.38</v>
      </c>
      <c r="K277" s="94">
        <v>19233.04</v>
      </c>
      <c r="L277" s="94">
        <v>25428.7</v>
      </c>
      <c r="M277" s="94">
        <v>22202.93</v>
      </c>
      <c r="N277" s="94">
        <v>23821.32</v>
      </c>
      <c r="O277" s="94">
        <v>25829.65</v>
      </c>
      <c r="P277" s="94">
        <v>25478.78</v>
      </c>
      <c r="Q277" s="94">
        <v>18279.510000000002</v>
      </c>
      <c r="R277" s="94">
        <v>22747.02</v>
      </c>
      <c r="S277" s="94">
        <v>22228.21</v>
      </c>
      <c r="T277" s="94">
        <v>28830.440000000002</v>
      </c>
      <c r="U277" s="94">
        <v>24499.52</v>
      </c>
      <c r="V277" s="94">
        <v>28249.16</v>
      </c>
      <c r="W277" s="94">
        <v>20246.82</v>
      </c>
      <c r="X277" s="94">
        <v>23515.600000000002</v>
      </c>
      <c r="Y277" s="94">
        <v>26245.45</v>
      </c>
      <c r="Z277" s="94">
        <v>20866.670000000002</v>
      </c>
      <c r="AA277" s="94">
        <v>26204</v>
      </c>
      <c r="AB277" s="94">
        <v>20989.38</v>
      </c>
      <c r="AC277" s="94">
        <v>22416.66</v>
      </c>
    </row>
    <row r="278" spans="1:29" s="14" customFormat="1" ht="12.75" hidden="1" outlineLevel="2">
      <c r="A278" s="14" t="s">
        <v>727</v>
      </c>
      <c r="B278" s="14" t="s">
        <v>728</v>
      </c>
      <c r="C278" s="48" t="s">
        <v>1424</v>
      </c>
      <c r="D278" s="15"/>
      <c r="E278" s="15"/>
      <c r="F278" s="94">
        <v>-678.39</v>
      </c>
      <c r="G278" s="94">
        <v>914.83</v>
      </c>
      <c r="H278" s="94">
        <v>-964.26</v>
      </c>
      <c r="I278" s="94">
        <v>1399.3500000000001</v>
      </c>
      <c r="J278" s="94">
        <v>505.47</v>
      </c>
      <c r="K278" s="94">
        <v>5915.07</v>
      </c>
      <c r="L278" s="94">
        <v>-5399.47</v>
      </c>
      <c r="M278" s="94">
        <v>395.59000000000003</v>
      </c>
      <c r="N278" s="94">
        <v>135.41</v>
      </c>
      <c r="O278" s="94">
        <v>179.76</v>
      </c>
      <c r="P278" s="94">
        <v>930.54</v>
      </c>
      <c r="Q278" s="94">
        <v>-4104.45</v>
      </c>
      <c r="R278" s="94">
        <v>3809.77</v>
      </c>
      <c r="S278" s="94">
        <v>870.57</v>
      </c>
      <c r="T278" s="94">
        <v>-3349.01</v>
      </c>
      <c r="U278" s="94">
        <v>3991.9</v>
      </c>
      <c r="V278" s="94">
        <v>-3708.57</v>
      </c>
      <c r="W278" s="94">
        <v>-1498.41</v>
      </c>
      <c r="X278" s="94">
        <v>4756.59</v>
      </c>
      <c r="Y278" s="94">
        <v>2674.51</v>
      </c>
      <c r="Z278" s="94">
        <v>3112.2000000000003</v>
      </c>
      <c r="AA278" s="94">
        <v>7212.89</v>
      </c>
      <c r="AB278" s="94">
        <v>5761.400000000001</v>
      </c>
      <c r="AC278" s="94">
        <v>13070.26</v>
      </c>
    </row>
    <row r="279" spans="1:29" s="14" customFormat="1" ht="12.75" hidden="1" outlineLevel="2">
      <c r="A279" s="14" t="s">
        <v>729</v>
      </c>
      <c r="B279" s="14" t="s">
        <v>730</v>
      </c>
      <c r="C279" s="48" t="s">
        <v>1425</v>
      </c>
      <c r="D279" s="15"/>
      <c r="E279" s="15"/>
      <c r="F279" s="94">
        <v>0</v>
      </c>
      <c r="G279" s="94">
        <v>0</v>
      </c>
      <c r="H279" s="94">
        <v>0</v>
      </c>
      <c r="I279" s="94">
        <v>0</v>
      </c>
      <c r="J279" s="94">
        <v>0</v>
      </c>
      <c r="K279" s="94">
        <v>0</v>
      </c>
      <c r="L279" s="94">
        <v>0</v>
      </c>
      <c r="M279" s="94">
        <v>0</v>
      </c>
      <c r="N279" s="94">
        <v>0</v>
      </c>
      <c r="O279" s="94">
        <v>0</v>
      </c>
      <c r="P279" s="94">
        <v>0</v>
      </c>
      <c r="Q279" s="94">
        <v>0</v>
      </c>
      <c r="R279" s="94">
        <v>0</v>
      </c>
      <c r="S279" s="94">
        <v>0</v>
      </c>
      <c r="T279" s="94">
        <v>318.95</v>
      </c>
      <c r="U279" s="94">
        <v>5.76</v>
      </c>
      <c r="V279" s="94">
        <v>0.01</v>
      </c>
      <c r="W279" s="94">
        <v>0</v>
      </c>
      <c r="X279" s="94">
        <v>0</v>
      </c>
      <c r="Y279" s="94">
        <v>0</v>
      </c>
      <c r="Z279" s="94">
        <v>0</v>
      </c>
      <c r="AA279" s="94">
        <v>0</v>
      </c>
      <c r="AB279" s="94">
        <v>0</v>
      </c>
      <c r="AC279" s="94">
        <v>0</v>
      </c>
    </row>
    <row r="280" spans="1:29" s="14" customFormat="1" ht="12.75" hidden="1" outlineLevel="2">
      <c r="A280" s="14" t="s">
        <v>731</v>
      </c>
      <c r="B280" s="14" t="s">
        <v>732</v>
      </c>
      <c r="C280" s="48" t="s">
        <v>1426</v>
      </c>
      <c r="D280" s="15"/>
      <c r="E280" s="15"/>
      <c r="F280" s="94">
        <v>35163.8</v>
      </c>
      <c r="G280" s="94">
        <v>34542.17</v>
      </c>
      <c r="H280" s="94">
        <v>43326.14</v>
      </c>
      <c r="I280" s="94">
        <v>34522.270000000004</v>
      </c>
      <c r="J280" s="94">
        <v>31217.59</v>
      </c>
      <c r="K280" s="94">
        <v>21422.44</v>
      </c>
      <c r="L280" s="94">
        <v>32489.48</v>
      </c>
      <c r="M280" s="94">
        <v>30319.57</v>
      </c>
      <c r="N280" s="94">
        <v>29949.28</v>
      </c>
      <c r="O280" s="94">
        <v>37380.73</v>
      </c>
      <c r="P280" s="94">
        <v>28840.68</v>
      </c>
      <c r="Q280" s="94">
        <v>34969.68</v>
      </c>
      <c r="R280" s="94">
        <v>32258.420000000002</v>
      </c>
      <c r="S280" s="94">
        <v>27126.37</v>
      </c>
      <c r="T280" s="94">
        <v>37321.97</v>
      </c>
      <c r="U280" s="94">
        <v>35720.69</v>
      </c>
      <c r="V280" s="94">
        <v>52188.840000000004</v>
      </c>
      <c r="W280" s="94">
        <v>31529.61</v>
      </c>
      <c r="X280" s="94">
        <v>40927</v>
      </c>
      <c r="Y280" s="94">
        <v>37620.68</v>
      </c>
      <c r="Z280" s="94">
        <v>34397.69</v>
      </c>
      <c r="AA280" s="94">
        <v>39147.99</v>
      </c>
      <c r="AB280" s="94">
        <v>32509.11</v>
      </c>
      <c r="AC280" s="94">
        <v>44714.46</v>
      </c>
    </row>
    <row r="281" spans="1:29" s="14" customFormat="1" ht="12.75" hidden="1" outlineLevel="2">
      <c r="A281" s="14" t="s">
        <v>733</v>
      </c>
      <c r="B281" s="14" t="s">
        <v>734</v>
      </c>
      <c r="C281" s="48" t="s">
        <v>1427</v>
      </c>
      <c r="D281" s="15"/>
      <c r="E281" s="15"/>
      <c r="F281" s="94">
        <v>3340.9700000000003</v>
      </c>
      <c r="G281" s="94">
        <v>2667.03</v>
      </c>
      <c r="H281" s="94">
        <v>4985.62</v>
      </c>
      <c r="I281" s="94">
        <v>3261.7200000000003</v>
      </c>
      <c r="J281" s="94">
        <v>3757.61</v>
      </c>
      <c r="K281" s="94">
        <v>2317.17</v>
      </c>
      <c r="L281" s="94">
        <v>3712.25</v>
      </c>
      <c r="M281" s="94">
        <v>2789.8</v>
      </c>
      <c r="N281" s="94">
        <v>2778.27</v>
      </c>
      <c r="O281" s="94">
        <v>1782.41</v>
      </c>
      <c r="P281" s="94">
        <v>4848.900000000001</v>
      </c>
      <c r="Q281" s="94">
        <v>6803.54</v>
      </c>
      <c r="R281" s="94">
        <v>3876.37</v>
      </c>
      <c r="S281" s="94">
        <v>3513.33</v>
      </c>
      <c r="T281" s="94">
        <v>4635.28</v>
      </c>
      <c r="U281" s="94">
        <v>4922.01</v>
      </c>
      <c r="V281" s="94">
        <v>5867.34</v>
      </c>
      <c r="W281" s="94">
        <v>4671.18</v>
      </c>
      <c r="X281" s="94">
        <v>4841.91</v>
      </c>
      <c r="Y281" s="94">
        <v>5451.92</v>
      </c>
      <c r="Z281" s="94">
        <v>3010.75</v>
      </c>
      <c r="AA281" s="94">
        <v>4443.02</v>
      </c>
      <c r="AB281" s="94">
        <v>5859.27</v>
      </c>
      <c r="AC281" s="94">
        <v>11980.91</v>
      </c>
    </row>
    <row r="282" spans="1:29" s="14" customFormat="1" ht="12.75" hidden="1" outlineLevel="2">
      <c r="A282" s="14" t="s">
        <v>735</v>
      </c>
      <c r="B282" s="14" t="s">
        <v>736</v>
      </c>
      <c r="C282" s="48" t="s">
        <v>1428</v>
      </c>
      <c r="D282" s="15"/>
      <c r="E282" s="15"/>
      <c r="F282" s="94">
        <v>1724.39</v>
      </c>
      <c r="G282" s="94">
        <v>3250.05</v>
      </c>
      <c r="H282" s="94">
        <v>7196.22</v>
      </c>
      <c r="I282" s="94">
        <v>852.38</v>
      </c>
      <c r="J282" s="94">
        <v>2284.4900000000002</v>
      </c>
      <c r="K282" s="94">
        <v>2183.57</v>
      </c>
      <c r="L282" s="94">
        <v>4742.34</v>
      </c>
      <c r="M282" s="94">
        <v>4496.6</v>
      </c>
      <c r="N282" s="94">
        <v>5346.75</v>
      </c>
      <c r="O282" s="94">
        <v>5881.74</v>
      </c>
      <c r="P282" s="94">
        <v>4816.4800000000005</v>
      </c>
      <c r="Q282" s="94">
        <v>4497.49</v>
      </c>
      <c r="R282" s="94">
        <v>5391.3</v>
      </c>
      <c r="S282" s="94">
        <v>5421.36</v>
      </c>
      <c r="T282" s="94">
        <v>4231.17</v>
      </c>
      <c r="U282" s="94">
        <v>5454.900000000001</v>
      </c>
      <c r="V282" s="94">
        <v>4633.11</v>
      </c>
      <c r="W282" s="94">
        <v>4654.900000000001</v>
      </c>
      <c r="X282" s="94">
        <v>3963.92</v>
      </c>
      <c r="Y282" s="94">
        <v>4663.32</v>
      </c>
      <c r="Z282" s="94">
        <v>4725.6</v>
      </c>
      <c r="AA282" s="94">
        <v>3716.4500000000003</v>
      </c>
      <c r="AB282" s="94">
        <v>3745.41</v>
      </c>
      <c r="AC282" s="94">
        <v>4518.1</v>
      </c>
    </row>
    <row r="283" spans="1:29" s="14" customFormat="1" ht="12.75" hidden="1" outlineLevel="2">
      <c r="A283" s="14" t="s">
        <v>737</v>
      </c>
      <c r="B283" s="14" t="s">
        <v>738</v>
      </c>
      <c r="C283" s="48" t="s">
        <v>1429</v>
      </c>
      <c r="D283" s="15"/>
      <c r="E283" s="15"/>
      <c r="F283" s="94">
        <v>26410.75</v>
      </c>
      <c r="G283" s="94">
        <v>24206.73</v>
      </c>
      <c r="H283" s="94">
        <v>32401.39</v>
      </c>
      <c r="I283" s="94">
        <v>41619.85</v>
      </c>
      <c r="J283" s="94">
        <v>31807.32</v>
      </c>
      <c r="K283" s="94">
        <v>17545.920000000002</v>
      </c>
      <c r="L283" s="94">
        <v>30820.4</v>
      </c>
      <c r="M283" s="94">
        <v>26148.760000000002</v>
      </c>
      <c r="N283" s="94">
        <v>26485.8</v>
      </c>
      <c r="O283" s="94">
        <v>25789.08</v>
      </c>
      <c r="P283" s="94">
        <v>29435.88</v>
      </c>
      <c r="Q283" s="94">
        <v>28104.88</v>
      </c>
      <c r="R283" s="94">
        <v>27314.440000000002</v>
      </c>
      <c r="S283" s="94">
        <v>24939.100000000002</v>
      </c>
      <c r="T283" s="94">
        <v>42886.96</v>
      </c>
      <c r="U283" s="94">
        <v>24607.65</v>
      </c>
      <c r="V283" s="94">
        <v>30679.57</v>
      </c>
      <c r="W283" s="94">
        <v>33419.9</v>
      </c>
      <c r="X283" s="94">
        <v>28989.06</v>
      </c>
      <c r="Y283" s="94">
        <v>21044.12</v>
      </c>
      <c r="Z283" s="94">
        <v>18041.100000000002</v>
      </c>
      <c r="AA283" s="94">
        <v>21991.45</v>
      </c>
      <c r="AB283" s="94">
        <v>27062.600000000002</v>
      </c>
      <c r="AC283" s="94">
        <v>30826.440000000002</v>
      </c>
    </row>
    <row r="284" spans="1:29" s="14" customFormat="1" ht="12.75" hidden="1" outlineLevel="2">
      <c r="A284" s="14" t="s">
        <v>739</v>
      </c>
      <c r="B284" s="14" t="s">
        <v>740</v>
      </c>
      <c r="C284" s="48" t="s">
        <v>1430</v>
      </c>
      <c r="D284" s="15"/>
      <c r="E284" s="15"/>
      <c r="F284" s="94">
        <v>136476.41</v>
      </c>
      <c r="G284" s="94">
        <v>160122.67</v>
      </c>
      <c r="H284" s="94">
        <v>206591.75</v>
      </c>
      <c r="I284" s="94">
        <v>157408.51</v>
      </c>
      <c r="J284" s="94">
        <v>210396.80000000002</v>
      </c>
      <c r="K284" s="94">
        <v>135969.81</v>
      </c>
      <c r="L284" s="94">
        <v>158777.93</v>
      </c>
      <c r="M284" s="94">
        <v>180168.85</v>
      </c>
      <c r="N284" s="94">
        <v>148837.63</v>
      </c>
      <c r="O284" s="94">
        <v>181154.4</v>
      </c>
      <c r="P284" s="94">
        <v>190692.48</v>
      </c>
      <c r="Q284" s="94">
        <v>232537.58000000002</v>
      </c>
      <c r="R284" s="94">
        <v>175615.53</v>
      </c>
      <c r="S284" s="94">
        <v>195231.29</v>
      </c>
      <c r="T284" s="94">
        <v>246020.46</v>
      </c>
      <c r="U284" s="94">
        <v>198017.26</v>
      </c>
      <c r="V284" s="94">
        <v>242203.85</v>
      </c>
      <c r="W284" s="94">
        <v>198984.11000000002</v>
      </c>
      <c r="X284" s="94">
        <v>241893.44</v>
      </c>
      <c r="Y284" s="94">
        <v>169697.61000000002</v>
      </c>
      <c r="Z284" s="94">
        <v>131043.65000000001</v>
      </c>
      <c r="AA284" s="94">
        <v>178369.07</v>
      </c>
      <c r="AB284" s="94">
        <v>182245.48</v>
      </c>
      <c r="AC284" s="94">
        <v>246036.7</v>
      </c>
    </row>
    <row r="285" spans="1:29" s="14" customFormat="1" ht="12.75" hidden="1" outlineLevel="2">
      <c r="A285" s="14" t="s">
        <v>741</v>
      </c>
      <c r="B285" s="14" t="s">
        <v>742</v>
      </c>
      <c r="C285" s="48" t="s">
        <v>1431</v>
      </c>
      <c r="D285" s="15"/>
      <c r="E285" s="15"/>
      <c r="F285" s="94">
        <v>2340.23</v>
      </c>
      <c r="G285" s="94">
        <v>3030.58</v>
      </c>
      <c r="H285" s="94">
        <v>3139.15</v>
      </c>
      <c r="I285" s="94">
        <v>3167.07</v>
      </c>
      <c r="J285" s="94">
        <v>2604.29</v>
      </c>
      <c r="K285" s="94">
        <v>1796.17</v>
      </c>
      <c r="L285" s="94">
        <v>3945.64</v>
      </c>
      <c r="M285" s="94">
        <v>2512.21</v>
      </c>
      <c r="N285" s="94">
        <v>2815.26</v>
      </c>
      <c r="O285" s="94">
        <v>2716.6</v>
      </c>
      <c r="P285" s="94">
        <v>3785.44</v>
      </c>
      <c r="Q285" s="94">
        <v>3205.63</v>
      </c>
      <c r="R285" s="94">
        <v>2969.03</v>
      </c>
      <c r="S285" s="94">
        <v>2991.55</v>
      </c>
      <c r="T285" s="94">
        <v>3394.54</v>
      </c>
      <c r="U285" s="94">
        <v>3905.31</v>
      </c>
      <c r="V285" s="94">
        <v>4240.6</v>
      </c>
      <c r="W285" s="94">
        <v>3150.41</v>
      </c>
      <c r="X285" s="94">
        <v>3723.4300000000003</v>
      </c>
      <c r="Y285" s="94">
        <v>2645.76</v>
      </c>
      <c r="Z285" s="94">
        <v>2088.43</v>
      </c>
      <c r="AA285" s="94">
        <v>3119.21</v>
      </c>
      <c r="AB285" s="94">
        <v>3434.3</v>
      </c>
      <c r="AC285" s="94">
        <v>3507.89</v>
      </c>
    </row>
    <row r="286" spans="1:29" s="14" customFormat="1" ht="12.75" hidden="1" outlineLevel="2">
      <c r="A286" s="14" t="s">
        <v>743</v>
      </c>
      <c r="B286" s="14" t="s">
        <v>744</v>
      </c>
      <c r="C286" s="48" t="s">
        <v>1432</v>
      </c>
      <c r="D286" s="15"/>
      <c r="E286" s="15"/>
      <c r="F286" s="94">
        <v>66486.68000000001</v>
      </c>
      <c r="G286" s="94">
        <v>63208.37</v>
      </c>
      <c r="H286" s="94">
        <v>61436.54</v>
      </c>
      <c r="I286" s="94">
        <v>68715.74</v>
      </c>
      <c r="J286" s="94">
        <v>63682.51</v>
      </c>
      <c r="K286" s="94">
        <v>65448.16</v>
      </c>
      <c r="L286" s="94">
        <v>96795.63</v>
      </c>
      <c r="M286" s="94">
        <v>72841.75</v>
      </c>
      <c r="N286" s="94">
        <v>89116.73</v>
      </c>
      <c r="O286" s="94">
        <v>72499.46</v>
      </c>
      <c r="P286" s="94">
        <v>76218.81</v>
      </c>
      <c r="Q286" s="94">
        <v>61534.97</v>
      </c>
      <c r="R286" s="94">
        <v>57686.880000000005</v>
      </c>
      <c r="S286" s="94">
        <v>64874.43</v>
      </c>
      <c r="T286" s="94">
        <v>66411.36</v>
      </c>
      <c r="U286" s="94">
        <v>75571.19</v>
      </c>
      <c r="V286" s="94">
        <v>65657.15</v>
      </c>
      <c r="W286" s="94">
        <v>59162.770000000004</v>
      </c>
      <c r="X286" s="94">
        <v>74217.82</v>
      </c>
      <c r="Y286" s="94">
        <v>62890.840000000004</v>
      </c>
      <c r="Z286" s="94">
        <v>73734.3</v>
      </c>
      <c r="AA286" s="94">
        <v>69764.06</v>
      </c>
      <c r="AB286" s="94">
        <v>68737.94</v>
      </c>
      <c r="AC286" s="94">
        <v>67802.85</v>
      </c>
    </row>
    <row r="287" spans="1:29" s="14" customFormat="1" ht="12.75" hidden="1" outlineLevel="2">
      <c r="A287" s="14" t="s">
        <v>745</v>
      </c>
      <c r="B287" s="14" t="s">
        <v>746</v>
      </c>
      <c r="C287" s="48" t="s">
        <v>1433</v>
      </c>
      <c r="D287" s="15"/>
      <c r="E287" s="15"/>
      <c r="F287" s="94">
        <v>6788.04</v>
      </c>
      <c r="G287" s="94">
        <v>7819.53</v>
      </c>
      <c r="H287" s="94">
        <v>10327.02</v>
      </c>
      <c r="I287" s="94">
        <v>7371.43</v>
      </c>
      <c r="J287" s="94">
        <v>10922.1</v>
      </c>
      <c r="K287" s="94">
        <v>5857.26</v>
      </c>
      <c r="L287" s="94">
        <v>21805.53</v>
      </c>
      <c r="M287" s="94">
        <v>17801.82</v>
      </c>
      <c r="N287" s="94">
        <v>6833.95</v>
      </c>
      <c r="O287" s="94">
        <v>8870.210000000001</v>
      </c>
      <c r="P287" s="94">
        <v>10876.69</v>
      </c>
      <c r="Q287" s="94">
        <v>10159.800000000001</v>
      </c>
      <c r="R287" s="94">
        <v>7841.74</v>
      </c>
      <c r="S287" s="94">
        <v>8262.94</v>
      </c>
      <c r="T287" s="94">
        <v>10552.11</v>
      </c>
      <c r="U287" s="94">
        <v>9996.41</v>
      </c>
      <c r="V287" s="94">
        <v>10292.7</v>
      </c>
      <c r="W287" s="94">
        <v>22055.760000000002</v>
      </c>
      <c r="X287" s="94">
        <v>19343.71</v>
      </c>
      <c r="Y287" s="94">
        <v>8175.47</v>
      </c>
      <c r="Z287" s="94">
        <v>7861.26</v>
      </c>
      <c r="AA287" s="94">
        <v>11017.35</v>
      </c>
      <c r="AB287" s="94">
        <v>9644.1</v>
      </c>
      <c r="AC287" s="94">
        <v>12073.94</v>
      </c>
    </row>
    <row r="288" spans="1:29" s="14" customFormat="1" ht="12.75" hidden="1" outlineLevel="2">
      <c r="A288" s="14" t="s">
        <v>747</v>
      </c>
      <c r="B288" s="14" t="s">
        <v>748</v>
      </c>
      <c r="C288" s="48" t="s">
        <v>1434</v>
      </c>
      <c r="D288" s="15"/>
      <c r="E288" s="15"/>
      <c r="F288" s="94">
        <v>6061.56</v>
      </c>
      <c r="G288" s="94">
        <v>172.9</v>
      </c>
      <c r="H288" s="94">
        <v>0</v>
      </c>
      <c r="I288" s="94">
        <v>251.06</v>
      </c>
      <c r="J288" s="94">
        <v>160.63</v>
      </c>
      <c r="K288" s="94">
        <v>130.53</v>
      </c>
      <c r="L288" s="94">
        <v>287.03000000000003</v>
      </c>
      <c r="M288" s="94">
        <v>10337.48</v>
      </c>
      <c r="N288" s="94">
        <v>5772.64</v>
      </c>
      <c r="O288" s="94">
        <v>4552.43</v>
      </c>
      <c r="P288" s="94">
        <v>5954.81</v>
      </c>
      <c r="Q288" s="94">
        <v>5356.46</v>
      </c>
      <c r="R288" s="94">
        <v>126.82000000000001</v>
      </c>
      <c r="S288" s="94">
        <v>4820.4400000000005</v>
      </c>
      <c r="T288" s="94">
        <v>10046.09</v>
      </c>
      <c r="U288" s="94">
        <v>5601.35</v>
      </c>
      <c r="V288" s="94">
        <v>127.43</v>
      </c>
      <c r="W288" s="94">
        <v>11722.36</v>
      </c>
      <c r="X288" s="94">
        <v>235.25</v>
      </c>
      <c r="Y288" s="94">
        <v>11297.59</v>
      </c>
      <c r="Z288" s="94">
        <v>6321.53</v>
      </c>
      <c r="AA288" s="94">
        <v>146.34</v>
      </c>
      <c r="AB288" s="94">
        <v>5551.85</v>
      </c>
      <c r="AC288" s="94">
        <v>6108.53</v>
      </c>
    </row>
    <row r="289" spans="1:29" s="14" customFormat="1" ht="12.75" hidden="1" outlineLevel="2">
      <c r="A289" s="14" t="s">
        <v>749</v>
      </c>
      <c r="B289" s="14" t="s">
        <v>750</v>
      </c>
      <c r="C289" s="48" t="s">
        <v>1435</v>
      </c>
      <c r="D289" s="15"/>
      <c r="E289" s="15"/>
      <c r="F289" s="94">
        <v>56605.58</v>
      </c>
      <c r="G289" s="94">
        <v>58315.380000000005</v>
      </c>
      <c r="H289" s="94">
        <v>80366.69</v>
      </c>
      <c r="I289" s="94">
        <v>54070.04</v>
      </c>
      <c r="J289" s="94">
        <v>71035.27</v>
      </c>
      <c r="K289" s="94">
        <v>44171.1</v>
      </c>
      <c r="L289" s="94">
        <v>71704.19</v>
      </c>
      <c r="M289" s="94">
        <v>72813.96</v>
      </c>
      <c r="N289" s="94">
        <v>54890.33</v>
      </c>
      <c r="O289" s="94">
        <v>69063.59</v>
      </c>
      <c r="P289" s="94">
        <v>75900.55</v>
      </c>
      <c r="Q289" s="94">
        <v>51411.47</v>
      </c>
      <c r="R289" s="94">
        <v>56208.270000000004</v>
      </c>
      <c r="S289" s="94">
        <v>49653.090000000004</v>
      </c>
      <c r="T289" s="94">
        <v>59122.270000000004</v>
      </c>
      <c r="U289" s="94">
        <v>77756.16</v>
      </c>
      <c r="V289" s="94">
        <v>74971.64</v>
      </c>
      <c r="W289" s="94">
        <v>52384.42</v>
      </c>
      <c r="X289" s="94">
        <v>69515.68000000001</v>
      </c>
      <c r="Y289" s="94">
        <v>63087.91</v>
      </c>
      <c r="Z289" s="94">
        <v>53643.8</v>
      </c>
      <c r="AA289" s="94">
        <v>66049.27</v>
      </c>
      <c r="AB289" s="94">
        <v>58934.29</v>
      </c>
      <c r="AC289" s="94">
        <v>65281.11</v>
      </c>
    </row>
    <row r="290" spans="1:29" s="14" customFormat="1" ht="12.75" hidden="1" outlineLevel="2">
      <c r="A290" s="14" t="s">
        <v>751</v>
      </c>
      <c r="B290" s="14" t="s">
        <v>752</v>
      </c>
      <c r="C290" s="48" t="s">
        <v>1436</v>
      </c>
      <c r="D290" s="15"/>
      <c r="E290" s="15"/>
      <c r="F290" s="94">
        <v>41003.81</v>
      </c>
      <c r="G290" s="94">
        <v>46397.85</v>
      </c>
      <c r="H290" s="94">
        <v>52071.78</v>
      </c>
      <c r="I290" s="94">
        <v>36103.71</v>
      </c>
      <c r="J290" s="94">
        <v>63156.75</v>
      </c>
      <c r="K290" s="94">
        <v>45986.450000000004</v>
      </c>
      <c r="L290" s="94">
        <v>48236.4</v>
      </c>
      <c r="M290" s="94">
        <v>46363.37</v>
      </c>
      <c r="N290" s="94">
        <v>46819.81</v>
      </c>
      <c r="O290" s="94">
        <v>46333.29</v>
      </c>
      <c r="P290" s="94">
        <v>59407.67</v>
      </c>
      <c r="Q290" s="94">
        <v>45797.86</v>
      </c>
      <c r="R290" s="94">
        <v>44809.55</v>
      </c>
      <c r="S290" s="94">
        <v>37323.33</v>
      </c>
      <c r="T290" s="94">
        <v>53222.450000000004</v>
      </c>
      <c r="U290" s="94">
        <v>54445.68</v>
      </c>
      <c r="V290" s="94">
        <v>57275.3</v>
      </c>
      <c r="W290" s="94">
        <v>43033.090000000004</v>
      </c>
      <c r="X290" s="94">
        <v>53287.770000000004</v>
      </c>
      <c r="Y290" s="94">
        <v>46858.83</v>
      </c>
      <c r="Z290" s="94">
        <v>41556.840000000004</v>
      </c>
      <c r="AA290" s="94">
        <v>53338.91</v>
      </c>
      <c r="AB290" s="94">
        <v>46180.57</v>
      </c>
      <c r="AC290" s="94">
        <v>65035.89</v>
      </c>
    </row>
    <row r="291" spans="1:29" s="14" customFormat="1" ht="12.75" hidden="1" outlineLevel="2">
      <c r="A291" s="14" t="s">
        <v>753</v>
      </c>
      <c r="B291" s="14" t="s">
        <v>754</v>
      </c>
      <c r="C291" s="48" t="s">
        <v>1437</v>
      </c>
      <c r="D291" s="15"/>
      <c r="E291" s="15"/>
      <c r="F291" s="94">
        <v>10362.33</v>
      </c>
      <c r="G291" s="94">
        <v>14459.49</v>
      </c>
      <c r="H291" s="94">
        <v>15312.95</v>
      </c>
      <c r="I291" s="94">
        <v>14895.14</v>
      </c>
      <c r="J291" s="94">
        <v>13276.710000000001</v>
      </c>
      <c r="K291" s="94">
        <v>9954.23</v>
      </c>
      <c r="L291" s="94">
        <v>16211.300000000001</v>
      </c>
      <c r="M291" s="94">
        <v>12859</v>
      </c>
      <c r="N291" s="94">
        <v>12956.7</v>
      </c>
      <c r="O291" s="94">
        <v>16159.81</v>
      </c>
      <c r="P291" s="94">
        <v>13337.83</v>
      </c>
      <c r="Q291" s="94">
        <v>13272.74</v>
      </c>
      <c r="R291" s="94">
        <v>14823.84</v>
      </c>
      <c r="S291" s="94">
        <v>11982</v>
      </c>
      <c r="T291" s="94">
        <v>13857.59</v>
      </c>
      <c r="U291" s="94">
        <v>15431.04</v>
      </c>
      <c r="V291" s="94">
        <v>14658.12</v>
      </c>
      <c r="W291" s="94">
        <v>11269.460000000001</v>
      </c>
      <c r="X291" s="94">
        <v>14800.7</v>
      </c>
      <c r="Y291" s="94">
        <v>12032.89</v>
      </c>
      <c r="Z291" s="94">
        <v>13883.12</v>
      </c>
      <c r="AA291" s="94">
        <v>22075.47</v>
      </c>
      <c r="AB291" s="94">
        <v>11952.35</v>
      </c>
      <c r="AC291" s="94">
        <v>17445.45</v>
      </c>
    </row>
    <row r="292" spans="1:29" s="14" customFormat="1" ht="12.75" hidden="1" outlineLevel="2">
      <c r="A292" s="14" t="s">
        <v>755</v>
      </c>
      <c r="B292" s="14" t="s">
        <v>756</v>
      </c>
      <c r="C292" s="48" t="s">
        <v>1438</v>
      </c>
      <c r="D292" s="15"/>
      <c r="E292" s="15"/>
      <c r="F292" s="94">
        <v>-131720.38</v>
      </c>
      <c r="G292" s="94">
        <v>715</v>
      </c>
      <c r="H292" s="94">
        <v>-0.03</v>
      </c>
      <c r="I292" s="94">
        <v>-0.01</v>
      </c>
      <c r="J292" s="94">
        <v>13863.01</v>
      </c>
      <c r="K292" s="94">
        <v>-1227.21</v>
      </c>
      <c r="L292" s="94">
        <v>184.25</v>
      </c>
      <c r="M292" s="94">
        <v>175</v>
      </c>
      <c r="N292" s="94">
        <v>49632.86</v>
      </c>
      <c r="O292" s="94">
        <v>16348.24</v>
      </c>
      <c r="P292" s="94">
        <v>-3232.52</v>
      </c>
      <c r="Q292" s="94">
        <v>746.45</v>
      </c>
      <c r="R292" s="94">
        <v>-2407.84</v>
      </c>
      <c r="S292" s="94">
        <v>4524.21</v>
      </c>
      <c r="T292" s="94">
        <v>-23961.95</v>
      </c>
      <c r="U292" s="94">
        <v>-2056.58</v>
      </c>
      <c r="V292" s="94">
        <v>-18713.100000000002</v>
      </c>
      <c r="W292" s="94">
        <v>-13308.27</v>
      </c>
      <c r="X292" s="94">
        <v>-0.01</v>
      </c>
      <c r="Y292" s="94">
        <v>-542.3</v>
      </c>
      <c r="Z292" s="94">
        <v>0.01</v>
      </c>
      <c r="AA292" s="94">
        <v>50</v>
      </c>
      <c r="AB292" s="94">
        <v>23818.38</v>
      </c>
      <c r="AC292" s="94">
        <v>21399.19</v>
      </c>
    </row>
    <row r="293" spans="1:29" s="14" customFormat="1" ht="12.75" hidden="1" outlineLevel="2">
      <c r="A293" s="14" t="s">
        <v>757</v>
      </c>
      <c r="B293" s="14" t="s">
        <v>758</v>
      </c>
      <c r="C293" s="48" t="s">
        <v>1439</v>
      </c>
      <c r="D293" s="15"/>
      <c r="E293" s="15"/>
      <c r="F293" s="94">
        <v>918.5600000000001</v>
      </c>
      <c r="G293" s="94">
        <v>1253.15</v>
      </c>
      <c r="H293" s="94">
        <v>1667.01</v>
      </c>
      <c r="I293" s="94">
        <v>1144.8700000000001</v>
      </c>
      <c r="J293" s="94">
        <v>1512.92</v>
      </c>
      <c r="K293" s="94">
        <v>877.98</v>
      </c>
      <c r="L293" s="94">
        <v>4851.1900000000005</v>
      </c>
      <c r="M293" s="94">
        <v>1615.64</v>
      </c>
      <c r="N293" s="94">
        <v>1239.8500000000001</v>
      </c>
      <c r="O293" s="94">
        <v>1781.72</v>
      </c>
      <c r="P293" s="94">
        <v>1767.44</v>
      </c>
      <c r="Q293" s="94">
        <v>1838.46</v>
      </c>
      <c r="R293" s="94">
        <v>1276.92</v>
      </c>
      <c r="S293" s="94">
        <v>1253.8</v>
      </c>
      <c r="T293" s="94">
        <v>5604.16</v>
      </c>
      <c r="U293" s="94">
        <v>1793.65</v>
      </c>
      <c r="V293" s="94">
        <v>2484.81</v>
      </c>
      <c r="W293" s="94">
        <v>1727.1000000000001</v>
      </c>
      <c r="X293" s="94">
        <v>3381.37</v>
      </c>
      <c r="Y293" s="94">
        <v>1373.88</v>
      </c>
      <c r="Z293" s="94">
        <v>890.23</v>
      </c>
      <c r="AA293" s="94">
        <v>1739.44</v>
      </c>
      <c r="AB293" s="94">
        <v>1522.68</v>
      </c>
      <c r="AC293" s="94">
        <v>1993.69</v>
      </c>
    </row>
    <row r="294" spans="1:29" s="14" customFormat="1" ht="12.75" hidden="1" outlineLevel="2">
      <c r="A294" s="14" t="s">
        <v>759</v>
      </c>
      <c r="B294" s="14" t="s">
        <v>760</v>
      </c>
      <c r="C294" s="48" t="s">
        <v>1440</v>
      </c>
      <c r="D294" s="15"/>
      <c r="E294" s="15"/>
      <c r="F294" s="94">
        <v>8732.9</v>
      </c>
      <c r="G294" s="94">
        <v>17389.16</v>
      </c>
      <c r="H294" s="94">
        <v>16290.98</v>
      </c>
      <c r="I294" s="94">
        <v>10067.54</v>
      </c>
      <c r="J294" s="94">
        <v>11811.66</v>
      </c>
      <c r="K294" s="94">
        <v>9360.03</v>
      </c>
      <c r="L294" s="94">
        <v>9379.44</v>
      </c>
      <c r="M294" s="94">
        <v>10790.1</v>
      </c>
      <c r="N294" s="94">
        <v>9780.41</v>
      </c>
      <c r="O294" s="94">
        <v>15242.300000000001</v>
      </c>
      <c r="P294" s="94">
        <v>16445.57</v>
      </c>
      <c r="Q294" s="94">
        <v>12348.89</v>
      </c>
      <c r="R294" s="94">
        <v>9760.07</v>
      </c>
      <c r="S294" s="94">
        <v>12836.28</v>
      </c>
      <c r="T294" s="94">
        <v>14045.84</v>
      </c>
      <c r="U294" s="94">
        <v>12350.99</v>
      </c>
      <c r="V294" s="94">
        <v>20675.19</v>
      </c>
      <c r="W294" s="94">
        <v>11428.41</v>
      </c>
      <c r="X294" s="94">
        <v>11687.48</v>
      </c>
      <c r="Y294" s="94">
        <v>11795.12</v>
      </c>
      <c r="Z294" s="94">
        <v>8642.57</v>
      </c>
      <c r="AA294" s="94">
        <v>18681.91</v>
      </c>
      <c r="AB294" s="94">
        <v>12286.12</v>
      </c>
      <c r="AC294" s="94">
        <v>18108.62</v>
      </c>
    </row>
    <row r="295" spans="1:29" s="14" customFormat="1" ht="12.75" hidden="1" outlineLevel="2">
      <c r="A295" s="14" t="s">
        <v>761</v>
      </c>
      <c r="B295" s="14" t="s">
        <v>762</v>
      </c>
      <c r="C295" s="48" t="s">
        <v>1441</v>
      </c>
      <c r="D295" s="15"/>
      <c r="E295" s="15"/>
      <c r="F295" s="94">
        <v>5.92</v>
      </c>
      <c r="G295" s="94">
        <v>19.22</v>
      </c>
      <c r="H295" s="94">
        <v>-16.92</v>
      </c>
      <c r="I295" s="94">
        <v>45.28</v>
      </c>
      <c r="J295" s="94">
        <v>-45.300000000000004</v>
      </c>
      <c r="K295" s="94">
        <v>-0.46</v>
      </c>
      <c r="L295" s="94">
        <v>-9.69</v>
      </c>
      <c r="M295" s="94">
        <v>0</v>
      </c>
      <c r="N295" s="94">
        <v>1.56</v>
      </c>
      <c r="O295" s="94">
        <v>-1.56</v>
      </c>
      <c r="P295" s="94">
        <v>0</v>
      </c>
      <c r="Q295" s="94">
        <v>11.05</v>
      </c>
      <c r="R295" s="94">
        <v>22.28</v>
      </c>
      <c r="S295" s="94">
        <v>-28.87</v>
      </c>
      <c r="T295" s="94">
        <v>-4.46</v>
      </c>
      <c r="U295" s="94">
        <v>8.03</v>
      </c>
      <c r="V295" s="94">
        <v>-7.59</v>
      </c>
      <c r="W295" s="94">
        <v>-0.44</v>
      </c>
      <c r="X295" s="94">
        <v>0</v>
      </c>
      <c r="Y295" s="94">
        <v>0</v>
      </c>
      <c r="Z295" s="94">
        <v>0</v>
      </c>
      <c r="AA295" s="94">
        <v>0</v>
      </c>
      <c r="AB295" s="94">
        <v>1.78</v>
      </c>
      <c r="AC295" s="94">
        <v>-1.07</v>
      </c>
    </row>
    <row r="296" spans="1:29" s="14" customFormat="1" ht="12.75" hidden="1" outlineLevel="2">
      <c r="A296" s="14" t="s">
        <v>763</v>
      </c>
      <c r="B296" s="14" t="s">
        <v>764</v>
      </c>
      <c r="C296" s="48" t="s">
        <v>1442</v>
      </c>
      <c r="D296" s="15"/>
      <c r="E296" s="15"/>
      <c r="F296" s="94">
        <v>35150.74</v>
      </c>
      <c r="G296" s="94">
        <v>39443.12</v>
      </c>
      <c r="H296" s="94">
        <v>43373.85</v>
      </c>
      <c r="I296" s="94">
        <v>39612.25</v>
      </c>
      <c r="J296" s="94">
        <v>41004</v>
      </c>
      <c r="K296" s="94">
        <v>34993.840000000004</v>
      </c>
      <c r="L296" s="94">
        <v>38736.28</v>
      </c>
      <c r="M296" s="94">
        <v>36402.68</v>
      </c>
      <c r="N296" s="94">
        <v>45101.1</v>
      </c>
      <c r="O296" s="94">
        <v>42669.29</v>
      </c>
      <c r="P296" s="94">
        <v>44005.81</v>
      </c>
      <c r="Q296" s="94">
        <v>43499.1</v>
      </c>
      <c r="R296" s="94">
        <v>41569.94</v>
      </c>
      <c r="S296" s="94">
        <v>36254.54</v>
      </c>
      <c r="T296" s="94">
        <v>38242.89</v>
      </c>
      <c r="U296" s="94">
        <v>47039.94</v>
      </c>
      <c r="V296" s="94">
        <v>39989.94</v>
      </c>
      <c r="W296" s="94">
        <v>35472.99</v>
      </c>
      <c r="X296" s="94">
        <v>41654.520000000004</v>
      </c>
      <c r="Y296" s="94">
        <v>44154.05</v>
      </c>
      <c r="Z296" s="94">
        <v>37125.61</v>
      </c>
      <c r="AA296" s="94">
        <v>39387.75</v>
      </c>
      <c r="AB296" s="94">
        <v>38099.32</v>
      </c>
      <c r="AC296" s="94">
        <v>50478.68</v>
      </c>
    </row>
    <row r="297" spans="1:29" s="14" customFormat="1" ht="12.75" hidden="1" outlineLevel="2">
      <c r="A297" s="14" t="s">
        <v>765</v>
      </c>
      <c r="B297" s="14" t="s">
        <v>766</v>
      </c>
      <c r="C297" s="48" t="s">
        <v>1443</v>
      </c>
      <c r="D297" s="15"/>
      <c r="E297" s="15"/>
      <c r="F297" s="94">
        <v>0</v>
      </c>
      <c r="G297" s="94">
        <v>152.18</v>
      </c>
      <c r="H297" s="94">
        <v>0</v>
      </c>
      <c r="I297" s="94">
        <v>118.33</v>
      </c>
      <c r="J297" s="94">
        <v>142.05</v>
      </c>
      <c r="K297" s="94">
        <v>139.06</v>
      </c>
      <c r="L297" s="94">
        <v>-93.26</v>
      </c>
      <c r="M297" s="94">
        <v>136.6</v>
      </c>
      <c r="N297" s="94">
        <v>0</v>
      </c>
      <c r="O297" s="94">
        <v>13.76</v>
      </c>
      <c r="P297" s="94">
        <v>0</v>
      </c>
      <c r="Q297" s="94">
        <v>0</v>
      </c>
      <c r="R297" s="94">
        <v>0</v>
      </c>
      <c r="S297" s="94">
        <v>862.38</v>
      </c>
      <c r="T297" s="94">
        <v>0</v>
      </c>
      <c r="U297" s="94">
        <v>0</v>
      </c>
      <c r="V297" s="94">
        <v>0</v>
      </c>
      <c r="W297" s="94">
        <v>0</v>
      </c>
      <c r="X297" s="94">
        <v>0</v>
      </c>
      <c r="Y297" s="94">
        <v>61.35</v>
      </c>
      <c r="Z297" s="94">
        <v>0</v>
      </c>
      <c r="AA297" s="94">
        <v>0</v>
      </c>
      <c r="AB297" s="94">
        <v>0</v>
      </c>
      <c r="AC297" s="94">
        <v>0</v>
      </c>
    </row>
    <row r="298" spans="1:29" s="14" customFormat="1" ht="12.75" hidden="1" outlineLevel="2">
      <c r="A298" s="14" t="s">
        <v>767</v>
      </c>
      <c r="B298" s="14" t="s">
        <v>768</v>
      </c>
      <c r="C298" s="48" t="s">
        <v>1444</v>
      </c>
      <c r="D298" s="15"/>
      <c r="E298" s="15"/>
      <c r="F298" s="94">
        <v>0.9400000000000001</v>
      </c>
      <c r="G298" s="94">
        <v>-2.09</v>
      </c>
      <c r="H298" s="94">
        <v>0</v>
      </c>
      <c r="I298" s="94">
        <v>0</v>
      </c>
      <c r="J298" s="94">
        <v>0</v>
      </c>
      <c r="K298" s="94">
        <v>0</v>
      </c>
      <c r="L298" s="94">
        <v>0</v>
      </c>
      <c r="M298" s="94">
        <v>0</v>
      </c>
      <c r="N298" s="94">
        <v>0</v>
      </c>
      <c r="O298" s="94">
        <v>0</v>
      </c>
      <c r="P298" s="94">
        <v>0</v>
      </c>
      <c r="Q298" s="94">
        <v>0</v>
      </c>
      <c r="R298" s="94">
        <v>0</v>
      </c>
      <c r="S298" s="94">
        <v>0</v>
      </c>
      <c r="T298" s="94">
        <v>0</v>
      </c>
      <c r="U298" s="94">
        <v>0</v>
      </c>
      <c r="V298" s="94">
        <v>0</v>
      </c>
      <c r="W298" s="94">
        <v>0</v>
      </c>
      <c r="X298" s="94">
        <v>0</v>
      </c>
      <c r="Y298" s="94">
        <v>0</v>
      </c>
      <c r="Z298" s="94">
        <v>0</v>
      </c>
      <c r="AA298" s="94">
        <v>0</v>
      </c>
      <c r="AB298" s="94">
        <v>0</v>
      </c>
      <c r="AC298" s="94">
        <v>0</v>
      </c>
    </row>
    <row r="299" spans="1:29" s="14" customFormat="1" ht="12.75" hidden="1" outlineLevel="2">
      <c r="A299" s="14" t="s">
        <v>769</v>
      </c>
      <c r="B299" s="14" t="s">
        <v>770</v>
      </c>
      <c r="C299" s="48" t="s">
        <v>1445</v>
      </c>
      <c r="D299" s="15"/>
      <c r="E299" s="15"/>
      <c r="F299" s="94">
        <v>205784.72</v>
      </c>
      <c r="G299" s="94">
        <v>239721.92</v>
      </c>
      <c r="H299" s="94">
        <v>150399.93</v>
      </c>
      <c r="I299" s="94">
        <v>160786.46</v>
      </c>
      <c r="J299" s="94">
        <v>138276.99</v>
      </c>
      <c r="K299" s="94">
        <v>136577.54</v>
      </c>
      <c r="L299" s="94">
        <v>238456.95</v>
      </c>
      <c r="M299" s="94">
        <v>356758.03</v>
      </c>
      <c r="N299" s="94">
        <v>391205.77</v>
      </c>
      <c r="O299" s="94">
        <v>282463.03</v>
      </c>
      <c r="P299" s="94">
        <v>306208.31</v>
      </c>
      <c r="Q299" s="94">
        <v>276165.44</v>
      </c>
      <c r="R299" s="94">
        <v>554810.67</v>
      </c>
      <c r="S299" s="94">
        <v>551569.79</v>
      </c>
      <c r="T299" s="94">
        <v>452732.55</v>
      </c>
      <c r="U299" s="94">
        <v>337102.47000000003</v>
      </c>
      <c r="V299" s="94">
        <v>280613.17</v>
      </c>
      <c r="W299" s="94">
        <v>296568.19</v>
      </c>
      <c r="X299" s="94">
        <v>318404.44</v>
      </c>
      <c r="Y299" s="94">
        <v>265430.19</v>
      </c>
      <c r="Z299" s="94">
        <v>266726.45</v>
      </c>
      <c r="AA299" s="94">
        <v>224937.54</v>
      </c>
      <c r="AB299" s="94">
        <v>246913.77000000002</v>
      </c>
      <c r="AC299" s="94">
        <v>350662.16000000003</v>
      </c>
    </row>
    <row r="300" spans="1:29" s="14" customFormat="1" ht="12.75" hidden="1" outlineLevel="2">
      <c r="A300" s="14" t="s">
        <v>771</v>
      </c>
      <c r="B300" s="14" t="s">
        <v>772</v>
      </c>
      <c r="C300" s="48" t="s">
        <v>1446</v>
      </c>
      <c r="D300" s="15"/>
      <c r="E300" s="15"/>
      <c r="F300" s="94">
        <v>449</v>
      </c>
      <c r="G300" s="94">
        <v>1384.05</v>
      </c>
      <c r="H300" s="94">
        <v>249.02</v>
      </c>
      <c r="I300" s="94">
        <v>1650.03</v>
      </c>
      <c r="J300" s="94">
        <v>1317.51</v>
      </c>
      <c r="K300" s="94">
        <v>1149</v>
      </c>
      <c r="L300" s="94">
        <v>668</v>
      </c>
      <c r="M300" s="94">
        <v>1179</v>
      </c>
      <c r="N300" s="94">
        <v>64130.87</v>
      </c>
      <c r="O300" s="94">
        <v>8217.210000000001</v>
      </c>
      <c r="P300" s="94">
        <v>56079.92</v>
      </c>
      <c r="Q300" s="94">
        <v>3998.01</v>
      </c>
      <c r="R300" s="94">
        <v>299</v>
      </c>
      <c r="S300" s="94">
        <v>10221.41</v>
      </c>
      <c r="T300" s="94">
        <v>15093.9</v>
      </c>
      <c r="U300" s="94">
        <v>1447.01</v>
      </c>
      <c r="V300" s="94">
        <v>25544.48</v>
      </c>
      <c r="W300" s="94">
        <v>261.37</v>
      </c>
      <c r="X300" s="94">
        <v>1483.02</v>
      </c>
      <c r="Y300" s="94">
        <v>261.39</v>
      </c>
      <c r="Z300" s="94">
        <v>14111.37</v>
      </c>
      <c r="AA300" s="94">
        <v>825</v>
      </c>
      <c r="AB300" s="94">
        <v>6782</v>
      </c>
      <c r="AC300" s="94">
        <v>0</v>
      </c>
    </row>
    <row r="301" spans="1:29" s="14" customFormat="1" ht="12.75" hidden="1" outlineLevel="2">
      <c r="A301" s="14" t="s">
        <v>773</v>
      </c>
      <c r="B301" s="14" t="s">
        <v>774</v>
      </c>
      <c r="C301" s="48" t="s">
        <v>1447</v>
      </c>
      <c r="D301" s="15"/>
      <c r="E301" s="15"/>
      <c r="F301" s="94">
        <v>239.79</v>
      </c>
      <c r="G301" s="94">
        <v>224.3</v>
      </c>
      <c r="H301" s="94">
        <v>2658.56</v>
      </c>
      <c r="I301" s="94">
        <v>911.33</v>
      </c>
      <c r="J301" s="94">
        <v>629.2</v>
      </c>
      <c r="K301" s="94">
        <v>12056.66</v>
      </c>
      <c r="L301" s="94">
        <v>679.74</v>
      </c>
      <c r="M301" s="94">
        <v>2079.08</v>
      </c>
      <c r="N301" s="94">
        <v>1910.41</v>
      </c>
      <c r="O301" s="94">
        <v>497.46000000000004</v>
      </c>
      <c r="P301" s="94">
        <v>9528.960000000001</v>
      </c>
      <c r="Q301" s="94">
        <v>4077.34</v>
      </c>
      <c r="R301" s="94">
        <v>206.96</v>
      </c>
      <c r="S301" s="94">
        <v>1216.69</v>
      </c>
      <c r="T301" s="94">
        <v>3256.63</v>
      </c>
      <c r="U301" s="94">
        <v>536.52</v>
      </c>
      <c r="V301" s="94">
        <v>8868.11</v>
      </c>
      <c r="W301" s="94">
        <v>3868.83</v>
      </c>
      <c r="X301" s="94">
        <v>2317.81</v>
      </c>
      <c r="Y301" s="94">
        <v>10140.76</v>
      </c>
      <c r="Z301" s="94">
        <v>5010.7300000000005</v>
      </c>
      <c r="AA301" s="94">
        <v>4374.83</v>
      </c>
      <c r="AB301" s="94">
        <v>1370.97</v>
      </c>
      <c r="AC301" s="94">
        <v>21447.8</v>
      </c>
    </row>
    <row r="302" spans="1:29" s="14" customFormat="1" ht="12.75" hidden="1" outlineLevel="2">
      <c r="A302" s="14" t="s">
        <v>775</v>
      </c>
      <c r="B302" s="14" t="s">
        <v>776</v>
      </c>
      <c r="C302" s="48" t="s">
        <v>1448</v>
      </c>
      <c r="D302" s="15"/>
      <c r="E302" s="15"/>
      <c r="F302" s="94">
        <v>0</v>
      </c>
      <c r="G302" s="94">
        <v>3496.03</v>
      </c>
      <c r="H302" s="94">
        <v>700.96</v>
      </c>
      <c r="I302" s="94">
        <v>2641.26</v>
      </c>
      <c r="J302" s="94">
        <v>434.07</v>
      </c>
      <c r="K302" s="94">
        <v>3105.83</v>
      </c>
      <c r="L302" s="94">
        <v>1575.79</v>
      </c>
      <c r="M302" s="94">
        <v>3190.4300000000003</v>
      </c>
      <c r="N302" s="94">
        <v>1124.67</v>
      </c>
      <c r="O302" s="94">
        <v>1590.3600000000001</v>
      </c>
      <c r="P302" s="94">
        <v>3723.33</v>
      </c>
      <c r="Q302" s="94">
        <v>8779.53</v>
      </c>
      <c r="R302" s="94">
        <v>1000.91</v>
      </c>
      <c r="S302" s="94">
        <v>1690.8</v>
      </c>
      <c r="T302" s="94">
        <v>1951.6200000000001</v>
      </c>
      <c r="U302" s="94">
        <v>888.27</v>
      </c>
      <c r="V302" s="94">
        <v>2233.55</v>
      </c>
      <c r="W302" s="94">
        <v>3781.4</v>
      </c>
      <c r="X302" s="94">
        <v>4434.9800000000005</v>
      </c>
      <c r="Y302" s="94">
        <v>1363.8</v>
      </c>
      <c r="Z302" s="94">
        <v>3509.9900000000002</v>
      </c>
      <c r="AA302" s="94">
        <v>7382.9400000000005</v>
      </c>
      <c r="AB302" s="94">
        <v>3363.28</v>
      </c>
      <c r="AC302" s="94">
        <v>22310.63</v>
      </c>
    </row>
    <row r="303" spans="1:29" s="14" customFormat="1" ht="12.75" hidden="1" outlineLevel="2">
      <c r="A303" s="14" t="s">
        <v>777</v>
      </c>
      <c r="B303" s="14" t="s">
        <v>778</v>
      </c>
      <c r="C303" s="48" t="s">
        <v>1449</v>
      </c>
      <c r="D303" s="15"/>
      <c r="E303" s="15"/>
      <c r="F303" s="94">
        <v>0</v>
      </c>
      <c r="G303" s="94">
        <v>0</v>
      </c>
      <c r="H303" s="94">
        <v>0</v>
      </c>
      <c r="I303" s="94">
        <v>0</v>
      </c>
      <c r="J303" s="94">
        <v>0</v>
      </c>
      <c r="K303" s="94">
        <v>1.54</v>
      </c>
      <c r="L303" s="94">
        <v>0</v>
      </c>
      <c r="M303" s="94">
        <v>0</v>
      </c>
      <c r="N303" s="94">
        <v>0</v>
      </c>
      <c r="O303" s="94">
        <v>0</v>
      </c>
      <c r="P303" s="94">
        <v>0</v>
      </c>
      <c r="Q303" s="94">
        <v>0</v>
      </c>
      <c r="R303" s="94">
        <v>0</v>
      </c>
      <c r="S303" s="94">
        <v>0</v>
      </c>
      <c r="T303" s="94">
        <v>0</v>
      </c>
      <c r="U303" s="94">
        <v>0</v>
      </c>
      <c r="V303" s="94">
        <v>0</v>
      </c>
      <c r="W303" s="94">
        <v>0</v>
      </c>
      <c r="X303" s="94">
        <v>0</v>
      </c>
      <c r="Y303" s="94">
        <v>0</v>
      </c>
      <c r="Z303" s="94">
        <v>0</v>
      </c>
      <c r="AA303" s="94">
        <v>0</v>
      </c>
      <c r="AB303" s="94">
        <v>0</v>
      </c>
      <c r="AC303" s="94">
        <v>64.32000000000001</v>
      </c>
    </row>
    <row r="304" spans="1:29" s="14" customFormat="1" ht="12.75" hidden="1" outlineLevel="2">
      <c r="A304" s="14" t="s">
        <v>779</v>
      </c>
      <c r="B304" s="14" t="s">
        <v>780</v>
      </c>
      <c r="C304" s="48" t="s">
        <v>1450</v>
      </c>
      <c r="D304" s="15"/>
      <c r="E304" s="15"/>
      <c r="F304" s="94">
        <v>0</v>
      </c>
      <c r="G304" s="94">
        <v>0</v>
      </c>
      <c r="H304" s="94">
        <v>1.47</v>
      </c>
      <c r="I304" s="94">
        <v>-1.47</v>
      </c>
      <c r="J304" s="94">
        <v>0</v>
      </c>
      <c r="K304" s="94">
        <v>0</v>
      </c>
      <c r="L304" s="94">
        <v>0</v>
      </c>
      <c r="M304" s="94">
        <v>0</v>
      </c>
      <c r="N304" s="94">
        <v>0</v>
      </c>
      <c r="O304" s="94">
        <v>0</v>
      </c>
      <c r="P304" s="94">
        <v>25.990000000000002</v>
      </c>
      <c r="Q304" s="94">
        <v>323.43</v>
      </c>
      <c r="R304" s="94">
        <v>-322.85</v>
      </c>
      <c r="S304" s="94">
        <v>1.6400000000000001</v>
      </c>
      <c r="T304" s="94">
        <v>0</v>
      </c>
      <c r="U304" s="94">
        <v>0</v>
      </c>
      <c r="V304" s="94">
        <v>0</v>
      </c>
      <c r="W304" s="94">
        <v>0</v>
      </c>
      <c r="X304" s="94">
        <v>0</v>
      </c>
      <c r="Y304" s="94">
        <v>0</v>
      </c>
      <c r="Z304" s="94">
        <v>0</v>
      </c>
      <c r="AA304" s="94">
        <v>0</v>
      </c>
      <c r="AB304" s="94">
        <v>0</v>
      </c>
      <c r="AC304" s="94">
        <v>0</v>
      </c>
    </row>
    <row r="305" spans="1:29" s="14" customFormat="1" ht="12.75" hidden="1" outlineLevel="2">
      <c r="A305" s="14" t="s">
        <v>781</v>
      </c>
      <c r="B305" s="14" t="s">
        <v>782</v>
      </c>
      <c r="C305" s="48" t="s">
        <v>1451</v>
      </c>
      <c r="D305" s="15"/>
      <c r="E305" s="15"/>
      <c r="F305" s="94">
        <v>835208.0700000001</v>
      </c>
      <c r="G305" s="94">
        <v>1045470.24</v>
      </c>
      <c r="H305" s="94">
        <v>1150120.76</v>
      </c>
      <c r="I305" s="94">
        <v>949111.0800000001</v>
      </c>
      <c r="J305" s="94">
        <v>1341707.12</v>
      </c>
      <c r="K305" s="94">
        <v>793335.62</v>
      </c>
      <c r="L305" s="94">
        <v>980892.68</v>
      </c>
      <c r="M305" s="94">
        <v>818403.73</v>
      </c>
      <c r="N305" s="94">
        <v>615949.5700000001</v>
      </c>
      <c r="O305" s="94">
        <v>949925.81</v>
      </c>
      <c r="P305" s="94">
        <v>1026306.89</v>
      </c>
      <c r="Q305" s="94">
        <v>1175098.78</v>
      </c>
      <c r="R305" s="94">
        <v>691146.52</v>
      </c>
      <c r="S305" s="94">
        <v>706656.14</v>
      </c>
      <c r="T305" s="94">
        <v>933837.1</v>
      </c>
      <c r="U305" s="94">
        <v>733207.59</v>
      </c>
      <c r="V305" s="94">
        <v>809460.14</v>
      </c>
      <c r="W305" s="94">
        <v>934085.87</v>
      </c>
      <c r="X305" s="94">
        <v>888453.8300000001</v>
      </c>
      <c r="Y305" s="94">
        <v>626196.43</v>
      </c>
      <c r="Z305" s="94">
        <v>499895.63</v>
      </c>
      <c r="AA305" s="94">
        <v>651934.22</v>
      </c>
      <c r="AB305" s="94">
        <v>821303.1900000001</v>
      </c>
      <c r="AC305" s="94">
        <v>964948.35</v>
      </c>
    </row>
    <row r="306" spans="1:29" s="14" customFormat="1" ht="12.75" hidden="1" outlineLevel="2">
      <c r="A306" s="14" t="s">
        <v>783</v>
      </c>
      <c r="B306" s="14" t="s">
        <v>784</v>
      </c>
      <c r="C306" s="48" t="s">
        <v>1452</v>
      </c>
      <c r="D306" s="15"/>
      <c r="E306" s="15"/>
      <c r="F306" s="94">
        <v>150496.54</v>
      </c>
      <c r="G306" s="94">
        <v>73065.77</v>
      </c>
      <c r="H306" s="94">
        <v>59374.49</v>
      </c>
      <c r="I306" s="94">
        <v>133471.71</v>
      </c>
      <c r="J306" s="94">
        <v>110695.54000000001</v>
      </c>
      <c r="K306" s="94">
        <v>50032.880000000005</v>
      </c>
      <c r="L306" s="94">
        <v>465229.53</v>
      </c>
      <c r="M306" s="94">
        <v>68330.78</v>
      </c>
      <c r="N306" s="94">
        <v>48546.93</v>
      </c>
      <c r="O306" s="94">
        <v>97381.18000000001</v>
      </c>
      <c r="P306" s="94">
        <v>74058.36</v>
      </c>
      <c r="Q306" s="94">
        <v>-52906.12</v>
      </c>
      <c r="R306" s="94">
        <v>154639.98</v>
      </c>
      <c r="S306" s="94">
        <v>47890.03</v>
      </c>
      <c r="T306" s="94">
        <v>12644.75</v>
      </c>
      <c r="U306" s="94">
        <v>29605.41</v>
      </c>
      <c r="V306" s="94">
        <v>76197.76</v>
      </c>
      <c r="W306" s="94">
        <v>-38886.35</v>
      </c>
      <c r="X306" s="94">
        <v>189106.08000000002</v>
      </c>
      <c r="Y306" s="94">
        <v>-5464.79</v>
      </c>
      <c r="Z306" s="94">
        <v>77825.23</v>
      </c>
      <c r="AA306" s="94">
        <v>23274.8</v>
      </c>
      <c r="AB306" s="94">
        <v>90411.21</v>
      </c>
      <c r="AC306" s="94">
        <v>-54038.01</v>
      </c>
    </row>
    <row r="307" spans="1:29" s="14" customFormat="1" ht="12.75" hidden="1" outlineLevel="2">
      <c r="A307" s="14" t="s">
        <v>785</v>
      </c>
      <c r="B307" s="14" t="s">
        <v>786</v>
      </c>
      <c r="C307" s="48" t="s">
        <v>1453</v>
      </c>
      <c r="D307" s="15"/>
      <c r="E307" s="15"/>
      <c r="F307" s="94">
        <v>2.44</v>
      </c>
      <c r="G307" s="94">
        <v>3.04</v>
      </c>
      <c r="H307" s="94">
        <v>0.64</v>
      </c>
      <c r="I307" s="94">
        <v>0</v>
      </c>
      <c r="J307" s="94">
        <v>0</v>
      </c>
      <c r="K307" s="94">
        <v>0</v>
      </c>
      <c r="L307" s="94">
        <v>59.42</v>
      </c>
      <c r="M307" s="94">
        <v>7.7</v>
      </c>
      <c r="N307" s="94">
        <v>7.69</v>
      </c>
      <c r="O307" s="94">
        <v>1.67</v>
      </c>
      <c r="P307" s="94">
        <v>0.45</v>
      </c>
      <c r="Q307" s="94">
        <v>0.44</v>
      </c>
      <c r="R307" s="94">
        <v>0</v>
      </c>
      <c r="S307" s="94">
        <v>0</v>
      </c>
      <c r="T307" s="94">
        <v>0</v>
      </c>
      <c r="U307" s="94">
        <v>6.43</v>
      </c>
      <c r="V307" s="94">
        <v>0</v>
      </c>
      <c r="W307" s="94">
        <v>0</v>
      </c>
      <c r="X307" s="94">
        <v>2.48</v>
      </c>
      <c r="Y307" s="94">
        <v>0</v>
      </c>
      <c r="Z307" s="94">
        <v>2.88</v>
      </c>
      <c r="AA307" s="94">
        <v>3.98</v>
      </c>
      <c r="AB307" s="94">
        <v>0</v>
      </c>
      <c r="AC307" s="94">
        <v>5.99</v>
      </c>
    </row>
    <row r="308" spans="1:29" s="14" customFormat="1" ht="12.75" hidden="1" outlineLevel="2">
      <c r="A308" s="14" t="s">
        <v>787</v>
      </c>
      <c r="B308" s="14" t="s">
        <v>788</v>
      </c>
      <c r="C308" s="48" t="s">
        <v>1454</v>
      </c>
      <c r="D308" s="15"/>
      <c r="E308" s="15"/>
      <c r="F308" s="94">
        <v>0</v>
      </c>
      <c r="G308" s="94">
        <v>0</v>
      </c>
      <c r="H308" s="94">
        <v>0</v>
      </c>
      <c r="I308" s="94">
        <v>0</v>
      </c>
      <c r="J308" s="94">
        <v>0</v>
      </c>
      <c r="K308" s="94">
        <v>0</v>
      </c>
      <c r="L308" s="94">
        <v>0</v>
      </c>
      <c r="M308" s="94">
        <v>0</v>
      </c>
      <c r="N308" s="94">
        <v>0</v>
      </c>
      <c r="O308" s="94">
        <v>0</v>
      </c>
      <c r="P308" s="94">
        <v>0</v>
      </c>
      <c r="Q308" s="94">
        <v>0</v>
      </c>
      <c r="R308" s="94">
        <v>0</v>
      </c>
      <c r="S308" s="94">
        <v>0</v>
      </c>
      <c r="T308" s="94">
        <v>0</v>
      </c>
      <c r="U308" s="94">
        <v>0</v>
      </c>
      <c r="V308" s="94">
        <v>0</v>
      </c>
      <c r="W308" s="94">
        <v>0</v>
      </c>
      <c r="X308" s="94">
        <v>0</v>
      </c>
      <c r="Y308" s="94">
        <v>0</v>
      </c>
      <c r="Z308" s="94">
        <v>0</v>
      </c>
      <c r="AA308" s="94">
        <v>2.06</v>
      </c>
      <c r="AB308" s="94">
        <v>0</v>
      </c>
      <c r="AC308" s="94">
        <v>0</v>
      </c>
    </row>
    <row r="309" spans="1:29" s="14" customFormat="1" ht="12.75" hidden="1" outlineLevel="2">
      <c r="A309" s="14" t="s">
        <v>789</v>
      </c>
      <c r="B309" s="14" t="s">
        <v>790</v>
      </c>
      <c r="C309" s="48" t="s">
        <v>1455</v>
      </c>
      <c r="D309" s="15"/>
      <c r="E309" s="15"/>
      <c r="F309" s="94">
        <v>0</v>
      </c>
      <c r="G309" s="94">
        <v>0</v>
      </c>
      <c r="H309" s="94">
        <v>0</v>
      </c>
      <c r="I309" s="94">
        <v>0</v>
      </c>
      <c r="J309" s="94">
        <v>0.2</v>
      </c>
      <c r="K309" s="94">
        <v>-0.2</v>
      </c>
      <c r="L309" s="94">
        <v>0</v>
      </c>
      <c r="M309" s="94">
        <v>0</v>
      </c>
      <c r="N309" s="94">
        <v>0</v>
      </c>
      <c r="O309" s="94">
        <v>0</v>
      </c>
      <c r="P309" s="94">
        <v>0</v>
      </c>
      <c r="Q309" s="94">
        <v>0</v>
      </c>
      <c r="R309" s="94">
        <v>0</v>
      </c>
      <c r="S309" s="94">
        <v>0</v>
      </c>
      <c r="T309" s="94">
        <v>0</v>
      </c>
      <c r="U309" s="94">
        <v>0</v>
      </c>
      <c r="V309" s="94">
        <v>0</v>
      </c>
      <c r="W309" s="94">
        <v>0</v>
      </c>
      <c r="X309" s="94">
        <v>0</v>
      </c>
      <c r="Y309" s="94">
        <v>0</v>
      </c>
      <c r="Z309" s="94">
        <v>0</v>
      </c>
      <c r="AA309" s="94">
        <v>0</v>
      </c>
      <c r="AB309" s="94">
        <v>0</v>
      </c>
      <c r="AC309" s="94">
        <v>0</v>
      </c>
    </row>
    <row r="310" spans="1:29" s="14" customFormat="1" ht="12.75" hidden="1" outlineLevel="2">
      <c r="A310" s="14" t="s">
        <v>791</v>
      </c>
      <c r="B310" s="14" t="s">
        <v>792</v>
      </c>
      <c r="C310" s="48" t="s">
        <v>1456</v>
      </c>
      <c r="D310" s="15"/>
      <c r="E310" s="15"/>
      <c r="F310" s="94">
        <v>-211.73000000000002</v>
      </c>
      <c r="G310" s="94">
        <v>-100992.98</v>
      </c>
      <c r="H310" s="94">
        <v>-100926.17</v>
      </c>
      <c r="I310" s="94">
        <v>-42156.36</v>
      </c>
      <c r="J310" s="94">
        <v>-42167.700000000004</v>
      </c>
      <c r="K310" s="94">
        <v>-41533.56</v>
      </c>
      <c r="L310" s="94">
        <v>-41772.62</v>
      </c>
      <c r="M310" s="94">
        <v>-36817.25</v>
      </c>
      <c r="N310" s="94">
        <v>-38390.44</v>
      </c>
      <c r="O310" s="94">
        <v>-34370.520000000004</v>
      </c>
      <c r="P310" s="94">
        <v>-43491.25</v>
      </c>
      <c r="Q310" s="94">
        <v>-103772.79000000001</v>
      </c>
      <c r="R310" s="94">
        <v>-56423.840000000004</v>
      </c>
      <c r="S310" s="94">
        <v>-37056.770000000004</v>
      </c>
      <c r="T310" s="94">
        <v>-39078.36</v>
      </c>
      <c r="U310" s="94">
        <v>-49878.15</v>
      </c>
      <c r="V310" s="94">
        <v>-44613.05</v>
      </c>
      <c r="W310" s="94">
        <v>-38358.76</v>
      </c>
      <c r="X310" s="94">
        <v>-37545.92</v>
      </c>
      <c r="Y310" s="94">
        <v>-107947.54000000001</v>
      </c>
      <c r="Z310" s="94">
        <v>-46356.83</v>
      </c>
      <c r="AA310" s="94">
        <v>-48260.53</v>
      </c>
      <c r="AB310" s="94">
        <v>-55344.93</v>
      </c>
      <c r="AC310" s="94">
        <v>-45044.4</v>
      </c>
    </row>
    <row r="311" spans="1:29" s="14" customFormat="1" ht="12.75" hidden="1" outlineLevel="2">
      <c r="A311" s="14" t="s">
        <v>793</v>
      </c>
      <c r="B311" s="14" t="s">
        <v>794</v>
      </c>
      <c r="C311" s="48" t="s">
        <v>1457</v>
      </c>
      <c r="D311" s="15"/>
      <c r="E311" s="15"/>
      <c r="F311" s="94">
        <v>-35754</v>
      </c>
      <c r="G311" s="94">
        <v>-71568</v>
      </c>
      <c r="H311" s="94">
        <v>-61545</v>
      </c>
      <c r="I311" s="94">
        <v>-35537</v>
      </c>
      <c r="J311" s="94">
        <v>-49933</v>
      </c>
      <c r="K311" s="94">
        <v>-28341</v>
      </c>
      <c r="L311" s="94">
        <v>-53620</v>
      </c>
      <c r="M311" s="94">
        <v>-48684</v>
      </c>
      <c r="N311" s="94">
        <v>-40976</v>
      </c>
      <c r="O311" s="94">
        <v>-45169</v>
      </c>
      <c r="P311" s="94">
        <v>-36707</v>
      </c>
      <c r="Q311" s="94">
        <v>-44016</v>
      </c>
      <c r="R311" s="94">
        <v>-38005</v>
      </c>
      <c r="S311" s="94">
        <v>-43037</v>
      </c>
      <c r="T311" s="94">
        <v>-29473</v>
      </c>
      <c r="U311" s="94">
        <v>-33205</v>
      </c>
      <c r="V311" s="94">
        <v>-32379</v>
      </c>
      <c r="W311" s="94">
        <v>-34826</v>
      </c>
      <c r="X311" s="94">
        <v>-39205</v>
      </c>
      <c r="Y311" s="94">
        <v>-59706</v>
      </c>
      <c r="Z311" s="94">
        <v>-39521</v>
      </c>
      <c r="AA311" s="94">
        <v>-33327</v>
      </c>
      <c r="AB311" s="94">
        <v>-62062</v>
      </c>
      <c r="AC311" s="94">
        <v>-52584</v>
      </c>
    </row>
    <row r="312" spans="1:29" s="14" customFormat="1" ht="12.75" hidden="1" outlineLevel="2">
      <c r="A312" s="14" t="s">
        <v>795</v>
      </c>
      <c r="B312" s="14" t="s">
        <v>796</v>
      </c>
      <c r="C312" s="48" t="s">
        <v>1458</v>
      </c>
      <c r="D312" s="15"/>
      <c r="E312" s="15"/>
      <c r="F312" s="94">
        <v>-390.2</v>
      </c>
      <c r="G312" s="94">
        <v>-800.97</v>
      </c>
      <c r="H312" s="94">
        <v>0</v>
      </c>
      <c r="I312" s="94">
        <v>-288.51</v>
      </c>
      <c r="J312" s="94">
        <v>-280.08</v>
      </c>
      <c r="K312" s="94">
        <v>-1185.07</v>
      </c>
      <c r="L312" s="94">
        <v>-1085.81</v>
      </c>
      <c r="M312" s="94">
        <v>0</v>
      </c>
      <c r="N312" s="94">
        <v>-81.52</v>
      </c>
      <c r="O312" s="94">
        <v>-96.94</v>
      </c>
      <c r="P312" s="94">
        <v>-3444.55</v>
      </c>
      <c r="Q312" s="94">
        <v>-736.62</v>
      </c>
      <c r="R312" s="94">
        <v>0</v>
      </c>
      <c r="S312" s="94">
        <v>-528.23</v>
      </c>
      <c r="T312" s="94">
        <v>0</v>
      </c>
      <c r="U312" s="94">
        <v>0</v>
      </c>
      <c r="V312" s="94">
        <v>-984.0600000000001</v>
      </c>
      <c r="W312" s="94">
        <v>-114.81</v>
      </c>
      <c r="X312" s="94">
        <v>0</v>
      </c>
      <c r="Y312" s="94">
        <v>-326.91</v>
      </c>
      <c r="Z312" s="94">
        <v>-441.36</v>
      </c>
      <c r="AA312" s="94">
        <v>-60.64</v>
      </c>
      <c r="AB312" s="94">
        <v>0</v>
      </c>
      <c r="AC312" s="94">
        <v>0</v>
      </c>
    </row>
    <row r="313" spans="1:29" s="14" customFormat="1" ht="12.75" hidden="1" outlineLevel="2">
      <c r="A313" s="14" t="s">
        <v>797</v>
      </c>
      <c r="B313" s="14" t="s">
        <v>798</v>
      </c>
      <c r="C313" s="48" t="s">
        <v>1459</v>
      </c>
      <c r="D313" s="15"/>
      <c r="E313" s="15"/>
      <c r="F313" s="94">
        <v>114882.41</v>
      </c>
      <c r="G313" s="94">
        <v>264828.5</v>
      </c>
      <c r="H313" s="94">
        <v>418103.67</v>
      </c>
      <c r="I313" s="94">
        <v>224164.89</v>
      </c>
      <c r="J313" s="94">
        <v>401621.65</v>
      </c>
      <c r="K313" s="94">
        <v>130460.87000000001</v>
      </c>
      <c r="L313" s="94">
        <v>181950.24</v>
      </c>
      <c r="M313" s="94">
        <v>322913.88</v>
      </c>
      <c r="N313" s="94">
        <v>238033.11000000002</v>
      </c>
      <c r="O313" s="94">
        <v>214282.01</v>
      </c>
      <c r="P313" s="94">
        <v>212652.812</v>
      </c>
      <c r="Q313" s="94">
        <v>255370.348</v>
      </c>
      <c r="R313" s="94">
        <v>97473.40000000001</v>
      </c>
      <c r="S313" s="94">
        <v>110682.967</v>
      </c>
      <c r="T313" s="94">
        <v>109127.8</v>
      </c>
      <c r="U313" s="94">
        <v>98651.79000000001</v>
      </c>
      <c r="V313" s="94">
        <v>65396.340000000004</v>
      </c>
      <c r="W313" s="94">
        <v>158184.06</v>
      </c>
      <c r="X313" s="94">
        <v>134889.7</v>
      </c>
      <c r="Y313" s="94">
        <v>173834.86000000002</v>
      </c>
      <c r="Z313" s="94">
        <v>174439.4</v>
      </c>
      <c r="AA313" s="94">
        <v>173713.80000000002</v>
      </c>
      <c r="AB313" s="94">
        <v>179984.1</v>
      </c>
      <c r="AC313" s="94">
        <v>279749.39</v>
      </c>
    </row>
    <row r="314" spans="1:29" s="14" customFormat="1" ht="12.75" hidden="1" outlineLevel="2">
      <c r="A314" s="14" t="s">
        <v>799</v>
      </c>
      <c r="B314" s="14" t="s">
        <v>800</v>
      </c>
      <c r="C314" s="48" t="s">
        <v>1460</v>
      </c>
      <c r="D314" s="15"/>
      <c r="E314" s="15"/>
      <c r="F314" s="94">
        <v>0</v>
      </c>
      <c r="G314" s="94">
        <v>0</v>
      </c>
      <c r="H314" s="94">
        <v>0</v>
      </c>
      <c r="I314" s="94">
        <v>0</v>
      </c>
      <c r="J314" s="94">
        <v>0</v>
      </c>
      <c r="K314" s="94">
        <v>0</v>
      </c>
      <c r="L314" s="94">
        <v>0</v>
      </c>
      <c r="M314" s="94">
        <v>0</v>
      </c>
      <c r="N314" s="94">
        <v>0</v>
      </c>
      <c r="O314" s="94">
        <v>0</v>
      </c>
      <c r="P314" s="94">
        <v>0</v>
      </c>
      <c r="Q314" s="94">
        <v>0</v>
      </c>
      <c r="R314" s="94">
        <v>0</v>
      </c>
      <c r="S314" s="94">
        <v>0</v>
      </c>
      <c r="T314" s="94">
        <v>0</v>
      </c>
      <c r="U314" s="94">
        <v>-0.01</v>
      </c>
      <c r="V314" s="94">
        <v>0</v>
      </c>
      <c r="W314" s="94">
        <v>0</v>
      </c>
      <c r="X314" s="94">
        <v>0</v>
      </c>
      <c r="Y314" s="94">
        <v>-0.01</v>
      </c>
      <c r="Z314" s="94">
        <v>-0.01</v>
      </c>
      <c r="AA314" s="94">
        <v>0</v>
      </c>
      <c r="AB314" s="94">
        <v>0.01</v>
      </c>
      <c r="AC314" s="94">
        <v>0</v>
      </c>
    </row>
    <row r="315" spans="1:29" s="14" customFormat="1" ht="12.75" hidden="1" outlineLevel="2">
      <c r="A315" s="14" t="s">
        <v>801</v>
      </c>
      <c r="B315" s="14" t="s">
        <v>802</v>
      </c>
      <c r="C315" s="48" t="s">
        <v>1461</v>
      </c>
      <c r="D315" s="15"/>
      <c r="E315" s="15"/>
      <c r="F315" s="94">
        <v>-362952.31</v>
      </c>
      <c r="G315" s="94">
        <v>-154074.73</v>
      </c>
      <c r="H315" s="94">
        <v>-194453.35</v>
      </c>
      <c r="I315" s="94">
        <v>-18990.32</v>
      </c>
      <c r="J315" s="94">
        <v>-48889.950000000004</v>
      </c>
      <c r="K315" s="94">
        <v>287372.08</v>
      </c>
      <c r="L315" s="94">
        <v>-195298.78</v>
      </c>
      <c r="M315" s="94">
        <v>134725.85</v>
      </c>
      <c r="N315" s="94">
        <v>-408923.23</v>
      </c>
      <c r="O315" s="94">
        <v>89299.53</v>
      </c>
      <c r="P315" s="94">
        <v>18967.2</v>
      </c>
      <c r="Q315" s="94">
        <v>48131.37</v>
      </c>
      <c r="R315" s="94">
        <v>126997.78</v>
      </c>
      <c r="S315" s="94">
        <v>-153425.47</v>
      </c>
      <c r="T315" s="94">
        <v>-51213.06</v>
      </c>
      <c r="U315" s="94">
        <v>13506.57</v>
      </c>
      <c r="V315" s="94">
        <v>-121387.36</v>
      </c>
      <c r="W315" s="94">
        <v>-52374.42</v>
      </c>
      <c r="X315" s="94">
        <v>152246.44</v>
      </c>
      <c r="Y315" s="94">
        <v>-46450.88</v>
      </c>
      <c r="Z315" s="94">
        <v>318785.73</v>
      </c>
      <c r="AA315" s="94">
        <v>68930.67</v>
      </c>
      <c r="AB315" s="94">
        <v>-60967.98</v>
      </c>
      <c r="AC315" s="94">
        <v>303892.58</v>
      </c>
    </row>
    <row r="316" spans="1:29" s="14" customFormat="1" ht="12.75" hidden="1" outlineLevel="2">
      <c r="A316" s="14" t="s">
        <v>803</v>
      </c>
      <c r="B316" s="14" t="s">
        <v>804</v>
      </c>
      <c r="C316" s="48" t="s">
        <v>1462</v>
      </c>
      <c r="D316" s="15"/>
      <c r="E316" s="15"/>
      <c r="F316" s="94">
        <v>78790.35</v>
      </c>
      <c r="G316" s="94">
        <v>78771.73</v>
      </c>
      <c r="H316" s="94">
        <v>78782.24</v>
      </c>
      <c r="I316" s="94">
        <v>78782.56</v>
      </c>
      <c r="J316" s="94">
        <v>78782.56</v>
      </c>
      <c r="K316" s="94">
        <v>78782.63</v>
      </c>
      <c r="L316" s="94">
        <v>65487.43</v>
      </c>
      <c r="M316" s="94">
        <v>65785.01</v>
      </c>
      <c r="N316" s="94">
        <v>65636.21</v>
      </c>
      <c r="O316" s="94">
        <v>64031.92</v>
      </c>
      <c r="P316" s="94">
        <v>64031.92</v>
      </c>
      <c r="Q316" s="94">
        <v>64031.92</v>
      </c>
      <c r="R316" s="94">
        <v>39255.88</v>
      </c>
      <c r="S316" s="94">
        <v>38477.58</v>
      </c>
      <c r="T316" s="94">
        <v>39255.88</v>
      </c>
      <c r="U316" s="94">
        <v>39255.88</v>
      </c>
      <c r="V316" s="94">
        <v>39255.88</v>
      </c>
      <c r="W316" s="94">
        <v>36911.090000000004</v>
      </c>
      <c r="X316" s="94">
        <v>57707.96</v>
      </c>
      <c r="Y316" s="94">
        <v>55269.46</v>
      </c>
      <c r="Z316" s="94">
        <v>50557.630000000005</v>
      </c>
      <c r="AA316" s="94">
        <v>49050.26</v>
      </c>
      <c r="AB316" s="94">
        <v>48755.92</v>
      </c>
      <c r="AC316" s="94">
        <v>41155.65</v>
      </c>
    </row>
    <row r="317" spans="1:29" s="14" customFormat="1" ht="12.75" hidden="1" outlineLevel="2">
      <c r="A317" s="14" t="s">
        <v>805</v>
      </c>
      <c r="B317" s="14" t="s">
        <v>806</v>
      </c>
      <c r="C317" s="48" t="s">
        <v>1463</v>
      </c>
      <c r="D317" s="15"/>
      <c r="E317" s="15"/>
      <c r="F317" s="94">
        <v>109996.94</v>
      </c>
      <c r="G317" s="94">
        <v>109996.64</v>
      </c>
      <c r="H317" s="94">
        <v>85949.33</v>
      </c>
      <c r="I317" s="94">
        <v>109723.24</v>
      </c>
      <c r="J317" s="94">
        <v>110091.7</v>
      </c>
      <c r="K317" s="94">
        <v>108712.63</v>
      </c>
      <c r="L317" s="94">
        <v>108819.65000000001</v>
      </c>
      <c r="M317" s="94">
        <v>108819.65000000001</v>
      </c>
      <c r="N317" s="94">
        <v>108819.65000000001</v>
      </c>
      <c r="O317" s="94">
        <v>110195.02</v>
      </c>
      <c r="P317" s="94">
        <v>110195.02</v>
      </c>
      <c r="Q317" s="94">
        <v>110194.93000000001</v>
      </c>
      <c r="R317" s="94">
        <v>101984.97</v>
      </c>
      <c r="S317" s="94">
        <v>89452.2</v>
      </c>
      <c r="T317" s="94">
        <v>75733.45</v>
      </c>
      <c r="U317" s="94">
        <v>100077.1</v>
      </c>
      <c r="V317" s="94">
        <v>104966.76000000001</v>
      </c>
      <c r="W317" s="94">
        <v>100076.885</v>
      </c>
      <c r="X317" s="94">
        <v>119988.5</v>
      </c>
      <c r="Y317" s="94">
        <v>107560.52</v>
      </c>
      <c r="Z317" s="94">
        <v>107563.02</v>
      </c>
      <c r="AA317" s="94">
        <v>127075.38</v>
      </c>
      <c r="AB317" s="94">
        <v>117568.17</v>
      </c>
      <c r="AC317" s="94">
        <v>118419.67</v>
      </c>
    </row>
    <row r="318" spans="1:29" s="14" customFormat="1" ht="12.75" hidden="1" outlineLevel="2">
      <c r="A318" s="14" t="s">
        <v>807</v>
      </c>
      <c r="B318" s="14" t="s">
        <v>808</v>
      </c>
      <c r="C318" s="48" t="s">
        <v>1464</v>
      </c>
      <c r="D318" s="15"/>
      <c r="E318" s="15"/>
      <c r="F318" s="94">
        <v>89.89</v>
      </c>
      <c r="G318" s="94">
        <v>113.66</v>
      </c>
      <c r="H318" s="94">
        <v>27.490000000000002</v>
      </c>
      <c r="I318" s="94">
        <v>503.09000000000003</v>
      </c>
      <c r="J318" s="94">
        <v>296.52</v>
      </c>
      <c r="K318" s="94">
        <v>167.65</v>
      </c>
      <c r="L318" s="94">
        <v>0</v>
      </c>
      <c r="M318" s="94">
        <v>68.76</v>
      </c>
      <c r="N318" s="94">
        <v>26.43</v>
      </c>
      <c r="O318" s="94">
        <v>173.1</v>
      </c>
      <c r="P318" s="94">
        <v>320.56</v>
      </c>
      <c r="Q318" s="94">
        <v>65.92</v>
      </c>
      <c r="R318" s="94">
        <v>165.32</v>
      </c>
      <c r="S318" s="94">
        <v>24.400000000000002</v>
      </c>
      <c r="T318" s="94">
        <v>988.5600000000001</v>
      </c>
      <c r="U318" s="94">
        <v>60.25</v>
      </c>
      <c r="V318" s="94">
        <v>1433.95</v>
      </c>
      <c r="W318" s="94">
        <v>447.11</v>
      </c>
      <c r="X318" s="94">
        <v>6.72</v>
      </c>
      <c r="Y318" s="94">
        <v>0</v>
      </c>
      <c r="Z318" s="94">
        <v>0</v>
      </c>
      <c r="AA318" s="94">
        <v>0</v>
      </c>
      <c r="AB318" s="94">
        <v>0</v>
      </c>
      <c r="AC318" s="94">
        <v>0</v>
      </c>
    </row>
    <row r="319" spans="1:29" s="14" customFormat="1" ht="12.75" hidden="1" outlineLevel="2">
      <c r="A319" s="14" t="s">
        <v>809</v>
      </c>
      <c r="B319" s="14" t="s">
        <v>810</v>
      </c>
      <c r="C319" s="48" t="s">
        <v>1465</v>
      </c>
      <c r="D319" s="15"/>
      <c r="E319" s="15"/>
      <c r="F319" s="94">
        <v>900.85</v>
      </c>
      <c r="G319" s="94">
        <v>709.95</v>
      </c>
      <c r="H319" s="94">
        <v>702.84</v>
      </c>
      <c r="I319" s="94">
        <v>2084.53</v>
      </c>
      <c r="J319" s="94">
        <v>346.22</v>
      </c>
      <c r="K319" s="94">
        <v>2331.54</v>
      </c>
      <c r="L319" s="94">
        <v>1095.92</v>
      </c>
      <c r="M319" s="94">
        <v>670.96</v>
      </c>
      <c r="N319" s="94">
        <v>1617.93</v>
      </c>
      <c r="O319" s="94">
        <v>873.37</v>
      </c>
      <c r="P319" s="94">
        <v>208.6</v>
      </c>
      <c r="Q319" s="94">
        <v>2744.92</v>
      </c>
      <c r="R319" s="94">
        <v>787.9</v>
      </c>
      <c r="S319" s="94">
        <v>369.23</v>
      </c>
      <c r="T319" s="94">
        <v>1098.1200000000001</v>
      </c>
      <c r="U319" s="94">
        <v>1224.79</v>
      </c>
      <c r="V319" s="94">
        <v>774.36</v>
      </c>
      <c r="W319" s="94">
        <v>832.45</v>
      </c>
      <c r="X319" s="94">
        <v>309.85</v>
      </c>
      <c r="Y319" s="94">
        <v>807.3100000000001</v>
      </c>
      <c r="Z319" s="94">
        <v>1307.78</v>
      </c>
      <c r="AA319" s="94">
        <v>871.16</v>
      </c>
      <c r="AB319" s="94">
        <v>697.63</v>
      </c>
      <c r="AC319" s="94">
        <v>1204.69</v>
      </c>
    </row>
    <row r="320" spans="1:29" s="14" customFormat="1" ht="12.75" hidden="1" outlineLevel="2">
      <c r="A320" s="14" t="s">
        <v>811</v>
      </c>
      <c r="B320" s="14" t="s">
        <v>812</v>
      </c>
      <c r="C320" s="48" t="s">
        <v>1466</v>
      </c>
      <c r="D320" s="15"/>
      <c r="E320" s="15"/>
      <c r="F320" s="94">
        <v>720.09</v>
      </c>
      <c r="G320" s="94">
        <v>737.01</v>
      </c>
      <c r="H320" s="94">
        <v>723.78</v>
      </c>
      <c r="I320" s="94">
        <v>560.74</v>
      </c>
      <c r="J320" s="94">
        <v>560.74</v>
      </c>
      <c r="K320" s="94">
        <v>560.73</v>
      </c>
      <c r="L320" s="94">
        <v>1351.96</v>
      </c>
      <c r="M320" s="94">
        <v>1351.96</v>
      </c>
      <c r="N320" s="94">
        <v>1351.95</v>
      </c>
      <c r="O320" s="94">
        <v>743.7</v>
      </c>
      <c r="P320" s="94">
        <v>2259.21</v>
      </c>
      <c r="Q320" s="94">
        <v>743.65</v>
      </c>
      <c r="R320" s="94">
        <v>0</v>
      </c>
      <c r="S320" s="94">
        <v>105.16</v>
      </c>
      <c r="T320" s="94">
        <v>626.44</v>
      </c>
      <c r="U320" s="94">
        <v>0</v>
      </c>
      <c r="V320" s="94">
        <v>343.03000000000003</v>
      </c>
      <c r="W320" s="94">
        <v>0</v>
      </c>
      <c r="X320" s="94">
        <v>1009.85</v>
      </c>
      <c r="Y320" s="94">
        <v>374.68</v>
      </c>
      <c r="Z320" s="94">
        <v>489.55</v>
      </c>
      <c r="AA320" s="94">
        <v>0</v>
      </c>
      <c r="AB320" s="94">
        <v>1671.98</v>
      </c>
      <c r="AC320" s="94">
        <v>2190.26</v>
      </c>
    </row>
    <row r="321" spans="1:29" s="14" customFormat="1" ht="12.75" hidden="1" outlineLevel="2">
      <c r="A321" s="14" t="s">
        <v>813</v>
      </c>
      <c r="B321" s="14" t="s">
        <v>814</v>
      </c>
      <c r="C321" s="48" t="s">
        <v>1467</v>
      </c>
      <c r="D321" s="15"/>
      <c r="E321" s="15"/>
      <c r="F321" s="94">
        <v>232721.69</v>
      </c>
      <c r="G321" s="94">
        <v>122123.74</v>
      </c>
      <c r="H321" s="94">
        <v>105829.06</v>
      </c>
      <c r="I321" s="94">
        <v>459448.52</v>
      </c>
      <c r="J321" s="94">
        <v>10608.630000000001</v>
      </c>
      <c r="K321" s="94">
        <v>27231.95</v>
      </c>
      <c r="L321" s="94">
        <v>63593.19</v>
      </c>
      <c r="M321" s="94">
        <v>31091.350000000002</v>
      </c>
      <c r="N321" s="94">
        <v>71703.14</v>
      </c>
      <c r="O321" s="94">
        <v>-77904.75</v>
      </c>
      <c r="P321" s="94">
        <v>49583.54</v>
      </c>
      <c r="Q321" s="94">
        <v>-156467.83000000002</v>
      </c>
      <c r="R321" s="94">
        <v>653990.13</v>
      </c>
      <c r="S321" s="94">
        <v>-683583.11</v>
      </c>
      <c r="T321" s="94">
        <v>1049.9</v>
      </c>
      <c r="U321" s="94">
        <v>-76008.28</v>
      </c>
      <c r="V321" s="94">
        <v>-21885.95</v>
      </c>
      <c r="W321" s="94">
        <v>-76716.71</v>
      </c>
      <c r="X321" s="94">
        <v>24946.79</v>
      </c>
      <c r="Y321" s="94">
        <v>31168.84</v>
      </c>
      <c r="Z321" s="94">
        <v>188477.84</v>
      </c>
      <c r="AA321" s="94">
        <v>86376.58</v>
      </c>
      <c r="AB321" s="94">
        <v>11617.31</v>
      </c>
      <c r="AC321" s="94">
        <v>114551.01000000001</v>
      </c>
    </row>
    <row r="322" spans="1:29" s="14" customFormat="1" ht="12.75" hidden="1" outlineLevel="2">
      <c r="A322" s="14" t="s">
        <v>815</v>
      </c>
      <c r="B322" s="14" t="s">
        <v>816</v>
      </c>
      <c r="C322" s="48" t="s">
        <v>1468</v>
      </c>
      <c r="D322" s="15"/>
      <c r="E322" s="15"/>
      <c r="F322" s="94">
        <v>6267.09</v>
      </c>
      <c r="G322" s="94">
        <v>5088.43</v>
      </c>
      <c r="H322" s="94">
        <v>4922.02</v>
      </c>
      <c r="I322" s="94">
        <v>14867.220000000001</v>
      </c>
      <c r="J322" s="94">
        <v>17865</v>
      </c>
      <c r="K322" s="94">
        <v>15056.66</v>
      </c>
      <c r="L322" s="94">
        <v>30908.36</v>
      </c>
      <c r="M322" s="94">
        <v>87015.95</v>
      </c>
      <c r="N322" s="94">
        <v>29757.49</v>
      </c>
      <c r="O322" s="94">
        <v>43554.29</v>
      </c>
      <c r="P322" s="94">
        <v>28445.48</v>
      </c>
      <c r="Q322" s="94">
        <v>26912.77</v>
      </c>
      <c r="R322" s="94">
        <v>93.25</v>
      </c>
      <c r="S322" s="94">
        <v>96515.1</v>
      </c>
      <c r="T322" s="94">
        <v>6985.5</v>
      </c>
      <c r="U322" s="94">
        <v>650.84</v>
      </c>
      <c r="V322" s="94">
        <v>15352.57</v>
      </c>
      <c r="W322" s="94">
        <v>-54016</v>
      </c>
      <c r="X322" s="94">
        <v>1627.1000000000001</v>
      </c>
      <c r="Y322" s="94">
        <v>41.76</v>
      </c>
      <c r="Z322" s="94">
        <v>2590.86</v>
      </c>
      <c r="AA322" s="94">
        <v>5090.92</v>
      </c>
      <c r="AB322" s="94">
        <v>20253.24</v>
      </c>
      <c r="AC322" s="94">
        <v>122.89</v>
      </c>
    </row>
    <row r="323" spans="1:29" s="14" customFormat="1" ht="12.75" hidden="1" outlineLevel="2">
      <c r="A323" s="14" t="s">
        <v>817</v>
      </c>
      <c r="B323" s="14" t="s">
        <v>818</v>
      </c>
      <c r="C323" s="48" t="s">
        <v>1469</v>
      </c>
      <c r="D323" s="15"/>
      <c r="E323" s="15"/>
      <c r="F323" s="94">
        <v>-11022.19</v>
      </c>
      <c r="G323" s="94">
        <v>-11259.87</v>
      </c>
      <c r="H323" s="94">
        <v>-13964.06</v>
      </c>
      <c r="I323" s="94">
        <v>-19852.15</v>
      </c>
      <c r="J323" s="94">
        <v>-29654.4</v>
      </c>
      <c r="K323" s="94">
        <v>-19273.5</v>
      </c>
      <c r="L323" s="94">
        <v>-56645.69</v>
      </c>
      <c r="M323" s="94">
        <v>-64611.53</v>
      </c>
      <c r="N323" s="94">
        <v>-68019.33</v>
      </c>
      <c r="O323" s="94">
        <v>-45463.55</v>
      </c>
      <c r="P323" s="94">
        <v>-64623.44</v>
      </c>
      <c r="Q323" s="94">
        <v>-39485.58</v>
      </c>
      <c r="R323" s="94">
        <v>-14183.08</v>
      </c>
      <c r="S323" s="94">
        <v>-16834.75</v>
      </c>
      <c r="T323" s="94">
        <v>-18040.79</v>
      </c>
      <c r="U323" s="94">
        <v>-20136.33</v>
      </c>
      <c r="V323" s="94">
        <v>-31161.27</v>
      </c>
      <c r="W323" s="94">
        <v>-18360.760000000002</v>
      </c>
      <c r="X323" s="94">
        <v>6662.52</v>
      </c>
      <c r="Y323" s="94">
        <v>7178.03</v>
      </c>
      <c r="Z323" s="94">
        <v>6677.77</v>
      </c>
      <c r="AA323" s="94">
        <v>6786.81</v>
      </c>
      <c r="AB323" s="94">
        <v>3892.6</v>
      </c>
      <c r="AC323" s="94">
        <v>3460.04</v>
      </c>
    </row>
    <row r="324" spans="1:29" s="14" customFormat="1" ht="12.75" hidden="1" outlineLevel="2">
      <c r="A324" s="14" t="s">
        <v>819</v>
      </c>
      <c r="B324" s="14" t="s">
        <v>820</v>
      </c>
      <c r="C324" s="48" t="s">
        <v>1470</v>
      </c>
      <c r="D324" s="15"/>
      <c r="E324" s="15"/>
      <c r="F324" s="94">
        <v>550.88</v>
      </c>
      <c r="G324" s="94">
        <v>574.59</v>
      </c>
      <c r="H324" s="94">
        <v>733.63</v>
      </c>
      <c r="I324" s="94">
        <v>1623.04</v>
      </c>
      <c r="J324" s="94">
        <v>2721.59</v>
      </c>
      <c r="K324" s="94">
        <v>1604.15</v>
      </c>
      <c r="L324" s="94">
        <v>368.7</v>
      </c>
      <c r="M324" s="94">
        <v>-888.09</v>
      </c>
      <c r="N324" s="94">
        <v>328.68</v>
      </c>
      <c r="O324" s="94">
        <v>372.54</v>
      </c>
      <c r="P324" s="94">
        <v>10326.44</v>
      </c>
      <c r="Q324" s="94">
        <v>348.45</v>
      </c>
      <c r="R324" s="94">
        <v>382.27</v>
      </c>
      <c r="S324" s="94">
        <v>481.8</v>
      </c>
      <c r="T324" s="94">
        <v>406.11</v>
      </c>
      <c r="U324" s="94">
        <v>382.54</v>
      </c>
      <c r="V324" s="94">
        <v>369.1</v>
      </c>
      <c r="W324" s="94">
        <v>338.18</v>
      </c>
      <c r="X324" s="94">
        <v>374.5</v>
      </c>
      <c r="Y324" s="94">
        <v>381.23</v>
      </c>
      <c r="Z324" s="94">
        <v>336.72</v>
      </c>
      <c r="AA324" s="94">
        <v>382.28000000000003</v>
      </c>
      <c r="AB324" s="94">
        <v>330.73</v>
      </c>
      <c r="AC324" s="94">
        <v>341.73</v>
      </c>
    </row>
    <row r="325" spans="1:29" s="14" customFormat="1" ht="12.75" hidden="1" outlineLevel="2">
      <c r="A325" s="14" t="s">
        <v>821</v>
      </c>
      <c r="B325" s="14" t="s">
        <v>822</v>
      </c>
      <c r="C325" s="48" t="s">
        <v>1471</v>
      </c>
      <c r="D325" s="15"/>
      <c r="E325" s="15"/>
      <c r="F325" s="94">
        <v>1800.4</v>
      </c>
      <c r="G325" s="94">
        <v>923.22</v>
      </c>
      <c r="H325" s="94">
        <v>1092.75</v>
      </c>
      <c r="I325" s="94">
        <v>891.0600000000001</v>
      </c>
      <c r="J325" s="94">
        <v>1007.21</v>
      </c>
      <c r="K325" s="94">
        <v>568.42</v>
      </c>
      <c r="L325" s="94">
        <v>1101.07</v>
      </c>
      <c r="M325" s="94">
        <v>998.26</v>
      </c>
      <c r="N325" s="94">
        <v>987.19</v>
      </c>
      <c r="O325" s="94">
        <v>1037.69</v>
      </c>
      <c r="P325" s="94">
        <v>1014.41</v>
      </c>
      <c r="Q325" s="94">
        <v>1140.1100000000001</v>
      </c>
      <c r="R325" s="94">
        <v>975.12</v>
      </c>
      <c r="S325" s="94">
        <v>1069.59</v>
      </c>
      <c r="T325" s="94">
        <v>1608.47</v>
      </c>
      <c r="U325" s="94">
        <v>1582.15</v>
      </c>
      <c r="V325" s="94">
        <v>3524.75</v>
      </c>
      <c r="W325" s="94">
        <v>2901.52</v>
      </c>
      <c r="X325" s="94">
        <v>3239.2200000000003</v>
      </c>
      <c r="Y325" s="94">
        <v>2939.39</v>
      </c>
      <c r="Z325" s="94">
        <v>1862.67</v>
      </c>
      <c r="AA325" s="94">
        <v>2791.33</v>
      </c>
      <c r="AB325" s="94">
        <v>3132.01</v>
      </c>
      <c r="AC325" s="94">
        <v>3389.27</v>
      </c>
    </row>
    <row r="326" spans="1:29" s="14" customFormat="1" ht="12.75" hidden="1" outlineLevel="2">
      <c r="A326" s="14" t="s">
        <v>823</v>
      </c>
      <c r="B326" s="14" t="s">
        <v>824</v>
      </c>
      <c r="C326" s="48" t="s">
        <v>1472</v>
      </c>
      <c r="D326" s="15"/>
      <c r="E326" s="15"/>
      <c r="F326" s="94">
        <v>515.58</v>
      </c>
      <c r="G326" s="94">
        <v>2802.13</v>
      </c>
      <c r="H326" s="94">
        <v>204.72</v>
      </c>
      <c r="I326" s="94">
        <v>5189.89</v>
      </c>
      <c r="J326" s="94">
        <v>1187.89</v>
      </c>
      <c r="K326" s="94">
        <v>7472.88</v>
      </c>
      <c r="L326" s="94">
        <v>3291.19</v>
      </c>
      <c r="M326" s="94">
        <v>-484.82</v>
      </c>
      <c r="N326" s="94">
        <v>7579.4800000000005</v>
      </c>
      <c r="O326" s="94">
        <v>400.55</v>
      </c>
      <c r="P326" s="94">
        <v>1832.55</v>
      </c>
      <c r="Q326" s="94">
        <v>343.57</v>
      </c>
      <c r="R326" s="94">
        <v>4794</v>
      </c>
      <c r="S326" s="94">
        <v>4268</v>
      </c>
      <c r="T326" s="94">
        <v>5470</v>
      </c>
      <c r="U326" s="94">
        <v>2988</v>
      </c>
      <c r="V326" s="94">
        <v>4705</v>
      </c>
      <c r="W326" s="94">
        <v>397</v>
      </c>
      <c r="X326" s="94">
        <v>2516</v>
      </c>
      <c r="Y326" s="94">
        <v>174</v>
      </c>
      <c r="Z326" s="94">
        <v>7226</v>
      </c>
      <c r="AA326" s="94">
        <v>348</v>
      </c>
      <c r="AB326" s="94">
        <v>2181.18</v>
      </c>
      <c r="AC326" s="94">
        <v>4205.82</v>
      </c>
    </row>
    <row r="327" spans="1:29" s="14" customFormat="1" ht="12.75" hidden="1" outlineLevel="2">
      <c r="A327" s="14" t="s">
        <v>825</v>
      </c>
      <c r="B327" s="14" t="s">
        <v>826</v>
      </c>
      <c r="C327" s="48" t="s">
        <v>1473</v>
      </c>
      <c r="D327" s="15"/>
      <c r="E327" s="15"/>
      <c r="F327" s="94">
        <v>423579.57</v>
      </c>
      <c r="G327" s="94">
        <v>423579.57</v>
      </c>
      <c r="H327" s="94">
        <v>367308.82</v>
      </c>
      <c r="I327" s="94">
        <v>404822.65</v>
      </c>
      <c r="J327" s="94">
        <v>404822.65</v>
      </c>
      <c r="K327" s="94">
        <v>404822.66000000003</v>
      </c>
      <c r="L327" s="94">
        <v>402848.02</v>
      </c>
      <c r="M327" s="94">
        <v>402848.02</v>
      </c>
      <c r="N327" s="94">
        <v>402848.01</v>
      </c>
      <c r="O327" s="94">
        <v>401787.23</v>
      </c>
      <c r="P327" s="94">
        <v>401787.23</v>
      </c>
      <c r="Q327" s="94">
        <v>401787.23</v>
      </c>
      <c r="R327" s="94">
        <v>338810.12</v>
      </c>
      <c r="S327" s="94">
        <v>363538.78</v>
      </c>
      <c r="T327" s="94">
        <v>505166.35000000003</v>
      </c>
      <c r="U327" s="94">
        <v>432526.34</v>
      </c>
      <c r="V327" s="94">
        <v>432526.34</v>
      </c>
      <c r="W327" s="94">
        <v>432526.34</v>
      </c>
      <c r="X327" s="94">
        <v>432526.34</v>
      </c>
      <c r="Y327" s="94">
        <v>432526.34</v>
      </c>
      <c r="Z327" s="94">
        <v>432526.34</v>
      </c>
      <c r="AA327" s="94">
        <v>-4188.68</v>
      </c>
      <c r="AB327" s="94">
        <v>380753.60000000003</v>
      </c>
      <c r="AC327" s="94">
        <v>380074.22000000003</v>
      </c>
    </row>
    <row r="328" spans="1:29" s="14" customFormat="1" ht="12.75" hidden="1" outlineLevel="2">
      <c r="A328" s="14" t="s">
        <v>827</v>
      </c>
      <c r="B328" s="14" t="s">
        <v>828</v>
      </c>
      <c r="C328" s="48" t="s">
        <v>1474</v>
      </c>
      <c r="D328" s="15"/>
      <c r="E328" s="15"/>
      <c r="F328" s="94">
        <v>12888.45</v>
      </c>
      <c r="G328" s="94">
        <v>12919.32</v>
      </c>
      <c r="H328" s="94">
        <v>12987.75</v>
      </c>
      <c r="I328" s="94">
        <v>13097.86</v>
      </c>
      <c r="J328" s="94">
        <v>13345.17</v>
      </c>
      <c r="K328" s="94">
        <v>13439.33</v>
      </c>
      <c r="L328" s="94">
        <v>13367.92</v>
      </c>
      <c r="M328" s="94">
        <v>13287.48</v>
      </c>
      <c r="N328" s="94">
        <v>12788.82</v>
      </c>
      <c r="O328" s="94">
        <v>10451.89</v>
      </c>
      <c r="P328" s="94">
        <v>8328.81</v>
      </c>
      <c r="Q328" s="94">
        <v>9433.17</v>
      </c>
      <c r="R328" s="94">
        <v>11802.66</v>
      </c>
      <c r="S328" s="94">
        <v>13674.02</v>
      </c>
      <c r="T328" s="94">
        <v>12782.550000000001</v>
      </c>
      <c r="U328" s="94">
        <v>13120.67</v>
      </c>
      <c r="V328" s="94">
        <v>13007.64</v>
      </c>
      <c r="W328" s="94">
        <v>12684.14</v>
      </c>
      <c r="X328" s="94">
        <v>11193.02</v>
      </c>
      <c r="Y328" s="94">
        <v>11117.45</v>
      </c>
      <c r="Z328" s="94">
        <v>11515.710000000001</v>
      </c>
      <c r="AA328" s="94">
        <v>11736.14</v>
      </c>
      <c r="AB328" s="94">
        <v>11319.42</v>
      </c>
      <c r="AC328" s="94">
        <v>11313.960000000001</v>
      </c>
    </row>
    <row r="329" spans="1:29" s="14" customFormat="1" ht="12.75" hidden="1" outlineLevel="2">
      <c r="A329" s="14" t="s">
        <v>829</v>
      </c>
      <c r="B329" s="14" t="s">
        <v>830</v>
      </c>
      <c r="C329" s="48" t="s">
        <v>1475</v>
      </c>
      <c r="D329" s="15"/>
      <c r="E329" s="15"/>
      <c r="F329" s="94">
        <v>417917.84</v>
      </c>
      <c r="G329" s="94">
        <v>501894.46</v>
      </c>
      <c r="H329" s="94">
        <v>423932.89</v>
      </c>
      <c r="I329" s="94">
        <v>413841.51</v>
      </c>
      <c r="J329" s="94">
        <v>412496.38</v>
      </c>
      <c r="K329" s="94">
        <v>358166.66000000003</v>
      </c>
      <c r="L329" s="94">
        <v>346263.93</v>
      </c>
      <c r="M329" s="94">
        <v>344847.02</v>
      </c>
      <c r="N329" s="94">
        <v>343456.18</v>
      </c>
      <c r="O329" s="94">
        <v>284296.92</v>
      </c>
      <c r="P329" s="94">
        <v>277718.74</v>
      </c>
      <c r="Q329" s="94">
        <v>442921.04000000004</v>
      </c>
      <c r="R329" s="94">
        <v>342066.44</v>
      </c>
      <c r="S329" s="94">
        <v>448066.94</v>
      </c>
      <c r="T329" s="94">
        <v>434446.39</v>
      </c>
      <c r="U329" s="94">
        <v>436213.15</v>
      </c>
      <c r="V329" s="94">
        <v>438860.74</v>
      </c>
      <c r="W329" s="94">
        <v>435001.72000000003</v>
      </c>
      <c r="X329" s="94">
        <v>434751.21</v>
      </c>
      <c r="Y329" s="94">
        <v>427233.61</v>
      </c>
      <c r="Z329" s="94">
        <v>428489.23</v>
      </c>
      <c r="AA329" s="94">
        <v>431098.32</v>
      </c>
      <c r="AB329" s="94">
        <v>427227.59</v>
      </c>
      <c r="AC329" s="94">
        <v>652001.56</v>
      </c>
    </row>
    <row r="330" spans="1:29" s="14" customFormat="1" ht="12.75" hidden="1" outlineLevel="2">
      <c r="A330" s="14" t="s">
        <v>831</v>
      </c>
      <c r="B330" s="14" t="s">
        <v>832</v>
      </c>
      <c r="C330" s="48" t="s">
        <v>1476</v>
      </c>
      <c r="D330" s="15"/>
      <c r="E330" s="15"/>
      <c r="F330" s="94">
        <v>0.1</v>
      </c>
      <c r="G330" s="94">
        <v>0.01</v>
      </c>
      <c r="H330" s="94">
        <v>6.83</v>
      </c>
      <c r="I330" s="94">
        <v>9.81</v>
      </c>
      <c r="J330" s="94">
        <v>0</v>
      </c>
      <c r="K330" s="94">
        <v>0</v>
      </c>
      <c r="L330" s="94">
        <v>0</v>
      </c>
      <c r="M330" s="94">
        <v>10.47</v>
      </c>
      <c r="N330" s="94">
        <v>0.65</v>
      </c>
      <c r="O330" s="94">
        <v>0</v>
      </c>
      <c r="P330" s="94">
        <v>0.12</v>
      </c>
      <c r="Q330" s="94">
        <v>0</v>
      </c>
      <c r="R330" s="94">
        <v>0</v>
      </c>
      <c r="S330" s="94">
        <v>0.52</v>
      </c>
      <c r="T330" s="94">
        <v>0.87</v>
      </c>
      <c r="U330" s="94">
        <v>0</v>
      </c>
      <c r="V330" s="94">
        <v>0</v>
      </c>
      <c r="W330" s="94">
        <v>0</v>
      </c>
      <c r="X330" s="94">
        <v>0</v>
      </c>
      <c r="Y330" s="94">
        <v>0</v>
      </c>
      <c r="Z330" s="94">
        <v>0</v>
      </c>
      <c r="AA330" s="94">
        <v>0</v>
      </c>
      <c r="AB330" s="94">
        <v>0</v>
      </c>
      <c r="AC330" s="94">
        <v>0</v>
      </c>
    </row>
    <row r="331" spans="1:29" s="14" customFormat="1" ht="12.75" hidden="1" outlineLevel="2">
      <c r="A331" s="14" t="s">
        <v>833</v>
      </c>
      <c r="B331" s="14" t="s">
        <v>834</v>
      </c>
      <c r="C331" s="48" t="s">
        <v>1477</v>
      </c>
      <c r="D331" s="15"/>
      <c r="E331" s="15"/>
      <c r="F331" s="94">
        <v>1536.56</v>
      </c>
      <c r="G331" s="94">
        <v>1505.56</v>
      </c>
      <c r="H331" s="94">
        <v>1483.8500000000001</v>
      </c>
      <c r="I331" s="94">
        <v>1476.6000000000001</v>
      </c>
      <c r="J331" s="94">
        <v>1476.6000000000001</v>
      </c>
      <c r="K331" s="94">
        <v>1479.7</v>
      </c>
      <c r="L331" s="94">
        <v>1465.39</v>
      </c>
      <c r="M331" s="94">
        <v>1462.29</v>
      </c>
      <c r="N331" s="94">
        <v>1465.38</v>
      </c>
      <c r="O331" s="94">
        <v>1048.05</v>
      </c>
      <c r="P331" s="94">
        <v>1044.95</v>
      </c>
      <c r="Q331" s="94">
        <v>-1549.13</v>
      </c>
      <c r="R331" s="94">
        <v>963.82</v>
      </c>
      <c r="S331" s="94">
        <v>1504.02</v>
      </c>
      <c r="T331" s="94">
        <v>1351.67</v>
      </c>
      <c r="U331" s="94">
        <v>1480.57</v>
      </c>
      <c r="V331" s="94">
        <v>2012.05</v>
      </c>
      <c r="W331" s="94">
        <v>1618.55</v>
      </c>
      <c r="X331" s="94">
        <v>1613.98</v>
      </c>
      <c r="Y331" s="94">
        <v>1537.22</v>
      </c>
      <c r="Z331" s="94">
        <v>1537.21</v>
      </c>
      <c r="AA331" s="94">
        <v>1529.05</v>
      </c>
      <c r="AB331" s="94">
        <v>1531.31</v>
      </c>
      <c r="AC331" s="94">
        <v>-1196.16</v>
      </c>
    </row>
    <row r="332" spans="1:29" s="14" customFormat="1" ht="12.75" hidden="1" outlineLevel="2">
      <c r="A332" s="14" t="s">
        <v>835</v>
      </c>
      <c r="B332" s="14" t="s">
        <v>836</v>
      </c>
      <c r="C332" s="48" t="s">
        <v>1478</v>
      </c>
      <c r="D332" s="15"/>
      <c r="E332" s="15"/>
      <c r="F332" s="94">
        <v>23114.350000000002</v>
      </c>
      <c r="G332" s="94">
        <v>27394.260000000002</v>
      </c>
      <c r="H332" s="94">
        <v>24670.62</v>
      </c>
      <c r="I332" s="94">
        <v>24593.09</v>
      </c>
      <c r="J332" s="94">
        <v>24486.52</v>
      </c>
      <c r="K332" s="94">
        <v>24662.06</v>
      </c>
      <c r="L332" s="94">
        <v>24421.05</v>
      </c>
      <c r="M332" s="94">
        <v>24391.11</v>
      </c>
      <c r="N332" s="94">
        <v>24379.87</v>
      </c>
      <c r="O332" s="94">
        <v>20263.79</v>
      </c>
      <c r="P332" s="94">
        <v>19787.75</v>
      </c>
      <c r="Q332" s="94">
        <v>19692.63</v>
      </c>
      <c r="R332" s="94">
        <v>16716.12</v>
      </c>
      <c r="S332" s="94">
        <v>25601.21</v>
      </c>
      <c r="T332" s="94">
        <v>25096.12</v>
      </c>
      <c r="U332" s="94">
        <v>25226.41</v>
      </c>
      <c r="V332" s="94">
        <v>25215.54</v>
      </c>
      <c r="W332" s="94">
        <v>25122.100000000002</v>
      </c>
      <c r="X332" s="94">
        <v>0</v>
      </c>
      <c r="Y332" s="94">
        <v>0</v>
      </c>
      <c r="Z332" s="94">
        <v>0</v>
      </c>
      <c r="AA332" s="94">
        <v>0</v>
      </c>
      <c r="AB332" s="94">
        <v>0</v>
      </c>
      <c r="AC332" s="94">
        <v>25382.45</v>
      </c>
    </row>
    <row r="333" spans="1:29" s="14" customFormat="1" ht="12.75" hidden="1" outlineLevel="2">
      <c r="A333" s="14" t="s">
        <v>837</v>
      </c>
      <c r="B333" s="14" t="s">
        <v>838</v>
      </c>
      <c r="C333" s="48" t="s">
        <v>1479</v>
      </c>
      <c r="D333" s="15"/>
      <c r="E333" s="15"/>
      <c r="F333" s="94">
        <v>5487.4800000000005</v>
      </c>
      <c r="G333" s="94">
        <v>497.94</v>
      </c>
      <c r="H333" s="94">
        <v>566.0500000000001</v>
      </c>
      <c r="I333" s="94">
        <v>756.62</v>
      </c>
      <c r="J333" s="94">
        <v>49.7</v>
      </c>
      <c r="K333" s="94">
        <v>40.71</v>
      </c>
      <c r="L333" s="94">
        <v>-435.28000000000003</v>
      </c>
      <c r="M333" s="94">
        <v>-5188.06</v>
      </c>
      <c r="N333" s="94">
        <v>-435.27</v>
      </c>
      <c r="O333" s="94">
        <v>1476.19</v>
      </c>
      <c r="P333" s="94">
        <v>40.730000000000004</v>
      </c>
      <c r="Q333" s="94">
        <v>624.58</v>
      </c>
      <c r="R333" s="94">
        <v>33.24</v>
      </c>
      <c r="S333" s="94">
        <v>0</v>
      </c>
      <c r="T333" s="94">
        <v>9</v>
      </c>
      <c r="U333" s="94">
        <v>0</v>
      </c>
      <c r="V333" s="94">
        <v>73.05</v>
      </c>
      <c r="W333" s="94">
        <v>162.28</v>
      </c>
      <c r="X333" s="94">
        <v>167.3</v>
      </c>
      <c r="Y333" s="94">
        <v>1.27</v>
      </c>
      <c r="Z333" s="94">
        <v>8.52</v>
      </c>
      <c r="AA333" s="94">
        <v>82.17</v>
      </c>
      <c r="AB333" s="94">
        <v>80.58</v>
      </c>
      <c r="AC333" s="94">
        <v>485.99</v>
      </c>
    </row>
    <row r="334" spans="1:29" s="14" customFormat="1" ht="12.75" hidden="1" outlineLevel="2">
      <c r="A334" s="14" t="s">
        <v>839</v>
      </c>
      <c r="B334" s="14" t="s">
        <v>840</v>
      </c>
      <c r="C334" s="48" t="s">
        <v>1480</v>
      </c>
      <c r="D334" s="15"/>
      <c r="E334" s="15"/>
      <c r="F334" s="94">
        <v>809.34</v>
      </c>
      <c r="G334" s="94">
        <v>628.27</v>
      </c>
      <c r="H334" s="94">
        <v>131.63</v>
      </c>
      <c r="I334" s="94">
        <v>56.980000000000004</v>
      </c>
      <c r="J334" s="94">
        <v>555.79</v>
      </c>
      <c r="K334" s="94">
        <v>62.7</v>
      </c>
      <c r="L334" s="94">
        <v>73.76</v>
      </c>
      <c r="M334" s="94">
        <v>249.04</v>
      </c>
      <c r="N334" s="94">
        <v>79.47</v>
      </c>
      <c r="O334" s="94">
        <v>2580.32</v>
      </c>
      <c r="P334" s="94">
        <v>854.95</v>
      </c>
      <c r="Q334" s="94">
        <v>416.35</v>
      </c>
      <c r="R334" s="94">
        <v>52.76</v>
      </c>
      <c r="S334" s="94">
        <v>273.55</v>
      </c>
      <c r="T334" s="94">
        <v>434.39</v>
      </c>
      <c r="U334" s="94">
        <v>52.69</v>
      </c>
      <c r="V334" s="94">
        <v>621.97</v>
      </c>
      <c r="W334" s="94">
        <v>66.5</v>
      </c>
      <c r="X334" s="94">
        <v>104.64</v>
      </c>
      <c r="Y334" s="94">
        <v>433.87</v>
      </c>
      <c r="Z334" s="94">
        <v>2491.82</v>
      </c>
      <c r="AA334" s="94">
        <v>48.94</v>
      </c>
      <c r="AB334" s="94">
        <v>335.96</v>
      </c>
      <c r="AC334" s="94">
        <v>77.92</v>
      </c>
    </row>
    <row r="335" spans="1:29" s="14" customFormat="1" ht="12.75" hidden="1" outlineLevel="2">
      <c r="A335" s="14" t="s">
        <v>841</v>
      </c>
      <c r="B335" s="14" t="s">
        <v>842</v>
      </c>
      <c r="C335" s="48" t="s">
        <v>1481</v>
      </c>
      <c r="D335" s="15"/>
      <c r="E335" s="15"/>
      <c r="F335" s="94">
        <v>3321.92</v>
      </c>
      <c r="G335" s="94">
        <v>266.05</v>
      </c>
      <c r="H335" s="94">
        <v>266.06</v>
      </c>
      <c r="I335" s="94">
        <v>235.35</v>
      </c>
      <c r="J335" s="94">
        <v>955.65</v>
      </c>
      <c r="K335" s="94">
        <v>1220.3500000000001</v>
      </c>
      <c r="L335" s="94">
        <v>44.37</v>
      </c>
      <c r="M335" s="94">
        <v>44.37</v>
      </c>
      <c r="N335" s="94">
        <v>44.38</v>
      </c>
      <c r="O335" s="94">
        <v>0</v>
      </c>
      <c r="P335" s="94">
        <v>0</v>
      </c>
      <c r="Q335" s="94">
        <v>0</v>
      </c>
      <c r="R335" s="94">
        <v>450</v>
      </c>
      <c r="S335" s="94">
        <v>0</v>
      </c>
      <c r="T335" s="94">
        <v>0</v>
      </c>
      <c r="U335" s="94">
        <v>0</v>
      </c>
      <c r="V335" s="94">
        <v>0</v>
      </c>
      <c r="W335" s="94">
        <v>450</v>
      </c>
      <c r="X335" s="94">
        <v>87.23</v>
      </c>
      <c r="Y335" s="94">
        <v>451.14</v>
      </c>
      <c r="Z335" s="94">
        <v>0</v>
      </c>
      <c r="AA335" s="94">
        <v>450</v>
      </c>
      <c r="AB335" s="94">
        <v>0</v>
      </c>
      <c r="AC335" s="94">
        <v>1929</v>
      </c>
    </row>
    <row r="336" spans="1:29" s="14" customFormat="1" ht="12.75" hidden="1" outlineLevel="2">
      <c r="A336" s="14" t="s">
        <v>843</v>
      </c>
      <c r="B336" s="14" t="s">
        <v>844</v>
      </c>
      <c r="C336" s="48" t="s">
        <v>1482</v>
      </c>
      <c r="D336" s="15"/>
      <c r="E336" s="15"/>
      <c r="F336" s="94">
        <v>0</v>
      </c>
      <c r="G336" s="94">
        <v>0</v>
      </c>
      <c r="H336" s="94">
        <v>0</v>
      </c>
      <c r="I336" s="94">
        <v>0</v>
      </c>
      <c r="J336" s="94">
        <v>0</v>
      </c>
      <c r="K336" s="94">
        <v>0</v>
      </c>
      <c r="L336" s="94">
        <v>0</v>
      </c>
      <c r="M336" s="94">
        <v>0</v>
      </c>
      <c r="N336" s="94">
        <v>0</v>
      </c>
      <c r="O336" s="94">
        <v>0</v>
      </c>
      <c r="P336" s="94">
        <v>0</v>
      </c>
      <c r="Q336" s="94">
        <v>0</v>
      </c>
      <c r="R336" s="94">
        <v>0</v>
      </c>
      <c r="S336" s="94">
        <v>0</v>
      </c>
      <c r="T336" s="94">
        <v>0</v>
      </c>
      <c r="U336" s="94">
        <v>0</v>
      </c>
      <c r="V336" s="94">
        <v>0</v>
      </c>
      <c r="W336" s="94">
        <v>0</v>
      </c>
      <c r="X336" s="94">
        <v>10000</v>
      </c>
      <c r="Y336" s="94">
        <v>0</v>
      </c>
      <c r="Z336" s="94">
        <v>0</v>
      </c>
      <c r="AA336" s="94">
        <v>0</v>
      </c>
      <c r="AB336" s="94">
        <v>0</v>
      </c>
      <c r="AC336" s="94">
        <v>0</v>
      </c>
    </row>
    <row r="337" spans="1:29" s="14" customFormat="1" ht="12.75" hidden="1" outlineLevel="2">
      <c r="A337" s="14" t="s">
        <v>845</v>
      </c>
      <c r="B337" s="14" t="s">
        <v>846</v>
      </c>
      <c r="C337" s="48" t="s">
        <v>1483</v>
      </c>
      <c r="D337" s="15"/>
      <c r="E337" s="15"/>
      <c r="F337" s="94">
        <v>92578.3</v>
      </c>
      <c r="G337" s="94">
        <v>-380902.2</v>
      </c>
      <c r="H337" s="94">
        <v>-169640</v>
      </c>
      <c r="I337" s="94">
        <v>-152654.63</v>
      </c>
      <c r="J337" s="94">
        <v>-152654.63</v>
      </c>
      <c r="K337" s="94">
        <v>-152654.64</v>
      </c>
      <c r="L337" s="94">
        <v>-152654.63</v>
      </c>
      <c r="M337" s="94">
        <v>-152654.63</v>
      </c>
      <c r="N337" s="94">
        <v>-152654.64</v>
      </c>
      <c r="O337" s="94">
        <v>-151396.52</v>
      </c>
      <c r="P337" s="94">
        <v>-151396.52</v>
      </c>
      <c r="Q337" s="94">
        <v>-151396.53</v>
      </c>
      <c r="R337" s="94">
        <v>-271557.41000000003</v>
      </c>
      <c r="S337" s="94">
        <v>-276898.57</v>
      </c>
      <c r="T337" s="94">
        <v>-369988.9</v>
      </c>
      <c r="U337" s="94">
        <v>-304367.91000000003</v>
      </c>
      <c r="V337" s="94">
        <v>-304367.91000000003</v>
      </c>
      <c r="W337" s="94">
        <v>-304367.91000000003</v>
      </c>
      <c r="X337" s="94">
        <v>-304367.91000000003</v>
      </c>
      <c r="Y337" s="94">
        <v>-304367.91000000003</v>
      </c>
      <c r="Z337" s="94">
        <v>-304367.91000000003</v>
      </c>
      <c r="AA337" s="94">
        <v>-52675.81</v>
      </c>
      <c r="AB337" s="94">
        <v>-272828.34</v>
      </c>
      <c r="AC337" s="94">
        <v>-252778.59</v>
      </c>
    </row>
    <row r="338" spans="1:29" s="14" customFormat="1" ht="12.75" hidden="1" outlineLevel="2">
      <c r="A338" s="14" t="s">
        <v>847</v>
      </c>
      <c r="B338" s="14" t="s">
        <v>848</v>
      </c>
      <c r="C338" s="48" t="s">
        <v>1484</v>
      </c>
      <c r="D338" s="15"/>
      <c r="E338" s="15"/>
      <c r="F338" s="94">
        <v>121637.19</v>
      </c>
      <c r="G338" s="94">
        <v>118775.29000000001</v>
      </c>
      <c r="H338" s="94">
        <v>134729.06</v>
      </c>
      <c r="I338" s="94">
        <v>130280.7</v>
      </c>
      <c r="J338" s="94">
        <v>187250.14</v>
      </c>
      <c r="K338" s="94">
        <v>146249.62</v>
      </c>
      <c r="L338" s="94">
        <v>133424.81</v>
      </c>
      <c r="M338" s="94">
        <v>128446.36</v>
      </c>
      <c r="N338" s="94">
        <v>137766.13</v>
      </c>
      <c r="O338" s="94">
        <v>142765.66</v>
      </c>
      <c r="P338" s="94">
        <v>193166.05000000002</v>
      </c>
      <c r="Q338" s="94">
        <v>159343.82</v>
      </c>
      <c r="R338" s="94">
        <v>144294.33000000002</v>
      </c>
      <c r="S338" s="94">
        <v>169593.87</v>
      </c>
      <c r="T338" s="94">
        <v>228012.05000000002</v>
      </c>
      <c r="U338" s="94">
        <v>155576.61000000002</v>
      </c>
      <c r="V338" s="94">
        <v>240019.17</v>
      </c>
      <c r="W338" s="94">
        <v>180087.14</v>
      </c>
      <c r="X338" s="94">
        <v>165877.95</v>
      </c>
      <c r="Y338" s="94">
        <v>158308.98</v>
      </c>
      <c r="Z338" s="94">
        <v>143829.53</v>
      </c>
      <c r="AA338" s="94">
        <v>217178.68</v>
      </c>
      <c r="AB338" s="94">
        <v>157831.42</v>
      </c>
      <c r="AC338" s="94">
        <v>167836.72</v>
      </c>
    </row>
    <row r="339" spans="1:29" s="14" customFormat="1" ht="12.75" hidden="1" outlineLevel="2">
      <c r="A339" s="14" t="s">
        <v>849</v>
      </c>
      <c r="B339" s="14" t="s">
        <v>850</v>
      </c>
      <c r="C339" s="48" t="s">
        <v>1485</v>
      </c>
      <c r="D339" s="15"/>
      <c r="E339" s="15"/>
      <c r="F339" s="94">
        <v>6.5</v>
      </c>
      <c r="G339" s="94">
        <v>6.5</v>
      </c>
      <c r="H339" s="94">
        <v>918.83</v>
      </c>
      <c r="I339" s="94">
        <v>-16.48</v>
      </c>
      <c r="J339" s="94">
        <v>-16.48</v>
      </c>
      <c r="K339" s="94">
        <v>-73033.08</v>
      </c>
      <c r="L339" s="94">
        <v>18.27</v>
      </c>
      <c r="M339" s="94">
        <v>18.27</v>
      </c>
      <c r="N339" s="94">
        <v>70716.94</v>
      </c>
      <c r="O339" s="94">
        <v>7.45</v>
      </c>
      <c r="P339" s="94">
        <v>7.45</v>
      </c>
      <c r="Q339" s="94">
        <v>15655.07</v>
      </c>
      <c r="R339" s="94">
        <v>0</v>
      </c>
      <c r="S339" s="94">
        <v>0</v>
      </c>
      <c r="T339" s="94">
        <v>1956.05</v>
      </c>
      <c r="U339" s="94">
        <v>0</v>
      </c>
      <c r="V339" s="94">
        <v>0</v>
      </c>
      <c r="W339" s="94">
        <v>2369.12</v>
      </c>
      <c r="X339" s="94">
        <v>111.48</v>
      </c>
      <c r="Y339" s="94">
        <v>0</v>
      </c>
      <c r="Z339" s="94">
        <v>67.19</v>
      </c>
      <c r="AA339" s="94">
        <v>0</v>
      </c>
      <c r="AB339" s="94">
        <v>0</v>
      </c>
      <c r="AC339" s="94">
        <v>19061.510000000002</v>
      </c>
    </row>
    <row r="340" spans="1:29" s="14" customFormat="1" ht="12.75" hidden="1" outlineLevel="2">
      <c r="A340" s="14" t="s">
        <v>851</v>
      </c>
      <c r="B340" s="14" t="s">
        <v>852</v>
      </c>
      <c r="C340" s="48" t="s">
        <v>1486</v>
      </c>
      <c r="D340" s="15"/>
      <c r="E340" s="15"/>
      <c r="F340" s="94">
        <v>570.49</v>
      </c>
      <c r="G340" s="94">
        <v>570.49</v>
      </c>
      <c r="H340" s="94">
        <v>1544.24</v>
      </c>
      <c r="I340" s="94">
        <v>895.07</v>
      </c>
      <c r="J340" s="94">
        <v>895.07</v>
      </c>
      <c r="K340" s="94">
        <v>895.08</v>
      </c>
      <c r="L340" s="94">
        <v>895.07</v>
      </c>
      <c r="M340" s="94">
        <v>895.07</v>
      </c>
      <c r="N340" s="94">
        <v>895.08</v>
      </c>
      <c r="O340" s="94">
        <v>869.1</v>
      </c>
      <c r="P340" s="94">
        <v>869.1</v>
      </c>
      <c r="Q340" s="94">
        <v>869.09</v>
      </c>
      <c r="R340" s="94">
        <v>252.25</v>
      </c>
      <c r="S340" s="94">
        <v>252.25</v>
      </c>
      <c r="T340" s="94">
        <v>-444.74</v>
      </c>
      <c r="U340" s="94">
        <v>19.92</v>
      </c>
      <c r="V340" s="94">
        <v>19.92</v>
      </c>
      <c r="W340" s="94">
        <v>19.92</v>
      </c>
      <c r="X340" s="94">
        <v>19.92</v>
      </c>
      <c r="Y340" s="94">
        <v>19.92</v>
      </c>
      <c r="Z340" s="94">
        <v>19.92</v>
      </c>
      <c r="AA340" s="94">
        <v>19.92</v>
      </c>
      <c r="AB340" s="94">
        <v>19.92</v>
      </c>
      <c r="AC340" s="94">
        <v>19.92</v>
      </c>
    </row>
    <row r="341" spans="1:29" s="14" customFormat="1" ht="12.75" hidden="1" outlineLevel="2">
      <c r="A341" s="14" t="s">
        <v>853</v>
      </c>
      <c r="B341" s="14" t="s">
        <v>854</v>
      </c>
      <c r="C341" s="48" t="s">
        <v>1487</v>
      </c>
      <c r="D341" s="15"/>
      <c r="E341" s="15"/>
      <c r="F341" s="94">
        <v>28261.690000000002</v>
      </c>
      <c r="G341" s="94">
        <v>28261.690000000002</v>
      </c>
      <c r="H341" s="94">
        <v>28261.68</v>
      </c>
      <c r="I341" s="94">
        <v>5230.85</v>
      </c>
      <c r="J341" s="94">
        <v>5230.85</v>
      </c>
      <c r="K341" s="94">
        <v>5230.84</v>
      </c>
      <c r="L341" s="94">
        <v>-80633.69</v>
      </c>
      <c r="M341" s="94">
        <v>-80633.69</v>
      </c>
      <c r="N341" s="94">
        <v>-80633.68000000001</v>
      </c>
      <c r="O341" s="94">
        <v>4992.66</v>
      </c>
      <c r="P341" s="94">
        <v>4992.66</v>
      </c>
      <c r="Q341" s="94">
        <v>4992.67</v>
      </c>
      <c r="R341" s="94">
        <v>1818.18</v>
      </c>
      <c r="S341" s="94">
        <v>6666.66</v>
      </c>
      <c r="T341" s="94">
        <v>409130.9</v>
      </c>
      <c r="U341" s="94">
        <v>7272.72</v>
      </c>
      <c r="V341" s="94">
        <v>1818.18</v>
      </c>
      <c r="W341" s="94">
        <v>1818.18</v>
      </c>
      <c r="X341" s="94">
        <v>1818.18</v>
      </c>
      <c r="Y341" s="94">
        <v>1818.18</v>
      </c>
      <c r="Z341" s="94">
        <v>1818.18</v>
      </c>
      <c r="AA341" s="94">
        <v>10330.16</v>
      </c>
      <c r="AB341" s="94">
        <v>8874.78</v>
      </c>
      <c r="AC341" s="94">
        <v>10126.79</v>
      </c>
    </row>
    <row r="342" spans="1:29" s="14" customFormat="1" ht="12.75" hidden="1" outlineLevel="2">
      <c r="A342" s="14" t="s">
        <v>855</v>
      </c>
      <c r="B342" s="14" t="s">
        <v>856</v>
      </c>
      <c r="C342" s="48" t="s">
        <v>1488</v>
      </c>
      <c r="D342" s="15"/>
      <c r="E342" s="15"/>
      <c r="F342" s="94">
        <v>-98481.95</v>
      </c>
      <c r="G342" s="94">
        <v>-117046.69</v>
      </c>
      <c r="H342" s="94">
        <v>-129464.66</v>
      </c>
      <c r="I342" s="94">
        <v>-146440.49</v>
      </c>
      <c r="J342" s="94">
        <v>-235971.86000000002</v>
      </c>
      <c r="K342" s="94">
        <v>-140980.71</v>
      </c>
      <c r="L342" s="94">
        <v>-122024.2</v>
      </c>
      <c r="M342" s="94">
        <v>-138556.08000000002</v>
      </c>
      <c r="N342" s="94">
        <v>-143236.66</v>
      </c>
      <c r="O342" s="94">
        <v>-160917.41</v>
      </c>
      <c r="P342" s="94">
        <v>-233144.06</v>
      </c>
      <c r="Q342" s="94">
        <v>-137331.62</v>
      </c>
      <c r="R342" s="94">
        <v>-66908.72</v>
      </c>
      <c r="S342" s="94">
        <v>-81500.45</v>
      </c>
      <c r="T342" s="94">
        <v>-86271.14</v>
      </c>
      <c r="U342" s="94">
        <v>-151063.33000000002</v>
      </c>
      <c r="V342" s="94">
        <v>-231132.1</v>
      </c>
      <c r="W342" s="94">
        <v>-138557.65</v>
      </c>
      <c r="X342" s="94">
        <v>-123932.24</v>
      </c>
      <c r="Y342" s="94">
        <v>-134338.23</v>
      </c>
      <c r="Z342" s="94">
        <v>-123025.97</v>
      </c>
      <c r="AA342" s="94">
        <v>-215861.51</v>
      </c>
      <c r="AB342" s="94">
        <v>-147289.1</v>
      </c>
      <c r="AC342" s="94">
        <v>-123962.66</v>
      </c>
    </row>
    <row r="343" spans="1:29" s="14" customFormat="1" ht="12.75" hidden="1" outlineLevel="2">
      <c r="A343" s="14" t="s">
        <v>857</v>
      </c>
      <c r="B343" s="14" t="s">
        <v>858</v>
      </c>
      <c r="C343" s="48" t="s">
        <v>1489</v>
      </c>
      <c r="D343" s="15"/>
      <c r="E343" s="15"/>
      <c r="F343" s="94">
        <v>-138254.63</v>
      </c>
      <c r="G343" s="94">
        <v>-162947.47</v>
      </c>
      <c r="H343" s="94">
        <v>-181048.52</v>
      </c>
      <c r="I343" s="94">
        <v>-176428.43</v>
      </c>
      <c r="J343" s="94">
        <v>-282305.07</v>
      </c>
      <c r="K343" s="94">
        <v>-169649.14</v>
      </c>
      <c r="L343" s="94">
        <v>-137213.17</v>
      </c>
      <c r="M343" s="94">
        <v>-155535.79</v>
      </c>
      <c r="N343" s="94">
        <v>-161085.37</v>
      </c>
      <c r="O343" s="94">
        <v>-171118.97</v>
      </c>
      <c r="P343" s="94">
        <v>-245476.76</v>
      </c>
      <c r="Q343" s="94">
        <v>-146155.23</v>
      </c>
      <c r="R343" s="94">
        <v>-97584.31</v>
      </c>
      <c r="S343" s="94">
        <v>-117979.43000000001</v>
      </c>
      <c r="T343" s="94">
        <v>-126238.31</v>
      </c>
      <c r="U343" s="94">
        <v>-159468.02</v>
      </c>
      <c r="V343" s="94">
        <v>-244441.11000000002</v>
      </c>
      <c r="W343" s="94">
        <v>-148570.97</v>
      </c>
      <c r="X343" s="94">
        <v>-146672.91</v>
      </c>
      <c r="Y343" s="94">
        <v>-158797.42</v>
      </c>
      <c r="Z343" s="94">
        <v>-145373.86000000002</v>
      </c>
      <c r="AA343" s="94">
        <v>-264448.8</v>
      </c>
      <c r="AB343" s="94">
        <v>-181276.41</v>
      </c>
      <c r="AC343" s="94">
        <v>-152332.27</v>
      </c>
    </row>
    <row r="344" spans="1:29" s="14" customFormat="1" ht="12.75" hidden="1" outlineLevel="2">
      <c r="A344" s="14" t="s">
        <v>859</v>
      </c>
      <c r="B344" s="14" t="s">
        <v>860</v>
      </c>
      <c r="C344" s="48" t="s">
        <v>1490</v>
      </c>
      <c r="D344" s="15"/>
      <c r="E344" s="15"/>
      <c r="F344" s="94">
        <v>-38389.86</v>
      </c>
      <c r="G344" s="94">
        <v>-46939.82</v>
      </c>
      <c r="H344" s="94">
        <v>-53920.8</v>
      </c>
      <c r="I344" s="94">
        <v>-44125.41</v>
      </c>
      <c r="J344" s="94">
        <v>-73180.21</v>
      </c>
      <c r="K344" s="94">
        <v>-46037.62</v>
      </c>
      <c r="L344" s="94">
        <v>-44181.39</v>
      </c>
      <c r="M344" s="94">
        <v>-47072.22</v>
      </c>
      <c r="N344" s="94">
        <v>-47817.23</v>
      </c>
      <c r="O344" s="94">
        <v>-57673.29</v>
      </c>
      <c r="P344" s="94">
        <v>-82539.01</v>
      </c>
      <c r="Q344" s="94">
        <v>-52262.49</v>
      </c>
      <c r="R344" s="94">
        <v>-40875.38</v>
      </c>
      <c r="S344" s="94">
        <v>-52676.090000000004</v>
      </c>
      <c r="T344" s="94">
        <v>-59846.32</v>
      </c>
      <c r="U344" s="94">
        <v>-60839.520000000004</v>
      </c>
      <c r="V344" s="94">
        <v>-89426.12</v>
      </c>
      <c r="W344" s="94">
        <v>-57033.55</v>
      </c>
      <c r="X344" s="94">
        <v>-55694.98</v>
      </c>
      <c r="Y344" s="94">
        <v>-57181.340000000004</v>
      </c>
      <c r="Z344" s="94">
        <v>-47661.08</v>
      </c>
      <c r="AA344" s="94">
        <v>-83412.36</v>
      </c>
      <c r="AB344" s="94">
        <v>-61726.57</v>
      </c>
      <c r="AC344" s="94">
        <v>-56779.68</v>
      </c>
    </row>
    <row r="345" spans="1:29" s="14" customFormat="1" ht="12.75" hidden="1" outlineLevel="2">
      <c r="A345" s="14" t="s">
        <v>861</v>
      </c>
      <c r="B345" s="14" t="s">
        <v>862</v>
      </c>
      <c r="C345" s="48" t="s">
        <v>1491</v>
      </c>
      <c r="D345" s="15"/>
      <c r="E345" s="15"/>
      <c r="F345" s="94">
        <v>-2991.2200000000003</v>
      </c>
      <c r="G345" s="94">
        <v>0</v>
      </c>
      <c r="H345" s="94">
        <v>-4852.33</v>
      </c>
      <c r="I345" s="94">
        <v>-24244.15</v>
      </c>
      <c r="J345" s="94">
        <v>-38602.700000000004</v>
      </c>
      <c r="K345" s="94">
        <v>-22356.72</v>
      </c>
      <c r="L345" s="94">
        <v>27302.600000000002</v>
      </c>
      <c r="M345" s="94">
        <v>31447.25</v>
      </c>
      <c r="N345" s="94">
        <v>32592.64</v>
      </c>
      <c r="O345" s="94">
        <v>33319.8</v>
      </c>
      <c r="P345" s="94">
        <v>47217.55</v>
      </c>
      <c r="Q345" s="94">
        <v>28563.24</v>
      </c>
      <c r="R345" s="94">
        <v>25550.27</v>
      </c>
      <c r="S345" s="94">
        <v>31276.54</v>
      </c>
      <c r="T345" s="94">
        <v>33244.73</v>
      </c>
      <c r="U345" s="94">
        <v>32424.98</v>
      </c>
      <c r="V345" s="94">
        <v>50131.200000000004</v>
      </c>
      <c r="W345" s="94">
        <v>29558.96</v>
      </c>
      <c r="X345" s="94">
        <v>61237.270000000004</v>
      </c>
      <c r="Y345" s="94">
        <v>67142.89</v>
      </c>
      <c r="Z345" s="94">
        <v>60894.98</v>
      </c>
      <c r="AA345" s="94">
        <v>110694.87</v>
      </c>
      <c r="AB345" s="94">
        <v>76029.88</v>
      </c>
      <c r="AC345" s="94">
        <v>63956.24</v>
      </c>
    </row>
    <row r="346" spans="1:29" s="14" customFormat="1" ht="12.75" hidden="1" outlineLevel="2">
      <c r="A346" s="14" t="s">
        <v>863</v>
      </c>
      <c r="B346" s="14" t="s">
        <v>864</v>
      </c>
      <c r="C346" s="48" t="s">
        <v>1492</v>
      </c>
      <c r="D346" s="15"/>
      <c r="E346" s="15"/>
      <c r="F346" s="94">
        <v>-30680.84</v>
      </c>
      <c r="G346" s="94">
        <v>-67736.84</v>
      </c>
      <c r="H346" s="94">
        <v>-61991.21</v>
      </c>
      <c r="I346" s="94">
        <v>-68544.59</v>
      </c>
      <c r="J346" s="94">
        <v>-122935.05</v>
      </c>
      <c r="K346" s="94">
        <v>-89863.67</v>
      </c>
      <c r="L346" s="94">
        <v>-78255.66</v>
      </c>
      <c r="M346" s="94">
        <v>-77092.44</v>
      </c>
      <c r="N346" s="94">
        <v>-79218.38</v>
      </c>
      <c r="O346" s="94">
        <v>-81045.09</v>
      </c>
      <c r="P346" s="94">
        <v>-122966.55</v>
      </c>
      <c r="Q346" s="94">
        <v>-67578.41</v>
      </c>
      <c r="R346" s="94">
        <v>-95077.24</v>
      </c>
      <c r="S346" s="94">
        <v>-117996.03</v>
      </c>
      <c r="T346" s="94">
        <v>-107039.73</v>
      </c>
      <c r="U346" s="94">
        <v>-170629.58000000002</v>
      </c>
      <c r="V346" s="94">
        <v>-240023.41</v>
      </c>
      <c r="W346" s="94">
        <v>-160392.29</v>
      </c>
      <c r="X346" s="94">
        <v>-130305.43000000001</v>
      </c>
      <c r="Y346" s="94">
        <v>-141223.78</v>
      </c>
      <c r="Z346" s="94">
        <v>-129791.69</v>
      </c>
      <c r="AA346" s="94">
        <v>-207793.77000000002</v>
      </c>
      <c r="AB346" s="94">
        <v>-136849.76</v>
      </c>
      <c r="AC346" s="94">
        <v>-183369.52</v>
      </c>
    </row>
    <row r="347" spans="1:29" s="14" customFormat="1" ht="12.75" hidden="1" outlineLevel="2">
      <c r="A347" s="14" t="s">
        <v>865</v>
      </c>
      <c r="B347" s="14" t="s">
        <v>866</v>
      </c>
      <c r="C347" s="48" t="s">
        <v>1493</v>
      </c>
      <c r="D347" s="15"/>
      <c r="E347" s="15"/>
      <c r="F347" s="94">
        <v>59437.07</v>
      </c>
      <c r="G347" s="94">
        <v>54600.07</v>
      </c>
      <c r="H347" s="94">
        <v>49434.82</v>
      </c>
      <c r="I347" s="94">
        <v>54490.65</v>
      </c>
      <c r="J347" s="94">
        <v>54490.65</v>
      </c>
      <c r="K347" s="94">
        <v>54490.66</v>
      </c>
      <c r="L347" s="94">
        <v>54490.65</v>
      </c>
      <c r="M347" s="94">
        <v>54490.65</v>
      </c>
      <c r="N347" s="94">
        <v>54490.66</v>
      </c>
      <c r="O347" s="94">
        <v>53880.43</v>
      </c>
      <c r="P347" s="94">
        <v>53880.43</v>
      </c>
      <c r="Q347" s="94">
        <v>53880.42</v>
      </c>
      <c r="R347" s="94">
        <v>43208.83</v>
      </c>
      <c r="S347" s="94">
        <v>46004.83</v>
      </c>
      <c r="T347" s="94">
        <v>66602.28</v>
      </c>
      <c r="U347" s="94">
        <v>51006.65</v>
      </c>
      <c r="V347" s="94">
        <v>51006.65</v>
      </c>
      <c r="W347" s="94">
        <v>51006.65</v>
      </c>
      <c r="X347" s="94">
        <v>51006.65</v>
      </c>
      <c r="Y347" s="94">
        <v>51006.65</v>
      </c>
      <c r="Z347" s="94">
        <v>51006.65</v>
      </c>
      <c r="AA347" s="94">
        <v>-15150.02</v>
      </c>
      <c r="AB347" s="94">
        <v>44390.98</v>
      </c>
      <c r="AC347" s="94">
        <v>44390.98</v>
      </c>
    </row>
    <row r="348" spans="1:29" s="14" customFormat="1" ht="12.75" hidden="1" outlineLevel="2">
      <c r="A348" s="14" t="s">
        <v>867</v>
      </c>
      <c r="B348" s="14" t="s">
        <v>868</v>
      </c>
      <c r="C348" s="48" t="s">
        <v>1494</v>
      </c>
      <c r="D348" s="15"/>
      <c r="E348" s="15"/>
      <c r="F348" s="94">
        <v>-91647.63</v>
      </c>
      <c r="G348" s="94">
        <v>-7871.29</v>
      </c>
      <c r="H348" s="94">
        <v>-30489.24</v>
      </c>
      <c r="I348" s="94">
        <v>-71715.11</v>
      </c>
      <c r="J348" s="94">
        <v>160397.80000000002</v>
      </c>
      <c r="K348" s="94">
        <v>32631.98</v>
      </c>
      <c r="L348" s="94">
        <v>-61151.35</v>
      </c>
      <c r="M348" s="94">
        <v>-61316.31</v>
      </c>
      <c r="N348" s="94">
        <v>-32730.25</v>
      </c>
      <c r="O348" s="94">
        <v>-52682.91</v>
      </c>
      <c r="P348" s="94">
        <v>185058.04</v>
      </c>
      <c r="Q348" s="94">
        <v>27237.23</v>
      </c>
      <c r="R348" s="94">
        <v>-73182.98</v>
      </c>
      <c r="S348" s="94">
        <v>19824.95</v>
      </c>
      <c r="T348" s="94">
        <v>-32666.71</v>
      </c>
      <c r="U348" s="94">
        <v>-86310.78</v>
      </c>
      <c r="V348" s="94">
        <v>154788.61000000002</v>
      </c>
      <c r="W348" s="94">
        <v>1440.46</v>
      </c>
      <c r="X348" s="94">
        <v>-57075.39</v>
      </c>
      <c r="Y348" s="94">
        <v>-19512.13</v>
      </c>
      <c r="Z348" s="94">
        <v>-20293.920000000002</v>
      </c>
      <c r="AA348" s="94">
        <v>100861.39</v>
      </c>
      <c r="AB348" s="94">
        <v>20947.63</v>
      </c>
      <c r="AC348" s="94">
        <v>-27588.39</v>
      </c>
    </row>
    <row r="349" spans="1:29" s="14" customFormat="1" ht="12.75" hidden="1" outlineLevel="2">
      <c r="A349" s="14" t="s">
        <v>869</v>
      </c>
      <c r="B349" s="14" t="s">
        <v>870</v>
      </c>
      <c r="C349" s="48" t="s">
        <v>1495</v>
      </c>
      <c r="D349" s="15"/>
      <c r="E349" s="15"/>
      <c r="F349" s="94">
        <v>0</v>
      </c>
      <c r="G349" s="94">
        <v>0</v>
      </c>
      <c r="H349" s="94">
        <v>0</v>
      </c>
      <c r="I349" s="94">
        <v>0</v>
      </c>
      <c r="J349" s="94">
        <v>0</v>
      </c>
      <c r="K349" s="94">
        <v>108310.02</v>
      </c>
      <c r="L349" s="94">
        <v>18051.68</v>
      </c>
      <c r="M349" s="94">
        <v>18051.68</v>
      </c>
      <c r="N349" s="94">
        <v>18051.68</v>
      </c>
      <c r="O349" s="94">
        <v>18051.68</v>
      </c>
      <c r="P349" s="94">
        <v>18051.68</v>
      </c>
      <c r="Q349" s="94">
        <v>18051.68</v>
      </c>
      <c r="R349" s="94">
        <v>18051.68</v>
      </c>
      <c r="S349" s="94">
        <v>18051.68</v>
      </c>
      <c r="T349" s="94">
        <v>0</v>
      </c>
      <c r="U349" s="94">
        <v>36103.36</v>
      </c>
      <c r="V349" s="94">
        <v>18051.68</v>
      </c>
      <c r="W349" s="94">
        <v>18051.68</v>
      </c>
      <c r="X349" s="94">
        <v>18051.68</v>
      </c>
      <c r="Y349" s="94">
        <v>18051.68</v>
      </c>
      <c r="Z349" s="94">
        <v>18051.68</v>
      </c>
      <c r="AA349" s="94">
        <v>18051.68</v>
      </c>
      <c r="AB349" s="94">
        <v>18051.68</v>
      </c>
      <c r="AC349" s="94">
        <v>18051.68</v>
      </c>
    </row>
    <row r="350" spans="1:29" s="14" customFormat="1" ht="12.75" hidden="1" outlineLevel="2">
      <c r="A350" s="14" t="s">
        <v>871</v>
      </c>
      <c r="B350" s="14" t="s">
        <v>872</v>
      </c>
      <c r="C350" s="48" t="s">
        <v>1496</v>
      </c>
      <c r="D350" s="15"/>
      <c r="E350" s="15"/>
      <c r="F350" s="94">
        <v>11652.94</v>
      </c>
      <c r="G350" s="94">
        <v>12602.04</v>
      </c>
      <c r="H350" s="94">
        <v>11759.14</v>
      </c>
      <c r="I350" s="94">
        <v>12270.130000000001</v>
      </c>
      <c r="J350" s="94">
        <v>11565.79</v>
      </c>
      <c r="K350" s="94">
        <v>11735.97</v>
      </c>
      <c r="L350" s="94">
        <v>11971.48</v>
      </c>
      <c r="M350" s="94">
        <v>12522.31</v>
      </c>
      <c r="N350" s="94">
        <v>11381.210000000001</v>
      </c>
      <c r="O350" s="94">
        <v>11628.68</v>
      </c>
      <c r="P350" s="94">
        <v>11428.61</v>
      </c>
      <c r="Q350" s="94">
        <v>11736.6</v>
      </c>
      <c r="R350" s="94">
        <v>11822.550000000001</v>
      </c>
      <c r="S350" s="94">
        <v>11470.08</v>
      </c>
      <c r="T350" s="94">
        <v>11456.2</v>
      </c>
      <c r="U350" s="94">
        <v>12175.39</v>
      </c>
      <c r="V350" s="94">
        <v>11962.86</v>
      </c>
      <c r="W350" s="94">
        <v>12088.31</v>
      </c>
      <c r="X350" s="94">
        <v>11970.050000000001</v>
      </c>
      <c r="Y350" s="94">
        <v>12598.19</v>
      </c>
      <c r="Z350" s="94">
        <v>11046.72</v>
      </c>
      <c r="AA350" s="94">
        <v>12007.17</v>
      </c>
      <c r="AB350" s="94">
        <v>12164.1</v>
      </c>
      <c r="AC350" s="94">
        <v>11627.710000000001</v>
      </c>
    </row>
    <row r="351" spans="1:29" s="14" customFormat="1" ht="12.75" hidden="1" outlineLevel="2">
      <c r="A351" s="14" t="s">
        <v>873</v>
      </c>
      <c r="B351" s="14" t="s">
        <v>874</v>
      </c>
      <c r="C351" s="48" t="s">
        <v>1497</v>
      </c>
      <c r="D351" s="15"/>
      <c r="E351" s="15"/>
      <c r="F351" s="94">
        <v>38.82</v>
      </c>
      <c r="G351" s="94">
        <v>70.10000000000001</v>
      </c>
      <c r="H351" s="94">
        <v>966.26</v>
      </c>
      <c r="I351" s="94">
        <v>147.57</v>
      </c>
      <c r="J351" s="94">
        <v>40.74</v>
      </c>
      <c r="K351" s="94">
        <v>-0.92</v>
      </c>
      <c r="L351" s="94">
        <v>82.61</v>
      </c>
      <c r="M351" s="94">
        <v>-81.04</v>
      </c>
      <c r="N351" s="94">
        <v>50.81</v>
      </c>
      <c r="O351" s="94">
        <v>393</v>
      </c>
      <c r="P351" s="94">
        <v>25483.34</v>
      </c>
      <c r="Q351" s="94">
        <v>35769.46</v>
      </c>
      <c r="R351" s="94">
        <v>-98.21000000000001</v>
      </c>
      <c r="S351" s="94">
        <v>28.84</v>
      </c>
      <c r="T351" s="94">
        <v>6797.56</v>
      </c>
      <c r="U351" s="94">
        <v>3865.58</v>
      </c>
      <c r="V351" s="94">
        <v>10820.880000000001</v>
      </c>
      <c r="W351" s="94">
        <v>3501.85</v>
      </c>
      <c r="X351" s="94">
        <v>-59.49</v>
      </c>
      <c r="Y351" s="94">
        <v>0</v>
      </c>
      <c r="Z351" s="94">
        <v>0</v>
      </c>
      <c r="AA351" s="94">
        <v>44.03</v>
      </c>
      <c r="AB351" s="94">
        <v>-21.080000000000002</v>
      </c>
      <c r="AC351" s="94">
        <v>4.36</v>
      </c>
    </row>
    <row r="352" spans="1:29" s="14" customFormat="1" ht="12.75" hidden="1" outlineLevel="2">
      <c r="A352" s="14" t="s">
        <v>875</v>
      </c>
      <c r="B352" s="14" t="s">
        <v>876</v>
      </c>
      <c r="C352" s="48" t="s">
        <v>1498</v>
      </c>
      <c r="D352" s="15"/>
      <c r="E352" s="15"/>
      <c r="F352" s="94">
        <v>8.52</v>
      </c>
      <c r="G352" s="94">
        <v>2.07</v>
      </c>
      <c r="H352" s="94">
        <v>47.22</v>
      </c>
      <c r="I352" s="94">
        <v>25.650000000000002</v>
      </c>
      <c r="J352" s="94">
        <v>-77.92</v>
      </c>
      <c r="K352" s="94">
        <v>-5.95</v>
      </c>
      <c r="L352" s="94">
        <v>19.27</v>
      </c>
      <c r="M352" s="94">
        <v>-13.21</v>
      </c>
      <c r="N352" s="94">
        <v>-6.0600000000000005</v>
      </c>
      <c r="O352" s="94">
        <v>0</v>
      </c>
      <c r="P352" s="94">
        <v>1.85</v>
      </c>
      <c r="Q352" s="94">
        <v>-1.85</v>
      </c>
      <c r="R352" s="94">
        <v>0</v>
      </c>
      <c r="S352" s="94">
        <v>27.48</v>
      </c>
      <c r="T352" s="94">
        <v>-13.31</v>
      </c>
      <c r="U352" s="94">
        <v>-6.4</v>
      </c>
      <c r="V352" s="94">
        <v>-7.75</v>
      </c>
      <c r="W352" s="94">
        <v>2.19</v>
      </c>
      <c r="X352" s="94">
        <v>-0.56</v>
      </c>
      <c r="Y352" s="94">
        <v>-1.6300000000000001</v>
      </c>
      <c r="Z352" s="94">
        <v>0</v>
      </c>
      <c r="AA352" s="94">
        <v>0.75</v>
      </c>
      <c r="AB352" s="94">
        <v>0.19</v>
      </c>
      <c r="AC352" s="94">
        <v>-0.97</v>
      </c>
    </row>
    <row r="353" spans="1:29" s="14" customFormat="1" ht="12.75" hidden="1" outlineLevel="2">
      <c r="A353" s="14" t="s">
        <v>877</v>
      </c>
      <c r="B353" s="14" t="s">
        <v>878</v>
      </c>
      <c r="C353" s="48" t="s">
        <v>1499</v>
      </c>
      <c r="D353" s="15"/>
      <c r="E353" s="15"/>
      <c r="F353" s="94">
        <v>4288.82</v>
      </c>
      <c r="G353" s="94">
        <v>5815.63</v>
      </c>
      <c r="H353" s="94">
        <v>8336.460000000001</v>
      </c>
      <c r="I353" s="94">
        <v>17752.04</v>
      </c>
      <c r="J353" s="94">
        <v>20480.43</v>
      </c>
      <c r="K353" s="94">
        <v>25672.75</v>
      </c>
      <c r="L353" s="94">
        <v>32256.25</v>
      </c>
      <c r="M353" s="94">
        <v>61825.520000000004</v>
      </c>
      <c r="N353" s="94">
        <v>6465.83</v>
      </c>
      <c r="O353" s="94">
        <v>8797.82</v>
      </c>
      <c r="P353" s="94">
        <v>25620.16</v>
      </c>
      <c r="Q353" s="94">
        <v>9581.66</v>
      </c>
      <c r="R353" s="94">
        <v>1420.65</v>
      </c>
      <c r="S353" s="94">
        <v>11603.84</v>
      </c>
      <c r="T353" s="94">
        <v>12063.35</v>
      </c>
      <c r="U353" s="94">
        <v>14397.45</v>
      </c>
      <c r="V353" s="94">
        <v>20728.420000000002</v>
      </c>
      <c r="W353" s="94">
        <v>16533.03</v>
      </c>
      <c r="X353" s="94">
        <v>7161.71</v>
      </c>
      <c r="Y353" s="94">
        <v>16884.87</v>
      </c>
      <c r="Z353" s="94">
        <v>39699.86</v>
      </c>
      <c r="AA353" s="94">
        <v>152601.45</v>
      </c>
      <c r="AB353" s="94">
        <v>199146.32</v>
      </c>
      <c r="AC353" s="94">
        <v>297041.61</v>
      </c>
    </row>
    <row r="354" spans="1:29" s="14" customFormat="1" ht="12.75" hidden="1" outlineLevel="2">
      <c r="A354" s="14" t="s">
        <v>879</v>
      </c>
      <c r="B354" s="14" t="s">
        <v>880</v>
      </c>
      <c r="C354" s="48" t="s">
        <v>1500</v>
      </c>
      <c r="D354" s="15"/>
      <c r="E354" s="15"/>
      <c r="F354" s="94">
        <v>0</v>
      </c>
      <c r="G354" s="94">
        <v>0</v>
      </c>
      <c r="H354" s="94">
        <v>0</v>
      </c>
      <c r="I354" s="94">
        <v>0</v>
      </c>
      <c r="J354" s="94">
        <v>0</v>
      </c>
      <c r="K354" s="94">
        <v>18.79</v>
      </c>
      <c r="L354" s="94">
        <v>110.11</v>
      </c>
      <c r="M354" s="94">
        <v>215.13</v>
      </c>
      <c r="N354" s="94">
        <v>1.1300000000000001</v>
      </c>
      <c r="O354" s="94">
        <v>1845.64</v>
      </c>
      <c r="P354" s="94">
        <v>6769.7300000000005</v>
      </c>
      <c r="Q354" s="94">
        <v>1933.2</v>
      </c>
      <c r="R354" s="94">
        <v>0</v>
      </c>
      <c r="S354" s="94">
        <v>847.88</v>
      </c>
      <c r="T354" s="94">
        <v>0</v>
      </c>
      <c r="U354" s="94">
        <v>0</v>
      </c>
      <c r="V354" s="94">
        <v>0</v>
      </c>
      <c r="W354" s="94">
        <v>0</v>
      </c>
      <c r="X354" s="94">
        <v>0</v>
      </c>
      <c r="Y354" s="94">
        <v>0</v>
      </c>
      <c r="Z354" s="94">
        <v>0</v>
      </c>
      <c r="AA354" s="94">
        <v>0</v>
      </c>
      <c r="AB354" s="94">
        <v>0</v>
      </c>
      <c r="AC354" s="94">
        <v>0</v>
      </c>
    </row>
    <row r="355" spans="1:29" s="14" customFormat="1" ht="12.75" hidden="1" outlineLevel="2">
      <c r="A355" s="14" t="s">
        <v>881</v>
      </c>
      <c r="B355" s="14" t="s">
        <v>882</v>
      </c>
      <c r="C355" s="48" t="s">
        <v>1501</v>
      </c>
      <c r="D355" s="15"/>
      <c r="E355" s="15"/>
      <c r="F355" s="94">
        <v>450</v>
      </c>
      <c r="G355" s="94">
        <v>850</v>
      </c>
      <c r="H355" s="94">
        <v>1633.97</v>
      </c>
      <c r="I355" s="94">
        <v>0</v>
      </c>
      <c r="J355" s="94">
        <v>7154.57</v>
      </c>
      <c r="K355" s="94">
        <v>334.32</v>
      </c>
      <c r="L355" s="94">
        <v>999</v>
      </c>
      <c r="M355" s="94">
        <v>8312.37</v>
      </c>
      <c r="N355" s="94">
        <v>380</v>
      </c>
      <c r="O355" s="94">
        <v>0</v>
      </c>
      <c r="P355" s="94">
        <v>1144.39</v>
      </c>
      <c r="Q355" s="94">
        <v>376.01</v>
      </c>
      <c r="R355" s="94">
        <v>0</v>
      </c>
      <c r="S355" s="94">
        <v>84.8</v>
      </c>
      <c r="T355" s="94">
        <v>1102.27</v>
      </c>
      <c r="U355" s="94">
        <v>894.71</v>
      </c>
      <c r="V355" s="94">
        <v>6360.1900000000005</v>
      </c>
      <c r="W355" s="94">
        <v>401.21000000000004</v>
      </c>
      <c r="X355" s="94">
        <v>221.14000000000001</v>
      </c>
      <c r="Y355" s="94">
        <v>578.4300000000001</v>
      </c>
      <c r="Z355" s="94">
        <v>0</v>
      </c>
      <c r="AA355" s="94">
        <v>0</v>
      </c>
      <c r="AB355" s="94">
        <v>0</v>
      </c>
      <c r="AC355" s="94">
        <v>0</v>
      </c>
    </row>
    <row r="356" spans="1:29" s="14" customFormat="1" ht="12.75" hidden="1" outlineLevel="2">
      <c r="A356" s="14" t="s">
        <v>883</v>
      </c>
      <c r="B356" s="14" t="s">
        <v>884</v>
      </c>
      <c r="C356" s="48" t="s">
        <v>1502</v>
      </c>
      <c r="D356" s="15"/>
      <c r="E356" s="15"/>
      <c r="F356" s="94">
        <v>6.19</v>
      </c>
      <c r="G356" s="94">
        <v>6.19</v>
      </c>
      <c r="H356" s="94">
        <v>6.19</v>
      </c>
      <c r="I356" s="94">
        <v>6.08</v>
      </c>
      <c r="J356" s="94">
        <v>6.08</v>
      </c>
      <c r="K356" s="94">
        <v>6.07</v>
      </c>
      <c r="L356" s="94">
        <v>6</v>
      </c>
      <c r="M356" s="94">
        <v>6</v>
      </c>
      <c r="N356" s="94">
        <v>6</v>
      </c>
      <c r="O356" s="94">
        <v>5.8500000000000005</v>
      </c>
      <c r="P356" s="94">
        <v>5.8500000000000005</v>
      </c>
      <c r="Q356" s="94">
        <v>5.91</v>
      </c>
      <c r="R356" s="94">
        <v>5.14</v>
      </c>
      <c r="S356" s="94">
        <v>5.14</v>
      </c>
      <c r="T356" s="94">
        <v>5.14</v>
      </c>
      <c r="U356" s="94">
        <v>5.01</v>
      </c>
      <c r="V356" s="94">
        <v>3397.96</v>
      </c>
      <c r="W356" s="94">
        <v>1011.71</v>
      </c>
      <c r="X356" s="94">
        <v>5.04</v>
      </c>
      <c r="Y356" s="94">
        <v>5.04</v>
      </c>
      <c r="Z356" s="94">
        <v>5.04</v>
      </c>
      <c r="AA356" s="94">
        <v>4.95</v>
      </c>
      <c r="AB356" s="94">
        <v>4.95</v>
      </c>
      <c r="AC356" s="94">
        <v>4.95</v>
      </c>
    </row>
    <row r="357" spans="1:29" s="14" customFormat="1" ht="12.75" hidden="1" outlineLevel="2">
      <c r="A357" s="14" t="s">
        <v>885</v>
      </c>
      <c r="B357" s="14" t="s">
        <v>886</v>
      </c>
      <c r="C357" s="48" t="s">
        <v>1503</v>
      </c>
      <c r="D357" s="15"/>
      <c r="E357" s="15"/>
      <c r="F357" s="94">
        <v>0</v>
      </c>
      <c r="G357" s="94">
        <v>0</v>
      </c>
      <c r="H357" s="94">
        <v>0</v>
      </c>
      <c r="I357" s="94">
        <v>0</v>
      </c>
      <c r="J357" s="94">
        <v>0</v>
      </c>
      <c r="K357" s="94">
        <v>0</v>
      </c>
      <c r="L357" s="94">
        <v>0</v>
      </c>
      <c r="M357" s="94">
        <v>0</v>
      </c>
      <c r="N357" s="94">
        <v>0</v>
      </c>
      <c r="O357" s="94">
        <v>0</v>
      </c>
      <c r="P357" s="94">
        <v>0</v>
      </c>
      <c r="Q357" s="94">
        <v>2599.98</v>
      </c>
      <c r="R357" s="94">
        <v>0</v>
      </c>
      <c r="S357" s="94">
        <v>0</v>
      </c>
      <c r="T357" s="94">
        <v>0</v>
      </c>
      <c r="U357" s="94">
        <v>0</v>
      </c>
      <c r="V357" s="94">
        <v>0</v>
      </c>
      <c r="W357" s="94">
        <v>0</v>
      </c>
      <c r="X357" s="94">
        <v>0</v>
      </c>
      <c r="Y357" s="94">
        <v>0</v>
      </c>
      <c r="Z357" s="94">
        <v>0</v>
      </c>
      <c r="AA357" s="94">
        <v>0</v>
      </c>
      <c r="AB357" s="94">
        <v>0</v>
      </c>
      <c r="AC357" s="94">
        <v>0</v>
      </c>
    </row>
    <row r="358" spans="1:29" s="14" customFormat="1" ht="12.75" hidden="1" outlineLevel="2">
      <c r="A358" s="14" t="s">
        <v>887</v>
      </c>
      <c r="B358" s="14" t="s">
        <v>888</v>
      </c>
      <c r="C358" s="48" t="s">
        <v>1504</v>
      </c>
      <c r="D358" s="15"/>
      <c r="E358" s="15"/>
      <c r="F358" s="94">
        <v>85.51</v>
      </c>
      <c r="G358" s="94">
        <v>50.620000000000005</v>
      </c>
      <c r="H358" s="94">
        <v>232.87</v>
      </c>
      <c r="I358" s="94">
        <v>46.92</v>
      </c>
      <c r="J358" s="94">
        <v>206.31</v>
      </c>
      <c r="K358" s="94">
        <v>84.57000000000001</v>
      </c>
      <c r="L358" s="94">
        <v>218.34</v>
      </c>
      <c r="M358" s="94">
        <v>168.06</v>
      </c>
      <c r="N358" s="94">
        <v>1804.75</v>
      </c>
      <c r="O358" s="94">
        <v>129.68</v>
      </c>
      <c r="P358" s="94">
        <v>137.83</v>
      </c>
      <c r="Q358" s="94">
        <v>247.57</v>
      </c>
      <c r="R358" s="94">
        <v>143.63</v>
      </c>
      <c r="S358" s="94">
        <v>1473.48</v>
      </c>
      <c r="T358" s="94">
        <v>72.67</v>
      </c>
      <c r="U358" s="94">
        <v>151.20000000000002</v>
      </c>
      <c r="V358" s="94">
        <v>49.79</v>
      </c>
      <c r="W358" s="94">
        <v>344.65000000000003</v>
      </c>
      <c r="X358" s="94">
        <v>14.18</v>
      </c>
      <c r="Y358" s="94">
        <v>1.94</v>
      </c>
      <c r="Z358" s="94">
        <v>240.02</v>
      </c>
      <c r="AA358" s="94">
        <v>119.5</v>
      </c>
      <c r="AB358" s="94">
        <v>276.34000000000003</v>
      </c>
      <c r="AC358" s="94">
        <v>210.9</v>
      </c>
    </row>
    <row r="359" spans="1:29" s="14" customFormat="1" ht="12.75" hidden="1" outlineLevel="2">
      <c r="A359" s="14" t="s">
        <v>889</v>
      </c>
      <c r="B359" s="14" t="s">
        <v>890</v>
      </c>
      <c r="C359" s="48" t="s">
        <v>1505</v>
      </c>
      <c r="D359" s="15"/>
      <c r="E359" s="15"/>
      <c r="F359" s="94">
        <v>5.55</v>
      </c>
      <c r="G359" s="94">
        <v>4.48</v>
      </c>
      <c r="H359" s="94">
        <v>-1.19</v>
      </c>
      <c r="I359" s="94">
        <v>0</v>
      </c>
      <c r="J359" s="94">
        <v>5.29</v>
      </c>
      <c r="K359" s="94">
        <v>-0.41000000000000003</v>
      </c>
      <c r="L359" s="94">
        <v>13.31</v>
      </c>
      <c r="M359" s="94">
        <v>22.490000000000002</v>
      </c>
      <c r="N359" s="94">
        <v>-5.16</v>
      </c>
      <c r="O359" s="94">
        <v>7.58</v>
      </c>
      <c r="P359" s="94">
        <v>1909.76</v>
      </c>
      <c r="Q359" s="94">
        <v>2425.98</v>
      </c>
      <c r="R359" s="94">
        <v>109.67</v>
      </c>
      <c r="S359" s="94">
        <v>577.33</v>
      </c>
      <c r="T359" s="94">
        <v>13551.17</v>
      </c>
      <c r="U359" s="94">
        <v>594.9</v>
      </c>
      <c r="V359" s="94">
        <v>567.76</v>
      </c>
      <c r="W359" s="94">
        <v>207.04</v>
      </c>
      <c r="X359" s="94">
        <v>701.74</v>
      </c>
      <c r="Y359" s="94">
        <v>548.49</v>
      </c>
      <c r="Z359" s="94">
        <v>16837.23</v>
      </c>
      <c r="AA359" s="94">
        <v>139.44</v>
      </c>
      <c r="AB359" s="94">
        <v>421.27</v>
      </c>
      <c r="AC359" s="94">
        <v>15053.9</v>
      </c>
    </row>
    <row r="360" spans="1:29" s="14" customFormat="1" ht="12.75" hidden="1" outlineLevel="2">
      <c r="A360" s="14" t="s">
        <v>891</v>
      </c>
      <c r="B360" s="14" t="s">
        <v>892</v>
      </c>
      <c r="C360" s="48" t="s">
        <v>1506</v>
      </c>
      <c r="D360" s="15"/>
      <c r="E360" s="15"/>
      <c r="F360" s="94">
        <v>2.44</v>
      </c>
      <c r="G360" s="94">
        <v>0.31</v>
      </c>
      <c r="H360" s="94">
        <v>0.31</v>
      </c>
      <c r="I360" s="94">
        <v>0</v>
      </c>
      <c r="J360" s="94">
        <v>0</v>
      </c>
      <c r="K360" s="94">
        <v>0</v>
      </c>
      <c r="L360" s="94">
        <v>0.71</v>
      </c>
      <c r="M360" s="94">
        <v>5.61</v>
      </c>
      <c r="N360" s="94">
        <v>0.71</v>
      </c>
      <c r="O360" s="94">
        <v>0</v>
      </c>
      <c r="P360" s="94">
        <v>0</v>
      </c>
      <c r="Q360" s="94">
        <v>0</v>
      </c>
      <c r="R360" s="94">
        <v>0</v>
      </c>
      <c r="S360" s="94">
        <v>0</v>
      </c>
      <c r="T360" s="94">
        <v>0</v>
      </c>
      <c r="U360" s="94">
        <v>0</v>
      </c>
      <c r="V360" s="94">
        <v>0</v>
      </c>
      <c r="W360" s="94">
        <v>0</v>
      </c>
      <c r="X360" s="94">
        <v>0</v>
      </c>
      <c r="Y360" s="94">
        <v>0</v>
      </c>
      <c r="Z360" s="94">
        <v>0</v>
      </c>
      <c r="AA360" s="94">
        <v>0</v>
      </c>
      <c r="AB360" s="94">
        <v>0</v>
      </c>
      <c r="AC360" s="94">
        <v>0</v>
      </c>
    </row>
    <row r="361" spans="1:29" s="14" customFormat="1" ht="12.75" hidden="1" outlineLevel="2">
      <c r="A361" s="14" t="s">
        <v>893</v>
      </c>
      <c r="B361" s="14" t="s">
        <v>894</v>
      </c>
      <c r="C361" s="48" t="s">
        <v>1507</v>
      </c>
      <c r="D361" s="15"/>
      <c r="E361" s="15"/>
      <c r="F361" s="94">
        <v>2355.35</v>
      </c>
      <c r="G361" s="94">
        <v>1679.69</v>
      </c>
      <c r="H361" s="94">
        <v>3708.67</v>
      </c>
      <c r="I361" s="94">
        <v>1668.2</v>
      </c>
      <c r="J361" s="94">
        <v>887.95</v>
      </c>
      <c r="K361" s="94">
        <v>2623.89</v>
      </c>
      <c r="L361" s="94">
        <v>929.86</v>
      </c>
      <c r="M361" s="94">
        <v>-120.43</v>
      </c>
      <c r="N361" s="94">
        <v>31.240000000000002</v>
      </c>
      <c r="O361" s="94">
        <v>2858.14</v>
      </c>
      <c r="P361" s="94">
        <v>7134.39</v>
      </c>
      <c r="Q361" s="94">
        <v>2125.63</v>
      </c>
      <c r="R361" s="94">
        <v>2179.94</v>
      </c>
      <c r="S361" s="94">
        <v>528.07</v>
      </c>
      <c r="T361" s="94">
        <v>1859.32</v>
      </c>
      <c r="U361" s="94">
        <v>629.52</v>
      </c>
      <c r="V361" s="94">
        <v>1206.41</v>
      </c>
      <c r="W361" s="94">
        <v>1524.93</v>
      </c>
      <c r="X361" s="94">
        <v>407.77</v>
      </c>
      <c r="Y361" s="94">
        <v>547.04</v>
      </c>
      <c r="Z361" s="94">
        <v>1144.75</v>
      </c>
      <c r="AA361" s="94">
        <v>852.14</v>
      </c>
      <c r="AB361" s="94">
        <v>5548.85</v>
      </c>
      <c r="AC361" s="94">
        <v>627.87</v>
      </c>
    </row>
    <row r="362" spans="1:29" s="14" customFormat="1" ht="12.75" hidden="1" outlineLevel="2">
      <c r="A362" s="14" t="s">
        <v>895</v>
      </c>
      <c r="B362" s="14" t="s">
        <v>896</v>
      </c>
      <c r="C362" s="48" t="s">
        <v>1508</v>
      </c>
      <c r="D362" s="15"/>
      <c r="E362" s="15"/>
      <c r="F362" s="94">
        <v>82205.55</v>
      </c>
      <c r="G362" s="94">
        <v>7646.82</v>
      </c>
      <c r="H362" s="94">
        <v>14908.14</v>
      </c>
      <c r="I362" s="94">
        <v>8583.67</v>
      </c>
      <c r="J362" s="94">
        <v>2190.096</v>
      </c>
      <c r="K362" s="94">
        <v>1183.646</v>
      </c>
      <c r="L362" s="94">
        <v>-2578.676</v>
      </c>
      <c r="M362" s="94">
        <v>13096.872</v>
      </c>
      <c r="N362" s="94">
        <v>-1578.232</v>
      </c>
      <c r="O362" s="94">
        <v>3786.279</v>
      </c>
      <c r="P362" s="94">
        <v>9220.274000000001</v>
      </c>
      <c r="Q362" s="94">
        <v>56956.591</v>
      </c>
      <c r="R362" s="94">
        <v>60785.178</v>
      </c>
      <c r="S362" s="94">
        <v>16949.15</v>
      </c>
      <c r="T362" s="94">
        <v>-3348.89</v>
      </c>
      <c r="U362" s="94">
        <v>2254.27</v>
      </c>
      <c r="V362" s="94">
        <v>-3234.58</v>
      </c>
      <c r="W362" s="94">
        <v>49265.74</v>
      </c>
      <c r="X362" s="94">
        <v>15993.73</v>
      </c>
      <c r="Y362" s="94">
        <v>29048.9</v>
      </c>
      <c r="Z362" s="94">
        <v>-8861.960000000001</v>
      </c>
      <c r="AA362" s="94">
        <v>11016.35</v>
      </c>
      <c r="AB362" s="94">
        <v>4105.54</v>
      </c>
      <c r="AC362" s="94">
        <v>79373.73</v>
      </c>
    </row>
    <row r="363" spans="1:29" s="14" customFormat="1" ht="12.75" hidden="1" outlineLevel="2">
      <c r="A363" s="14" t="s">
        <v>897</v>
      </c>
      <c r="B363" s="14" t="s">
        <v>898</v>
      </c>
      <c r="C363" s="48" t="s">
        <v>1509</v>
      </c>
      <c r="D363" s="15"/>
      <c r="E363" s="15"/>
      <c r="F363" s="94">
        <v>2064.208</v>
      </c>
      <c r="G363" s="94">
        <v>5303.466</v>
      </c>
      <c r="H363" s="94">
        <v>366.58</v>
      </c>
      <c r="I363" s="94">
        <v>1426.22</v>
      </c>
      <c r="J363" s="94">
        <v>3507.64</v>
      </c>
      <c r="K363" s="94">
        <v>756.54</v>
      </c>
      <c r="L363" s="94">
        <v>3316.06</v>
      </c>
      <c r="M363" s="94">
        <v>4123.47</v>
      </c>
      <c r="N363" s="94">
        <v>5262.52</v>
      </c>
      <c r="O363" s="94">
        <v>5145.74</v>
      </c>
      <c r="P363" s="94">
        <v>32.8</v>
      </c>
      <c r="Q363" s="94">
        <v>1364.06</v>
      </c>
      <c r="R363" s="94">
        <v>1059.1200000000001</v>
      </c>
      <c r="S363" s="94">
        <v>14635.32</v>
      </c>
      <c r="T363" s="94">
        <v>1348.05</v>
      </c>
      <c r="U363" s="94">
        <v>203.75</v>
      </c>
      <c r="V363" s="94">
        <v>2757.5950000000003</v>
      </c>
      <c r="W363" s="94">
        <v>-164.422</v>
      </c>
      <c r="X363" s="94">
        <v>915.696</v>
      </c>
      <c r="Y363" s="94">
        <v>581.1320000000001</v>
      </c>
      <c r="Z363" s="94">
        <v>42.956</v>
      </c>
      <c r="AA363" s="94">
        <v>13135.808</v>
      </c>
      <c r="AB363" s="94">
        <v>-274.47</v>
      </c>
      <c r="AC363" s="94">
        <v>1430.143</v>
      </c>
    </row>
    <row r="364" spans="1:29" s="14" customFormat="1" ht="12.75" hidden="1" outlineLevel="2">
      <c r="A364" s="14" t="s">
        <v>899</v>
      </c>
      <c r="B364" s="14" t="s">
        <v>900</v>
      </c>
      <c r="C364" s="48" t="s">
        <v>1510</v>
      </c>
      <c r="D364" s="15"/>
      <c r="E364" s="15"/>
      <c r="F364" s="94">
        <v>142.89000000000001</v>
      </c>
      <c r="G364" s="94">
        <v>521.85</v>
      </c>
      <c r="H364" s="94">
        <v>363.74</v>
      </c>
      <c r="I364" s="94">
        <v>115.77</v>
      </c>
      <c r="J364" s="94">
        <v>406.72</v>
      </c>
      <c r="K364" s="94">
        <v>139.65</v>
      </c>
      <c r="L364" s="94">
        <v>228.01</v>
      </c>
      <c r="M364" s="94">
        <v>227.09</v>
      </c>
      <c r="N364" s="94">
        <v>111.14</v>
      </c>
      <c r="O364" s="94">
        <v>148.01</v>
      </c>
      <c r="P364" s="94">
        <v>493.72</v>
      </c>
      <c r="Q364" s="94">
        <v>554.47</v>
      </c>
      <c r="R364" s="94">
        <v>274.15000000000003</v>
      </c>
      <c r="S364" s="94">
        <v>386.37</v>
      </c>
      <c r="T364" s="94">
        <v>462.1</v>
      </c>
      <c r="U364" s="94">
        <v>585.85</v>
      </c>
      <c r="V364" s="94">
        <v>986.6</v>
      </c>
      <c r="W364" s="94">
        <v>278.90000000000003</v>
      </c>
      <c r="X364" s="94">
        <v>243.84</v>
      </c>
      <c r="Y364" s="94">
        <v>122.81</v>
      </c>
      <c r="Z364" s="94">
        <v>142.17000000000002</v>
      </c>
      <c r="AA364" s="94">
        <v>181.86</v>
      </c>
      <c r="AB364" s="94">
        <v>184.95000000000002</v>
      </c>
      <c r="AC364" s="94">
        <v>205.36</v>
      </c>
    </row>
    <row r="365" spans="1:29" s="14" customFormat="1" ht="12.75" hidden="1" outlineLevel="2">
      <c r="A365" s="14" t="s">
        <v>901</v>
      </c>
      <c r="B365" s="14" t="s">
        <v>902</v>
      </c>
      <c r="C365" s="48" t="s">
        <v>1511</v>
      </c>
      <c r="D365" s="15"/>
      <c r="E365" s="15"/>
      <c r="F365" s="94">
        <v>70.10000000000001</v>
      </c>
      <c r="G365" s="94">
        <v>5690.33</v>
      </c>
      <c r="H365" s="94">
        <v>942.38</v>
      </c>
      <c r="I365" s="94">
        <v>1049.25</v>
      </c>
      <c r="J365" s="94">
        <v>0.74</v>
      </c>
      <c r="K365" s="94">
        <v>3225.73</v>
      </c>
      <c r="L365" s="94">
        <v>3031.66</v>
      </c>
      <c r="M365" s="94">
        <v>49280.630000000005</v>
      </c>
      <c r="N365" s="94">
        <v>1002.76</v>
      </c>
      <c r="O365" s="94">
        <v>-18806.65</v>
      </c>
      <c r="P365" s="94">
        <v>-3820.39</v>
      </c>
      <c r="Q365" s="94">
        <v>11.91</v>
      </c>
      <c r="R365" s="94">
        <v>2499.78</v>
      </c>
      <c r="S365" s="94">
        <v>16376.050000000001</v>
      </c>
      <c r="T365" s="94">
        <v>2127.67</v>
      </c>
      <c r="U365" s="94">
        <v>1542.97</v>
      </c>
      <c r="V365" s="94">
        <v>8352.41</v>
      </c>
      <c r="W365" s="94">
        <v>188.19</v>
      </c>
      <c r="X365" s="94">
        <v>233.45000000000002</v>
      </c>
      <c r="Y365" s="94">
        <v>709.54</v>
      </c>
      <c r="Z365" s="94">
        <v>2822.7000000000003</v>
      </c>
      <c r="AA365" s="94">
        <v>161.29</v>
      </c>
      <c r="AB365" s="94">
        <v>412.47</v>
      </c>
      <c r="AC365" s="94">
        <v>1196.4</v>
      </c>
    </row>
    <row r="366" spans="1:29" s="14" customFormat="1" ht="12.75" hidden="1" outlineLevel="2">
      <c r="A366" s="14" t="s">
        <v>903</v>
      </c>
      <c r="B366" s="14" t="s">
        <v>904</v>
      </c>
      <c r="C366" s="48" t="s">
        <v>1512</v>
      </c>
      <c r="D366" s="15"/>
      <c r="E366" s="15"/>
      <c r="F366" s="94">
        <v>9618.31</v>
      </c>
      <c r="G366" s="94">
        <v>13003.1</v>
      </c>
      <c r="H366" s="94">
        <v>2141.62</v>
      </c>
      <c r="I366" s="94">
        <v>11745.34</v>
      </c>
      <c r="J366" s="94">
        <v>17826.99</v>
      </c>
      <c r="K366" s="94">
        <v>13074.45</v>
      </c>
      <c r="L366" s="94">
        <v>14585.91</v>
      </c>
      <c r="M366" s="94">
        <v>8806.85</v>
      </c>
      <c r="N366" s="94">
        <v>46760.03</v>
      </c>
      <c r="O366" s="94">
        <v>50716.340000000004</v>
      </c>
      <c r="P366" s="94">
        <v>43461</v>
      </c>
      <c r="Q366" s="94">
        <v>7731.14</v>
      </c>
      <c r="R366" s="94">
        <v>3805.59</v>
      </c>
      <c r="S366" s="94">
        <v>10778.01</v>
      </c>
      <c r="T366" s="94">
        <v>8481.92</v>
      </c>
      <c r="U366" s="94">
        <v>11712.89</v>
      </c>
      <c r="V366" s="94">
        <v>23327.58</v>
      </c>
      <c r="W366" s="94">
        <v>7320.610000000001</v>
      </c>
      <c r="X366" s="94">
        <v>-10825.57</v>
      </c>
      <c r="Y366" s="94">
        <v>4978.05</v>
      </c>
      <c r="Z366" s="94">
        <v>4331.27</v>
      </c>
      <c r="AA366" s="94">
        <v>1425.77</v>
      </c>
      <c r="AB366" s="94">
        <v>11915.22</v>
      </c>
      <c r="AC366" s="94">
        <v>24013.58</v>
      </c>
    </row>
    <row r="367" spans="1:29" s="14" customFormat="1" ht="12.75" hidden="1" outlineLevel="2">
      <c r="A367" s="14" t="s">
        <v>905</v>
      </c>
      <c r="B367" s="14" t="s">
        <v>906</v>
      </c>
      <c r="C367" s="48" t="s">
        <v>1513</v>
      </c>
      <c r="D367" s="15"/>
      <c r="E367" s="15"/>
      <c r="F367" s="94">
        <v>0.12</v>
      </c>
      <c r="G367" s="94">
        <v>18.490000000000002</v>
      </c>
      <c r="H367" s="94">
        <v>-19.5</v>
      </c>
      <c r="I367" s="94">
        <v>1.44</v>
      </c>
      <c r="J367" s="94">
        <v>0.33</v>
      </c>
      <c r="K367" s="94">
        <v>0.33</v>
      </c>
      <c r="L367" s="94">
        <v>-0.02</v>
      </c>
      <c r="M367" s="94">
        <v>-0.01</v>
      </c>
      <c r="N367" s="94">
        <v>0.04</v>
      </c>
      <c r="O367" s="94">
        <v>1.8800000000000001</v>
      </c>
      <c r="P367" s="94">
        <v>1.85</v>
      </c>
      <c r="Q367" s="94">
        <v>8.48</v>
      </c>
      <c r="R367" s="94">
        <v>0.01</v>
      </c>
      <c r="S367" s="94">
        <v>-0.01</v>
      </c>
      <c r="T367" s="94">
        <v>-0.02</v>
      </c>
      <c r="U367" s="94">
        <v>0</v>
      </c>
      <c r="V367" s="94">
        <v>-0.01</v>
      </c>
      <c r="W367" s="94">
        <v>0</v>
      </c>
      <c r="X367" s="94">
        <v>0</v>
      </c>
      <c r="Y367" s="94">
        <v>0</v>
      </c>
      <c r="Z367" s="94">
        <v>0</v>
      </c>
      <c r="AA367" s="94">
        <v>-0.02</v>
      </c>
      <c r="AB367" s="94">
        <v>0</v>
      </c>
      <c r="AC367" s="94">
        <v>0</v>
      </c>
    </row>
    <row r="368" spans="1:29" s="14" customFormat="1" ht="12.75" hidden="1" outlineLevel="2">
      <c r="A368" s="14" t="s">
        <v>907</v>
      </c>
      <c r="B368" s="14" t="s">
        <v>908</v>
      </c>
      <c r="C368" s="48" t="s">
        <v>1379</v>
      </c>
      <c r="D368" s="15"/>
      <c r="E368" s="15"/>
      <c r="F368" s="94">
        <v>0</v>
      </c>
      <c r="G368" s="94">
        <v>0</v>
      </c>
      <c r="H368" s="94">
        <v>1000.65</v>
      </c>
      <c r="I368" s="94">
        <v>181.94</v>
      </c>
      <c r="J368" s="94">
        <v>180.66</v>
      </c>
      <c r="K368" s="94">
        <v>0</v>
      </c>
      <c r="L368" s="94">
        <v>0</v>
      </c>
      <c r="M368" s="94">
        <v>0</v>
      </c>
      <c r="N368" s="94">
        <v>0</v>
      </c>
      <c r="O368" s="94">
        <v>0</v>
      </c>
      <c r="P368" s="94">
        <v>0</v>
      </c>
      <c r="Q368" s="94">
        <v>0</v>
      </c>
      <c r="R368" s="94">
        <v>0</v>
      </c>
      <c r="S368" s="94">
        <v>0</v>
      </c>
      <c r="T368" s="94">
        <v>0</v>
      </c>
      <c r="U368" s="94">
        <v>0</v>
      </c>
      <c r="V368" s="94">
        <v>0</v>
      </c>
      <c r="W368" s="94">
        <v>0</v>
      </c>
      <c r="X368" s="94">
        <v>0</v>
      </c>
      <c r="Y368" s="94">
        <v>0</v>
      </c>
      <c r="Z368" s="94">
        <v>0</v>
      </c>
      <c r="AA368" s="94">
        <v>0</v>
      </c>
      <c r="AB368" s="94">
        <v>0</v>
      </c>
      <c r="AC368" s="94">
        <v>0</v>
      </c>
    </row>
    <row r="369" spans="1:29" s="14" customFormat="1" ht="12.75" hidden="1" outlineLevel="2">
      <c r="A369" s="14" t="s">
        <v>909</v>
      </c>
      <c r="B369" s="14" t="s">
        <v>910</v>
      </c>
      <c r="C369" s="48" t="s">
        <v>1514</v>
      </c>
      <c r="D369" s="15"/>
      <c r="E369" s="15"/>
      <c r="F369" s="94">
        <v>7819.37</v>
      </c>
      <c r="G369" s="94">
        <v>7819.37</v>
      </c>
      <c r="H369" s="94">
        <v>7819.360000000001</v>
      </c>
      <c r="I369" s="94">
        <v>8220.73</v>
      </c>
      <c r="J369" s="94">
        <v>8220.73</v>
      </c>
      <c r="K369" s="94">
        <v>8220.72</v>
      </c>
      <c r="L369" s="94">
        <v>7668.75</v>
      </c>
      <c r="M369" s="94">
        <v>7668.75</v>
      </c>
      <c r="N369" s="94">
        <v>7668.75</v>
      </c>
      <c r="O369" s="94">
        <v>7635.3</v>
      </c>
      <c r="P369" s="94">
        <v>7635.3</v>
      </c>
      <c r="Q369" s="94">
        <v>7635.29</v>
      </c>
      <c r="R369" s="94">
        <v>7635.3</v>
      </c>
      <c r="S369" s="94">
        <v>7635.3</v>
      </c>
      <c r="T369" s="94">
        <v>10135.29</v>
      </c>
      <c r="U369" s="94">
        <v>7635.3</v>
      </c>
      <c r="V369" s="94">
        <v>7635.3</v>
      </c>
      <c r="W369" s="94">
        <v>7635.29</v>
      </c>
      <c r="X369" s="94">
        <v>7083.150000000001</v>
      </c>
      <c r="Y369" s="94">
        <v>15451.300000000001</v>
      </c>
      <c r="Z369" s="94">
        <v>11959.29</v>
      </c>
      <c r="AA369" s="94">
        <v>7635.3</v>
      </c>
      <c r="AB369" s="94">
        <v>1981.31</v>
      </c>
      <c r="AC369" s="94">
        <v>9797.29</v>
      </c>
    </row>
    <row r="370" spans="1:29" s="14" customFormat="1" ht="12.75" hidden="1" outlineLevel="2">
      <c r="A370" s="14" t="s">
        <v>911</v>
      </c>
      <c r="B370" s="14" t="s">
        <v>912</v>
      </c>
      <c r="C370" s="48" t="s">
        <v>1515</v>
      </c>
      <c r="D370" s="15"/>
      <c r="E370" s="15"/>
      <c r="F370" s="94">
        <v>8227.53</v>
      </c>
      <c r="G370" s="94">
        <v>8738.01</v>
      </c>
      <c r="H370" s="94">
        <v>8928.14</v>
      </c>
      <c r="I370" s="94">
        <v>9037.26</v>
      </c>
      <c r="J370" s="94">
        <v>9440.43</v>
      </c>
      <c r="K370" s="94">
        <v>8470.17</v>
      </c>
      <c r="L370" s="94">
        <v>10170.67</v>
      </c>
      <c r="M370" s="94">
        <v>12682.25</v>
      </c>
      <c r="N370" s="94">
        <v>12597.02</v>
      </c>
      <c r="O370" s="94">
        <v>12613.130000000001</v>
      </c>
      <c r="P370" s="94">
        <v>13461.630000000001</v>
      </c>
      <c r="Q370" s="94">
        <v>13563.76</v>
      </c>
      <c r="R370" s="94">
        <v>16583.71</v>
      </c>
      <c r="S370" s="94">
        <v>21133.47</v>
      </c>
      <c r="T370" s="94">
        <v>20988.89</v>
      </c>
      <c r="U370" s="94">
        <v>21152.260000000002</v>
      </c>
      <c r="V370" s="94">
        <v>23042.78</v>
      </c>
      <c r="W370" s="94">
        <v>23791.07</v>
      </c>
      <c r="X370" s="94">
        <v>23591.48</v>
      </c>
      <c r="Y370" s="94">
        <v>23508.24</v>
      </c>
      <c r="Z370" s="94">
        <v>23653.16</v>
      </c>
      <c r="AA370" s="94">
        <v>23824.46</v>
      </c>
      <c r="AB370" s="94">
        <v>23498.06</v>
      </c>
      <c r="AC370" s="94">
        <v>28776.82</v>
      </c>
    </row>
    <row r="371" spans="1:29" s="14" customFormat="1" ht="12.75" hidden="1" outlineLevel="2">
      <c r="A371" s="14" t="s">
        <v>913</v>
      </c>
      <c r="B371" s="14" t="s">
        <v>914</v>
      </c>
      <c r="C371" s="48" t="s">
        <v>1516</v>
      </c>
      <c r="D371" s="15"/>
      <c r="E371" s="15"/>
      <c r="F371" s="94">
        <v>0</v>
      </c>
      <c r="G371" s="94">
        <v>0</v>
      </c>
      <c r="H371" s="94">
        <v>0</v>
      </c>
      <c r="I371" s="94">
        <v>0</v>
      </c>
      <c r="J371" s="94">
        <v>0</v>
      </c>
      <c r="K371" s="94">
        <v>0</v>
      </c>
      <c r="L371" s="94">
        <v>0</v>
      </c>
      <c r="M371" s="94">
        <v>0</v>
      </c>
      <c r="N371" s="94">
        <v>0</v>
      </c>
      <c r="O371" s="94">
        <v>0</v>
      </c>
      <c r="P371" s="94">
        <v>0</v>
      </c>
      <c r="Q371" s="94">
        <v>0</v>
      </c>
      <c r="R371" s="94">
        <v>0</v>
      </c>
      <c r="S371" s="94">
        <v>0</v>
      </c>
      <c r="T371" s="94">
        <v>0</v>
      </c>
      <c r="U371" s="94">
        <v>0</v>
      </c>
      <c r="V371" s="94">
        <v>704.0600000000001</v>
      </c>
      <c r="W371" s="94">
        <v>-704.0600000000001</v>
      </c>
      <c r="X371" s="94">
        <v>0</v>
      </c>
      <c r="Y371" s="94">
        <v>0</v>
      </c>
      <c r="Z371" s="94">
        <v>0</v>
      </c>
      <c r="AA371" s="94">
        <v>0</v>
      </c>
      <c r="AB371" s="94">
        <v>0</v>
      </c>
      <c r="AC371" s="94">
        <v>0</v>
      </c>
    </row>
    <row r="372" spans="1:29" s="13" customFormat="1" ht="12.75" collapsed="1">
      <c r="A372" s="13" t="s">
        <v>52</v>
      </c>
      <c r="B372" s="11"/>
      <c r="C372" s="50" t="s">
        <v>119</v>
      </c>
      <c r="D372" s="23"/>
      <c r="E372" s="23"/>
      <c r="F372" s="87">
        <v>7610724.654999998</v>
      </c>
      <c r="G372" s="87">
        <v>7150581.723</v>
      </c>
      <c r="H372" s="87">
        <v>6928014.026999997</v>
      </c>
      <c r="I372" s="87">
        <v>6769933.596999999</v>
      </c>
      <c r="J372" s="87">
        <v>6098512.902999996</v>
      </c>
      <c r="K372" s="87">
        <v>5476436.323000002</v>
      </c>
      <c r="L372" s="87">
        <v>6218566.810999999</v>
      </c>
      <c r="M372" s="87">
        <v>6272499.359</v>
      </c>
      <c r="N372" s="87">
        <v>5071668.035000001</v>
      </c>
      <c r="O372" s="87">
        <v>6272311.195999999</v>
      </c>
      <c r="P372" s="87">
        <v>6477769.222999997</v>
      </c>
      <c r="Q372" s="87">
        <v>8348669.299999999</v>
      </c>
      <c r="R372" s="87">
        <v>8584392.267999997</v>
      </c>
      <c r="S372" s="87">
        <v>7367443.753000002</v>
      </c>
      <c r="T372" s="87">
        <v>8401069.943999996</v>
      </c>
      <c r="U372" s="87">
        <v>7653616.719999999</v>
      </c>
      <c r="V372" s="87">
        <v>7294600.598999999</v>
      </c>
      <c r="W372" s="87">
        <v>8944187.384999998</v>
      </c>
      <c r="X372" s="87">
        <v>9196922.668</v>
      </c>
      <c r="Y372" s="87">
        <v>7559359.5579999965</v>
      </c>
      <c r="Z372" s="87">
        <v>7267474.564000003</v>
      </c>
      <c r="AA372" s="87">
        <v>6995463.579999998</v>
      </c>
      <c r="AB372" s="87">
        <v>7171336.521999998</v>
      </c>
      <c r="AC372" s="87">
        <v>13982886.084999995</v>
      </c>
    </row>
    <row r="373" spans="2:29" s="13" customFormat="1" ht="0.75" customHeight="1" hidden="1" outlineLevel="1">
      <c r="B373" s="11"/>
      <c r="C373" s="50"/>
      <c r="D373" s="23"/>
      <c r="E373" s="23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</row>
    <row r="374" spans="1:29" s="14" customFormat="1" ht="12.75" hidden="1" outlineLevel="2">
      <c r="A374" s="14" t="s">
        <v>915</v>
      </c>
      <c r="B374" s="14" t="s">
        <v>916</v>
      </c>
      <c r="C374" s="48" t="s">
        <v>1517</v>
      </c>
      <c r="D374" s="15"/>
      <c r="E374" s="15"/>
      <c r="F374" s="94">
        <v>0</v>
      </c>
      <c r="G374" s="94">
        <v>0</v>
      </c>
      <c r="H374" s="94">
        <v>0</v>
      </c>
      <c r="I374" s="94">
        <v>0.9500000000000001</v>
      </c>
      <c r="J374" s="94">
        <v>-0.9500000000000001</v>
      </c>
      <c r="K374" s="94">
        <v>0</v>
      </c>
      <c r="L374" s="94">
        <v>0</v>
      </c>
      <c r="M374" s="94">
        <v>0</v>
      </c>
      <c r="N374" s="94">
        <v>0</v>
      </c>
      <c r="O374" s="94">
        <v>0</v>
      </c>
      <c r="P374" s="94">
        <v>0</v>
      </c>
      <c r="Q374" s="94">
        <v>0</v>
      </c>
      <c r="R374" s="94">
        <v>0</v>
      </c>
      <c r="S374" s="94">
        <v>0</v>
      </c>
      <c r="T374" s="94">
        <v>0</v>
      </c>
      <c r="U374" s="94">
        <v>0</v>
      </c>
      <c r="V374" s="94">
        <v>0</v>
      </c>
      <c r="W374" s="94">
        <v>0</v>
      </c>
      <c r="X374" s="94">
        <v>0</v>
      </c>
      <c r="Y374" s="94">
        <v>0</v>
      </c>
      <c r="Z374" s="94">
        <v>0</v>
      </c>
      <c r="AA374" s="94">
        <v>0</v>
      </c>
      <c r="AB374" s="94">
        <v>0</v>
      </c>
      <c r="AC374" s="94">
        <v>0</v>
      </c>
    </row>
    <row r="375" spans="1:29" s="14" customFormat="1" ht="12.75" hidden="1" outlineLevel="2">
      <c r="A375" s="14" t="s">
        <v>917</v>
      </c>
      <c r="B375" s="14" t="s">
        <v>918</v>
      </c>
      <c r="C375" s="48" t="s">
        <v>1518</v>
      </c>
      <c r="D375" s="15"/>
      <c r="E375" s="15"/>
      <c r="F375" s="94">
        <v>346200.22000000003</v>
      </c>
      <c r="G375" s="94">
        <v>307686.73</v>
      </c>
      <c r="H375" s="94">
        <v>324497.84</v>
      </c>
      <c r="I375" s="94">
        <v>320873.46</v>
      </c>
      <c r="J375" s="94">
        <v>335684.89</v>
      </c>
      <c r="K375" s="94">
        <v>279159.15</v>
      </c>
      <c r="L375" s="94">
        <v>330673.19</v>
      </c>
      <c r="M375" s="94">
        <v>279862.34</v>
      </c>
      <c r="N375" s="94">
        <v>271921.65</v>
      </c>
      <c r="O375" s="94">
        <v>303206.77</v>
      </c>
      <c r="P375" s="94">
        <v>283128.31</v>
      </c>
      <c r="Q375" s="94">
        <v>383816.15</v>
      </c>
      <c r="R375" s="94">
        <v>329296.4</v>
      </c>
      <c r="S375" s="94">
        <v>302665.7</v>
      </c>
      <c r="T375" s="94">
        <v>318267.7</v>
      </c>
      <c r="U375" s="94">
        <v>331581.65</v>
      </c>
      <c r="V375" s="94">
        <v>348119.48</v>
      </c>
      <c r="W375" s="94">
        <v>261584.78</v>
      </c>
      <c r="X375" s="94">
        <v>333670.04</v>
      </c>
      <c r="Y375" s="94">
        <v>289840.33</v>
      </c>
      <c r="Z375" s="94">
        <v>298970.83</v>
      </c>
      <c r="AA375" s="94">
        <v>281217.78</v>
      </c>
      <c r="AB375" s="94">
        <v>308357.73</v>
      </c>
      <c r="AC375" s="94">
        <v>313542.73</v>
      </c>
    </row>
    <row r="376" spans="1:29" s="14" customFormat="1" ht="12.75" hidden="1" outlineLevel="2">
      <c r="A376" s="14" t="s">
        <v>919</v>
      </c>
      <c r="B376" s="14" t="s">
        <v>920</v>
      </c>
      <c r="C376" s="48" t="s">
        <v>1519</v>
      </c>
      <c r="D376" s="15"/>
      <c r="E376" s="15"/>
      <c r="F376" s="94">
        <v>66652.63</v>
      </c>
      <c r="G376" s="94">
        <v>65075.92</v>
      </c>
      <c r="H376" s="94">
        <v>51766.68</v>
      </c>
      <c r="I376" s="94">
        <v>58781.22</v>
      </c>
      <c r="J376" s="94">
        <v>115396.71</v>
      </c>
      <c r="K376" s="94">
        <v>92570.97</v>
      </c>
      <c r="L376" s="94">
        <v>81874.88</v>
      </c>
      <c r="M376" s="94">
        <v>92376.25</v>
      </c>
      <c r="N376" s="94">
        <v>78346.43000000001</v>
      </c>
      <c r="O376" s="94">
        <v>191530.69</v>
      </c>
      <c r="P376" s="94">
        <v>104714.62</v>
      </c>
      <c r="Q376" s="94">
        <v>373823.26</v>
      </c>
      <c r="R376" s="94">
        <v>164551.65</v>
      </c>
      <c r="S376" s="94">
        <v>242492.04</v>
      </c>
      <c r="T376" s="94">
        <v>126412.09</v>
      </c>
      <c r="U376" s="94">
        <v>65606.04000000001</v>
      </c>
      <c r="V376" s="94">
        <v>178406.35</v>
      </c>
      <c r="W376" s="94">
        <v>170441.17</v>
      </c>
      <c r="X376" s="94">
        <v>88468.92</v>
      </c>
      <c r="Y376" s="94">
        <v>129807</v>
      </c>
      <c r="Z376" s="94">
        <v>65286.24</v>
      </c>
      <c r="AA376" s="94">
        <v>112642.31</v>
      </c>
      <c r="AB376" s="94">
        <v>174747.06</v>
      </c>
      <c r="AC376" s="94">
        <v>253090.43</v>
      </c>
    </row>
    <row r="377" spans="1:29" s="14" customFormat="1" ht="12.75" hidden="1" outlineLevel="2">
      <c r="A377" s="14" t="s">
        <v>921</v>
      </c>
      <c r="B377" s="14" t="s">
        <v>922</v>
      </c>
      <c r="C377" s="48" t="s">
        <v>1520</v>
      </c>
      <c r="D377" s="15"/>
      <c r="E377" s="15"/>
      <c r="F377" s="94">
        <v>1538172.7</v>
      </c>
      <c r="G377" s="94">
        <v>1542321</v>
      </c>
      <c r="H377" s="94">
        <v>1557137.73</v>
      </c>
      <c r="I377" s="94">
        <v>1877719.54</v>
      </c>
      <c r="J377" s="94">
        <v>2392714.58</v>
      </c>
      <c r="K377" s="94">
        <v>2225935.67</v>
      </c>
      <c r="L377" s="94">
        <v>825974.03</v>
      </c>
      <c r="M377" s="94">
        <v>948010.72</v>
      </c>
      <c r="N377" s="94">
        <v>969962.0800000001</v>
      </c>
      <c r="O377" s="94">
        <v>1266200.2</v>
      </c>
      <c r="P377" s="94">
        <v>1641615.21</v>
      </c>
      <c r="Q377" s="94">
        <v>1822373.9500000002</v>
      </c>
      <c r="R377" s="94">
        <v>785486.84</v>
      </c>
      <c r="S377" s="94">
        <v>1111334.5</v>
      </c>
      <c r="T377" s="94">
        <v>2905732.37</v>
      </c>
      <c r="U377" s="94">
        <v>908785.52</v>
      </c>
      <c r="V377" s="94">
        <v>1589993.44</v>
      </c>
      <c r="W377" s="94">
        <v>1714312.98</v>
      </c>
      <c r="X377" s="94">
        <v>1212921.8</v>
      </c>
      <c r="Y377" s="94">
        <v>947107.48</v>
      </c>
      <c r="Z377" s="94">
        <v>924258.92</v>
      </c>
      <c r="AA377" s="94">
        <v>2622109.3200000003</v>
      </c>
      <c r="AB377" s="94">
        <v>2213350.16</v>
      </c>
      <c r="AC377" s="94">
        <v>1656964.6400000001</v>
      </c>
    </row>
    <row r="378" spans="1:29" s="14" customFormat="1" ht="12.75" hidden="1" outlineLevel="2">
      <c r="A378" s="14" t="s">
        <v>923</v>
      </c>
      <c r="B378" s="14" t="s">
        <v>924</v>
      </c>
      <c r="C378" s="48" t="s">
        <v>1521</v>
      </c>
      <c r="D378" s="15"/>
      <c r="E378" s="15"/>
      <c r="F378" s="94">
        <v>0</v>
      </c>
      <c r="G378" s="94">
        <v>0</v>
      </c>
      <c r="H378" s="94">
        <v>0</v>
      </c>
      <c r="I378" s="94">
        <v>0</v>
      </c>
      <c r="J378" s="94">
        <v>0</v>
      </c>
      <c r="K378" s="94">
        <v>0</v>
      </c>
      <c r="L378" s="94">
        <v>7.48</v>
      </c>
      <c r="M378" s="94">
        <v>1.29</v>
      </c>
      <c r="N378" s="94">
        <v>-8.78</v>
      </c>
      <c r="O378" s="94">
        <v>7.11</v>
      </c>
      <c r="P378" s="94">
        <v>7.11</v>
      </c>
      <c r="Q378" s="94">
        <v>7.1000000000000005</v>
      </c>
      <c r="R378" s="94">
        <v>0</v>
      </c>
      <c r="S378" s="94">
        <v>0</v>
      </c>
      <c r="T378" s="94">
        <v>30.19</v>
      </c>
      <c r="U378" s="94">
        <v>-30.19</v>
      </c>
      <c r="V378" s="94">
        <v>0</v>
      </c>
      <c r="W378" s="94">
        <v>0</v>
      </c>
      <c r="X378" s="94">
        <v>0</v>
      </c>
      <c r="Y378" s="94">
        <v>0</v>
      </c>
      <c r="Z378" s="94">
        <v>0</v>
      </c>
      <c r="AA378" s="94">
        <v>0</v>
      </c>
      <c r="AB378" s="94">
        <v>0</v>
      </c>
      <c r="AC378" s="94">
        <v>0</v>
      </c>
    </row>
    <row r="379" spans="1:29" s="14" customFormat="1" ht="12.75" hidden="1" outlineLevel="2">
      <c r="A379" s="14" t="s">
        <v>925</v>
      </c>
      <c r="B379" s="14" t="s">
        <v>926</v>
      </c>
      <c r="C379" s="48" t="s">
        <v>1522</v>
      </c>
      <c r="D379" s="15"/>
      <c r="E379" s="15"/>
      <c r="F379" s="94">
        <v>461081.08</v>
      </c>
      <c r="G379" s="94">
        <v>398152.48</v>
      </c>
      <c r="H379" s="94">
        <v>414270</v>
      </c>
      <c r="I379" s="94">
        <v>372090.8</v>
      </c>
      <c r="J379" s="94">
        <v>839146.8</v>
      </c>
      <c r="K379" s="94">
        <v>598079.97</v>
      </c>
      <c r="L379" s="94">
        <v>658512.09</v>
      </c>
      <c r="M379" s="94">
        <v>1685261.77</v>
      </c>
      <c r="N379" s="94">
        <v>1126021.35</v>
      </c>
      <c r="O379" s="94">
        <v>-1091773.34</v>
      </c>
      <c r="P379" s="94">
        <v>310681.17</v>
      </c>
      <c r="Q379" s="94">
        <v>370595.33</v>
      </c>
      <c r="R379" s="94">
        <v>292727.43</v>
      </c>
      <c r="S379" s="94">
        <v>276190.43</v>
      </c>
      <c r="T379" s="94">
        <v>336918.83</v>
      </c>
      <c r="U379" s="94">
        <v>123159.39</v>
      </c>
      <c r="V379" s="94">
        <v>275046.69</v>
      </c>
      <c r="W379" s="94">
        <v>181178.1</v>
      </c>
      <c r="X379" s="94">
        <v>213041.43</v>
      </c>
      <c r="Y379" s="94">
        <v>190912.23</v>
      </c>
      <c r="Z379" s="94">
        <v>333709.43</v>
      </c>
      <c r="AA379" s="94">
        <v>458916.09</v>
      </c>
      <c r="AB379" s="94">
        <v>332234.54</v>
      </c>
      <c r="AC379" s="94">
        <v>302447.58</v>
      </c>
    </row>
    <row r="380" spans="1:29" s="14" customFormat="1" ht="12.75" hidden="1" outlineLevel="2">
      <c r="A380" s="14" t="s">
        <v>927</v>
      </c>
      <c r="B380" s="14" t="s">
        <v>928</v>
      </c>
      <c r="C380" s="48" t="s">
        <v>1523</v>
      </c>
      <c r="D380" s="15"/>
      <c r="E380" s="15"/>
      <c r="F380" s="94">
        <v>78161.79000000001</v>
      </c>
      <c r="G380" s="94">
        <v>111822.85</v>
      </c>
      <c r="H380" s="94">
        <v>93626.02</v>
      </c>
      <c r="I380" s="94">
        <v>92592.01</v>
      </c>
      <c r="J380" s="94">
        <v>143551.86000000002</v>
      </c>
      <c r="K380" s="94">
        <v>63854.450000000004</v>
      </c>
      <c r="L380" s="94">
        <v>78313.8</v>
      </c>
      <c r="M380" s="94">
        <v>91714.5</v>
      </c>
      <c r="N380" s="94">
        <v>83758.95</v>
      </c>
      <c r="O380" s="94">
        <v>91218.84</v>
      </c>
      <c r="P380" s="94">
        <v>82069.25</v>
      </c>
      <c r="Q380" s="94">
        <v>145230.96</v>
      </c>
      <c r="R380" s="94">
        <v>155819.6</v>
      </c>
      <c r="S380" s="94">
        <v>98061.91</v>
      </c>
      <c r="T380" s="94">
        <v>124423.28</v>
      </c>
      <c r="U380" s="94">
        <v>102202.78</v>
      </c>
      <c r="V380" s="94">
        <v>199478</v>
      </c>
      <c r="W380" s="94">
        <v>117619.15000000001</v>
      </c>
      <c r="X380" s="94">
        <v>135600.33000000002</v>
      </c>
      <c r="Y380" s="94">
        <v>79180.66</v>
      </c>
      <c r="Z380" s="94">
        <v>74542.65000000001</v>
      </c>
      <c r="AA380" s="94">
        <v>160151.06</v>
      </c>
      <c r="AB380" s="94">
        <v>197329.44</v>
      </c>
      <c r="AC380" s="94">
        <v>211447.11000000002</v>
      </c>
    </row>
    <row r="381" spans="1:29" s="14" customFormat="1" ht="12.75" hidden="1" outlineLevel="2">
      <c r="A381" s="14" t="s">
        <v>929</v>
      </c>
      <c r="B381" s="14" t="s">
        <v>930</v>
      </c>
      <c r="C381" s="48" t="s">
        <v>1524</v>
      </c>
      <c r="D381" s="15"/>
      <c r="E381" s="15"/>
      <c r="F381" s="94">
        <v>-2.77</v>
      </c>
      <c r="G381" s="94">
        <v>-0.47000000000000003</v>
      </c>
      <c r="H381" s="94">
        <v>-0.48</v>
      </c>
      <c r="I381" s="94">
        <v>0</v>
      </c>
      <c r="J381" s="94">
        <v>0</v>
      </c>
      <c r="K381" s="94">
        <v>0</v>
      </c>
      <c r="L381" s="94">
        <v>0</v>
      </c>
      <c r="M381" s="94">
        <v>0</v>
      </c>
      <c r="N381" s="94">
        <v>0</v>
      </c>
      <c r="O381" s="94">
        <v>0</v>
      </c>
      <c r="P381" s="94">
        <v>0</v>
      </c>
      <c r="Q381" s="94">
        <v>0</v>
      </c>
      <c r="R381" s="94">
        <v>0</v>
      </c>
      <c r="S381" s="94">
        <v>0</v>
      </c>
      <c r="T381" s="94">
        <v>0</v>
      </c>
      <c r="U381" s="94">
        <v>0</v>
      </c>
      <c r="V381" s="94">
        <v>0</v>
      </c>
      <c r="W381" s="94">
        <v>0</v>
      </c>
      <c r="X381" s="94">
        <v>0</v>
      </c>
      <c r="Y381" s="94">
        <v>0</v>
      </c>
      <c r="Z381" s="94">
        <v>0</v>
      </c>
      <c r="AA381" s="94">
        <v>0</v>
      </c>
      <c r="AB381" s="94">
        <v>0</v>
      </c>
      <c r="AC381" s="94">
        <v>0</v>
      </c>
    </row>
    <row r="382" spans="1:29" s="14" customFormat="1" ht="12.75" hidden="1" outlineLevel="2">
      <c r="A382" s="14" t="s">
        <v>931</v>
      </c>
      <c r="B382" s="14" t="s">
        <v>932</v>
      </c>
      <c r="C382" s="48" t="s">
        <v>1518</v>
      </c>
      <c r="D382" s="15"/>
      <c r="E382" s="15"/>
      <c r="F382" s="94">
        <v>0</v>
      </c>
      <c r="G382" s="94">
        <v>0</v>
      </c>
      <c r="H382" s="94">
        <v>0</v>
      </c>
      <c r="I382" s="94">
        <v>0</v>
      </c>
      <c r="J382" s="94">
        <v>0</v>
      </c>
      <c r="K382" s="94">
        <v>0</v>
      </c>
      <c r="L382" s="94">
        <v>0</v>
      </c>
      <c r="M382" s="94">
        <v>0</v>
      </c>
      <c r="N382" s="94">
        <v>0</v>
      </c>
      <c r="O382" s="94">
        <v>0</v>
      </c>
      <c r="P382" s="94">
        <v>0</v>
      </c>
      <c r="Q382" s="94">
        <v>0</v>
      </c>
      <c r="R382" s="94">
        <v>0</v>
      </c>
      <c r="S382" s="94">
        <v>0</v>
      </c>
      <c r="T382" s="94">
        <v>0</v>
      </c>
      <c r="U382" s="94">
        <v>0</v>
      </c>
      <c r="V382" s="94">
        <v>0</v>
      </c>
      <c r="W382" s="94">
        <v>0</v>
      </c>
      <c r="X382" s="94">
        <v>484.7</v>
      </c>
      <c r="Y382" s="94">
        <v>294.73</v>
      </c>
      <c r="Z382" s="94">
        <v>-779.4300000000001</v>
      </c>
      <c r="AA382" s="94">
        <v>51.67</v>
      </c>
      <c r="AB382" s="94">
        <v>84.98</v>
      </c>
      <c r="AC382" s="94">
        <v>-136.65</v>
      </c>
    </row>
    <row r="383" spans="1:29" s="14" customFormat="1" ht="12.75" hidden="1" outlineLevel="2">
      <c r="A383" s="14" t="s">
        <v>933</v>
      </c>
      <c r="B383" s="14" t="s">
        <v>934</v>
      </c>
      <c r="C383" s="48" t="s">
        <v>1525</v>
      </c>
      <c r="D383" s="15"/>
      <c r="E383" s="15"/>
      <c r="F383" s="94">
        <v>0</v>
      </c>
      <c r="G383" s="94">
        <v>0</v>
      </c>
      <c r="H383" s="94">
        <v>0</v>
      </c>
      <c r="I383" s="94">
        <v>0</v>
      </c>
      <c r="J383" s="94">
        <v>0</v>
      </c>
      <c r="K383" s="94">
        <v>0</v>
      </c>
      <c r="L383" s="94">
        <v>0</v>
      </c>
      <c r="M383" s="94">
        <v>0</v>
      </c>
      <c r="N383" s="94">
        <v>0</v>
      </c>
      <c r="O383" s="94">
        <v>0</v>
      </c>
      <c r="P383" s="94">
        <v>0</v>
      </c>
      <c r="Q383" s="94">
        <v>0</v>
      </c>
      <c r="R383" s="94">
        <v>0</v>
      </c>
      <c r="S383" s="94">
        <v>0</v>
      </c>
      <c r="T383" s="94">
        <v>0</v>
      </c>
      <c r="U383" s="94">
        <v>0</v>
      </c>
      <c r="V383" s="94">
        <v>-4.94</v>
      </c>
      <c r="W383" s="94">
        <v>4.94</v>
      </c>
      <c r="X383" s="94">
        <v>0</v>
      </c>
      <c r="Y383" s="94">
        <v>766.59</v>
      </c>
      <c r="Z383" s="94">
        <v>-766.59</v>
      </c>
      <c r="AA383" s="94">
        <v>-2469.69</v>
      </c>
      <c r="AB383" s="94">
        <v>-4079.5</v>
      </c>
      <c r="AC383" s="94">
        <v>6549.1900000000005</v>
      </c>
    </row>
    <row r="384" spans="1:29" s="14" customFormat="1" ht="12.75" hidden="1" outlineLevel="2">
      <c r="A384" s="14" t="s">
        <v>935</v>
      </c>
      <c r="B384" s="14" t="s">
        <v>936</v>
      </c>
      <c r="C384" s="48" t="s">
        <v>1526</v>
      </c>
      <c r="D384" s="15"/>
      <c r="E384" s="15"/>
      <c r="F384" s="94">
        <v>0</v>
      </c>
      <c r="G384" s="94">
        <v>0</v>
      </c>
      <c r="H384" s="94">
        <v>0</v>
      </c>
      <c r="I384" s="94">
        <v>0</v>
      </c>
      <c r="J384" s="94">
        <v>0</v>
      </c>
      <c r="K384" s="94">
        <v>0</v>
      </c>
      <c r="L384" s="94">
        <v>0</v>
      </c>
      <c r="M384" s="94">
        <v>0</v>
      </c>
      <c r="N384" s="94">
        <v>0</v>
      </c>
      <c r="O384" s="94">
        <v>0</v>
      </c>
      <c r="P384" s="94">
        <v>0</v>
      </c>
      <c r="Q384" s="94">
        <v>0</v>
      </c>
      <c r="R384" s="94">
        <v>0</v>
      </c>
      <c r="S384" s="94">
        <v>0</v>
      </c>
      <c r="T384" s="94">
        <v>0</v>
      </c>
      <c r="U384" s="94">
        <v>0</v>
      </c>
      <c r="V384" s="94">
        <v>0</v>
      </c>
      <c r="W384" s="94">
        <v>0</v>
      </c>
      <c r="X384" s="94">
        <v>0</v>
      </c>
      <c r="Y384" s="94">
        <v>0</v>
      </c>
      <c r="Z384" s="94">
        <v>0</v>
      </c>
      <c r="AA384" s="94">
        <v>-170.25</v>
      </c>
      <c r="AB384" s="94">
        <v>0</v>
      </c>
      <c r="AC384" s="94">
        <v>170.25</v>
      </c>
    </row>
    <row r="385" spans="1:29" s="14" customFormat="1" ht="12.75" hidden="1" outlineLevel="2">
      <c r="A385" s="14" t="s">
        <v>937</v>
      </c>
      <c r="B385" s="14" t="s">
        <v>938</v>
      </c>
      <c r="C385" s="48" t="s">
        <v>1527</v>
      </c>
      <c r="D385" s="15"/>
      <c r="E385" s="15"/>
      <c r="F385" s="94">
        <v>0</v>
      </c>
      <c r="G385" s="94">
        <v>0</v>
      </c>
      <c r="H385" s="94">
        <v>0</v>
      </c>
      <c r="I385" s="94">
        <v>0</v>
      </c>
      <c r="J385" s="94">
        <v>0</v>
      </c>
      <c r="K385" s="94">
        <v>0</v>
      </c>
      <c r="L385" s="94">
        <v>0</v>
      </c>
      <c r="M385" s="94">
        <v>0</v>
      </c>
      <c r="N385" s="94">
        <v>0</v>
      </c>
      <c r="O385" s="94">
        <v>0</v>
      </c>
      <c r="P385" s="94">
        <v>0</v>
      </c>
      <c r="Q385" s="94">
        <v>0</v>
      </c>
      <c r="R385" s="94">
        <v>0</v>
      </c>
      <c r="S385" s="94">
        <v>0</v>
      </c>
      <c r="T385" s="94">
        <v>0</v>
      </c>
      <c r="U385" s="94">
        <v>0</v>
      </c>
      <c r="V385" s="94">
        <v>-3.35</v>
      </c>
      <c r="W385" s="94">
        <v>3.35</v>
      </c>
      <c r="X385" s="94">
        <v>0</v>
      </c>
      <c r="Y385" s="94">
        <v>0</v>
      </c>
      <c r="Z385" s="94">
        <v>0</v>
      </c>
      <c r="AA385" s="94">
        <v>0</v>
      </c>
      <c r="AB385" s="94">
        <v>0</v>
      </c>
      <c r="AC385" s="94">
        <v>0</v>
      </c>
    </row>
    <row r="386" spans="1:29" s="14" customFormat="1" ht="12.75" hidden="1" outlineLevel="2">
      <c r="A386" s="14" t="s">
        <v>939</v>
      </c>
      <c r="B386" s="14" t="s">
        <v>940</v>
      </c>
      <c r="C386" s="48" t="s">
        <v>1528</v>
      </c>
      <c r="D386" s="15"/>
      <c r="E386" s="15"/>
      <c r="F386" s="94">
        <v>0</v>
      </c>
      <c r="G386" s="94">
        <v>0</v>
      </c>
      <c r="H386" s="94">
        <v>0</v>
      </c>
      <c r="I386" s="94">
        <v>0</v>
      </c>
      <c r="J386" s="94">
        <v>0</v>
      </c>
      <c r="K386" s="94">
        <v>0</v>
      </c>
      <c r="L386" s="94">
        <v>0</v>
      </c>
      <c r="M386" s="94">
        <v>0</v>
      </c>
      <c r="N386" s="94">
        <v>0</v>
      </c>
      <c r="O386" s="94">
        <v>0</v>
      </c>
      <c r="P386" s="94">
        <v>0</v>
      </c>
      <c r="Q386" s="94">
        <v>0</v>
      </c>
      <c r="R386" s="94">
        <v>0</v>
      </c>
      <c r="S386" s="94">
        <v>0</v>
      </c>
      <c r="T386" s="94">
        <v>0</v>
      </c>
      <c r="U386" s="94">
        <v>0</v>
      </c>
      <c r="V386" s="94">
        <v>-3063.4700000000003</v>
      </c>
      <c r="W386" s="94">
        <v>3063.4700000000003</v>
      </c>
      <c r="X386" s="94">
        <v>0.03</v>
      </c>
      <c r="Y386" s="94">
        <v>-2.5300000000000002</v>
      </c>
      <c r="Z386" s="94">
        <v>2.5</v>
      </c>
      <c r="AA386" s="94">
        <v>75.91</v>
      </c>
      <c r="AB386" s="94">
        <v>82.37</v>
      </c>
      <c r="AC386" s="94">
        <v>-158.28</v>
      </c>
    </row>
    <row r="387" spans="1:29" s="14" customFormat="1" ht="12.75" hidden="1" outlineLevel="2">
      <c r="A387" s="14" t="s">
        <v>941</v>
      </c>
      <c r="B387" s="14" t="s">
        <v>942</v>
      </c>
      <c r="C387" s="48" t="s">
        <v>1518</v>
      </c>
      <c r="D387" s="15"/>
      <c r="E387" s="15"/>
      <c r="F387" s="94">
        <v>9989.81</v>
      </c>
      <c r="G387" s="94">
        <v>13982.7</v>
      </c>
      <c r="H387" s="94">
        <v>13936.57</v>
      </c>
      <c r="I387" s="94">
        <v>11604.25</v>
      </c>
      <c r="J387" s="94">
        <v>6235.610000000001</v>
      </c>
      <c r="K387" s="94">
        <v>5816.4400000000005</v>
      </c>
      <c r="L387" s="94">
        <v>6877.05</v>
      </c>
      <c r="M387" s="94">
        <v>6490.39</v>
      </c>
      <c r="N387" s="94">
        <v>5516.41</v>
      </c>
      <c r="O387" s="94">
        <v>7476.78</v>
      </c>
      <c r="P387" s="94">
        <v>8778.24</v>
      </c>
      <c r="Q387" s="94">
        <v>8826.37</v>
      </c>
      <c r="R387" s="94">
        <v>5920.58</v>
      </c>
      <c r="S387" s="94">
        <v>6559.62</v>
      </c>
      <c r="T387" s="94">
        <v>9036.4</v>
      </c>
      <c r="U387" s="94">
        <v>7417.89</v>
      </c>
      <c r="V387" s="94">
        <v>8300.76</v>
      </c>
      <c r="W387" s="94">
        <v>5908.55</v>
      </c>
      <c r="X387" s="94">
        <v>7311.900000000001</v>
      </c>
      <c r="Y387" s="94">
        <v>6561.57</v>
      </c>
      <c r="Z387" s="94">
        <v>5118.54</v>
      </c>
      <c r="AA387" s="94">
        <v>8834.5</v>
      </c>
      <c r="AB387" s="94">
        <v>8038.17</v>
      </c>
      <c r="AC387" s="94">
        <v>7749.26</v>
      </c>
    </row>
    <row r="388" spans="1:29" s="14" customFormat="1" ht="12.75" hidden="1" outlineLevel="2">
      <c r="A388" s="14" t="s">
        <v>943</v>
      </c>
      <c r="B388" s="14" t="s">
        <v>944</v>
      </c>
      <c r="C388" s="48" t="s">
        <v>1519</v>
      </c>
      <c r="D388" s="15"/>
      <c r="E388" s="15"/>
      <c r="F388" s="94">
        <v>1160.72</v>
      </c>
      <c r="G388" s="94">
        <v>927.79</v>
      </c>
      <c r="H388" s="94">
        <v>-16.13</v>
      </c>
      <c r="I388" s="94">
        <v>1059.47</v>
      </c>
      <c r="J388" s="94">
        <v>2919.2400000000002</v>
      </c>
      <c r="K388" s="94">
        <v>3276.61</v>
      </c>
      <c r="L388" s="94">
        <v>707.39</v>
      </c>
      <c r="M388" s="94">
        <v>1254.3700000000001</v>
      </c>
      <c r="N388" s="94">
        <v>-781.96</v>
      </c>
      <c r="O388" s="94">
        <v>-63.36</v>
      </c>
      <c r="P388" s="94">
        <v>361</v>
      </c>
      <c r="Q388" s="94">
        <v>-24.830000000000002</v>
      </c>
      <c r="R388" s="94">
        <v>35.660000000000004</v>
      </c>
      <c r="S388" s="94">
        <v>302.18</v>
      </c>
      <c r="T388" s="94">
        <v>1115.9</v>
      </c>
      <c r="U388" s="94">
        <v>1604.6200000000001</v>
      </c>
      <c r="V388" s="94">
        <v>363.85</v>
      </c>
      <c r="W388" s="94">
        <v>16.740000000000002</v>
      </c>
      <c r="X388" s="94">
        <v>779.32</v>
      </c>
      <c r="Y388" s="94">
        <v>361.43</v>
      </c>
      <c r="Z388" s="94">
        <v>1048.47</v>
      </c>
      <c r="AA388" s="94">
        <v>22376.75</v>
      </c>
      <c r="AB388" s="94">
        <v>516.76</v>
      </c>
      <c r="AC388" s="94">
        <v>10.790000000000001</v>
      </c>
    </row>
    <row r="389" spans="1:29" s="14" customFormat="1" ht="12.75" hidden="1" outlineLevel="2">
      <c r="A389" s="14" t="s">
        <v>945</v>
      </c>
      <c r="B389" s="14" t="s">
        <v>946</v>
      </c>
      <c r="C389" s="48" t="s">
        <v>1529</v>
      </c>
      <c r="D389" s="15"/>
      <c r="E389" s="15"/>
      <c r="F389" s="94">
        <v>989</v>
      </c>
      <c r="G389" s="94">
        <v>1110.8700000000001</v>
      </c>
      <c r="H389" s="94">
        <v>2645.87</v>
      </c>
      <c r="I389" s="94">
        <v>746.21</v>
      </c>
      <c r="J389" s="94">
        <v>1541.8500000000001</v>
      </c>
      <c r="K389" s="94">
        <v>631.59</v>
      </c>
      <c r="L389" s="94">
        <v>1427.44</v>
      </c>
      <c r="M389" s="94">
        <v>4870.61</v>
      </c>
      <c r="N389" s="94">
        <v>1439.41</v>
      </c>
      <c r="O389" s="94">
        <v>1823.6000000000001</v>
      </c>
      <c r="P389" s="94">
        <v>1620.0900000000001</v>
      </c>
      <c r="Q389" s="94">
        <v>1440.1100000000001</v>
      </c>
      <c r="R389" s="94">
        <v>2259.08</v>
      </c>
      <c r="S389" s="94">
        <v>1547.01</v>
      </c>
      <c r="T389" s="94">
        <v>1873.74</v>
      </c>
      <c r="U389" s="94">
        <v>1318.4</v>
      </c>
      <c r="V389" s="94">
        <v>2010.22</v>
      </c>
      <c r="W389" s="94">
        <v>1930.9</v>
      </c>
      <c r="X389" s="94">
        <v>927.9</v>
      </c>
      <c r="Y389" s="94">
        <v>954.37</v>
      </c>
      <c r="Z389" s="94">
        <v>891.45</v>
      </c>
      <c r="AA389" s="94">
        <v>2240.41</v>
      </c>
      <c r="AB389" s="94">
        <v>1590.02</v>
      </c>
      <c r="AC389" s="94">
        <v>1621.6000000000001</v>
      </c>
    </row>
    <row r="390" spans="1:29" s="14" customFormat="1" ht="12.75" hidden="1" outlineLevel="2">
      <c r="A390" s="14" t="s">
        <v>947</v>
      </c>
      <c r="B390" s="14" t="s">
        <v>948</v>
      </c>
      <c r="C390" s="48" t="s">
        <v>1530</v>
      </c>
      <c r="D390" s="15"/>
      <c r="E390" s="15"/>
      <c r="F390" s="94">
        <v>13025.45</v>
      </c>
      <c r="G390" s="94">
        <v>40563.44</v>
      </c>
      <c r="H390" s="94">
        <v>42702.49</v>
      </c>
      <c r="I390" s="94">
        <v>-2344</v>
      </c>
      <c r="J390" s="94">
        <v>17108.09</v>
      </c>
      <c r="K390" s="94">
        <v>18447.93</v>
      </c>
      <c r="L390" s="94">
        <v>14809.4</v>
      </c>
      <c r="M390" s="94">
        <v>54043.130000000005</v>
      </c>
      <c r="N390" s="94">
        <v>16192.57</v>
      </c>
      <c r="O390" s="94">
        <v>18430.45</v>
      </c>
      <c r="P390" s="94">
        <v>20156.08</v>
      </c>
      <c r="Q390" s="94">
        <v>32582.760000000002</v>
      </c>
      <c r="R390" s="94">
        <v>35494.340000000004</v>
      </c>
      <c r="S390" s="94">
        <v>19422.170000000002</v>
      </c>
      <c r="T390" s="94">
        <v>21899.43</v>
      </c>
      <c r="U390" s="94">
        <v>17917.61</v>
      </c>
      <c r="V390" s="94">
        <v>38983.12</v>
      </c>
      <c r="W390" s="94">
        <v>9833.94</v>
      </c>
      <c r="X390" s="94">
        <v>20552</v>
      </c>
      <c r="Y390" s="94">
        <v>12944.1</v>
      </c>
      <c r="Z390" s="94">
        <v>14596.26</v>
      </c>
      <c r="AA390" s="94">
        <v>17950.21</v>
      </c>
      <c r="AB390" s="94">
        <v>24191.99</v>
      </c>
      <c r="AC390" s="94">
        <v>63169.560000000005</v>
      </c>
    </row>
    <row r="391" spans="1:29" s="14" customFormat="1" ht="12.75" hidden="1" outlineLevel="2">
      <c r="A391" s="14" t="s">
        <v>949</v>
      </c>
      <c r="B391" s="14" t="s">
        <v>950</v>
      </c>
      <c r="C391" s="48" t="s">
        <v>1531</v>
      </c>
      <c r="D391" s="15"/>
      <c r="E391" s="15"/>
      <c r="F391" s="94">
        <v>448.23</v>
      </c>
      <c r="G391" s="94">
        <v>7072.07</v>
      </c>
      <c r="H391" s="94">
        <v>1436.6200000000001</v>
      </c>
      <c r="I391" s="94">
        <v>2474.94</v>
      </c>
      <c r="J391" s="94">
        <v>-747.3000000000001</v>
      </c>
      <c r="K391" s="94">
        <v>994.09</v>
      </c>
      <c r="L391" s="94">
        <v>1672.95</v>
      </c>
      <c r="M391" s="94">
        <v>2826.2400000000002</v>
      </c>
      <c r="N391" s="94">
        <v>1165.22</v>
      </c>
      <c r="O391" s="94">
        <v>6145.49</v>
      </c>
      <c r="P391" s="94">
        <v>-256.24</v>
      </c>
      <c r="Q391" s="94">
        <v>2785.65</v>
      </c>
      <c r="R391" s="94">
        <v>3046.85</v>
      </c>
      <c r="S391" s="94">
        <v>1759.68</v>
      </c>
      <c r="T391" s="94">
        <v>1378.15</v>
      </c>
      <c r="U391" s="94">
        <v>1238.97</v>
      </c>
      <c r="V391" s="94">
        <v>-741.8000000000001</v>
      </c>
      <c r="W391" s="94">
        <v>1145.67</v>
      </c>
      <c r="X391" s="94">
        <v>2147.42</v>
      </c>
      <c r="Y391" s="94">
        <v>1160.42</v>
      </c>
      <c r="Z391" s="94">
        <v>1785.23</v>
      </c>
      <c r="AA391" s="94">
        <v>-1019.61</v>
      </c>
      <c r="AB391" s="94">
        <v>1359.7</v>
      </c>
      <c r="AC391" s="94">
        <v>2267.34</v>
      </c>
    </row>
    <row r="392" spans="1:29" s="14" customFormat="1" ht="12.75" hidden="1" outlineLevel="2">
      <c r="A392" s="14" t="s">
        <v>951</v>
      </c>
      <c r="B392" s="14" t="s">
        <v>952</v>
      </c>
      <c r="C392" s="48" t="s">
        <v>1532</v>
      </c>
      <c r="D392" s="15"/>
      <c r="E392" s="15"/>
      <c r="F392" s="94">
        <v>37374.51</v>
      </c>
      <c r="G392" s="94">
        <v>56044.83</v>
      </c>
      <c r="H392" s="94">
        <v>62972.58</v>
      </c>
      <c r="I392" s="94">
        <v>33498.65</v>
      </c>
      <c r="J392" s="94">
        <v>48467.13</v>
      </c>
      <c r="K392" s="94">
        <v>45755.04</v>
      </c>
      <c r="L392" s="94">
        <v>52288.08</v>
      </c>
      <c r="M392" s="94">
        <v>57895.43</v>
      </c>
      <c r="N392" s="94">
        <v>106296.83</v>
      </c>
      <c r="O392" s="94">
        <v>81835.24</v>
      </c>
      <c r="P392" s="94">
        <v>110667.94</v>
      </c>
      <c r="Q392" s="94">
        <v>90918.09</v>
      </c>
      <c r="R392" s="94">
        <v>104939.41</v>
      </c>
      <c r="S392" s="94">
        <v>68452.83</v>
      </c>
      <c r="T392" s="94">
        <v>63908.950000000004</v>
      </c>
      <c r="U392" s="94">
        <v>47786.05</v>
      </c>
      <c r="V392" s="94">
        <v>48927.020000000004</v>
      </c>
      <c r="W392" s="94">
        <v>49055</v>
      </c>
      <c r="X392" s="94">
        <v>48370.64</v>
      </c>
      <c r="Y392" s="94">
        <v>65149.33</v>
      </c>
      <c r="Z392" s="94">
        <v>57954.12</v>
      </c>
      <c r="AA392" s="94">
        <v>136119.01</v>
      </c>
      <c r="AB392" s="94">
        <v>45466.15</v>
      </c>
      <c r="AC392" s="94">
        <v>123220.45</v>
      </c>
    </row>
    <row r="393" spans="1:29" s="14" customFormat="1" ht="12.75" hidden="1" outlineLevel="2">
      <c r="A393" s="14" t="s">
        <v>953</v>
      </c>
      <c r="B393" s="14" t="s">
        <v>954</v>
      </c>
      <c r="C393" s="48" t="s">
        <v>1533</v>
      </c>
      <c r="D393" s="15"/>
      <c r="E393" s="15"/>
      <c r="F393" s="94">
        <v>246140.5</v>
      </c>
      <c r="G393" s="94">
        <v>97438.01</v>
      </c>
      <c r="H393" s="94">
        <v>80593.76</v>
      </c>
      <c r="I393" s="94">
        <v>53970.16</v>
      </c>
      <c r="J393" s="94">
        <v>137631.31</v>
      </c>
      <c r="K393" s="94">
        <v>45943.69</v>
      </c>
      <c r="L393" s="94">
        <v>58501.61</v>
      </c>
      <c r="M393" s="94">
        <v>479795.9</v>
      </c>
      <c r="N393" s="94">
        <v>148283.01</v>
      </c>
      <c r="O393" s="94">
        <v>91369.45</v>
      </c>
      <c r="P393" s="94">
        <v>104310.24</v>
      </c>
      <c r="Q393" s="94">
        <v>229856.21</v>
      </c>
      <c r="R393" s="94">
        <v>133008.22</v>
      </c>
      <c r="S393" s="94">
        <v>105289.86</v>
      </c>
      <c r="T393" s="94">
        <v>96372.39</v>
      </c>
      <c r="U393" s="94">
        <v>81247.48</v>
      </c>
      <c r="V393" s="94">
        <v>148106.2</v>
      </c>
      <c r="W393" s="94">
        <v>244143.65</v>
      </c>
      <c r="X393" s="94">
        <v>598400.4500000001</v>
      </c>
      <c r="Y393" s="94">
        <v>986925.74</v>
      </c>
      <c r="Z393" s="94">
        <v>-24230.13</v>
      </c>
      <c r="AA393" s="94">
        <v>146293.42</v>
      </c>
      <c r="AB393" s="94">
        <v>123330.58</v>
      </c>
      <c r="AC393" s="94">
        <v>284535.76</v>
      </c>
    </row>
    <row r="394" spans="1:29" s="14" customFormat="1" ht="12.75" hidden="1" outlineLevel="2">
      <c r="A394" s="14" t="s">
        <v>955</v>
      </c>
      <c r="B394" s="14" t="s">
        <v>956</v>
      </c>
      <c r="C394" s="48" t="s">
        <v>1534</v>
      </c>
      <c r="D394" s="15"/>
      <c r="E394" s="15"/>
      <c r="F394" s="94">
        <v>0</v>
      </c>
      <c r="G394" s="94">
        <v>0</v>
      </c>
      <c r="H394" s="94">
        <v>0</v>
      </c>
      <c r="I394" s="94">
        <v>0</v>
      </c>
      <c r="J394" s="94">
        <v>0</v>
      </c>
      <c r="K394" s="94">
        <v>0</v>
      </c>
      <c r="L394" s="94">
        <v>0</v>
      </c>
      <c r="M394" s="94">
        <v>0</v>
      </c>
      <c r="N394" s="94">
        <v>0</v>
      </c>
      <c r="O394" s="94">
        <v>0</v>
      </c>
      <c r="P394" s="94">
        <v>0</v>
      </c>
      <c r="Q394" s="94">
        <v>0</v>
      </c>
      <c r="R394" s="94">
        <v>107.53</v>
      </c>
      <c r="S394" s="94">
        <v>73.09</v>
      </c>
      <c r="T394" s="94">
        <v>-25.53</v>
      </c>
      <c r="U394" s="94">
        <v>5.99</v>
      </c>
      <c r="V394" s="94">
        <v>-95.47</v>
      </c>
      <c r="W394" s="94">
        <v>-51.02</v>
      </c>
      <c r="X394" s="94">
        <v>93.02</v>
      </c>
      <c r="Y394" s="94">
        <v>152.67000000000002</v>
      </c>
      <c r="Z394" s="94">
        <v>-52.120000000000005</v>
      </c>
      <c r="AA394" s="94">
        <v>-149.02</v>
      </c>
      <c r="AB394" s="94">
        <v>20.13</v>
      </c>
      <c r="AC394" s="94">
        <v>1.23</v>
      </c>
    </row>
    <row r="395" spans="1:29" s="14" customFormat="1" ht="12.75" hidden="1" outlineLevel="2">
      <c r="A395" s="14" t="s">
        <v>957</v>
      </c>
      <c r="B395" s="14" t="s">
        <v>958</v>
      </c>
      <c r="C395" s="48" t="s">
        <v>1535</v>
      </c>
      <c r="D395" s="15"/>
      <c r="E395" s="15"/>
      <c r="F395" s="94">
        <v>9632.26</v>
      </c>
      <c r="G395" s="94">
        <v>-8033.59</v>
      </c>
      <c r="H395" s="94">
        <v>2039.8300000000002</v>
      </c>
      <c r="I395" s="94">
        <v>2099.36</v>
      </c>
      <c r="J395" s="94">
        <v>1633.81</v>
      </c>
      <c r="K395" s="94">
        <v>1006.83</v>
      </c>
      <c r="L395" s="94">
        <v>3517.65</v>
      </c>
      <c r="M395" s="94">
        <v>8237.42</v>
      </c>
      <c r="N395" s="94">
        <v>8264.4</v>
      </c>
      <c r="O395" s="94">
        <v>12198.18</v>
      </c>
      <c r="P395" s="94">
        <v>21642.55</v>
      </c>
      <c r="Q395" s="94">
        <v>5605.34</v>
      </c>
      <c r="R395" s="94">
        <v>54699.5</v>
      </c>
      <c r="S395" s="94">
        <v>9049.49</v>
      </c>
      <c r="T395" s="94">
        <v>26147.81</v>
      </c>
      <c r="U395" s="94">
        <v>16274.29</v>
      </c>
      <c r="V395" s="94">
        <v>14575</v>
      </c>
      <c r="W395" s="94">
        <v>16316.66</v>
      </c>
      <c r="X395" s="94">
        <v>8089.91</v>
      </c>
      <c r="Y395" s="94">
        <v>16030.710000000001</v>
      </c>
      <c r="Z395" s="94">
        <v>10172.84</v>
      </c>
      <c r="AA395" s="94">
        <v>16194.210000000001</v>
      </c>
      <c r="AB395" s="94">
        <v>9388.57</v>
      </c>
      <c r="AC395" s="94">
        <v>12475.56</v>
      </c>
    </row>
    <row r="396" spans="1:29" s="14" customFormat="1" ht="12.75" hidden="1" outlineLevel="2">
      <c r="A396" s="14" t="s">
        <v>959</v>
      </c>
      <c r="B396" s="14" t="s">
        <v>960</v>
      </c>
      <c r="C396" s="48" t="s">
        <v>1518</v>
      </c>
      <c r="D396" s="15"/>
      <c r="E396" s="15"/>
      <c r="F396" s="94">
        <v>226.01</v>
      </c>
      <c r="G396" s="94">
        <v>-32.62</v>
      </c>
      <c r="H396" s="94">
        <v>80.22</v>
      </c>
      <c r="I396" s="94">
        <v>112.43</v>
      </c>
      <c r="J396" s="94">
        <v>102.3</v>
      </c>
      <c r="K396" s="94">
        <v>111.79</v>
      </c>
      <c r="L396" s="94">
        <v>139.58</v>
      </c>
      <c r="M396" s="94">
        <v>45.52</v>
      </c>
      <c r="N396" s="94">
        <v>319.56</v>
      </c>
      <c r="O396" s="94">
        <v>-68.38</v>
      </c>
      <c r="P396" s="94">
        <v>63.120000000000005</v>
      </c>
      <c r="Q396" s="94">
        <v>489.5</v>
      </c>
      <c r="R396" s="94">
        <v>399.3</v>
      </c>
      <c r="S396" s="94">
        <v>189.35</v>
      </c>
      <c r="T396" s="94">
        <v>75.33</v>
      </c>
      <c r="U396" s="94">
        <v>85.58</v>
      </c>
      <c r="V396" s="94">
        <v>559.86</v>
      </c>
      <c r="W396" s="94">
        <v>265.6</v>
      </c>
      <c r="X396" s="94">
        <v>130.32</v>
      </c>
      <c r="Y396" s="94">
        <v>129.8</v>
      </c>
      <c r="Z396" s="94">
        <v>-64.58</v>
      </c>
      <c r="AA396" s="94">
        <v>-62.42</v>
      </c>
      <c r="AB396" s="94">
        <v>58.01</v>
      </c>
      <c r="AC396" s="94">
        <v>24.46</v>
      </c>
    </row>
    <row r="397" spans="1:29" s="14" customFormat="1" ht="12.75" hidden="1" outlineLevel="2">
      <c r="A397" s="14" t="s">
        <v>961</v>
      </c>
      <c r="B397" s="14" t="s">
        <v>962</v>
      </c>
      <c r="C397" s="48" t="s">
        <v>1519</v>
      </c>
      <c r="D397" s="15"/>
      <c r="E397" s="15"/>
      <c r="F397" s="94">
        <v>3227.03</v>
      </c>
      <c r="G397" s="94">
        <v>-217.25</v>
      </c>
      <c r="H397" s="94">
        <v>1924.9</v>
      </c>
      <c r="I397" s="94">
        <v>578.19</v>
      </c>
      <c r="J397" s="94">
        <v>476.18</v>
      </c>
      <c r="K397" s="94">
        <v>5259.89</v>
      </c>
      <c r="L397" s="94">
        <v>363.61</v>
      </c>
      <c r="M397" s="94">
        <v>1361.64</v>
      </c>
      <c r="N397" s="94">
        <v>145.47</v>
      </c>
      <c r="O397" s="94">
        <v>11784.08</v>
      </c>
      <c r="P397" s="94">
        <v>411.55</v>
      </c>
      <c r="Q397" s="94">
        <v>6743.09</v>
      </c>
      <c r="R397" s="94">
        <v>390.59000000000003</v>
      </c>
      <c r="S397" s="94">
        <v>2612.15</v>
      </c>
      <c r="T397" s="94">
        <v>1691.49</v>
      </c>
      <c r="U397" s="94">
        <v>307.32</v>
      </c>
      <c r="V397" s="94">
        <v>1700.6100000000001</v>
      </c>
      <c r="W397" s="94">
        <v>206.17000000000002</v>
      </c>
      <c r="X397" s="94">
        <v>414.79</v>
      </c>
      <c r="Y397" s="94">
        <v>157.82</v>
      </c>
      <c r="Z397" s="94">
        <v>1460.5</v>
      </c>
      <c r="AA397" s="94">
        <v>2169.38</v>
      </c>
      <c r="AB397" s="94">
        <v>68.36</v>
      </c>
      <c r="AC397" s="94">
        <v>9726.23</v>
      </c>
    </row>
    <row r="398" spans="1:29" s="14" customFormat="1" ht="12.75" hidden="1" outlineLevel="2">
      <c r="A398" s="14" t="s">
        <v>963</v>
      </c>
      <c r="B398" s="14" t="s">
        <v>964</v>
      </c>
      <c r="C398" s="48" t="s">
        <v>1532</v>
      </c>
      <c r="D398" s="15"/>
      <c r="E398" s="15"/>
      <c r="F398" s="94">
        <v>46638.38</v>
      </c>
      <c r="G398" s="94">
        <v>72067.09</v>
      </c>
      <c r="H398" s="94">
        <v>36137.36</v>
      </c>
      <c r="I398" s="94">
        <v>89637.67</v>
      </c>
      <c r="J398" s="94">
        <v>106535.08</v>
      </c>
      <c r="K398" s="94">
        <v>40229.58</v>
      </c>
      <c r="L398" s="94">
        <v>65344.86</v>
      </c>
      <c r="M398" s="94">
        <v>98104.49</v>
      </c>
      <c r="N398" s="94">
        <v>38582.450000000004</v>
      </c>
      <c r="O398" s="94">
        <v>95052.90000000001</v>
      </c>
      <c r="P398" s="94">
        <v>51991.3</v>
      </c>
      <c r="Q398" s="94">
        <v>28012.87</v>
      </c>
      <c r="R398" s="94">
        <v>21087.28</v>
      </c>
      <c r="S398" s="94">
        <v>106703.68000000001</v>
      </c>
      <c r="T398" s="94">
        <v>98738.59</v>
      </c>
      <c r="U398" s="94">
        <v>33476.13</v>
      </c>
      <c r="V398" s="94">
        <v>40949.020000000004</v>
      </c>
      <c r="W398" s="94">
        <v>27465.25</v>
      </c>
      <c r="X398" s="94">
        <v>66263.07</v>
      </c>
      <c r="Y398" s="94">
        <v>80732.45</v>
      </c>
      <c r="Z398" s="94">
        <v>94028.6</v>
      </c>
      <c r="AA398" s="94">
        <v>37723.14</v>
      </c>
      <c r="AB398" s="94">
        <v>17965.420000000002</v>
      </c>
      <c r="AC398" s="94">
        <v>23278.29</v>
      </c>
    </row>
    <row r="399" spans="1:29" s="14" customFormat="1" ht="12.75" hidden="1" outlineLevel="2">
      <c r="A399" s="14" t="s">
        <v>965</v>
      </c>
      <c r="B399" s="14" t="s">
        <v>966</v>
      </c>
      <c r="C399" s="48" t="s">
        <v>1536</v>
      </c>
      <c r="D399" s="15"/>
      <c r="E399" s="15"/>
      <c r="F399" s="94">
        <v>0</v>
      </c>
      <c r="G399" s="94">
        <v>0</v>
      </c>
      <c r="H399" s="94">
        <v>0</v>
      </c>
      <c r="I399" s="94">
        <v>0</v>
      </c>
      <c r="J399" s="94">
        <v>0</v>
      </c>
      <c r="K399" s="94">
        <v>0</v>
      </c>
      <c r="L399" s="94">
        <v>0</v>
      </c>
      <c r="M399" s="94">
        <v>0</v>
      </c>
      <c r="N399" s="94">
        <v>0</v>
      </c>
      <c r="O399" s="94">
        <v>0</v>
      </c>
      <c r="P399" s="94">
        <v>0</v>
      </c>
      <c r="Q399" s="94">
        <v>0</v>
      </c>
      <c r="R399" s="94">
        <v>0</v>
      </c>
      <c r="S399" s="94">
        <v>0</v>
      </c>
      <c r="T399" s="94">
        <v>0</v>
      </c>
      <c r="U399" s="94">
        <v>0</v>
      </c>
      <c r="V399" s="94">
        <v>0</v>
      </c>
      <c r="W399" s="94">
        <v>0</v>
      </c>
      <c r="X399" s="94">
        <v>0</v>
      </c>
      <c r="Y399" s="94">
        <v>0</v>
      </c>
      <c r="Z399" s="94">
        <v>0</v>
      </c>
      <c r="AA399" s="94">
        <v>0</v>
      </c>
      <c r="AB399" s="94">
        <v>0</v>
      </c>
      <c r="AC399" s="94">
        <v>-0.01</v>
      </c>
    </row>
    <row r="400" spans="1:29" s="14" customFormat="1" ht="12.75" hidden="1" outlineLevel="2">
      <c r="A400" s="14" t="s">
        <v>967</v>
      </c>
      <c r="B400" s="14" t="s">
        <v>968</v>
      </c>
      <c r="C400" s="48" t="s">
        <v>1533</v>
      </c>
      <c r="D400" s="15"/>
      <c r="E400" s="15"/>
      <c r="F400" s="94">
        <v>2094712.04</v>
      </c>
      <c r="G400" s="94">
        <v>1929800.8399999999</v>
      </c>
      <c r="H400" s="94">
        <v>2777976.85</v>
      </c>
      <c r="I400" s="94">
        <v>1153168.32</v>
      </c>
      <c r="J400" s="94">
        <v>2725785.06</v>
      </c>
      <c r="K400" s="94">
        <v>2262528.5300000003</v>
      </c>
      <c r="L400" s="94">
        <v>2512822.29</v>
      </c>
      <c r="M400" s="94">
        <v>2041090.54</v>
      </c>
      <c r="N400" s="94">
        <v>2117938.59</v>
      </c>
      <c r="O400" s="94">
        <v>1613001.6800000002</v>
      </c>
      <c r="P400" s="94">
        <v>1796336.8900000001</v>
      </c>
      <c r="Q400" s="94">
        <v>1662271.31</v>
      </c>
      <c r="R400" s="94">
        <v>2084084.54</v>
      </c>
      <c r="S400" s="94">
        <v>3810429.8200000003</v>
      </c>
      <c r="T400" s="94">
        <v>2296069.12</v>
      </c>
      <c r="U400" s="94">
        <v>2611393.91</v>
      </c>
      <c r="V400" s="94">
        <v>2089044.43</v>
      </c>
      <c r="W400" s="94">
        <v>3856297.98</v>
      </c>
      <c r="X400" s="94">
        <v>2167134.94</v>
      </c>
      <c r="Y400" s="94">
        <v>2394494.62</v>
      </c>
      <c r="Z400" s="94">
        <v>2393247.93</v>
      </c>
      <c r="AA400" s="94">
        <v>2291249.59</v>
      </c>
      <c r="AB400" s="94">
        <v>1734508.75</v>
      </c>
      <c r="AC400" s="94">
        <v>2358981.89</v>
      </c>
    </row>
    <row r="401" spans="1:29" s="14" customFormat="1" ht="12.75" hidden="1" outlineLevel="2">
      <c r="A401" s="14" t="s">
        <v>969</v>
      </c>
      <c r="B401" s="14" t="s">
        <v>970</v>
      </c>
      <c r="C401" s="48" t="s">
        <v>1537</v>
      </c>
      <c r="D401" s="15"/>
      <c r="E401" s="15"/>
      <c r="F401" s="94">
        <v>30860.55</v>
      </c>
      <c r="G401" s="94">
        <v>29871.98</v>
      </c>
      <c r="H401" s="94">
        <v>38171.8</v>
      </c>
      <c r="I401" s="94">
        <v>25873.43</v>
      </c>
      <c r="J401" s="94">
        <v>32168.41</v>
      </c>
      <c r="K401" s="94">
        <v>29498.41</v>
      </c>
      <c r="L401" s="94">
        <v>30785.95</v>
      </c>
      <c r="M401" s="94">
        <v>32490.97</v>
      </c>
      <c r="N401" s="94">
        <v>29571.350000000002</v>
      </c>
      <c r="O401" s="94">
        <v>33126.48</v>
      </c>
      <c r="P401" s="94">
        <v>33637.270000000004</v>
      </c>
      <c r="Q401" s="94">
        <v>29728.760000000002</v>
      </c>
      <c r="R401" s="94">
        <v>29863.25</v>
      </c>
      <c r="S401" s="94">
        <v>24742.03</v>
      </c>
      <c r="T401" s="94">
        <v>31794.23</v>
      </c>
      <c r="U401" s="94">
        <v>32977.020000000004</v>
      </c>
      <c r="V401" s="94">
        <v>30434.45</v>
      </c>
      <c r="W401" s="94">
        <v>23062.05</v>
      </c>
      <c r="X401" s="94">
        <v>32828.44</v>
      </c>
      <c r="Y401" s="94">
        <v>31666.670000000002</v>
      </c>
      <c r="Z401" s="94">
        <v>27218.05</v>
      </c>
      <c r="AA401" s="94">
        <v>34904.43</v>
      </c>
      <c r="AB401" s="94">
        <v>22699.25</v>
      </c>
      <c r="AC401" s="94">
        <v>40679.37</v>
      </c>
    </row>
    <row r="402" spans="1:29" s="14" customFormat="1" ht="12.75" hidden="1" outlineLevel="2">
      <c r="A402" s="14" t="s">
        <v>971</v>
      </c>
      <c r="B402" s="14" t="s">
        <v>972</v>
      </c>
      <c r="C402" s="48" t="s">
        <v>1538</v>
      </c>
      <c r="D402" s="15"/>
      <c r="E402" s="15"/>
      <c r="F402" s="94">
        <v>0</v>
      </c>
      <c r="G402" s="94">
        <v>0</v>
      </c>
      <c r="H402" s="94">
        <v>0</v>
      </c>
      <c r="I402" s="94">
        <v>0</v>
      </c>
      <c r="J402" s="94">
        <v>0</v>
      </c>
      <c r="K402" s="94">
        <v>0</v>
      </c>
      <c r="L402" s="94">
        <v>0</v>
      </c>
      <c r="M402" s="94">
        <v>0</v>
      </c>
      <c r="N402" s="94">
        <v>0</v>
      </c>
      <c r="O402" s="94">
        <v>0</v>
      </c>
      <c r="P402" s="94">
        <v>0</v>
      </c>
      <c r="Q402" s="94">
        <v>0</v>
      </c>
      <c r="R402" s="94">
        <v>0</v>
      </c>
      <c r="S402" s="94">
        <v>1801.1100000000001</v>
      </c>
      <c r="T402" s="94">
        <v>-508.94</v>
      </c>
      <c r="U402" s="94">
        <v>0</v>
      </c>
      <c r="V402" s="94">
        <v>0</v>
      </c>
      <c r="W402" s="94">
        <v>0</v>
      </c>
      <c r="X402" s="94">
        <v>0</v>
      </c>
      <c r="Y402" s="94">
        <v>0</v>
      </c>
      <c r="Z402" s="94">
        <v>0</v>
      </c>
      <c r="AA402" s="94">
        <v>0</v>
      </c>
      <c r="AB402" s="94">
        <v>0</v>
      </c>
      <c r="AC402" s="94">
        <v>0</v>
      </c>
    </row>
    <row r="403" spans="1:29" s="14" customFormat="1" ht="12.75" hidden="1" outlineLevel="2">
      <c r="A403" s="14" t="s">
        <v>973</v>
      </c>
      <c r="B403" s="14" t="s">
        <v>974</v>
      </c>
      <c r="C403" s="48" t="s">
        <v>1539</v>
      </c>
      <c r="D403" s="15"/>
      <c r="E403" s="15"/>
      <c r="F403" s="94">
        <v>391537</v>
      </c>
      <c r="G403" s="94">
        <v>391537</v>
      </c>
      <c r="H403" s="94">
        <v>391537</v>
      </c>
      <c r="I403" s="94">
        <v>391537</v>
      </c>
      <c r="J403" s="94">
        <v>391537</v>
      </c>
      <c r="K403" s="94">
        <v>391537</v>
      </c>
      <c r="L403" s="94">
        <v>391537</v>
      </c>
      <c r="M403" s="94">
        <v>391537</v>
      </c>
      <c r="N403" s="94">
        <v>391537</v>
      </c>
      <c r="O403" s="94">
        <v>391537</v>
      </c>
      <c r="P403" s="94">
        <v>391537</v>
      </c>
      <c r="Q403" s="94">
        <v>391537</v>
      </c>
      <c r="R403" s="94">
        <v>391537</v>
      </c>
      <c r="S403" s="94">
        <v>391537</v>
      </c>
      <c r="T403" s="94">
        <v>391537</v>
      </c>
      <c r="U403" s="94">
        <v>391537</v>
      </c>
      <c r="V403" s="94">
        <v>391537</v>
      </c>
      <c r="W403" s="94">
        <v>391537</v>
      </c>
      <c r="X403" s="94">
        <v>391537</v>
      </c>
      <c r="Y403" s="94">
        <v>391537</v>
      </c>
      <c r="Z403" s="94">
        <v>391537</v>
      </c>
      <c r="AA403" s="94">
        <v>391537</v>
      </c>
      <c r="AB403" s="94">
        <v>391537</v>
      </c>
      <c r="AC403" s="94">
        <v>391537</v>
      </c>
    </row>
    <row r="404" spans="1:29" s="14" customFormat="1" ht="12.75" hidden="1" outlineLevel="2">
      <c r="A404" s="14" t="s">
        <v>975</v>
      </c>
      <c r="B404" s="14" t="s">
        <v>976</v>
      </c>
      <c r="C404" s="48" t="s">
        <v>1534</v>
      </c>
      <c r="D404" s="15"/>
      <c r="E404" s="15"/>
      <c r="F404" s="94">
        <v>15545.93</v>
      </c>
      <c r="G404" s="94">
        <v>4954.3</v>
      </c>
      <c r="H404" s="94">
        <v>-979.29</v>
      </c>
      <c r="I404" s="94">
        <v>174177.46</v>
      </c>
      <c r="J404" s="94">
        <v>8355.35</v>
      </c>
      <c r="K404" s="94">
        <v>6019.92</v>
      </c>
      <c r="L404" s="94">
        <v>-1840.55</v>
      </c>
      <c r="M404" s="94">
        <v>5829.55</v>
      </c>
      <c r="N404" s="94">
        <v>8314.41</v>
      </c>
      <c r="O404" s="94">
        <v>10387.94</v>
      </c>
      <c r="P404" s="94">
        <v>883.22</v>
      </c>
      <c r="Q404" s="94">
        <v>36.730000000000004</v>
      </c>
      <c r="R404" s="94">
        <v>12734.27</v>
      </c>
      <c r="S404" s="94">
        <v>2295.8</v>
      </c>
      <c r="T404" s="94">
        <v>11327.08</v>
      </c>
      <c r="U404" s="94">
        <v>4713.72</v>
      </c>
      <c r="V404" s="94">
        <v>1236.74</v>
      </c>
      <c r="W404" s="94">
        <v>9620.26</v>
      </c>
      <c r="X404" s="94">
        <v>9296.32</v>
      </c>
      <c r="Y404" s="94">
        <v>5659.92</v>
      </c>
      <c r="Z404" s="94">
        <v>11371.68</v>
      </c>
      <c r="AA404" s="94">
        <v>6245.75</v>
      </c>
      <c r="AB404" s="94">
        <v>9536.4</v>
      </c>
      <c r="AC404" s="94">
        <v>17608.37</v>
      </c>
    </row>
    <row r="405" spans="1:29" s="14" customFormat="1" ht="12.75" hidden="1" outlineLevel="2">
      <c r="A405" s="14" t="s">
        <v>977</v>
      </c>
      <c r="B405" s="14" t="s">
        <v>978</v>
      </c>
      <c r="C405" s="48" t="s">
        <v>1540</v>
      </c>
      <c r="D405" s="15"/>
      <c r="E405" s="15"/>
      <c r="F405" s="94">
        <v>821.1800000000001</v>
      </c>
      <c r="G405" s="94">
        <v>8.18</v>
      </c>
      <c r="H405" s="94">
        <v>2959.1</v>
      </c>
      <c r="I405" s="94">
        <v>2354.16</v>
      </c>
      <c r="J405" s="94">
        <v>4186.6900000000005</v>
      </c>
      <c r="K405" s="94">
        <v>5934.11</v>
      </c>
      <c r="L405" s="94">
        <v>7987.51</v>
      </c>
      <c r="M405" s="94">
        <v>4279.63</v>
      </c>
      <c r="N405" s="94">
        <v>10021.210000000001</v>
      </c>
      <c r="O405" s="94">
        <v>9096.67</v>
      </c>
      <c r="P405" s="94">
        <v>5482.38</v>
      </c>
      <c r="Q405" s="94">
        <v>3456.54</v>
      </c>
      <c r="R405" s="94">
        <v>6598.45</v>
      </c>
      <c r="S405" s="94">
        <v>5032.41</v>
      </c>
      <c r="T405" s="94">
        <v>5056.91</v>
      </c>
      <c r="U405" s="94">
        <v>7383.6900000000005</v>
      </c>
      <c r="V405" s="94">
        <v>3924.06</v>
      </c>
      <c r="W405" s="94">
        <v>4373.75</v>
      </c>
      <c r="X405" s="94">
        <v>5106.32</v>
      </c>
      <c r="Y405" s="94">
        <v>6384.93</v>
      </c>
      <c r="Z405" s="94">
        <v>5264.31</v>
      </c>
      <c r="AA405" s="94">
        <v>5736.57</v>
      </c>
      <c r="AB405" s="94">
        <v>3018.41</v>
      </c>
      <c r="AC405" s="94">
        <v>3962.21</v>
      </c>
    </row>
    <row r="406" spans="1:29" s="14" customFormat="1" ht="12.75" hidden="1" outlineLevel="2">
      <c r="A406" s="14" t="s">
        <v>979</v>
      </c>
      <c r="B406" s="14" t="s">
        <v>980</v>
      </c>
      <c r="C406" s="48" t="s">
        <v>1541</v>
      </c>
      <c r="D406" s="15"/>
      <c r="E406" s="15"/>
      <c r="F406" s="94">
        <v>13083.49</v>
      </c>
      <c r="G406" s="94">
        <v>5099.91</v>
      </c>
      <c r="H406" s="94">
        <v>8156.68</v>
      </c>
      <c r="I406" s="94">
        <v>5297.72</v>
      </c>
      <c r="J406" s="94">
        <v>2538.62</v>
      </c>
      <c r="K406" s="94">
        <v>4172.85</v>
      </c>
      <c r="L406" s="94">
        <v>1314.71</v>
      </c>
      <c r="M406" s="94">
        <v>5824.37</v>
      </c>
      <c r="N406" s="94">
        <v>2611.37</v>
      </c>
      <c r="O406" s="94">
        <v>3895.63</v>
      </c>
      <c r="P406" s="94">
        <v>6615.09</v>
      </c>
      <c r="Q406" s="94">
        <v>770.0600000000001</v>
      </c>
      <c r="R406" s="94">
        <v>8154.68</v>
      </c>
      <c r="S406" s="94">
        <v>2444.03</v>
      </c>
      <c r="T406" s="94">
        <v>4208.55</v>
      </c>
      <c r="U406" s="94">
        <v>6122.32</v>
      </c>
      <c r="V406" s="94">
        <v>6255.54</v>
      </c>
      <c r="W406" s="94">
        <v>4277.02</v>
      </c>
      <c r="X406" s="94">
        <v>4102.41</v>
      </c>
      <c r="Y406" s="94">
        <v>2804.52</v>
      </c>
      <c r="Z406" s="94">
        <v>3171.04</v>
      </c>
      <c r="AA406" s="94">
        <v>7043.76</v>
      </c>
      <c r="AB406" s="94">
        <v>3067.87</v>
      </c>
      <c r="AC406" s="94">
        <v>7070.97</v>
      </c>
    </row>
    <row r="407" spans="1:29" s="14" customFormat="1" ht="12.75" hidden="1" outlineLevel="2">
      <c r="A407" s="14" t="s">
        <v>981</v>
      </c>
      <c r="B407" s="14" t="s">
        <v>982</v>
      </c>
      <c r="C407" s="48" t="s">
        <v>1542</v>
      </c>
      <c r="D407" s="15"/>
      <c r="E407" s="15"/>
      <c r="F407" s="94">
        <v>5547.16</v>
      </c>
      <c r="G407" s="94">
        <v>2674.68</v>
      </c>
      <c r="H407" s="94">
        <v>3442.4</v>
      </c>
      <c r="I407" s="94">
        <v>5676.05</v>
      </c>
      <c r="J407" s="94">
        <v>4259.13</v>
      </c>
      <c r="K407" s="94">
        <v>4263.02</v>
      </c>
      <c r="L407" s="94">
        <v>5064.46</v>
      </c>
      <c r="M407" s="94">
        <v>5471.85</v>
      </c>
      <c r="N407" s="94">
        <v>4254.38</v>
      </c>
      <c r="O407" s="94">
        <v>4250.74</v>
      </c>
      <c r="P407" s="94">
        <v>6672.6</v>
      </c>
      <c r="Q407" s="94">
        <v>8959.6</v>
      </c>
      <c r="R407" s="94">
        <v>8859.59</v>
      </c>
      <c r="S407" s="94">
        <v>4809.900000000001</v>
      </c>
      <c r="T407" s="94">
        <v>9797.35</v>
      </c>
      <c r="U407" s="94">
        <v>5561.95</v>
      </c>
      <c r="V407" s="94">
        <v>5987.42</v>
      </c>
      <c r="W407" s="94">
        <v>4287.12</v>
      </c>
      <c r="X407" s="94">
        <v>7354.12</v>
      </c>
      <c r="Y407" s="94">
        <v>8255.2</v>
      </c>
      <c r="Z407" s="94">
        <v>4626.32</v>
      </c>
      <c r="AA407" s="94">
        <v>19762.9</v>
      </c>
      <c r="AB407" s="94">
        <v>21785.25</v>
      </c>
      <c r="AC407" s="94">
        <v>6004.03</v>
      </c>
    </row>
    <row r="408" spans="1:29" s="14" customFormat="1" ht="12.75" hidden="1" outlineLevel="2">
      <c r="A408" s="14" t="s">
        <v>983</v>
      </c>
      <c r="B408" s="14" t="s">
        <v>984</v>
      </c>
      <c r="C408" s="48" t="s">
        <v>1543</v>
      </c>
      <c r="D408" s="15"/>
      <c r="E408" s="15"/>
      <c r="F408" s="94">
        <v>3319.32</v>
      </c>
      <c r="G408" s="94">
        <v>7016.860000000001</v>
      </c>
      <c r="H408" s="94">
        <v>10155.08</v>
      </c>
      <c r="I408" s="94">
        <v>6882.650000000001</v>
      </c>
      <c r="J408" s="94">
        <v>12736.99</v>
      </c>
      <c r="K408" s="94">
        <v>4498.5</v>
      </c>
      <c r="L408" s="94">
        <v>5798.88</v>
      </c>
      <c r="M408" s="94">
        <v>6345.05</v>
      </c>
      <c r="N408" s="94">
        <v>9064.85</v>
      </c>
      <c r="O408" s="94">
        <v>10813.380000000001</v>
      </c>
      <c r="P408" s="94">
        <v>31063.97</v>
      </c>
      <c r="Q408" s="94">
        <v>14023.98</v>
      </c>
      <c r="R408" s="94">
        <v>15399.32</v>
      </c>
      <c r="S408" s="94">
        <v>21356.04</v>
      </c>
      <c r="T408" s="94">
        <v>18889.63</v>
      </c>
      <c r="U408" s="94">
        <v>24165.71</v>
      </c>
      <c r="V408" s="94">
        <v>16921.87</v>
      </c>
      <c r="W408" s="94">
        <v>6335.74</v>
      </c>
      <c r="X408" s="94">
        <v>3534.33</v>
      </c>
      <c r="Y408" s="94">
        <v>15284.25</v>
      </c>
      <c r="Z408" s="94">
        <v>12057.57</v>
      </c>
      <c r="AA408" s="94">
        <v>25154.04</v>
      </c>
      <c r="AB408" s="94">
        <v>15629.57</v>
      </c>
      <c r="AC408" s="94">
        <v>19031.05</v>
      </c>
    </row>
    <row r="409" spans="1:29" s="14" customFormat="1" ht="12.75" hidden="1" outlineLevel="2">
      <c r="A409" s="14" t="s">
        <v>985</v>
      </c>
      <c r="B409" s="14" t="s">
        <v>986</v>
      </c>
      <c r="C409" s="48" t="s">
        <v>1544</v>
      </c>
      <c r="D409" s="15"/>
      <c r="E409" s="15"/>
      <c r="F409" s="94">
        <v>0</v>
      </c>
      <c r="G409" s="94">
        <v>0</v>
      </c>
      <c r="H409" s="94">
        <v>0</v>
      </c>
      <c r="I409" s="94">
        <v>0</v>
      </c>
      <c r="J409" s="94">
        <v>0</v>
      </c>
      <c r="K409" s="94">
        <v>0</v>
      </c>
      <c r="L409" s="94">
        <v>0.08</v>
      </c>
      <c r="M409" s="94">
        <v>0.08</v>
      </c>
      <c r="N409" s="94">
        <v>0.08</v>
      </c>
      <c r="O409" s="94">
        <v>0</v>
      </c>
      <c r="P409" s="94">
        <v>0</v>
      </c>
      <c r="Q409" s="94">
        <v>0</v>
      </c>
      <c r="R409" s="94">
        <v>0</v>
      </c>
      <c r="S409" s="94">
        <v>0</v>
      </c>
      <c r="T409" s="94">
        <v>0</v>
      </c>
      <c r="U409" s="94">
        <v>0</v>
      </c>
      <c r="V409" s="94">
        <v>0</v>
      </c>
      <c r="W409" s="94">
        <v>178.73</v>
      </c>
      <c r="X409" s="94">
        <v>-30.22</v>
      </c>
      <c r="Y409" s="94">
        <v>0</v>
      </c>
      <c r="Z409" s="94">
        <v>0</v>
      </c>
      <c r="AA409" s="94">
        <v>0</v>
      </c>
      <c r="AB409" s="94">
        <v>0</v>
      </c>
      <c r="AC409" s="94">
        <v>0</v>
      </c>
    </row>
    <row r="410" spans="1:29" s="14" customFormat="1" ht="12.75" hidden="1" outlineLevel="2">
      <c r="A410" s="14" t="s">
        <v>987</v>
      </c>
      <c r="B410" s="14" t="s">
        <v>988</v>
      </c>
      <c r="C410" s="48" t="s">
        <v>1545</v>
      </c>
      <c r="D410" s="15"/>
      <c r="E410" s="15"/>
      <c r="F410" s="94">
        <v>49802.28</v>
      </c>
      <c r="G410" s="94">
        <v>23880.74</v>
      </c>
      <c r="H410" s="94">
        <v>12607.69</v>
      </c>
      <c r="I410" s="94">
        <v>45416.450000000004</v>
      </c>
      <c r="J410" s="94">
        <v>28518.24</v>
      </c>
      <c r="K410" s="94">
        <v>42191.76</v>
      </c>
      <c r="L410" s="94">
        <v>20897.18</v>
      </c>
      <c r="M410" s="94">
        <v>21842.57</v>
      </c>
      <c r="N410" s="94">
        <v>17966.25</v>
      </c>
      <c r="O410" s="94">
        <v>23280.670000000002</v>
      </c>
      <c r="P410" s="94">
        <v>24913.63</v>
      </c>
      <c r="Q410" s="94">
        <v>56445.53</v>
      </c>
      <c r="R410" s="94">
        <v>17394</v>
      </c>
      <c r="S410" s="94">
        <v>9998.64</v>
      </c>
      <c r="T410" s="94">
        <v>48080.8</v>
      </c>
      <c r="U410" s="94">
        <v>25390.52</v>
      </c>
      <c r="V410" s="94">
        <v>19437.97</v>
      </c>
      <c r="W410" s="94">
        <v>21662.77</v>
      </c>
      <c r="X410" s="94">
        <v>69836.61</v>
      </c>
      <c r="Y410" s="94">
        <v>-29540.63</v>
      </c>
      <c r="Z410" s="94">
        <v>29673.61</v>
      </c>
      <c r="AA410" s="94">
        <v>39784.340000000004</v>
      </c>
      <c r="AB410" s="94">
        <v>31992.280000000002</v>
      </c>
      <c r="AC410" s="94">
        <v>111060.51000000001</v>
      </c>
    </row>
    <row r="411" spans="1:29" s="14" customFormat="1" ht="12.75" hidden="1" outlineLevel="2">
      <c r="A411" s="14" t="s">
        <v>989</v>
      </c>
      <c r="B411" s="14" t="s">
        <v>990</v>
      </c>
      <c r="C411" s="48" t="s">
        <v>1546</v>
      </c>
      <c r="D411" s="15"/>
      <c r="E411" s="15"/>
      <c r="F411" s="94">
        <v>2476.3</v>
      </c>
      <c r="G411" s="94">
        <v>4344.77</v>
      </c>
      <c r="H411" s="94">
        <v>9041.130000000001</v>
      </c>
      <c r="I411" s="94">
        <v>6525.52</v>
      </c>
      <c r="J411" s="94">
        <v>3524.4300000000003</v>
      </c>
      <c r="K411" s="94">
        <v>4058.3</v>
      </c>
      <c r="L411" s="94">
        <v>3950.34</v>
      </c>
      <c r="M411" s="94">
        <v>5243.7</v>
      </c>
      <c r="N411" s="94">
        <v>2192.51</v>
      </c>
      <c r="O411" s="94">
        <v>1010.37</v>
      </c>
      <c r="P411" s="94">
        <v>6364.67</v>
      </c>
      <c r="Q411" s="94">
        <v>6923.26</v>
      </c>
      <c r="R411" s="94">
        <v>4701.84</v>
      </c>
      <c r="S411" s="94">
        <v>2624.39</v>
      </c>
      <c r="T411" s="94">
        <v>4185.05</v>
      </c>
      <c r="U411" s="94">
        <v>6970.58</v>
      </c>
      <c r="V411" s="94">
        <v>4185.85</v>
      </c>
      <c r="W411" s="94">
        <v>3106.29</v>
      </c>
      <c r="X411" s="94">
        <v>6242.89</v>
      </c>
      <c r="Y411" s="94">
        <v>5560.01</v>
      </c>
      <c r="Z411" s="94">
        <v>5511.1</v>
      </c>
      <c r="AA411" s="94">
        <v>9940.050000000001</v>
      </c>
      <c r="AB411" s="94">
        <v>248.98000000000002</v>
      </c>
      <c r="AC411" s="94">
        <v>9893.56</v>
      </c>
    </row>
    <row r="412" spans="1:29" s="14" customFormat="1" ht="12.75" hidden="1" outlineLevel="2">
      <c r="A412" s="14" t="s">
        <v>991</v>
      </c>
      <c r="B412" s="14" t="s">
        <v>992</v>
      </c>
      <c r="C412" s="48" t="s">
        <v>1547</v>
      </c>
      <c r="D412" s="15"/>
      <c r="E412" s="15"/>
      <c r="F412" s="94">
        <v>-0.01</v>
      </c>
      <c r="G412" s="94">
        <v>-0.01</v>
      </c>
      <c r="H412" s="94">
        <v>0.01</v>
      </c>
      <c r="I412" s="94">
        <v>0.01</v>
      </c>
      <c r="J412" s="94">
        <v>0.04</v>
      </c>
      <c r="K412" s="94">
        <v>0</v>
      </c>
      <c r="L412" s="94">
        <v>13.47</v>
      </c>
      <c r="M412" s="94">
        <v>13.47</v>
      </c>
      <c r="N412" s="94">
        <v>13.48</v>
      </c>
      <c r="O412" s="94">
        <v>0</v>
      </c>
      <c r="P412" s="94">
        <v>0</v>
      </c>
      <c r="Q412" s="94">
        <v>0</v>
      </c>
      <c r="R412" s="94">
        <v>0.01</v>
      </c>
      <c r="S412" s="94">
        <v>156.6</v>
      </c>
      <c r="T412" s="94">
        <v>348.66</v>
      </c>
      <c r="U412" s="94">
        <v>-53.96</v>
      </c>
      <c r="V412" s="94">
        <v>0</v>
      </c>
      <c r="W412" s="94">
        <v>0</v>
      </c>
      <c r="X412" s="94">
        <v>0</v>
      </c>
      <c r="Y412" s="94">
        <v>0</v>
      </c>
      <c r="Z412" s="94">
        <v>0</v>
      </c>
      <c r="AA412" s="94">
        <v>0</v>
      </c>
      <c r="AB412" s="94">
        <v>0</v>
      </c>
      <c r="AC412" s="94">
        <v>0</v>
      </c>
    </row>
    <row r="413" spans="1:29" s="14" customFormat="1" ht="12.75" hidden="1" outlineLevel="2">
      <c r="A413" s="14" t="s">
        <v>993</v>
      </c>
      <c r="B413" s="14" t="s">
        <v>994</v>
      </c>
      <c r="C413" s="48" t="s">
        <v>1548</v>
      </c>
      <c r="D413" s="15"/>
      <c r="E413" s="15"/>
      <c r="F413" s="94">
        <v>0</v>
      </c>
      <c r="G413" s="94">
        <v>0</v>
      </c>
      <c r="H413" s="94">
        <v>0</v>
      </c>
      <c r="I413" s="94">
        <v>0</v>
      </c>
      <c r="J413" s="94">
        <v>0</v>
      </c>
      <c r="K413" s="94">
        <v>0</v>
      </c>
      <c r="L413" s="94">
        <v>0</v>
      </c>
      <c r="M413" s="94">
        <v>0</v>
      </c>
      <c r="N413" s="94">
        <v>0</v>
      </c>
      <c r="O413" s="94">
        <v>0</v>
      </c>
      <c r="P413" s="94">
        <v>0</v>
      </c>
      <c r="Q413" s="94">
        <v>0</v>
      </c>
      <c r="R413" s="94">
        <v>0</v>
      </c>
      <c r="S413" s="94">
        <v>0</v>
      </c>
      <c r="T413" s="94">
        <v>13</v>
      </c>
      <c r="U413" s="94">
        <v>0</v>
      </c>
      <c r="V413" s="94">
        <v>0</v>
      </c>
      <c r="W413" s="94">
        <v>0</v>
      </c>
      <c r="X413" s="94">
        <v>0</v>
      </c>
      <c r="Y413" s="94">
        <v>0</v>
      </c>
      <c r="Z413" s="94">
        <v>0</v>
      </c>
      <c r="AA413" s="94">
        <v>254.35</v>
      </c>
      <c r="AB413" s="94">
        <v>-34.230000000000004</v>
      </c>
      <c r="AC413" s="94">
        <v>0</v>
      </c>
    </row>
    <row r="414" spans="1:29" s="14" customFormat="1" ht="12.75" hidden="1" outlineLevel="2">
      <c r="A414" s="14" t="s">
        <v>995</v>
      </c>
      <c r="B414" s="14" t="s">
        <v>996</v>
      </c>
      <c r="C414" s="48" t="s">
        <v>1549</v>
      </c>
      <c r="D414" s="15"/>
      <c r="E414" s="15"/>
      <c r="F414" s="94">
        <v>0</v>
      </c>
      <c r="G414" s="94">
        <v>0</v>
      </c>
      <c r="H414" s="94">
        <v>0</v>
      </c>
      <c r="I414" s="94">
        <v>0</v>
      </c>
      <c r="J414" s="94">
        <v>0</v>
      </c>
      <c r="K414" s="94">
        <v>0</v>
      </c>
      <c r="L414" s="94">
        <v>0</v>
      </c>
      <c r="M414" s="94">
        <v>0</v>
      </c>
      <c r="N414" s="94">
        <v>0</v>
      </c>
      <c r="O414" s="94">
        <v>0</v>
      </c>
      <c r="P414" s="94">
        <v>0</v>
      </c>
      <c r="Q414" s="94">
        <v>0</v>
      </c>
      <c r="R414" s="94">
        <v>0</v>
      </c>
      <c r="S414" s="94">
        <v>0</v>
      </c>
      <c r="T414" s="94">
        <v>344.32</v>
      </c>
      <c r="U414" s="94">
        <v>1.51</v>
      </c>
      <c r="V414" s="94">
        <v>0</v>
      </c>
      <c r="W414" s="94">
        <v>0</v>
      </c>
      <c r="X414" s="94">
        <v>0</v>
      </c>
      <c r="Y414" s="94">
        <v>0</v>
      </c>
      <c r="Z414" s="94">
        <v>0</v>
      </c>
      <c r="AA414" s="94">
        <v>0</v>
      </c>
      <c r="AB414" s="94">
        <v>0</v>
      </c>
      <c r="AC414" s="94">
        <v>0</v>
      </c>
    </row>
    <row r="415" spans="1:29" s="14" customFormat="1" ht="12.75" hidden="1" outlineLevel="2">
      <c r="A415" s="14" t="s">
        <v>997</v>
      </c>
      <c r="B415" s="14" t="s">
        <v>998</v>
      </c>
      <c r="C415" s="48" t="s">
        <v>1550</v>
      </c>
      <c r="D415" s="15"/>
      <c r="E415" s="15"/>
      <c r="F415" s="94">
        <v>109540.28</v>
      </c>
      <c r="G415" s="94">
        <v>64525.75</v>
      </c>
      <c r="H415" s="94">
        <v>43286.49</v>
      </c>
      <c r="I415" s="94">
        <v>54756.68</v>
      </c>
      <c r="J415" s="94">
        <v>46018.31</v>
      </c>
      <c r="K415" s="94">
        <v>70979.90000000001</v>
      </c>
      <c r="L415" s="94">
        <v>64489.700000000004</v>
      </c>
      <c r="M415" s="94">
        <v>84264.91</v>
      </c>
      <c r="N415" s="94">
        <v>66987.27</v>
      </c>
      <c r="O415" s="94">
        <v>80828.52</v>
      </c>
      <c r="P415" s="94">
        <v>67254.04000000001</v>
      </c>
      <c r="Q415" s="94">
        <v>97821.26</v>
      </c>
      <c r="R415" s="94">
        <v>40287.69</v>
      </c>
      <c r="S415" s="94">
        <v>61280.270000000004</v>
      </c>
      <c r="T415" s="94">
        <v>80687.11</v>
      </c>
      <c r="U415" s="94">
        <v>94938.78</v>
      </c>
      <c r="V415" s="94">
        <v>43686.68</v>
      </c>
      <c r="W415" s="94">
        <v>43027.590000000004</v>
      </c>
      <c r="X415" s="94">
        <v>48574.06</v>
      </c>
      <c r="Y415" s="94">
        <v>44377.87</v>
      </c>
      <c r="Z415" s="94">
        <v>52984.520000000004</v>
      </c>
      <c r="AA415" s="94">
        <v>70769.8</v>
      </c>
      <c r="AB415" s="94">
        <v>60879.07</v>
      </c>
      <c r="AC415" s="94">
        <v>99163.11</v>
      </c>
    </row>
    <row r="416" spans="1:29" s="14" customFormat="1" ht="12.75" hidden="1" outlineLevel="2">
      <c r="A416" s="14" t="s">
        <v>999</v>
      </c>
      <c r="B416" s="14" t="s">
        <v>1000</v>
      </c>
      <c r="C416" s="48" t="s">
        <v>1551</v>
      </c>
      <c r="D416" s="15"/>
      <c r="E416" s="15"/>
      <c r="F416" s="94">
        <v>98888.2</v>
      </c>
      <c r="G416" s="94">
        <v>81087.95</v>
      </c>
      <c r="H416" s="94">
        <v>174070.47</v>
      </c>
      <c r="I416" s="94">
        <v>-171.21</v>
      </c>
      <c r="J416" s="94">
        <v>-7698.02</v>
      </c>
      <c r="K416" s="94">
        <v>10125.17</v>
      </c>
      <c r="L416" s="94">
        <v>16093.1</v>
      </c>
      <c r="M416" s="94">
        <v>10323.43</v>
      </c>
      <c r="N416" s="94">
        <v>8254.18</v>
      </c>
      <c r="O416" s="94">
        <v>22351.41</v>
      </c>
      <c r="P416" s="94">
        <v>25430.5</v>
      </c>
      <c r="Q416" s="94">
        <v>42796.92</v>
      </c>
      <c r="R416" s="94">
        <v>106031.95</v>
      </c>
      <c r="S416" s="94">
        <v>41584.86</v>
      </c>
      <c r="T416" s="94">
        <v>58647.130000000005</v>
      </c>
      <c r="U416" s="94">
        <v>17410.24</v>
      </c>
      <c r="V416" s="94">
        <v>175384.11000000002</v>
      </c>
      <c r="W416" s="94">
        <v>-97196.1</v>
      </c>
      <c r="X416" s="94">
        <v>43764.21</v>
      </c>
      <c r="Y416" s="94">
        <v>26883.13</v>
      </c>
      <c r="Z416" s="94">
        <v>33935.48</v>
      </c>
      <c r="AA416" s="94">
        <v>38936.01</v>
      </c>
      <c r="AB416" s="94">
        <v>158813.03</v>
      </c>
      <c r="AC416" s="94">
        <v>155786.73</v>
      </c>
    </row>
    <row r="417" spans="1:29" s="14" customFormat="1" ht="12.75" hidden="1" outlineLevel="2">
      <c r="A417" s="14" t="s">
        <v>1001</v>
      </c>
      <c r="B417" s="14" t="s">
        <v>1002</v>
      </c>
      <c r="C417" s="48" t="s">
        <v>1552</v>
      </c>
      <c r="D417" s="15"/>
      <c r="E417" s="15"/>
      <c r="F417" s="94">
        <v>772.03</v>
      </c>
      <c r="G417" s="94">
        <v>-31.73</v>
      </c>
      <c r="H417" s="94">
        <v>43.37</v>
      </c>
      <c r="I417" s="94">
        <v>0</v>
      </c>
      <c r="J417" s="94">
        <v>0</v>
      </c>
      <c r="K417" s="94">
        <v>0</v>
      </c>
      <c r="L417" s="94">
        <v>0</v>
      </c>
      <c r="M417" s="94">
        <v>0</v>
      </c>
      <c r="N417" s="94">
        <v>0</v>
      </c>
      <c r="O417" s="94">
        <v>0</v>
      </c>
      <c r="P417" s="94">
        <v>0</v>
      </c>
      <c r="Q417" s="94">
        <v>0</v>
      </c>
      <c r="R417" s="94">
        <v>0</v>
      </c>
      <c r="S417" s="94">
        <v>0</v>
      </c>
      <c r="T417" s="94">
        <v>0</v>
      </c>
      <c r="U417" s="94">
        <v>0</v>
      </c>
      <c r="V417" s="94">
        <v>0</v>
      </c>
      <c r="W417" s="94">
        <v>119.9</v>
      </c>
      <c r="X417" s="94">
        <v>0</v>
      </c>
      <c r="Y417" s="94">
        <v>0</v>
      </c>
      <c r="Z417" s="94">
        <v>0</v>
      </c>
      <c r="AA417" s="94">
        <v>0</v>
      </c>
      <c r="AB417" s="94">
        <v>0</v>
      </c>
      <c r="AC417" s="94">
        <v>0</v>
      </c>
    </row>
    <row r="418" spans="1:29" s="14" customFormat="1" ht="12.75" hidden="1" outlineLevel="2">
      <c r="A418" s="14" t="s">
        <v>1003</v>
      </c>
      <c r="B418" s="14" t="s">
        <v>1004</v>
      </c>
      <c r="C418" s="48" t="s">
        <v>1553</v>
      </c>
      <c r="D418" s="15"/>
      <c r="E418" s="15"/>
      <c r="F418" s="94">
        <v>30.13</v>
      </c>
      <c r="G418" s="94">
        <v>-6.59</v>
      </c>
      <c r="H418" s="94">
        <v>11.77</v>
      </c>
      <c r="I418" s="94">
        <v>11.77</v>
      </c>
      <c r="J418" s="94">
        <v>12.83</v>
      </c>
      <c r="K418" s="94">
        <v>14.85</v>
      </c>
      <c r="L418" s="94">
        <v>14.780000000000001</v>
      </c>
      <c r="M418" s="94">
        <v>14.780000000000001</v>
      </c>
      <c r="N418" s="94">
        <v>14.77</v>
      </c>
      <c r="O418" s="94">
        <v>15.77</v>
      </c>
      <c r="P418" s="94">
        <v>15.73</v>
      </c>
      <c r="Q418" s="94">
        <v>15.72</v>
      </c>
      <c r="R418" s="94">
        <v>15.21</v>
      </c>
      <c r="S418" s="94">
        <v>15.21</v>
      </c>
      <c r="T418" s="94">
        <v>47.9</v>
      </c>
      <c r="U418" s="94">
        <v>47.79</v>
      </c>
      <c r="V418" s="94">
        <v>47.79</v>
      </c>
      <c r="W418" s="94">
        <v>47.79</v>
      </c>
      <c r="X418" s="94">
        <v>46.96</v>
      </c>
      <c r="Y418" s="94">
        <v>46.96</v>
      </c>
      <c r="Z418" s="94">
        <v>46.96</v>
      </c>
      <c r="AA418" s="94">
        <v>45.2</v>
      </c>
      <c r="AB418" s="94">
        <v>45.2</v>
      </c>
      <c r="AC418" s="94">
        <v>45.34</v>
      </c>
    </row>
    <row r="419" spans="1:29" s="14" customFormat="1" ht="12.75" hidden="1" outlineLevel="2">
      <c r="A419" s="14" t="s">
        <v>1005</v>
      </c>
      <c r="B419" s="14" t="s">
        <v>1006</v>
      </c>
      <c r="C419" s="48" t="s">
        <v>1554</v>
      </c>
      <c r="D419" s="15"/>
      <c r="E419" s="15"/>
      <c r="F419" s="94">
        <v>0</v>
      </c>
      <c r="G419" s="94">
        <v>0</v>
      </c>
      <c r="H419" s="94">
        <v>0</v>
      </c>
      <c r="I419" s="94">
        <v>0</v>
      </c>
      <c r="J419" s="94">
        <v>0</v>
      </c>
      <c r="K419" s="94">
        <v>0</v>
      </c>
      <c r="L419" s="94">
        <v>0</v>
      </c>
      <c r="M419" s="94">
        <v>0</v>
      </c>
      <c r="N419" s="94">
        <v>0</v>
      </c>
      <c r="O419" s="94">
        <v>0</v>
      </c>
      <c r="P419" s="94">
        <v>0</v>
      </c>
      <c r="Q419" s="94">
        <v>0</v>
      </c>
      <c r="R419" s="94">
        <v>0</v>
      </c>
      <c r="S419" s="94">
        <v>0</v>
      </c>
      <c r="T419" s="94">
        <v>0</v>
      </c>
      <c r="U419" s="94">
        <v>0</v>
      </c>
      <c r="V419" s="94">
        <v>286.28000000000003</v>
      </c>
      <c r="W419" s="94">
        <v>0.11</v>
      </c>
      <c r="X419" s="94">
        <v>0</v>
      </c>
      <c r="Y419" s="94">
        <v>0</v>
      </c>
      <c r="Z419" s="94">
        <v>0</v>
      </c>
      <c r="AA419" s="94">
        <v>0</v>
      </c>
      <c r="AB419" s="94">
        <v>0</v>
      </c>
      <c r="AC419" s="94">
        <v>0</v>
      </c>
    </row>
    <row r="420" spans="1:29" s="14" customFormat="1" ht="12.75" hidden="1" outlineLevel="2">
      <c r="A420" s="14" t="s">
        <v>1007</v>
      </c>
      <c r="B420" s="14" t="s">
        <v>1008</v>
      </c>
      <c r="C420" s="48" t="s">
        <v>1555</v>
      </c>
      <c r="D420" s="15"/>
      <c r="E420" s="15"/>
      <c r="F420" s="94">
        <v>323.18</v>
      </c>
      <c r="G420" s="94">
        <v>0</v>
      </c>
      <c r="H420" s="94">
        <v>0</v>
      </c>
      <c r="I420" s="94">
        <v>0</v>
      </c>
      <c r="J420" s="94">
        <v>11.26</v>
      </c>
      <c r="K420" s="94">
        <v>0</v>
      </c>
      <c r="L420" s="94">
        <v>0</v>
      </c>
      <c r="M420" s="94">
        <v>2640.54</v>
      </c>
      <c r="N420" s="94">
        <v>3034.91</v>
      </c>
      <c r="O420" s="94">
        <v>250.67000000000002</v>
      </c>
      <c r="P420" s="94">
        <v>25.17</v>
      </c>
      <c r="Q420" s="94">
        <v>501.64</v>
      </c>
      <c r="R420" s="94">
        <v>8.32</v>
      </c>
      <c r="S420" s="94">
        <v>0</v>
      </c>
      <c r="T420" s="94">
        <v>0</v>
      </c>
      <c r="U420" s="94">
        <v>0</v>
      </c>
      <c r="V420" s="94">
        <v>0</v>
      </c>
      <c r="W420" s="94">
        <v>50.370000000000005</v>
      </c>
      <c r="X420" s="94">
        <v>41.69</v>
      </c>
      <c r="Y420" s="94">
        <v>53.17</v>
      </c>
      <c r="Z420" s="94">
        <v>13809.77</v>
      </c>
      <c r="AA420" s="94">
        <v>749.08</v>
      </c>
      <c r="AB420" s="94">
        <v>49.01</v>
      </c>
      <c r="AC420" s="94">
        <v>209.07</v>
      </c>
    </row>
    <row r="421" spans="1:29" s="13" customFormat="1" ht="12.75" collapsed="1">
      <c r="A421" s="13" t="s">
        <v>53</v>
      </c>
      <c r="B421" s="11"/>
      <c r="C421" s="50" t="s">
        <v>95</v>
      </c>
      <c r="D421" s="23"/>
      <c r="E421" s="23"/>
      <c r="F421" s="86">
        <v>5676376.61</v>
      </c>
      <c r="G421" s="86">
        <v>5250746.4799999995</v>
      </c>
      <c r="H421" s="86">
        <v>6156232.41</v>
      </c>
      <c r="I421" s="86">
        <v>4787001.319999999</v>
      </c>
      <c r="J421" s="86">
        <v>7400351.53</v>
      </c>
      <c r="K421" s="86">
        <v>6262896.01</v>
      </c>
      <c r="L421" s="86">
        <v>5239933.989999998</v>
      </c>
      <c r="M421" s="86">
        <v>6429364.45</v>
      </c>
      <c r="N421" s="86">
        <v>5527201.659999999</v>
      </c>
      <c r="O421" s="86">
        <v>3290221.63</v>
      </c>
      <c r="P421" s="86">
        <v>5138193.699999998</v>
      </c>
      <c r="Q421" s="86">
        <v>5818370.219999999</v>
      </c>
      <c r="R421" s="86">
        <v>4814940.380000001</v>
      </c>
      <c r="S421" s="86">
        <v>6732813.8</v>
      </c>
      <c r="T421" s="86">
        <v>7094522.010000001</v>
      </c>
      <c r="U421" s="86">
        <v>4968546.3</v>
      </c>
      <c r="V421" s="86">
        <v>5679980.779999999</v>
      </c>
      <c r="W421" s="86">
        <v>7075233.420000001</v>
      </c>
      <c r="X421" s="86">
        <v>5527038.070000001</v>
      </c>
      <c r="Y421" s="86">
        <v>5712634.519999999</v>
      </c>
      <c r="Z421" s="86">
        <v>4842389.069999999</v>
      </c>
      <c r="AA421" s="86">
        <v>6963307.05</v>
      </c>
      <c r="AB421" s="86">
        <v>5907876.480000001</v>
      </c>
      <c r="AC421" s="86">
        <v>6493030.73</v>
      </c>
    </row>
    <row r="422" spans="1:29" s="13" customFormat="1" ht="12.75">
      <c r="A422" s="13" t="s">
        <v>54</v>
      </c>
      <c r="B422" s="11"/>
      <c r="C422" s="46" t="s">
        <v>112</v>
      </c>
      <c r="D422" s="23"/>
      <c r="E422" s="23"/>
      <c r="F422" s="87">
        <v>58677285.92500002</v>
      </c>
      <c r="G422" s="87">
        <v>55926572.61299999</v>
      </c>
      <c r="H422" s="87">
        <v>54725239.46500001</v>
      </c>
      <c r="I422" s="87">
        <v>44851232.75799996</v>
      </c>
      <c r="J422" s="87">
        <v>43770873.98499999</v>
      </c>
      <c r="K422" s="87">
        <v>46793031.46799999</v>
      </c>
      <c r="L422" s="87">
        <v>57912205.579999976</v>
      </c>
      <c r="M422" s="87">
        <v>56115925.45900001</v>
      </c>
      <c r="N422" s="87">
        <v>48093642.182</v>
      </c>
      <c r="O422" s="87">
        <v>42814486.38600003</v>
      </c>
      <c r="P422" s="87">
        <v>46819227.74300001</v>
      </c>
      <c r="Q422" s="87">
        <v>60671650.97999999</v>
      </c>
      <c r="R422" s="87">
        <v>62356857.188</v>
      </c>
      <c r="S422" s="87">
        <v>49120303.40299997</v>
      </c>
      <c r="T422" s="87">
        <v>46272467.81399999</v>
      </c>
      <c r="U422" s="87">
        <v>49624960.50000001</v>
      </c>
      <c r="V422" s="87">
        <v>47747553.48899998</v>
      </c>
      <c r="W422" s="87">
        <v>57420367.01499997</v>
      </c>
      <c r="X422" s="87">
        <v>53163544.898</v>
      </c>
      <c r="Y422" s="87">
        <v>52556959.248</v>
      </c>
      <c r="Z422" s="87">
        <v>43982677.46399999</v>
      </c>
      <c r="AA422" s="87">
        <v>37676145.59000001</v>
      </c>
      <c r="AB422" s="87">
        <v>42331069.941999994</v>
      </c>
      <c r="AC422" s="87">
        <v>60425611.29499999</v>
      </c>
    </row>
    <row r="423" spans="2:29" s="24" customFormat="1" ht="4.5" customHeight="1" hidden="1" outlineLevel="1">
      <c r="B423" s="25"/>
      <c r="C423" s="52"/>
      <c r="D423" s="27"/>
      <c r="E423" s="27"/>
      <c r="F423" s="88"/>
      <c r="G423" s="88"/>
      <c r="H423" s="88"/>
      <c r="I423" s="88"/>
      <c r="J423" s="88"/>
      <c r="K423" s="88"/>
      <c r="L423" s="88"/>
      <c r="M423" s="88"/>
      <c r="N423" s="88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</row>
    <row r="424" spans="1:29" s="14" customFormat="1" ht="12.75" hidden="1" outlineLevel="2">
      <c r="A424" s="14" t="s">
        <v>1009</v>
      </c>
      <c r="B424" s="14" t="s">
        <v>1010</v>
      </c>
      <c r="C424" s="48" t="s">
        <v>1556</v>
      </c>
      <c r="D424" s="15"/>
      <c r="E424" s="15"/>
      <c r="F424" s="94">
        <v>7175585.36</v>
      </c>
      <c r="G424" s="94">
        <v>7192686.12</v>
      </c>
      <c r="H424" s="94">
        <v>7688095.19</v>
      </c>
      <c r="I424" s="94">
        <v>7216930.64</v>
      </c>
      <c r="J424" s="94">
        <v>7224521.78</v>
      </c>
      <c r="K424" s="94">
        <v>7228493.47</v>
      </c>
      <c r="L424" s="94">
        <v>7263780.42</v>
      </c>
      <c r="M424" s="94">
        <v>7269683.62</v>
      </c>
      <c r="N424" s="94">
        <v>7281738.51</v>
      </c>
      <c r="O424" s="94">
        <v>7286165.82</v>
      </c>
      <c r="P424" s="94">
        <v>7306096.29</v>
      </c>
      <c r="Q424" s="94">
        <v>7491534.83</v>
      </c>
      <c r="R424" s="94">
        <v>7356650.95</v>
      </c>
      <c r="S424" s="94">
        <v>7371887.6</v>
      </c>
      <c r="T424" s="94">
        <v>7460866.68</v>
      </c>
      <c r="U424" s="94">
        <v>7398797.01</v>
      </c>
      <c r="V424" s="94">
        <v>7404488.59</v>
      </c>
      <c r="W424" s="94">
        <v>7425364.85</v>
      </c>
      <c r="X424" s="94">
        <v>7628395.15</v>
      </c>
      <c r="Y424" s="94">
        <v>7676201.09</v>
      </c>
      <c r="Z424" s="94">
        <v>7742620.61</v>
      </c>
      <c r="AA424" s="94">
        <v>7702064.78</v>
      </c>
      <c r="AB424" s="94">
        <v>7706794.37</v>
      </c>
      <c r="AC424" s="94">
        <v>7782104.85</v>
      </c>
    </row>
    <row r="425" spans="1:29" s="14" customFormat="1" ht="12.75" hidden="1" outlineLevel="2">
      <c r="A425" s="14" t="s">
        <v>1011</v>
      </c>
      <c r="B425" s="14" t="s">
        <v>1012</v>
      </c>
      <c r="C425" s="48" t="s">
        <v>1557</v>
      </c>
      <c r="D425" s="15"/>
      <c r="E425" s="15"/>
      <c r="F425" s="94">
        <v>-568925.3200000001</v>
      </c>
      <c r="G425" s="94">
        <v>-568925.3200000001</v>
      </c>
      <c r="H425" s="94">
        <v>-568925.33</v>
      </c>
      <c r="I425" s="94">
        <v>-644061.21</v>
      </c>
      <c r="J425" s="94">
        <v>-644061.21</v>
      </c>
      <c r="K425" s="94">
        <v>-644061.21</v>
      </c>
      <c r="L425" s="94">
        <v>-641461</v>
      </c>
      <c r="M425" s="94">
        <v>-641461</v>
      </c>
      <c r="N425" s="94">
        <v>-641461.01</v>
      </c>
      <c r="O425" s="94">
        <v>-696992.09</v>
      </c>
      <c r="P425" s="94">
        <v>-696992.09</v>
      </c>
      <c r="Q425" s="94">
        <v>-696992.08</v>
      </c>
      <c r="R425" s="94">
        <v>0</v>
      </c>
      <c r="S425" s="94">
        <v>0</v>
      </c>
      <c r="T425" s="94">
        <v>0</v>
      </c>
      <c r="U425" s="94">
        <v>0</v>
      </c>
      <c r="V425" s="94">
        <v>0</v>
      </c>
      <c r="W425" s="94">
        <v>0</v>
      </c>
      <c r="X425" s="94">
        <v>0</v>
      </c>
      <c r="Y425" s="94">
        <v>0</v>
      </c>
      <c r="Z425" s="94">
        <v>0</v>
      </c>
      <c r="AA425" s="94">
        <v>0</v>
      </c>
      <c r="AB425" s="94">
        <v>0</v>
      </c>
      <c r="AC425" s="94">
        <v>0</v>
      </c>
    </row>
    <row r="426" spans="1:29" s="14" customFormat="1" ht="12.75" hidden="1" outlineLevel="2">
      <c r="A426" s="14" t="s">
        <v>1013</v>
      </c>
      <c r="B426" s="14" t="s">
        <v>1014</v>
      </c>
      <c r="C426" s="48" t="s">
        <v>1558</v>
      </c>
      <c r="D426" s="15"/>
      <c r="E426" s="15"/>
      <c r="F426" s="94">
        <v>4383.45</v>
      </c>
      <c r="G426" s="94">
        <v>4383.45</v>
      </c>
      <c r="H426" s="94">
        <v>4383.45</v>
      </c>
      <c r="I426" s="94">
        <v>4383.45</v>
      </c>
      <c r="J426" s="94">
        <v>4383.45</v>
      </c>
      <c r="K426" s="94">
        <v>4383.45</v>
      </c>
      <c r="L426" s="94">
        <v>4383.45</v>
      </c>
      <c r="M426" s="94">
        <v>4383.45</v>
      </c>
      <c r="N426" s="94">
        <v>4383.45</v>
      </c>
      <c r="O426" s="94">
        <v>4795.1900000000005</v>
      </c>
      <c r="P426" s="94">
        <v>4795.1900000000005</v>
      </c>
      <c r="Q426" s="94">
        <v>4795.1900000000005</v>
      </c>
      <c r="R426" s="94">
        <v>134663.68</v>
      </c>
      <c r="S426" s="94">
        <v>134663.67</v>
      </c>
      <c r="T426" s="94">
        <v>134663.69</v>
      </c>
      <c r="U426" s="94">
        <v>134663.72</v>
      </c>
      <c r="V426" s="94">
        <v>-336321.37</v>
      </c>
      <c r="W426" s="94">
        <v>40705.31</v>
      </c>
      <c r="X426" s="94">
        <v>40705.22</v>
      </c>
      <c r="Y426" s="94">
        <v>40705.21</v>
      </c>
      <c r="Z426" s="94">
        <v>40705.29</v>
      </c>
      <c r="AA426" s="94">
        <v>40705.24</v>
      </c>
      <c r="AB426" s="94">
        <v>40705.23</v>
      </c>
      <c r="AC426" s="94">
        <v>40705.28</v>
      </c>
    </row>
    <row r="427" spans="1:29" ht="12.75" hidden="1" outlineLevel="1">
      <c r="A427" s="9" t="s">
        <v>219</v>
      </c>
      <c r="C427" s="59" t="s">
        <v>167</v>
      </c>
      <c r="D427" s="22"/>
      <c r="E427" s="22"/>
      <c r="F427" s="80">
        <v>6611043.49</v>
      </c>
      <c r="G427" s="80">
        <v>6628144.25</v>
      </c>
      <c r="H427" s="80">
        <v>7123553.3100000005</v>
      </c>
      <c r="I427" s="80">
        <v>6577252.88</v>
      </c>
      <c r="J427" s="80">
        <v>6584844.0200000005</v>
      </c>
      <c r="K427" s="80">
        <v>6588815.71</v>
      </c>
      <c r="L427" s="80">
        <v>6626702.87</v>
      </c>
      <c r="M427" s="80">
        <v>6632606.07</v>
      </c>
      <c r="N427" s="80">
        <v>6644660.95</v>
      </c>
      <c r="O427" s="80">
        <v>6593968.920000001</v>
      </c>
      <c r="P427" s="80">
        <v>6613899.390000001</v>
      </c>
      <c r="Q427" s="80">
        <v>6799337.94</v>
      </c>
      <c r="R427" s="80">
        <v>7491314.63</v>
      </c>
      <c r="S427" s="80">
        <v>7506551.27</v>
      </c>
      <c r="T427" s="80">
        <v>7595530.37</v>
      </c>
      <c r="U427" s="80">
        <v>7533460.7299999995</v>
      </c>
      <c r="V427" s="80">
        <v>7068167.22</v>
      </c>
      <c r="W427" s="80">
        <v>7466070.159999999</v>
      </c>
      <c r="X427" s="80">
        <v>7669100.37</v>
      </c>
      <c r="Y427" s="80">
        <v>7716906.3</v>
      </c>
      <c r="Z427" s="80">
        <v>7783325.9</v>
      </c>
      <c r="AA427" s="80">
        <v>7742770.0200000005</v>
      </c>
      <c r="AB427" s="80">
        <v>7747499.600000001</v>
      </c>
      <c r="AC427" s="80">
        <v>7822810.13</v>
      </c>
    </row>
    <row r="428" spans="1:29" s="14" customFormat="1" ht="12.75" hidden="1" outlineLevel="2">
      <c r="A428" s="14" t="s">
        <v>1015</v>
      </c>
      <c r="B428" s="14" t="s">
        <v>1016</v>
      </c>
      <c r="C428" s="48" t="s">
        <v>1559</v>
      </c>
      <c r="D428" s="15"/>
      <c r="E428" s="15"/>
      <c r="F428" s="94">
        <v>316957.59</v>
      </c>
      <c r="G428" s="94">
        <v>317268.81</v>
      </c>
      <c r="H428" s="94">
        <v>323575.39</v>
      </c>
      <c r="I428" s="94">
        <v>325611.07</v>
      </c>
      <c r="J428" s="94">
        <v>312947.05</v>
      </c>
      <c r="K428" s="94">
        <v>259766.04</v>
      </c>
      <c r="L428" s="94">
        <v>283418.95</v>
      </c>
      <c r="M428" s="94">
        <v>334011.93</v>
      </c>
      <c r="N428" s="94">
        <v>322386.44</v>
      </c>
      <c r="O428" s="94">
        <v>295259.14</v>
      </c>
      <c r="P428" s="94">
        <v>324087.66000000003</v>
      </c>
      <c r="Q428" s="94">
        <v>269499.33</v>
      </c>
      <c r="R428" s="94">
        <v>275768.22000000003</v>
      </c>
      <c r="S428" s="94">
        <v>283457.78</v>
      </c>
      <c r="T428" s="94">
        <v>287312.78</v>
      </c>
      <c r="U428" s="94">
        <v>290393.46</v>
      </c>
      <c r="V428" s="94">
        <v>294968.5</v>
      </c>
      <c r="W428" s="94">
        <v>298010.86</v>
      </c>
      <c r="X428" s="94">
        <v>300110.46</v>
      </c>
      <c r="Y428" s="94">
        <v>304335.46</v>
      </c>
      <c r="Z428" s="94">
        <v>312273.44</v>
      </c>
      <c r="AA428" s="94">
        <v>313988.06</v>
      </c>
      <c r="AB428" s="94">
        <v>320815.14</v>
      </c>
      <c r="AC428" s="94">
        <v>306336.18</v>
      </c>
    </row>
    <row r="429" spans="1:29" ht="12.75" hidden="1" outlineLevel="1">
      <c r="A429" s="67" t="s">
        <v>179</v>
      </c>
      <c r="C429" s="68" t="s">
        <v>185</v>
      </c>
      <c r="D429" s="22"/>
      <c r="E429" s="22"/>
      <c r="F429" s="80">
        <v>316957.59</v>
      </c>
      <c r="G429" s="80">
        <v>317268.81</v>
      </c>
      <c r="H429" s="80">
        <v>323575.39</v>
      </c>
      <c r="I429" s="80">
        <v>325611.07</v>
      </c>
      <c r="J429" s="80">
        <v>312947.05</v>
      </c>
      <c r="K429" s="80">
        <v>259766.04</v>
      </c>
      <c r="L429" s="80">
        <v>283418.95</v>
      </c>
      <c r="M429" s="80">
        <v>334011.93</v>
      </c>
      <c r="N429" s="80">
        <v>322386.44</v>
      </c>
      <c r="O429" s="80">
        <v>295259.14</v>
      </c>
      <c r="P429" s="80">
        <v>324087.66000000003</v>
      </c>
      <c r="Q429" s="80">
        <v>269499.33</v>
      </c>
      <c r="R429" s="80">
        <v>275768.22000000003</v>
      </c>
      <c r="S429" s="80">
        <v>283457.78</v>
      </c>
      <c r="T429" s="80">
        <v>287312.78</v>
      </c>
      <c r="U429" s="80">
        <v>290393.46</v>
      </c>
      <c r="V429" s="80">
        <v>294968.5</v>
      </c>
      <c r="W429" s="80">
        <v>298010.86</v>
      </c>
      <c r="X429" s="80">
        <v>300110.46</v>
      </c>
      <c r="Y429" s="80">
        <v>304335.46</v>
      </c>
      <c r="Z429" s="80">
        <v>312273.44</v>
      </c>
      <c r="AA429" s="80">
        <v>313988.06</v>
      </c>
      <c r="AB429" s="80">
        <v>320815.14</v>
      </c>
      <c r="AC429" s="80">
        <v>306336.18</v>
      </c>
    </row>
    <row r="430" spans="1:29" ht="12.75" hidden="1" outlineLevel="1">
      <c r="A430" s="67" t="s">
        <v>180</v>
      </c>
      <c r="C430" s="68" t="s">
        <v>184</v>
      </c>
      <c r="D430" s="22"/>
      <c r="E430" s="22"/>
      <c r="F430" s="80">
        <v>0</v>
      </c>
      <c r="G430" s="80">
        <v>0</v>
      </c>
      <c r="H430" s="80">
        <v>0</v>
      </c>
      <c r="I430" s="80">
        <v>0</v>
      </c>
      <c r="J430" s="80">
        <v>0</v>
      </c>
      <c r="K430" s="80">
        <v>0</v>
      </c>
      <c r="L430" s="80">
        <v>0</v>
      </c>
      <c r="M430" s="80">
        <v>0</v>
      </c>
      <c r="N430" s="80">
        <v>0</v>
      </c>
      <c r="O430" s="80">
        <v>0</v>
      </c>
      <c r="P430" s="80">
        <v>0</v>
      </c>
      <c r="Q430" s="80">
        <v>0</v>
      </c>
      <c r="R430" s="80">
        <v>0</v>
      </c>
      <c r="S430" s="80">
        <v>0</v>
      </c>
      <c r="T430" s="80">
        <v>0</v>
      </c>
      <c r="U430" s="80">
        <v>0</v>
      </c>
      <c r="V430" s="80">
        <v>0</v>
      </c>
      <c r="W430" s="80">
        <v>0</v>
      </c>
      <c r="X430" s="80">
        <v>0</v>
      </c>
      <c r="Y430" s="80">
        <v>0</v>
      </c>
      <c r="Z430" s="80">
        <v>0</v>
      </c>
      <c r="AA430" s="80">
        <v>0</v>
      </c>
      <c r="AB430" s="80">
        <v>0</v>
      </c>
      <c r="AC430" s="80">
        <v>0</v>
      </c>
    </row>
    <row r="431" spans="1:29" s="14" customFormat="1" ht="12.75" hidden="1" outlineLevel="2">
      <c r="A431" s="14" t="s">
        <v>1017</v>
      </c>
      <c r="B431" s="14" t="s">
        <v>1018</v>
      </c>
      <c r="C431" s="48" t="s">
        <v>1560</v>
      </c>
      <c r="D431" s="15"/>
      <c r="E431" s="15"/>
      <c r="F431" s="94">
        <v>3218</v>
      </c>
      <c r="G431" s="94">
        <v>3218</v>
      </c>
      <c r="H431" s="94">
        <v>3218</v>
      </c>
      <c r="I431" s="94">
        <v>3218</v>
      </c>
      <c r="J431" s="94">
        <v>3218</v>
      </c>
      <c r="K431" s="94">
        <v>3218</v>
      </c>
      <c r="L431" s="94">
        <v>3218</v>
      </c>
      <c r="M431" s="94">
        <v>3218</v>
      </c>
      <c r="N431" s="94">
        <v>3218</v>
      </c>
      <c r="O431" s="94">
        <v>3218</v>
      </c>
      <c r="P431" s="94">
        <v>3218</v>
      </c>
      <c r="Q431" s="94">
        <v>3218</v>
      </c>
      <c r="R431" s="94">
        <v>3218</v>
      </c>
      <c r="S431" s="94">
        <v>3218</v>
      </c>
      <c r="T431" s="94">
        <v>3218</v>
      </c>
      <c r="U431" s="94">
        <v>3218</v>
      </c>
      <c r="V431" s="94">
        <v>3218</v>
      </c>
      <c r="W431" s="94">
        <v>3218</v>
      </c>
      <c r="X431" s="94">
        <v>3218</v>
      </c>
      <c r="Y431" s="94">
        <v>3218</v>
      </c>
      <c r="Z431" s="94">
        <v>3218</v>
      </c>
      <c r="AA431" s="94">
        <v>3218</v>
      </c>
      <c r="AB431" s="94">
        <v>3218</v>
      </c>
      <c r="AC431" s="94">
        <v>3218</v>
      </c>
    </row>
    <row r="432" spans="1:29" ht="12.75" hidden="1" outlineLevel="1">
      <c r="A432" s="67" t="s">
        <v>181</v>
      </c>
      <c r="C432" s="68" t="s">
        <v>186</v>
      </c>
      <c r="D432" s="22"/>
      <c r="E432" s="22"/>
      <c r="F432" s="80">
        <v>3218</v>
      </c>
      <c r="G432" s="80">
        <v>3218</v>
      </c>
      <c r="H432" s="80">
        <v>3218</v>
      </c>
      <c r="I432" s="80">
        <v>3218</v>
      </c>
      <c r="J432" s="80">
        <v>3218</v>
      </c>
      <c r="K432" s="80">
        <v>3218</v>
      </c>
      <c r="L432" s="80">
        <v>3218</v>
      </c>
      <c r="M432" s="80">
        <v>3218</v>
      </c>
      <c r="N432" s="80">
        <v>3218</v>
      </c>
      <c r="O432" s="80">
        <v>3218</v>
      </c>
      <c r="P432" s="80">
        <v>3218</v>
      </c>
      <c r="Q432" s="80">
        <v>3218</v>
      </c>
      <c r="R432" s="80">
        <v>3218</v>
      </c>
      <c r="S432" s="80">
        <v>3218</v>
      </c>
      <c r="T432" s="80">
        <v>3218</v>
      </c>
      <c r="U432" s="80">
        <v>3218</v>
      </c>
      <c r="V432" s="80">
        <v>3218</v>
      </c>
      <c r="W432" s="80">
        <v>3218</v>
      </c>
      <c r="X432" s="80">
        <v>3218</v>
      </c>
      <c r="Y432" s="80">
        <v>3218</v>
      </c>
      <c r="Z432" s="80">
        <v>3218</v>
      </c>
      <c r="AA432" s="80">
        <v>3218</v>
      </c>
      <c r="AB432" s="80">
        <v>3218</v>
      </c>
      <c r="AC432" s="80">
        <v>3218</v>
      </c>
    </row>
    <row r="433" spans="1:29" ht="12.75" hidden="1" outlineLevel="1">
      <c r="A433" s="67" t="s">
        <v>182</v>
      </c>
      <c r="C433" s="68" t="s">
        <v>187</v>
      </c>
      <c r="D433" s="22"/>
      <c r="E433" s="22"/>
      <c r="F433" s="80">
        <v>0</v>
      </c>
      <c r="G433" s="80">
        <v>0</v>
      </c>
      <c r="H433" s="80">
        <v>0</v>
      </c>
      <c r="I433" s="80">
        <v>0</v>
      </c>
      <c r="J433" s="80">
        <v>0</v>
      </c>
      <c r="K433" s="80">
        <v>0</v>
      </c>
      <c r="L433" s="80">
        <v>0</v>
      </c>
      <c r="M433" s="80">
        <v>0</v>
      </c>
      <c r="N433" s="80">
        <v>0</v>
      </c>
      <c r="O433" s="80">
        <v>0</v>
      </c>
      <c r="P433" s="80">
        <v>0</v>
      </c>
      <c r="Q433" s="80">
        <v>0</v>
      </c>
      <c r="R433" s="80">
        <v>0</v>
      </c>
      <c r="S433" s="80">
        <v>0</v>
      </c>
      <c r="T433" s="80">
        <v>0</v>
      </c>
      <c r="U433" s="80">
        <v>0</v>
      </c>
      <c r="V433" s="80">
        <v>0</v>
      </c>
      <c r="W433" s="80">
        <v>0</v>
      </c>
      <c r="X433" s="80">
        <v>0</v>
      </c>
      <c r="Y433" s="80">
        <v>0</v>
      </c>
      <c r="Z433" s="80">
        <v>0</v>
      </c>
      <c r="AA433" s="80">
        <v>0</v>
      </c>
      <c r="AB433" s="80">
        <v>0</v>
      </c>
      <c r="AC433" s="80">
        <v>0</v>
      </c>
    </row>
    <row r="434" spans="1:29" s="14" customFormat="1" ht="12.75" hidden="1" outlineLevel="2">
      <c r="A434" s="14" t="s">
        <v>1019</v>
      </c>
      <c r="B434" s="14" t="s">
        <v>1020</v>
      </c>
      <c r="C434" s="48" t="s">
        <v>1561</v>
      </c>
      <c r="D434" s="15"/>
      <c r="E434" s="15"/>
      <c r="F434" s="94">
        <v>24090.56</v>
      </c>
      <c r="G434" s="94">
        <v>24090.56</v>
      </c>
      <c r="H434" s="94">
        <v>24090.56</v>
      </c>
      <c r="I434" s="94">
        <v>24090.56</v>
      </c>
      <c r="J434" s="94">
        <v>24090.56</v>
      </c>
      <c r="K434" s="94">
        <v>24300.66</v>
      </c>
      <c r="L434" s="94">
        <v>24090.56</v>
      </c>
      <c r="M434" s="94">
        <v>24090.56</v>
      </c>
      <c r="N434" s="94">
        <v>24090.56</v>
      </c>
      <c r="O434" s="94">
        <v>24090.56</v>
      </c>
      <c r="P434" s="94">
        <v>24090.56</v>
      </c>
      <c r="Q434" s="94">
        <v>24090.56</v>
      </c>
      <c r="R434" s="94">
        <v>24090.56</v>
      </c>
      <c r="S434" s="94">
        <v>24090.56</v>
      </c>
      <c r="T434" s="94">
        <v>24090.56</v>
      </c>
      <c r="U434" s="94">
        <v>24090.56</v>
      </c>
      <c r="V434" s="94">
        <v>24090.56</v>
      </c>
      <c r="W434" s="94">
        <v>24090.56</v>
      </c>
      <c r="X434" s="94">
        <v>24090.56</v>
      </c>
      <c r="Y434" s="94">
        <v>24090.56</v>
      </c>
      <c r="Z434" s="94">
        <v>24090.56</v>
      </c>
      <c r="AA434" s="94">
        <v>24090.56</v>
      </c>
      <c r="AB434" s="94">
        <v>24090.56</v>
      </c>
      <c r="AC434" s="94">
        <v>24090.561</v>
      </c>
    </row>
    <row r="435" spans="1:29" ht="12.75" hidden="1" outlineLevel="1">
      <c r="A435" s="67" t="s">
        <v>183</v>
      </c>
      <c r="C435" s="68" t="s">
        <v>188</v>
      </c>
      <c r="D435" s="22"/>
      <c r="E435" s="22"/>
      <c r="F435" s="80">
        <v>24090.56</v>
      </c>
      <c r="G435" s="80">
        <v>24090.56</v>
      </c>
      <c r="H435" s="80">
        <v>24090.56</v>
      </c>
      <c r="I435" s="80">
        <v>24090.56</v>
      </c>
      <c r="J435" s="80">
        <v>24090.56</v>
      </c>
      <c r="K435" s="80">
        <v>24300.66</v>
      </c>
      <c r="L435" s="80">
        <v>24090.56</v>
      </c>
      <c r="M435" s="80">
        <v>24090.56</v>
      </c>
      <c r="N435" s="80">
        <v>24090.56</v>
      </c>
      <c r="O435" s="80">
        <v>24090.56</v>
      </c>
      <c r="P435" s="80">
        <v>24090.56</v>
      </c>
      <c r="Q435" s="80">
        <v>24090.56</v>
      </c>
      <c r="R435" s="80">
        <v>24090.56</v>
      </c>
      <c r="S435" s="80">
        <v>24090.56</v>
      </c>
      <c r="T435" s="80">
        <v>24090.56</v>
      </c>
      <c r="U435" s="80">
        <v>24090.56</v>
      </c>
      <c r="V435" s="80">
        <v>24090.56</v>
      </c>
      <c r="W435" s="80">
        <v>24090.56</v>
      </c>
      <c r="X435" s="80">
        <v>24090.56</v>
      </c>
      <c r="Y435" s="80">
        <v>24090.56</v>
      </c>
      <c r="Z435" s="80">
        <v>24090.56</v>
      </c>
      <c r="AA435" s="80">
        <v>24090.56</v>
      </c>
      <c r="AB435" s="80">
        <v>24090.56</v>
      </c>
      <c r="AC435" s="80">
        <v>24090.561</v>
      </c>
    </row>
    <row r="436" spans="1:29" ht="12.75" hidden="1" outlineLevel="1">
      <c r="A436" s="9" t="s">
        <v>220</v>
      </c>
      <c r="C436" s="59" t="s">
        <v>168</v>
      </c>
      <c r="D436" s="22"/>
      <c r="E436" s="22"/>
      <c r="F436" s="80">
        <v>344266.15</v>
      </c>
      <c r="G436" s="80">
        <v>344577.37</v>
      </c>
      <c r="H436" s="80">
        <v>350883.95</v>
      </c>
      <c r="I436" s="80">
        <v>352919.63</v>
      </c>
      <c r="J436" s="80">
        <v>340255.61</v>
      </c>
      <c r="K436" s="80">
        <v>287284.7</v>
      </c>
      <c r="L436" s="80">
        <v>310727.51</v>
      </c>
      <c r="M436" s="80">
        <v>361320.49</v>
      </c>
      <c r="N436" s="80">
        <v>349695</v>
      </c>
      <c r="O436" s="80">
        <v>322567.7</v>
      </c>
      <c r="P436" s="80">
        <v>351396.22000000003</v>
      </c>
      <c r="Q436" s="80">
        <v>296807.89</v>
      </c>
      <c r="R436" s="80">
        <v>303076.78</v>
      </c>
      <c r="S436" s="80">
        <v>310766.34</v>
      </c>
      <c r="T436" s="80">
        <v>314621.34</v>
      </c>
      <c r="U436" s="80">
        <v>317702.02</v>
      </c>
      <c r="V436" s="80">
        <v>322277.06</v>
      </c>
      <c r="W436" s="80">
        <v>325319.42</v>
      </c>
      <c r="X436" s="80">
        <v>327419.02</v>
      </c>
      <c r="Y436" s="80">
        <v>331644.02</v>
      </c>
      <c r="Z436" s="80">
        <v>339582</v>
      </c>
      <c r="AA436" s="80">
        <v>341296.62</v>
      </c>
      <c r="AB436" s="80">
        <v>348123.7</v>
      </c>
      <c r="AC436" s="80">
        <v>333644.741</v>
      </c>
    </row>
    <row r="437" spans="1:29" s="13" customFormat="1" ht="12.75" collapsed="1">
      <c r="A437" s="13" t="s">
        <v>177</v>
      </c>
      <c r="B437" s="11"/>
      <c r="C437" s="46" t="s">
        <v>96</v>
      </c>
      <c r="D437" s="23"/>
      <c r="E437" s="23"/>
      <c r="F437" s="87">
        <v>6955309.64</v>
      </c>
      <c r="G437" s="87">
        <v>6972721.619999999</v>
      </c>
      <c r="H437" s="87">
        <v>7474437.259999999</v>
      </c>
      <c r="I437" s="87">
        <v>6930172.51</v>
      </c>
      <c r="J437" s="87">
        <v>6925099.629999999</v>
      </c>
      <c r="K437" s="87">
        <v>6876100.41</v>
      </c>
      <c r="L437" s="87">
        <v>6937430.38</v>
      </c>
      <c r="M437" s="87">
        <v>6993926.56</v>
      </c>
      <c r="N437" s="87">
        <v>6994355.95</v>
      </c>
      <c r="O437" s="87">
        <v>6916536.619999999</v>
      </c>
      <c r="P437" s="87">
        <v>6965295.609999999</v>
      </c>
      <c r="Q437" s="87">
        <v>7096145.83</v>
      </c>
      <c r="R437" s="87">
        <v>7794391.409999999</v>
      </c>
      <c r="S437" s="87">
        <v>7817317.609999999</v>
      </c>
      <c r="T437" s="87">
        <v>7910151.71</v>
      </c>
      <c r="U437" s="87">
        <v>7851162.75</v>
      </c>
      <c r="V437" s="87">
        <v>7390444.279999999</v>
      </c>
      <c r="W437" s="87">
        <v>7791389.58</v>
      </c>
      <c r="X437" s="87">
        <v>7996519.39</v>
      </c>
      <c r="Y437" s="87">
        <v>8048550.319999999</v>
      </c>
      <c r="Z437" s="87">
        <v>8122907.9</v>
      </c>
      <c r="AA437" s="87">
        <v>8084066.639999999</v>
      </c>
      <c r="AB437" s="87">
        <v>8095623.299999999</v>
      </c>
      <c r="AC437" s="87">
        <v>8156454.870999999</v>
      </c>
    </row>
    <row r="438" spans="2:29" s="24" customFormat="1" ht="4.5" customHeight="1" hidden="1" outlineLevel="1">
      <c r="B438" s="25"/>
      <c r="C438" s="52"/>
      <c r="D438" s="27"/>
      <c r="E438" s="27"/>
      <c r="F438" s="88"/>
      <c r="G438" s="88"/>
      <c r="H438" s="88"/>
      <c r="I438" s="88"/>
      <c r="J438" s="88"/>
      <c r="K438" s="88"/>
      <c r="L438" s="88"/>
      <c r="M438" s="88"/>
      <c r="N438" s="88"/>
      <c r="O438" s="88"/>
      <c r="P438" s="88"/>
      <c r="Q438" s="88"/>
      <c r="R438" s="88"/>
      <c r="S438" s="88"/>
      <c r="T438" s="88"/>
      <c r="U438" s="88"/>
      <c r="V438" s="88"/>
      <c r="W438" s="88"/>
      <c r="X438" s="88"/>
      <c r="Y438" s="88"/>
      <c r="Z438" s="88"/>
      <c r="AA438" s="88"/>
      <c r="AB438" s="88"/>
      <c r="AC438" s="88"/>
    </row>
    <row r="439" spans="1:29" s="14" customFormat="1" ht="12.75" hidden="1" outlineLevel="2">
      <c r="A439" s="14" t="s">
        <v>1021</v>
      </c>
      <c r="B439" s="14" t="s">
        <v>1022</v>
      </c>
      <c r="C439" s="48" t="s">
        <v>1562</v>
      </c>
      <c r="D439" s="15"/>
      <c r="E439" s="15"/>
      <c r="F439" s="94">
        <v>263491.07</v>
      </c>
      <c r="G439" s="94">
        <v>241078.19</v>
      </c>
      <c r="H439" s="94">
        <v>182421.089</v>
      </c>
      <c r="I439" s="94">
        <v>251569.94</v>
      </c>
      <c r="J439" s="94">
        <v>285862.74</v>
      </c>
      <c r="K439" s="94">
        <v>260239.17</v>
      </c>
      <c r="L439" s="94">
        <v>270322.69</v>
      </c>
      <c r="M439" s="94">
        <v>245515.97</v>
      </c>
      <c r="N439" s="94">
        <v>242698.27000000002</v>
      </c>
      <c r="O439" s="94">
        <v>259930.16</v>
      </c>
      <c r="P439" s="94">
        <v>264313.84</v>
      </c>
      <c r="Q439" s="94">
        <v>264011.95</v>
      </c>
      <c r="R439" s="94">
        <v>366270.69</v>
      </c>
      <c r="S439" s="94">
        <v>356226.5</v>
      </c>
      <c r="T439" s="94">
        <v>372261.58</v>
      </c>
      <c r="U439" s="94">
        <v>314134.01</v>
      </c>
      <c r="V439" s="94">
        <v>310491.19</v>
      </c>
      <c r="W439" s="94">
        <v>329411.77</v>
      </c>
      <c r="X439" s="94">
        <v>329513.19</v>
      </c>
      <c r="Y439" s="94">
        <v>296021.08</v>
      </c>
      <c r="Z439" s="94">
        <v>271431.1</v>
      </c>
      <c r="AA439" s="94">
        <v>288281.69</v>
      </c>
      <c r="AB439" s="94">
        <v>253906.29</v>
      </c>
      <c r="AC439" s="94">
        <v>506034.97000000003</v>
      </c>
    </row>
    <row r="440" spans="1:29" s="14" customFormat="1" ht="12.75" hidden="1" outlineLevel="2">
      <c r="A440" s="14" t="s">
        <v>1023</v>
      </c>
      <c r="B440" s="14" t="s">
        <v>1024</v>
      </c>
      <c r="C440" s="48" t="s">
        <v>1563</v>
      </c>
      <c r="D440" s="15"/>
      <c r="E440" s="15"/>
      <c r="F440" s="94">
        <v>20190.5</v>
      </c>
      <c r="G440" s="94">
        <v>-561.42</v>
      </c>
      <c r="H440" s="94">
        <v>1361.77</v>
      </c>
      <c r="I440" s="94">
        <v>12.82</v>
      </c>
      <c r="J440" s="94">
        <v>151.06</v>
      </c>
      <c r="K440" s="94">
        <v>147.22</v>
      </c>
      <c r="L440" s="94">
        <v>83.46000000000001</v>
      </c>
      <c r="M440" s="94">
        <v>289.54</v>
      </c>
      <c r="N440" s="94">
        <v>29.13</v>
      </c>
      <c r="O440" s="94">
        <v>1469.3500000000001</v>
      </c>
      <c r="P440" s="94">
        <v>1530.73</v>
      </c>
      <c r="Q440" s="94">
        <v>31573.34</v>
      </c>
      <c r="R440" s="94">
        <v>15974.630000000001</v>
      </c>
      <c r="S440" s="94">
        <v>1738.13</v>
      </c>
      <c r="T440" s="94">
        <v>256.38</v>
      </c>
      <c r="U440" s="94">
        <v>80.09</v>
      </c>
      <c r="V440" s="94">
        <v>98.86</v>
      </c>
      <c r="W440" s="94">
        <v>82.98</v>
      </c>
      <c r="X440" s="94">
        <v>96.12</v>
      </c>
      <c r="Y440" s="94">
        <v>20.34</v>
      </c>
      <c r="Z440" s="94">
        <v>75.84</v>
      </c>
      <c r="AA440" s="94">
        <v>154.05</v>
      </c>
      <c r="AB440" s="94">
        <v>68.88</v>
      </c>
      <c r="AC440" s="94">
        <v>40482.3</v>
      </c>
    </row>
    <row r="441" spans="1:29" s="14" customFormat="1" ht="12.75" hidden="1" outlineLevel="2">
      <c r="A441" s="14" t="s">
        <v>1025</v>
      </c>
      <c r="B441" s="14" t="s">
        <v>1026</v>
      </c>
      <c r="C441" s="48" t="s">
        <v>1564</v>
      </c>
      <c r="D441" s="15"/>
      <c r="E441" s="15"/>
      <c r="F441" s="94">
        <v>0</v>
      </c>
      <c r="G441" s="94">
        <v>810.5</v>
      </c>
      <c r="H441" s="94">
        <v>0</v>
      </c>
      <c r="I441" s="94">
        <v>0</v>
      </c>
      <c r="J441" s="94">
        <v>0</v>
      </c>
      <c r="K441" s="94">
        <v>0</v>
      </c>
      <c r="L441" s="94">
        <v>0</v>
      </c>
      <c r="M441" s="94">
        <v>0</v>
      </c>
      <c r="N441" s="94">
        <v>0</v>
      </c>
      <c r="O441" s="94">
        <v>0</v>
      </c>
      <c r="P441" s="94">
        <v>0</v>
      </c>
      <c r="Q441" s="94">
        <v>0</v>
      </c>
      <c r="R441" s="94">
        <v>0</v>
      </c>
      <c r="S441" s="94">
        <v>0</v>
      </c>
      <c r="T441" s="94">
        <v>0</v>
      </c>
      <c r="U441" s="94">
        <v>0</v>
      </c>
      <c r="V441" s="94">
        <v>0</v>
      </c>
      <c r="W441" s="94">
        <v>0</v>
      </c>
      <c r="X441" s="94">
        <v>0</v>
      </c>
      <c r="Y441" s="94">
        <v>0</v>
      </c>
      <c r="Z441" s="94">
        <v>0</v>
      </c>
      <c r="AA441" s="94">
        <v>0</v>
      </c>
      <c r="AB441" s="94">
        <v>0</v>
      </c>
      <c r="AC441" s="94">
        <v>0</v>
      </c>
    </row>
    <row r="442" spans="1:29" s="14" customFormat="1" ht="12.75" hidden="1" outlineLevel="2">
      <c r="A442" s="14" t="s">
        <v>1027</v>
      </c>
      <c r="B442" s="14" t="s">
        <v>1028</v>
      </c>
      <c r="C442" s="48" t="s">
        <v>1564</v>
      </c>
      <c r="D442" s="15"/>
      <c r="E442" s="15"/>
      <c r="F442" s="94">
        <v>0</v>
      </c>
      <c r="G442" s="94">
        <v>0</v>
      </c>
      <c r="H442" s="94">
        <v>0</v>
      </c>
      <c r="I442" s="94">
        <v>0</v>
      </c>
      <c r="J442" s="94">
        <v>0</v>
      </c>
      <c r="K442" s="94">
        <v>0</v>
      </c>
      <c r="L442" s="94">
        <v>0</v>
      </c>
      <c r="M442" s="94">
        <v>0</v>
      </c>
      <c r="N442" s="94">
        <v>0</v>
      </c>
      <c r="O442" s="94">
        <v>0</v>
      </c>
      <c r="P442" s="94">
        <v>0</v>
      </c>
      <c r="Q442" s="94">
        <v>0</v>
      </c>
      <c r="R442" s="94">
        <v>0</v>
      </c>
      <c r="S442" s="94">
        <v>0</v>
      </c>
      <c r="T442" s="94">
        <v>0</v>
      </c>
      <c r="U442" s="94">
        <v>0</v>
      </c>
      <c r="V442" s="94">
        <v>3975.21</v>
      </c>
      <c r="W442" s="94">
        <v>0</v>
      </c>
      <c r="X442" s="94">
        <v>0</v>
      </c>
      <c r="Y442" s="94">
        <v>0</v>
      </c>
      <c r="Z442" s="94">
        <v>0</v>
      </c>
      <c r="AA442" s="94">
        <v>0</v>
      </c>
      <c r="AB442" s="94">
        <v>0</v>
      </c>
      <c r="AC442" s="94">
        <v>0</v>
      </c>
    </row>
    <row r="443" spans="1:29" s="14" customFormat="1" ht="12.75" hidden="1" outlineLevel="2">
      <c r="A443" s="14" t="s">
        <v>1029</v>
      </c>
      <c r="B443" s="14" t="s">
        <v>1030</v>
      </c>
      <c r="C443" s="48" t="s">
        <v>1565</v>
      </c>
      <c r="D443" s="15"/>
      <c r="E443" s="15"/>
      <c r="F443" s="94">
        <v>0</v>
      </c>
      <c r="G443" s="94">
        <v>0</v>
      </c>
      <c r="H443" s="94">
        <v>0</v>
      </c>
      <c r="I443" s="94">
        <v>37241.16</v>
      </c>
      <c r="J443" s="94">
        <v>0</v>
      </c>
      <c r="K443" s="94">
        <v>0</v>
      </c>
      <c r="L443" s="94">
        <v>0</v>
      </c>
      <c r="M443" s="94">
        <v>15357.720000000001</v>
      </c>
      <c r="N443" s="94">
        <v>0</v>
      </c>
      <c r="O443" s="94">
        <v>0</v>
      </c>
      <c r="P443" s="94">
        <v>0</v>
      </c>
      <c r="Q443" s="94">
        <v>13748.470000000001</v>
      </c>
      <c r="R443" s="94">
        <v>0</v>
      </c>
      <c r="S443" s="94">
        <v>130.89000000000001</v>
      </c>
      <c r="T443" s="94">
        <v>0</v>
      </c>
      <c r="U443" s="94">
        <v>0</v>
      </c>
      <c r="V443" s="94">
        <v>0</v>
      </c>
      <c r="W443" s="94">
        <v>0</v>
      </c>
      <c r="X443" s="94">
        <v>0</v>
      </c>
      <c r="Y443" s="94">
        <v>0</v>
      </c>
      <c r="Z443" s="94">
        <v>0</v>
      </c>
      <c r="AA443" s="94">
        <v>0</v>
      </c>
      <c r="AB443" s="94">
        <v>0</v>
      </c>
      <c r="AC443" s="94">
        <v>0</v>
      </c>
    </row>
    <row r="444" spans="1:29" s="14" customFormat="1" ht="12.75" hidden="1" outlineLevel="2">
      <c r="A444" s="14" t="s">
        <v>1031</v>
      </c>
      <c r="B444" s="14" t="s">
        <v>1032</v>
      </c>
      <c r="C444" s="48" t="s">
        <v>1565</v>
      </c>
      <c r="D444" s="15"/>
      <c r="E444" s="15"/>
      <c r="F444" s="94">
        <v>229375</v>
      </c>
      <c r="G444" s="94">
        <v>229375</v>
      </c>
      <c r="H444" s="94">
        <v>229375</v>
      </c>
      <c r="I444" s="94">
        <v>229375</v>
      </c>
      <c r="J444" s="94">
        <v>229375</v>
      </c>
      <c r="K444" s="94">
        <v>229375</v>
      </c>
      <c r="L444" s="94">
        <v>-256661.2</v>
      </c>
      <c r="M444" s="94">
        <v>275370.87</v>
      </c>
      <c r="N444" s="94">
        <v>0</v>
      </c>
      <c r="O444" s="94">
        <v>0</v>
      </c>
      <c r="P444" s="94">
        <v>0</v>
      </c>
      <c r="Q444" s="94">
        <v>-3536.21</v>
      </c>
      <c r="R444" s="94">
        <v>0</v>
      </c>
      <c r="S444" s="94">
        <v>0</v>
      </c>
      <c r="T444" s="94">
        <v>0</v>
      </c>
      <c r="U444" s="94">
        <v>0</v>
      </c>
      <c r="V444" s="94">
        <v>0</v>
      </c>
      <c r="W444" s="94">
        <v>0</v>
      </c>
      <c r="X444" s="94">
        <v>0</v>
      </c>
      <c r="Y444" s="94">
        <v>0</v>
      </c>
      <c r="Z444" s="94">
        <v>0</v>
      </c>
      <c r="AA444" s="94">
        <v>0</v>
      </c>
      <c r="AB444" s="94">
        <v>0</v>
      </c>
      <c r="AC444" s="94">
        <v>0</v>
      </c>
    </row>
    <row r="445" spans="1:29" s="14" customFormat="1" ht="12.75" hidden="1" outlineLevel="2">
      <c r="A445" s="14" t="s">
        <v>1033</v>
      </c>
      <c r="B445" s="14" t="s">
        <v>1034</v>
      </c>
      <c r="C445" s="48" t="s">
        <v>1565</v>
      </c>
      <c r="D445" s="15"/>
      <c r="E445" s="15"/>
      <c r="F445" s="94">
        <v>828485.3</v>
      </c>
      <c r="G445" s="94">
        <v>828285</v>
      </c>
      <c r="H445" s="94">
        <v>828285</v>
      </c>
      <c r="I445" s="94">
        <v>828285</v>
      </c>
      <c r="J445" s="94">
        <v>828285</v>
      </c>
      <c r="K445" s="94">
        <v>828285</v>
      </c>
      <c r="L445" s="94">
        <v>1066618.33</v>
      </c>
      <c r="M445" s="94">
        <v>1066618.33</v>
      </c>
      <c r="N445" s="94">
        <v>1066618.34</v>
      </c>
      <c r="O445" s="94">
        <v>1066619.25</v>
      </c>
      <c r="P445" s="94">
        <v>1066618.33</v>
      </c>
      <c r="Q445" s="94">
        <v>1066607.34</v>
      </c>
      <c r="R445" s="94">
        <v>238333</v>
      </c>
      <c r="S445" s="94">
        <v>238333</v>
      </c>
      <c r="T445" s="94">
        <v>238333</v>
      </c>
      <c r="U445" s="94">
        <v>238333</v>
      </c>
      <c r="V445" s="94">
        <v>395950.02</v>
      </c>
      <c r="W445" s="94">
        <v>238335</v>
      </c>
      <c r="X445" s="94">
        <v>-2062.48</v>
      </c>
      <c r="Y445" s="94">
        <v>814.8000000000001</v>
      </c>
      <c r="Z445" s="94">
        <v>0</v>
      </c>
      <c r="AA445" s="94">
        <v>1055.98</v>
      </c>
      <c r="AB445" s="94">
        <v>0</v>
      </c>
      <c r="AC445" s="94">
        <v>6194.4800000000005</v>
      </c>
    </row>
    <row r="446" spans="1:29" s="14" customFormat="1" ht="12.75" hidden="1" outlineLevel="2">
      <c r="A446" s="14" t="s">
        <v>1035</v>
      </c>
      <c r="B446" s="14" t="s">
        <v>1036</v>
      </c>
      <c r="C446" s="48" t="s">
        <v>1565</v>
      </c>
      <c r="D446" s="15"/>
      <c r="E446" s="15"/>
      <c r="F446" s="94">
        <v>0</v>
      </c>
      <c r="G446" s="94">
        <v>0</v>
      </c>
      <c r="H446" s="94">
        <v>0</v>
      </c>
      <c r="I446" s="94">
        <v>0</v>
      </c>
      <c r="J446" s="94">
        <v>0</v>
      </c>
      <c r="K446" s="94">
        <v>0</v>
      </c>
      <c r="L446" s="94">
        <v>0</v>
      </c>
      <c r="M446" s="94">
        <v>0</v>
      </c>
      <c r="N446" s="94">
        <v>0</v>
      </c>
      <c r="O446" s="94">
        <v>0</v>
      </c>
      <c r="P446" s="94">
        <v>0</v>
      </c>
      <c r="Q446" s="94">
        <v>0</v>
      </c>
      <c r="R446" s="94">
        <v>852770.3200000001</v>
      </c>
      <c r="S446" s="94">
        <v>852570</v>
      </c>
      <c r="T446" s="94">
        <v>852570</v>
      </c>
      <c r="U446" s="94">
        <v>852570</v>
      </c>
      <c r="V446" s="94">
        <v>852570</v>
      </c>
      <c r="W446" s="94">
        <v>852570</v>
      </c>
      <c r="X446" s="94">
        <v>1069182</v>
      </c>
      <c r="Y446" s="94">
        <v>1069182</v>
      </c>
      <c r="Z446" s="94">
        <v>1069182</v>
      </c>
      <c r="AA446" s="94">
        <v>1333414.95</v>
      </c>
      <c r="AB446" s="94">
        <v>1095606</v>
      </c>
      <c r="AC446" s="94">
        <v>1095603.65</v>
      </c>
    </row>
    <row r="447" spans="1:29" s="14" customFormat="1" ht="12.75" hidden="1" outlineLevel="2">
      <c r="A447" s="14" t="s">
        <v>1037</v>
      </c>
      <c r="B447" s="14" t="s">
        <v>1038</v>
      </c>
      <c r="C447" s="48" t="s">
        <v>1566</v>
      </c>
      <c r="D447" s="15"/>
      <c r="E447" s="15"/>
      <c r="F447" s="94">
        <v>0</v>
      </c>
      <c r="G447" s="94">
        <v>0</v>
      </c>
      <c r="H447" s="94">
        <v>0</v>
      </c>
      <c r="I447" s="94">
        <v>0</v>
      </c>
      <c r="J447" s="94">
        <v>57600.43</v>
      </c>
      <c r="K447" s="94">
        <v>42263.87</v>
      </c>
      <c r="L447" s="94">
        <v>0</v>
      </c>
      <c r="M447" s="94">
        <v>0</v>
      </c>
      <c r="N447" s="94">
        <v>0</v>
      </c>
      <c r="O447" s="94">
        <v>-10990.880000000001</v>
      </c>
      <c r="P447" s="94">
        <v>-10990.880000000001</v>
      </c>
      <c r="Q447" s="94">
        <v>-10990.89</v>
      </c>
      <c r="R447" s="94">
        <v>0</v>
      </c>
      <c r="S447" s="94">
        <v>0</v>
      </c>
      <c r="T447" s="94">
        <v>0</v>
      </c>
      <c r="U447" s="94">
        <v>0</v>
      </c>
      <c r="V447" s="94">
        <v>0</v>
      </c>
      <c r="W447" s="94">
        <v>0</v>
      </c>
      <c r="X447" s="94">
        <v>0</v>
      </c>
      <c r="Y447" s="94">
        <v>0</v>
      </c>
      <c r="Z447" s="94">
        <v>0</v>
      </c>
      <c r="AA447" s="94">
        <v>0</v>
      </c>
      <c r="AB447" s="94">
        <v>0</v>
      </c>
      <c r="AC447" s="94">
        <v>0</v>
      </c>
    </row>
    <row r="448" spans="1:29" s="14" customFormat="1" ht="12.75" hidden="1" outlineLevel="2">
      <c r="A448" s="14" t="s">
        <v>1039</v>
      </c>
      <c r="B448" s="14" t="s">
        <v>1040</v>
      </c>
      <c r="C448" s="48" t="s">
        <v>1566</v>
      </c>
      <c r="D448" s="15"/>
      <c r="E448" s="15"/>
      <c r="F448" s="94">
        <v>0</v>
      </c>
      <c r="G448" s="94">
        <v>0</v>
      </c>
      <c r="H448" s="94">
        <v>0</v>
      </c>
      <c r="I448" s="94">
        <v>0</v>
      </c>
      <c r="J448" s="94">
        <v>0</v>
      </c>
      <c r="K448" s="94">
        <v>0</v>
      </c>
      <c r="L448" s="94">
        <v>-1407.44</v>
      </c>
      <c r="M448" s="94">
        <v>-1407.44</v>
      </c>
      <c r="N448" s="94">
        <v>-13743.45</v>
      </c>
      <c r="O448" s="94">
        <v>0</v>
      </c>
      <c r="P448" s="94">
        <v>0</v>
      </c>
      <c r="Q448" s="94">
        <v>0</v>
      </c>
      <c r="R448" s="94">
        <v>0</v>
      </c>
      <c r="S448" s="94">
        <v>0</v>
      </c>
      <c r="T448" s="94">
        <v>0</v>
      </c>
      <c r="U448" s="94">
        <v>0</v>
      </c>
      <c r="V448" s="94">
        <v>0</v>
      </c>
      <c r="W448" s="94">
        <v>0</v>
      </c>
      <c r="X448" s="94">
        <v>0</v>
      </c>
      <c r="Y448" s="94">
        <v>0</v>
      </c>
      <c r="Z448" s="94">
        <v>0</v>
      </c>
      <c r="AA448" s="94">
        <v>0</v>
      </c>
      <c r="AB448" s="94">
        <v>0</v>
      </c>
      <c r="AC448" s="94">
        <v>0</v>
      </c>
    </row>
    <row r="449" spans="1:29" s="14" customFormat="1" ht="12.75" hidden="1" outlineLevel="2">
      <c r="A449" s="14" t="s">
        <v>1041</v>
      </c>
      <c r="B449" s="14" t="s">
        <v>1042</v>
      </c>
      <c r="C449" s="48" t="s">
        <v>1566</v>
      </c>
      <c r="D449" s="15"/>
      <c r="E449" s="15"/>
      <c r="F449" s="94">
        <v>0</v>
      </c>
      <c r="G449" s="94">
        <v>0</v>
      </c>
      <c r="H449" s="94">
        <v>0</v>
      </c>
      <c r="I449" s="94">
        <v>0</v>
      </c>
      <c r="J449" s="94">
        <v>0</v>
      </c>
      <c r="K449" s="94">
        <v>0</v>
      </c>
      <c r="L449" s="94">
        <v>-1191.53</v>
      </c>
      <c r="M449" s="94">
        <v>-1191.53</v>
      </c>
      <c r="N449" s="94">
        <v>-27938.53</v>
      </c>
      <c r="O449" s="94">
        <v>0</v>
      </c>
      <c r="P449" s="94">
        <v>0</v>
      </c>
      <c r="Q449" s="94">
        <v>0</v>
      </c>
      <c r="R449" s="94">
        <v>0</v>
      </c>
      <c r="S449" s="94">
        <v>0</v>
      </c>
      <c r="T449" s="94">
        <v>0</v>
      </c>
      <c r="U449" s="94">
        <v>0</v>
      </c>
      <c r="V449" s="94">
        <v>0</v>
      </c>
      <c r="W449" s="94">
        <v>0</v>
      </c>
      <c r="X449" s="94">
        <v>0</v>
      </c>
      <c r="Y449" s="94">
        <v>0</v>
      </c>
      <c r="Z449" s="94">
        <v>0</v>
      </c>
      <c r="AA449" s="94">
        <v>0</v>
      </c>
      <c r="AB449" s="94">
        <v>0</v>
      </c>
      <c r="AC449" s="94">
        <v>0</v>
      </c>
    </row>
    <row r="450" spans="1:29" s="14" customFormat="1" ht="12.75" hidden="1" outlineLevel="2">
      <c r="A450" s="14" t="s">
        <v>1043</v>
      </c>
      <c r="B450" s="14" t="s">
        <v>1044</v>
      </c>
      <c r="C450" s="48" t="s">
        <v>1566</v>
      </c>
      <c r="D450" s="15"/>
      <c r="E450" s="15"/>
      <c r="F450" s="94">
        <v>-4676.84</v>
      </c>
      <c r="G450" s="94">
        <v>-36137.840000000004</v>
      </c>
      <c r="H450" s="94">
        <v>-4676.84</v>
      </c>
      <c r="I450" s="94">
        <v>0</v>
      </c>
      <c r="J450" s="94">
        <v>0</v>
      </c>
      <c r="K450" s="94">
        <v>0</v>
      </c>
      <c r="L450" s="94">
        <v>0</v>
      </c>
      <c r="M450" s="94">
        <v>0</v>
      </c>
      <c r="N450" s="94">
        <v>0</v>
      </c>
      <c r="O450" s="94">
        <v>0</v>
      </c>
      <c r="P450" s="94">
        <v>0</v>
      </c>
      <c r="Q450" s="94">
        <v>0</v>
      </c>
      <c r="R450" s="94">
        <v>0</v>
      </c>
      <c r="S450" s="94">
        <v>0</v>
      </c>
      <c r="T450" s="94">
        <v>0</v>
      </c>
      <c r="U450" s="94">
        <v>0</v>
      </c>
      <c r="V450" s="94">
        <v>0</v>
      </c>
      <c r="W450" s="94">
        <v>0</v>
      </c>
      <c r="X450" s="94">
        <v>0</v>
      </c>
      <c r="Y450" s="94">
        <v>0</v>
      </c>
      <c r="Z450" s="94">
        <v>0</v>
      </c>
      <c r="AA450" s="94">
        <v>0</v>
      </c>
      <c r="AB450" s="94">
        <v>0</v>
      </c>
      <c r="AC450" s="94">
        <v>0</v>
      </c>
    </row>
    <row r="451" spans="1:29" s="14" customFormat="1" ht="12.75" hidden="1" outlineLevel="2">
      <c r="A451" s="14" t="s">
        <v>1045</v>
      </c>
      <c r="B451" s="14" t="s">
        <v>1046</v>
      </c>
      <c r="C451" s="48" t="s">
        <v>1566</v>
      </c>
      <c r="D451" s="15"/>
      <c r="E451" s="15"/>
      <c r="F451" s="94">
        <v>17112.4</v>
      </c>
      <c r="G451" s="94">
        <v>17112.4</v>
      </c>
      <c r="H451" s="94">
        <v>17112.4</v>
      </c>
      <c r="I451" s="94">
        <v>24081.66</v>
      </c>
      <c r="J451" s="94">
        <v>1576.69</v>
      </c>
      <c r="K451" s="94">
        <v>5077.7300000000005</v>
      </c>
      <c r="L451" s="94">
        <v>11606.87</v>
      </c>
      <c r="M451" s="94">
        <v>-14417.130000000001</v>
      </c>
      <c r="N451" s="94">
        <v>5606.88</v>
      </c>
      <c r="O451" s="94">
        <v>5505.9800000000005</v>
      </c>
      <c r="P451" s="94">
        <v>-9096.02</v>
      </c>
      <c r="Q451" s="94">
        <v>5505.97</v>
      </c>
      <c r="R451" s="94">
        <v>0</v>
      </c>
      <c r="S451" s="94">
        <v>-5942</v>
      </c>
      <c r="T451" s="94">
        <v>0</v>
      </c>
      <c r="U451" s="94">
        <v>0</v>
      </c>
      <c r="V451" s="94">
        <v>0</v>
      </c>
      <c r="W451" s="94">
        <v>0</v>
      </c>
      <c r="X451" s="94">
        <v>0</v>
      </c>
      <c r="Y451" s="94">
        <v>0</v>
      </c>
      <c r="Z451" s="94">
        <v>0</v>
      </c>
      <c r="AA451" s="94">
        <v>0</v>
      </c>
      <c r="AB451" s="94">
        <v>0</v>
      </c>
      <c r="AC451" s="94">
        <v>0</v>
      </c>
    </row>
    <row r="452" spans="1:29" s="14" customFormat="1" ht="12.75" hidden="1" outlineLevel="2">
      <c r="A452" s="14" t="s">
        <v>1047</v>
      </c>
      <c r="B452" s="14" t="s">
        <v>1048</v>
      </c>
      <c r="C452" s="48" t="s">
        <v>1566</v>
      </c>
      <c r="D452" s="15"/>
      <c r="E452" s="15"/>
      <c r="F452" s="94">
        <v>0</v>
      </c>
      <c r="G452" s="94">
        <v>0</v>
      </c>
      <c r="H452" s="94">
        <v>0</v>
      </c>
      <c r="I452" s="94">
        <v>0</v>
      </c>
      <c r="J452" s="94">
        <v>0</v>
      </c>
      <c r="K452" s="94">
        <v>0</v>
      </c>
      <c r="L452" s="94">
        <v>0</v>
      </c>
      <c r="M452" s="94">
        <v>0</v>
      </c>
      <c r="N452" s="94">
        <v>0</v>
      </c>
      <c r="O452" s="94">
        <v>0</v>
      </c>
      <c r="P452" s="94">
        <v>0</v>
      </c>
      <c r="Q452" s="94">
        <v>0</v>
      </c>
      <c r="R452" s="94">
        <v>5000</v>
      </c>
      <c r="S452" s="94">
        <v>5000</v>
      </c>
      <c r="T452" s="94">
        <v>5000</v>
      </c>
      <c r="U452" s="94">
        <v>5000</v>
      </c>
      <c r="V452" s="94">
        <v>5223</v>
      </c>
      <c r="W452" s="94">
        <v>5000</v>
      </c>
      <c r="X452" s="94">
        <v>5000</v>
      </c>
      <c r="Y452" s="94">
        <v>-1293</v>
      </c>
      <c r="Z452" s="94">
        <v>5000</v>
      </c>
      <c r="AA452" s="94">
        <v>5000</v>
      </c>
      <c r="AB452" s="94">
        <v>-3061</v>
      </c>
      <c r="AC452" s="94">
        <v>5000</v>
      </c>
    </row>
    <row r="453" spans="1:29" s="14" customFormat="1" ht="12.75" hidden="1" outlineLevel="2">
      <c r="A453" s="14" t="s">
        <v>1049</v>
      </c>
      <c r="B453" s="14" t="s">
        <v>1050</v>
      </c>
      <c r="C453" s="48" t="s">
        <v>1567</v>
      </c>
      <c r="D453" s="15"/>
      <c r="E453" s="15"/>
      <c r="F453" s="94">
        <v>40134.54</v>
      </c>
      <c r="G453" s="94">
        <v>8592.11</v>
      </c>
      <c r="H453" s="94">
        <v>4377.63</v>
      </c>
      <c r="I453" s="94">
        <v>64.09</v>
      </c>
      <c r="J453" s="94">
        <v>285.16</v>
      </c>
      <c r="K453" s="94">
        <v>363.96</v>
      </c>
      <c r="L453" s="94">
        <v>304.45</v>
      </c>
      <c r="M453" s="94">
        <v>582.66</v>
      </c>
      <c r="N453" s="94">
        <v>144.36</v>
      </c>
      <c r="O453" s="94">
        <v>70.02</v>
      </c>
      <c r="P453" s="94">
        <v>198.19</v>
      </c>
      <c r="Q453" s="94">
        <v>8124.04</v>
      </c>
      <c r="R453" s="94">
        <v>48335.340000000004</v>
      </c>
      <c r="S453" s="94">
        <v>8325.1</v>
      </c>
      <c r="T453" s="94">
        <v>776.9200000000001</v>
      </c>
      <c r="U453" s="94">
        <v>206.9</v>
      </c>
      <c r="V453" s="94">
        <v>279.53000000000003</v>
      </c>
      <c r="W453" s="94">
        <v>234.21</v>
      </c>
      <c r="X453" s="94">
        <v>7859.56</v>
      </c>
      <c r="Y453" s="94">
        <v>7445.360000000001</v>
      </c>
      <c r="Z453" s="94">
        <v>-7083.6900000000005</v>
      </c>
      <c r="AA453" s="94">
        <v>469.21000000000004</v>
      </c>
      <c r="AB453" s="94">
        <v>287.45</v>
      </c>
      <c r="AC453" s="94">
        <v>20830.78</v>
      </c>
    </row>
    <row r="454" spans="1:29" s="14" customFormat="1" ht="12.75" hidden="1" outlineLevel="2">
      <c r="A454" s="14" t="s">
        <v>1051</v>
      </c>
      <c r="B454" s="14" t="s">
        <v>1052</v>
      </c>
      <c r="C454" s="48" t="s">
        <v>1568</v>
      </c>
      <c r="D454" s="15"/>
      <c r="E454" s="15"/>
      <c r="F454" s="94">
        <v>0</v>
      </c>
      <c r="G454" s="94">
        <v>0</v>
      </c>
      <c r="H454" s="94">
        <v>0</v>
      </c>
      <c r="I454" s="94">
        <v>-43.17</v>
      </c>
      <c r="J454" s="94">
        <v>-43.17</v>
      </c>
      <c r="K454" s="94">
        <v>-43.18</v>
      </c>
      <c r="L454" s="94">
        <v>0</v>
      </c>
      <c r="M454" s="94">
        <v>0</v>
      </c>
      <c r="N454" s="94">
        <v>0</v>
      </c>
      <c r="O454" s="94">
        <v>0</v>
      </c>
      <c r="P454" s="94">
        <v>0</v>
      </c>
      <c r="Q454" s="94">
        <v>0</v>
      </c>
      <c r="R454" s="94">
        <v>0</v>
      </c>
      <c r="S454" s="94">
        <v>0</v>
      </c>
      <c r="T454" s="94">
        <v>0</v>
      </c>
      <c r="U454" s="94">
        <v>0</v>
      </c>
      <c r="V454" s="94">
        <v>0</v>
      </c>
      <c r="W454" s="94">
        <v>0</v>
      </c>
      <c r="X454" s="94">
        <v>0</v>
      </c>
      <c r="Y454" s="94">
        <v>0</v>
      </c>
      <c r="Z454" s="94">
        <v>0</v>
      </c>
      <c r="AA454" s="94">
        <v>0</v>
      </c>
      <c r="AB454" s="94">
        <v>0</v>
      </c>
      <c r="AC454" s="94">
        <v>0</v>
      </c>
    </row>
    <row r="455" spans="1:29" s="14" customFormat="1" ht="12.75" hidden="1" outlineLevel="2">
      <c r="A455" s="14" t="s">
        <v>1053</v>
      </c>
      <c r="B455" s="14" t="s">
        <v>1054</v>
      </c>
      <c r="C455" s="48" t="s">
        <v>1568</v>
      </c>
      <c r="D455" s="15"/>
      <c r="E455" s="15"/>
      <c r="F455" s="94">
        <v>0</v>
      </c>
      <c r="G455" s="94">
        <v>0</v>
      </c>
      <c r="H455" s="94">
        <v>0</v>
      </c>
      <c r="I455" s="94">
        <v>0</v>
      </c>
      <c r="J455" s="94">
        <v>0</v>
      </c>
      <c r="K455" s="94">
        <v>0</v>
      </c>
      <c r="L455" s="94">
        <v>0</v>
      </c>
      <c r="M455" s="94">
        <v>0</v>
      </c>
      <c r="N455" s="94">
        <v>0</v>
      </c>
      <c r="O455" s="94">
        <v>-124.68</v>
      </c>
      <c r="P455" s="94">
        <v>-9244.68</v>
      </c>
      <c r="Q455" s="94">
        <v>-124.69</v>
      </c>
      <c r="R455" s="94">
        <v>0</v>
      </c>
      <c r="S455" s="94">
        <v>0</v>
      </c>
      <c r="T455" s="94">
        <v>0</v>
      </c>
      <c r="U455" s="94">
        <v>0</v>
      </c>
      <c r="V455" s="94">
        <v>0</v>
      </c>
      <c r="W455" s="94">
        <v>0</v>
      </c>
      <c r="X455" s="94">
        <v>0</v>
      </c>
      <c r="Y455" s="94">
        <v>0</v>
      </c>
      <c r="Z455" s="94">
        <v>0</v>
      </c>
      <c r="AA455" s="94">
        <v>0</v>
      </c>
      <c r="AB455" s="94">
        <v>0</v>
      </c>
      <c r="AC455" s="94">
        <v>0</v>
      </c>
    </row>
    <row r="456" spans="1:29" s="14" customFormat="1" ht="12.75" hidden="1" outlineLevel="2">
      <c r="A456" s="14" t="s">
        <v>1055</v>
      </c>
      <c r="B456" s="14" t="s">
        <v>1056</v>
      </c>
      <c r="C456" s="48" t="s">
        <v>1568</v>
      </c>
      <c r="D456" s="15"/>
      <c r="E456" s="15"/>
      <c r="F456" s="94">
        <v>72.34</v>
      </c>
      <c r="G456" s="94">
        <v>72.34</v>
      </c>
      <c r="H456" s="94">
        <v>3854.34</v>
      </c>
      <c r="I456" s="94">
        <v>0</v>
      </c>
      <c r="J456" s="94">
        <v>0</v>
      </c>
      <c r="K456" s="94">
        <v>0</v>
      </c>
      <c r="L456" s="94">
        <v>0</v>
      </c>
      <c r="M456" s="94">
        <v>0</v>
      </c>
      <c r="N456" s="94">
        <v>0</v>
      </c>
      <c r="O456" s="94">
        <v>0</v>
      </c>
      <c r="P456" s="94">
        <v>0</v>
      </c>
      <c r="Q456" s="94">
        <v>0</v>
      </c>
      <c r="R456" s="94">
        <v>0</v>
      </c>
      <c r="S456" s="94">
        <v>0</v>
      </c>
      <c r="T456" s="94">
        <v>0</v>
      </c>
      <c r="U456" s="94">
        <v>0</v>
      </c>
      <c r="V456" s="94">
        <v>0</v>
      </c>
      <c r="W456" s="94">
        <v>0</v>
      </c>
      <c r="X456" s="94">
        <v>0</v>
      </c>
      <c r="Y456" s="94">
        <v>0</v>
      </c>
      <c r="Z456" s="94">
        <v>0</v>
      </c>
      <c r="AA456" s="94">
        <v>0</v>
      </c>
      <c r="AB456" s="94">
        <v>4784</v>
      </c>
      <c r="AC456" s="94">
        <v>0</v>
      </c>
    </row>
    <row r="457" spans="1:29" s="14" customFormat="1" ht="12.75" hidden="1" outlineLevel="2">
      <c r="A457" s="14" t="s">
        <v>1057</v>
      </c>
      <c r="B457" s="14" t="s">
        <v>1058</v>
      </c>
      <c r="C457" s="48" t="s">
        <v>1568</v>
      </c>
      <c r="D457" s="15"/>
      <c r="E457" s="15"/>
      <c r="F457" s="94">
        <v>0</v>
      </c>
      <c r="G457" s="94">
        <v>0</v>
      </c>
      <c r="H457" s="94">
        <v>0</v>
      </c>
      <c r="I457" s="94">
        <v>0</v>
      </c>
      <c r="J457" s="94">
        <v>0</v>
      </c>
      <c r="K457" s="94">
        <v>0</v>
      </c>
      <c r="L457" s="94">
        <v>0</v>
      </c>
      <c r="M457" s="94">
        <v>0</v>
      </c>
      <c r="N457" s="94">
        <v>0</v>
      </c>
      <c r="O457" s="94">
        <v>0</v>
      </c>
      <c r="P457" s="94">
        <v>0</v>
      </c>
      <c r="Q457" s="94">
        <v>0</v>
      </c>
      <c r="R457" s="94">
        <v>0</v>
      </c>
      <c r="S457" s="94">
        <v>0</v>
      </c>
      <c r="T457" s="94">
        <v>0</v>
      </c>
      <c r="U457" s="94">
        <v>0</v>
      </c>
      <c r="V457" s="94">
        <v>0</v>
      </c>
      <c r="W457" s="94">
        <v>0</v>
      </c>
      <c r="X457" s="94">
        <v>0</v>
      </c>
      <c r="Y457" s="94">
        <v>0</v>
      </c>
      <c r="Z457" s="94">
        <v>0</v>
      </c>
      <c r="AA457" s="94">
        <v>0</v>
      </c>
      <c r="AB457" s="94">
        <v>0</v>
      </c>
      <c r="AC457" s="94">
        <v>9765</v>
      </c>
    </row>
    <row r="458" spans="1:29" s="14" customFormat="1" ht="12.75" hidden="1" outlineLevel="2">
      <c r="A458" s="14" t="s">
        <v>1059</v>
      </c>
      <c r="B458" s="14" t="s">
        <v>1060</v>
      </c>
      <c r="C458" s="48" t="s">
        <v>1569</v>
      </c>
      <c r="D458" s="15"/>
      <c r="E458" s="15"/>
      <c r="F458" s="94">
        <v>0</v>
      </c>
      <c r="G458" s="94">
        <v>0</v>
      </c>
      <c r="H458" s="94">
        <v>0</v>
      </c>
      <c r="I458" s="94">
        <v>364.27</v>
      </c>
      <c r="J458" s="94">
        <v>50.27</v>
      </c>
      <c r="K458" s="94">
        <v>50.26</v>
      </c>
      <c r="L458" s="94">
        <v>2406.63</v>
      </c>
      <c r="M458" s="94">
        <v>465.07</v>
      </c>
      <c r="N458" s="94">
        <v>348.22</v>
      </c>
      <c r="O458" s="94">
        <v>0</v>
      </c>
      <c r="P458" s="94">
        <v>0</v>
      </c>
      <c r="Q458" s="94">
        <v>0</v>
      </c>
      <c r="R458" s="94">
        <v>0</v>
      </c>
      <c r="S458" s="94">
        <v>0</v>
      </c>
      <c r="T458" s="94">
        <v>0</v>
      </c>
      <c r="U458" s="94">
        <v>0</v>
      </c>
      <c r="V458" s="94">
        <v>0</v>
      </c>
      <c r="W458" s="94">
        <v>0</v>
      </c>
      <c r="X458" s="94">
        <v>0</v>
      </c>
      <c r="Y458" s="94">
        <v>0</v>
      </c>
      <c r="Z458" s="94">
        <v>0</v>
      </c>
      <c r="AA458" s="94">
        <v>0</v>
      </c>
      <c r="AB458" s="94">
        <v>0</v>
      </c>
      <c r="AC458" s="94">
        <v>0</v>
      </c>
    </row>
    <row r="459" spans="1:29" s="14" customFormat="1" ht="12.75" hidden="1" outlineLevel="2">
      <c r="A459" s="14" t="s">
        <v>1061</v>
      </c>
      <c r="B459" s="14" t="s">
        <v>1062</v>
      </c>
      <c r="C459" s="48" t="s">
        <v>1569</v>
      </c>
      <c r="D459" s="15"/>
      <c r="E459" s="15"/>
      <c r="F459" s="94">
        <v>0</v>
      </c>
      <c r="G459" s="94">
        <v>0</v>
      </c>
      <c r="H459" s="94">
        <v>0</v>
      </c>
      <c r="I459" s="94">
        <v>0</v>
      </c>
      <c r="J459" s="94">
        <v>0</v>
      </c>
      <c r="K459" s="94">
        <v>0</v>
      </c>
      <c r="L459" s="94">
        <v>0</v>
      </c>
      <c r="M459" s="94">
        <v>0</v>
      </c>
      <c r="N459" s="94">
        <v>0</v>
      </c>
      <c r="O459" s="94">
        <v>0</v>
      </c>
      <c r="P459" s="94">
        <v>0</v>
      </c>
      <c r="Q459" s="94">
        <v>0</v>
      </c>
      <c r="R459" s="94">
        <v>0</v>
      </c>
      <c r="S459" s="94">
        <v>0</v>
      </c>
      <c r="T459" s="94">
        <v>0</v>
      </c>
      <c r="U459" s="94">
        <v>986.3000000000001</v>
      </c>
      <c r="V459" s="94">
        <v>0</v>
      </c>
      <c r="W459" s="94">
        <v>0</v>
      </c>
      <c r="X459" s="94">
        <v>758.4</v>
      </c>
      <c r="Y459" s="94">
        <v>0</v>
      </c>
      <c r="Z459" s="94">
        <v>1999.76</v>
      </c>
      <c r="AA459" s="94">
        <v>718.4</v>
      </c>
      <c r="AB459" s="94">
        <v>0</v>
      </c>
      <c r="AC459" s="94">
        <v>0</v>
      </c>
    </row>
    <row r="460" spans="1:29" s="14" customFormat="1" ht="12.75" hidden="1" outlineLevel="2">
      <c r="A460" s="14" t="s">
        <v>1063</v>
      </c>
      <c r="B460" s="14" t="s">
        <v>1064</v>
      </c>
      <c r="C460" s="48" t="s">
        <v>1570</v>
      </c>
      <c r="D460" s="15"/>
      <c r="E460" s="15"/>
      <c r="F460" s="94">
        <v>128.63</v>
      </c>
      <c r="G460" s="94">
        <v>128.63</v>
      </c>
      <c r="H460" s="94">
        <v>128.63</v>
      </c>
      <c r="I460" s="94">
        <v>153.47</v>
      </c>
      <c r="J460" s="94">
        <v>153.47</v>
      </c>
      <c r="K460" s="94">
        <v>153.48</v>
      </c>
      <c r="L460" s="94">
        <v>0.49</v>
      </c>
      <c r="M460" s="94">
        <v>35.49</v>
      </c>
      <c r="N460" s="94">
        <v>25.48</v>
      </c>
      <c r="O460" s="94">
        <v>0</v>
      </c>
      <c r="P460" s="94">
        <v>0</v>
      </c>
      <c r="Q460" s="94">
        <v>0</v>
      </c>
      <c r="R460" s="94">
        <v>0</v>
      </c>
      <c r="S460" s="94">
        <v>0</v>
      </c>
      <c r="T460" s="94">
        <v>0</v>
      </c>
      <c r="U460" s="94">
        <v>0</v>
      </c>
      <c r="V460" s="94">
        <v>0</v>
      </c>
      <c r="W460" s="94">
        <v>0</v>
      </c>
      <c r="X460" s="94">
        <v>0</v>
      </c>
      <c r="Y460" s="94">
        <v>0</v>
      </c>
      <c r="Z460" s="94">
        <v>0</v>
      </c>
      <c r="AA460" s="94">
        <v>0</v>
      </c>
      <c r="AB460" s="94">
        <v>0</v>
      </c>
      <c r="AC460" s="94">
        <v>0</v>
      </c>
    </row>
    <row r="461" spans="1:29" s="14" customFormat="1" ht="12.75" hidden="1" outlineLevel="2">
      <c r="A461" s="14" t="s">
        <v>1065</v>
      </c>
      <c r="B461" s="14" t="s">
        <v>1066</v>
      </c>
      <c r="C461" s="48" t="s">
        <v>1570</v>
      </c>
      <c r="D461" s="15"/>
      <c r="E461" s="15"/>
      <c r="F461" s="94">
        <v>0</v>
      </c>
      <c r="G461" s="94">
        <v>0</v>
      </c>
      <c r="H461" s="94">
        <v>0</v>
      </c>
      <c r="I461" s="94">
        <v>0</v>
      </c>
      <c r="J461" s="94">
        <v>0</v>
      </c>
      <c r="K461" s="94">
        <v>0</v>
      </c>
      <c r="L461" s="94">
        <v>0</v>
      </c>
      <c r="M461" s="94">
        <v>0</v>
      </c>
      <c r="N461" s="94">
        <v>0</v>
      </c>
      <c r="O461" s="94">
        <v>0</v>
      </c>
      <c r="P461" s="94">
        <v>0</v>
      </c>
      <c r="Q461" s="94">
        <v>0</v>
      </c>
      <c r="R461" s="94">
        <v>0</v>
      </c>
      <c r="S461" s="94">
        <v>0</v>
      </c>
      <c r="T461" s="94">
        <v>200</v>
      </c>
      <c r="U461" s="94">
        <v>0</v>
      </c>
      <c r="V461" s="94">
        <v>0</v>
      </c>
      <c r="W461" s="94">
        <v>0</v>
      </c>
      <c r="X461" s="94">
        <v>0</v>
      </c>
      <c r="Y461" s="94">
        <v>40</v>
      </c>
      <c r="Z461" s="94">
        <v>0</v>
      </c>
      <c r="AA461" s="94">
        <v>0</v>
      </c>
      <c r="AB461" s="94">
        <v>0</v>
      </c>
      <c r="AC461" s="94">
        <v>0</v>
      </c>
    </row>
    <row r="462" spans="1:29" s="14" customFormat="1" ht="12.75" hidden="1" outlineLevel="2">
      <c r="A462" s="14" t="s">
        <v>1067</v>
      </c>
      <c r="B462" s="14" t="s">
        <v>1068</v>
      </c>
      <c r="C462" s="48" t="s">
        <v>1571</v>
      </c>
      <c r="D462" s="15"/>
      <c r="E462" s="15"/>
      <c r="F462" s="94">
        <v>85849.21</v>
      </c>
      <c r="G462" s="94">
        <v>85849.21</v>
      </c>
      <c r="H462" s="94">
        <v>85849.21</v>
      </c>
      <c r="I462" s="94">
        <v>85849.21</v>
      </c>
      <c r="J462" s="94">
        <v>85849.21</v>
      </c>
      <c r="K462" s="94">
        <v>85849.22</v>
      </c>
      <c r="L462" s="94">
        <v>0</v>
      </c>
      <c r="M462" s="94">
        <v>0</v>
      </c>
      <c r="N462" s="94">
        <v>0</v>
      </c>
      <c r="O462" s="94">
        <v>0</v>
      </c>
      <c r="P462" s="94">
        <v>0</v>
      </c>
      <c r="Q462" s="94">
        <v>0</v>
      </c>
      <c r="R462" s="94">
        <v>0</v>
      </c>
      <c r="S462" s="94">
        <v>0</v>
      </c>
      <c r="T462" s="94">
        <v>0</v>
      </c>
      <c r="U462" s="94">
        <v>0</v>
      </c>
      <c r="V462" s="94">
        <v>0</v>
      </c>
      <c r="W462" s="94">
        <v>0</v>
      </c>
      <c r="X462" s="94">
        <v>0</v>
      </c>
      <c r="Y462" s="94">
        <v>0</v>
      </c>
      <c r="Z462" s="94">
        <v>0</v>
      </c>
      <c r="AA462" s="94">
        <v>0</v>
      </c>
      <c r="AB462" s="94">
        <v>0</v>
      </c>
      <c r="AC462" s="94">
        <v>0</v>
      </c>
    </row>
    <row r="463" spans="1:29" s="14" customFormat="1" ht="12.75" hidden="1" outlineLevel="2">
      <c r="A463" s="14" t="s">
        <v>1069</v>
      </c>
      <c r="B463" s="14" t="s">
        <v>1070</v>
      </c>
      <c r="C463" s="48" t="s">
        <v>1571</v>
      </c>
      <c r="D463" s="15"/>
      <c r="E463" s="15"/>
      <c r="F463" s="94">
        <v>0</v>
      </c>
      <c r="G463" s="94">
        <v>0</v>
      </c>
      <c r="H463" s="94">
        <v>0</v>
      </c>
      <c r="I463" s="94">
        <v>0</v>
      </c>
      <c r="J463" s="94">
        <v>0</v>
      </c>
      <c r="K463" s="94">
        <v>0</v>
      </c>
      <c r="L463" s="94">
        <v>78853.69</v>
      </c>
      <c r="M463" s="94">
        <v>78853.69</v>
      </c>
      <c r="N463" s="94">
        <v>78853.69</v>
      </c>
      <c r="O463" s="94">
        <v>78853.69</v>
      </c>
      <c r="P463" s="94">
        <v>78853.69</v>
      </c>
      <c r="Q463" s="94">
        <v>78853.69</v>
      </c>
      <c r="R463" s="94">
        <v>78853.69</v>
      </c>
      <c r="S463" s="94">
        <v>78853.69</v>
      </c>
      <c r="T463" s="94">
        <v>78853.69</v>
      </c>
      <c r="U463" s="94">
        <v>78853.69</v>
      </c>
      <c r="V463" s="94">
        <v>78853.69</v>
      </c>
      <c r="W463" s="94">
        <v>78853.64</v>
      </c>
      <c r="X463" s="94">
        <v>0</v>
      </c>
      <c r="Y463" s="94">
        <v>0</v>
      </c>
      <c r="Z463" s="94">
        <v>0</v>
      </c>
      <c r="AA463" s="94">
        <v>0</v>
      </c>
      <c r="AB463" s="94">
        <v>0</v>
      </c>
      <c r="AC463" s="94">
        <v>0</v>
      </c>
    </row>
    <row r="464" spans="1:29" s="14" customFormat="1" ht="12.75" hidden="1" outlineLevel="2">
      <c r="A464" s="14" t="s">
        <v>1071</v>
      </c>
      <c r="B464" s="14" t="s">
        <v>1072</v>
      </c>
      <c r="C464" s="48" t="s">
        <v>1571</v>
      </c>
      <c r="D464" s="15"/>
      <c r="E464" s="15"/>
      <c r="F464" s="94">
        <v>0</v>
      </c>
      <c r="G464" s="94">
        <v>0</v>
      </c>
      <c r="H464" s="94">
        <v>0</v>
      </c>
      <c r="I464" s="94">
        <v>0</v>
      </c>
      <c r="J464" s="94">
        <v>0</v>
      </c>
      <c r="K464" s="94">
        <v>0</v>
      </c>
      <c r="L464" s="94">
        <v>0</v>
      </c>
      <c r="M464" s="94">
        <v>0</v>
      </c>
      <c r="N464" s="94">
        <v>0</v>
      </c>
      <c r="O464" s="94">
        <v>0</v>
      </c>
      <c r="P464" s="94">
        <v>0</v>
      </c>
      <c r="Q464" s="94">
        <v>0</v>
      </c>
      <c r="R464" s="94">
        <v>0</v>
      </c>
      <c r="S464" s="94">
        <v>0</v>
      </c>
      <c r="T464" s="94">
        <v>0</v>
      </c>
      <c r="U464" s="94">
        <v>0</v>
      </c>
      <c r="V464" s="94">
        <v>0</v>
      </c>
      <c r="W464" s="94">
        <v>0</v>
      </c>
      <c r="X464" s="94">
        <v>89129.44</v>
      </c>
      <c r="Y464" s="94">
        <v>89129.44</v>
      </c>
      <c r="Z464" s="94">
        <v>89129.44</v>
      </c>
      <c r="AA464" s="94">
        <v>89129.44</v>
      </c>
      <c r="AB464" s="94">
        <v>89129.44</v>
      </c>
      <c r="AC464" s="94">
        <v>89129.44</v>
      </c>
    </row>
    <row r="465" spans="1:29" s="14" customFormat="1" ht="12.75" hidden="1" outlineLevel="2">
      <c r="A465" s="14" t="s">
        <v>1073</v>
      </c>
      <c r="B465" s="14" t="s">
        <v>1074</v>
      </c>
      <c r="C465" s="48" t="s">
        <v>1572</v>
      </c>
      <c r="D465" s="15"/>
      <c r="E465" s="15"/>
      <c r="F465" s="94">
        <v>0</v>
      </c>
      <c r="G465" s="94">
        <v>0</v>
      </c>
      <c r="H465" s="94">
        <v>0</v>
      </c>
      <c r="I465" s="94">
        <v>0</v>
      </c>
      <c r="J465" s="94">
        <v>0</v>
      </c>
      <c r="K465" s="94">
        <v>0</v>
      </c>
      <c r="L465" s="94">
        <v>0</v>
      </c>
      <c r="M465" s="94">
        <v>336570</v>
      </c>
      <c r="N465" s="94">
        <v>0</v>
      </c>
      <c r="O465" s="94">
        <v>0</v>
      </c>
      <c r="P465" s="94">
        <v>5900</v>
      </c>
      <c r="Q465" s="94">
        <v>0</v>
      </c>
      <c r="R465" s="94">
        <v>0</v>
      </c>
      <c r="S465" s="94">
        <v>5900</v>
      </c>
      <c r="T465" s="94">
        <v>-348370</v>
      </c>
      <c r="U465" s="94">
        <v>0</v>
      </c>
      <c r="V465" s="94">
        <v>0</v>
      </c>
      <c r="W465" s="94">
        <v>0</v>
      </c>
      <c r="X465" s="94">
        <v>0</v>
      </c>
      <c r="Y465" s="94">
        <v>0</v>
      </c>
      <c r="Z465" s="94">
        <v>0</v>
      </c>
      <c r="AA465" s="94">
        <v>0</v>
      </c>
      <c r="AB465" s="94">
        <v>0</v>
      </c>
      <c r="AC465" s="94">
        <v>0</v>
      </c>
    </row>
    <row r="466" spans="1:29" s="14" customFormat="1" ht="12.75" hidden="1" outlineLevel="2">
      <c r="A466" s="14" t="s">
        <v>1075</v>
      </c>
      <c r="B466" s="14" t="s">
        <v>1076</v>
      </c>
      <c r="C466" s="48" t="s">
        <v>1572</v>
      </c>
      <c r="D466" s="15"/>
      <c r="E466" s="15"/>
      <c r="F466" s="94">
        <v>1108.65</v>
      </c>
      <c r="G466" s="94">
        <v>0</v>
      </c>
      <c r="H466" s="94">
        <v>0</v>
      </c>
      <c r="I466" s="94">
        <v>0</v>
      </c>
      <c r="J466" s="94">
        <v>0</v>
      </c>
      <c r="K466" s="94">
        <v>0</v>
      </c>
      <c r="L466" s="94">
        <v>0</v>
      </c>
      <c r="M466" s="94">
        <v>0</v>
      </c>
      <c r="N466" s="94">
        <v>0</v>
      </c>
      <c r="O466" s="94">
        <v>0</v>
      </c>
      <c r="P466" s="94">
        <v>0</v>
      </c>
      <c r="Q466" s="94">
        <v>0</v>
      </c>
      <c r="R466" s="94">
        <v>0</v>
      </c>
      <c r="S466" s="94">
        <v>0</v>
      </c>
      <c r="T466" s="94">
        <v>218038.95</v>
      </c>
      <c r="U466" s="94">
        <v>0</v>
      </c>
      <c r="V466" s="94">
        <v>0</v>
      </c>
      <c r="W466" s="94">
        <v>0</v>
      </c>
      <c r="X466" s="94">
        <v>0</v>
      </c>
      <c r="Y466" s="94">
        <v>0</v>
      </c>
      <c r="Z466" s="94">
        <v>0</v>
      </c>
      <c r="AA466" s="94">
        <v>0</v>
      </c>
      <c r="AB466" s="94">
        <v>0</v>
      </c>
      <c r="AC466" s="94">
        <v>0</v>
      </c>
    </row>
    <row r="467" spans="1:29" s="14" customFormat="1" ht="12.75" hidden="1" outlineLevel="2">
      <c r="A467" s="14" t="s">
        <v>1077</v>
      </c>
      <c r="B467" s="14" t="s">
        <v>1078</v>
      </c>
      <c r="C467" s="48" t="s">
        <v>1572</v>
      </c>
      <c r="D467" s="15"/>
      <c r="E467" s="15"/>
      <c r="F467" s="94">
        <v>0</v>
      </c>
      <c r="G467" s="94">
        <v>1546.15</v>
      </c>
      <c r="H467" s="94">
        <v>1746.45</v>
      </c>
      <c r="I467" s="94">
        <v>1600.41</v>
      </c>
      <c r="J467" s="94">
        <v>912.78</v>
      </c>
      <c r="K467" s="94">
        <v>676.77</v>
      </c>
      <c r="L467" s="94">
        <v>771.13</v>
      </c>
      <c r="M467" s="94">
        <v>790.33</v>
      </c>
      <c r="N467" s="94">
        <v>754.26</v>
      </c>
      <c r="O467" s="94">
        <v>806.51</v>
      </c>
      <c r="P467" s="94">
        <v>717.1</v>
      </c>
      <c r="Q467" s="94">
        <v>852.88</v>
      </c>
      <c r="R467" s="94">
        <v>1294.9</v>
      </c>
      <c r="S467" s="94">
        <v>0</v>
      </c>
      <c r="T467" s="94">
        <v>0</v>
      </c>
      <c r="U467" s="94">
        <v>0</v>
      </c>
      <c r="V467" s="94">
        <v>0</v>
      </c>
      <c r="W467" s="94">
        <v>0</v>
      </c>
      <c r="X467" s="94">
        <v>0</v>
      </c>
      <c r="Y467" s="94">
        <v>0</v>
      </c>
      <c r="Z467" s="94">
        <v>0</v>
      </c>
      <c r="AA467" s="94">
        <v>0</v>
      </c>
      <c r="AB467" s="94">
        <v>0</v>
      </c>
      <c r="AC467" s="94">
        <v>0</v>
      </c>
    </row>
    <row r="468" spans="1:29" s="14" customFormat="1" ht="12.75" hidden="1" outlineLevel="2">
      <c r="A468" s="14" t="s">
        <v>1079</v>
      </c>
      <c r="B468" s="14" t="s">
        <v>1080</v>
      </c>
      <c r="C468" s="48" t="s">
        <v>1572</v>
      </c>
      <c r="D468" s="15"/>
      <c r="E468" s="15"/>
      <c r="F468" s="94">
        <v>0</v>
      </c>
      <c r="G468" s="94">
        <v>0</v>
      </c>
      <c r="H468" s="94">
        <v>0</v>
      </c>
      <c r="I468" s="94">
        <v>0</v>
      </c>
      <c r="J468" s="94">
        <v>0</v>
      </c>
      <c r="K468" s="94">
        <v>0</v>
      </c>
      <c r="L468" s="94">
        <v>0</v>
      </c>
      <c r="M468" s="94">
        <v>0</v>
      </c>
      <c r="N468" s="94">
        <v>0</v>
      </c>
      <c r="O468" s="94">
        <v>0</v>
      </c>
      <c r="P468" s="94">
        <v>0</v>
      </c>
      <c r="Q468" s="94">
        <v>0</v>
      </c>
      <c r="R468" s="94">
        <v>0</v>
      </c>
      <c r="S468" s="94">
        <v>2210.58</v>
      </c>
      <c r="T468" s="94">
        <v>2156.18</v>
      </c>
      <c r="U468" s="94">
        <v>1831.53</v>
      </c>
      <c r="V468" s="94">
        <v>1185.28</v>
      </c>
      <c r="W468" s="94">
        <v>1131.79</v>
      </c>
      <c r="X468" s="94">
        <v>1146.9</v>
      </c>
      <c r="Y468" s="94">
        <v>1345.3700000000001</v>
      </c>
      <c r="Z468" s="94">
        <v>1542.16</v>
      </c>
      <c r="AA468" s="94">
        <v>960.7</v>
      </c>
      <c r="AB468" s="94">
        <v>939.72</v>
      </c>
      <c r="AC468" s="94">
        <v>846.57</v>
      </c>
    </row>
    <row r="469" spans="1:29" s="14" customFormat="1" ht="12.75" hidden="1" outlineLevel="2">
      <c r="A469" s="14" t="s">
        <v>1081</v>
      </c>
      <c r="B469" s="14" t="s">
        <v>1082</v>
      </c>
      <c r="C469" s="48" t="s">
        <v>1573</v>
      </c>
      <c r="D469" s="15"/>
      <c r="E469" s="15"/>
      <c r="F469" s="94">
        <v>332018.17</v>
      </c>
      <c r="G469" s="94">
        <v>332018.17</v>
      </c>
      <c r="H469" s="94">
        <v>332018.16000000003</v>
      </c>
      <c r="I469" s="94">
        <v>332018.17</v>
      </c>
      <c r="J469" s="94">
        <v>332018.17</v>
      </c>
      <c r="K469" s="94">
        <v>332018.16000000003</v>
      </c>
      <c r="L469" s="94">
        <v>332018.17</v>
      </c>
      <c r="M469" s="94">
        <v>332018.17</v>
      </c>
      <c r="N469" s="94">
        <v>332018.16000000003</v>
      </c>
      <c r="O469" s="94">
        <v>332000</v>
      </c>
      <c r="P469" s="94">
        <v>332000</v>
      </c>
      <c r="Q469" s="94">
        <v>332000</v>
      </c>
      <c r="R469" s="94">
        <v>0</v>
      </c>
      <c r="S469" s="94">
        <v>0</v>
      </c>
      <c r="T469" s="94">
        <v>0</v>
      </c>
      <c r="U469" s="94">
        <v>0</v>
      </c>
      <c r="V469" s="94">
        <v>0</v>
      </c>
      <c r="W469" s="94">
        <v>0</v>
      </c>
      <c r="X469" s="94">
        <v>0</v>
      </c>
      <c r="Y469" s="94">
        <v>0</v>
      </c>
      <c r="Z469" s="94">
        <v>0</v>
      </c>
      <c r="AA469" s="94">
        <v>0</v>
      </c>
      <c r="AB469" s="94">
        <v>0</v>
      </c>
      <c r="AC469" s="94">
        <v>0</v>
      </c>
    </row>
    <row r="470" spans="1:29" s="14" customFormat="1" ht="12.75" hidden="1" outlineLevel="2">
      <c r="A470" s="14" t="s">
        <v>1083</v>
      </c>
      <c r="B470" s="14" t="s">
        <v>1084</v>
      </c>
      <c r="C470" s="48" t="s">
        <v>1573</v>
      </c>
      <c r="D470" s="15"/>
      <c r="E470" s="15"/>
      <c r="F470" s="94">
        <v>0</v>
      </c>
      <c r="G470" s="94">
        <v>0</v>
      </c>
      <c r="H470" s="94">
        <v>0</v>
      </c>
      <c r="I470" s="94">
        <v>0</v>
      </c>
      <c r="J470" s="94">
        <v>0</v>
      </c>
      <c r="K470" s="94">
        <v>0</v>
      </c>
      <c r="L470" s="94">
        <v>0</v>
      </c>
      <c r="M470" s="94">
        <v>0</v>
      </c>
      <c r="N470" s="94">
        <v>0</v>
      </c>
      <c r="O470" s="94">
        <v>0</v>
      </c>
      <c r="P470" s="94">
        <v>0</v>
      </c>
      <c r="Q470" s="94">
        <v>0</v>
      </c>
      <c r="R470" s="94">
        <v>331047.53</v>
      </c>
      <c r="S470" s="94">
        <v>331047.53</v>
      </c>
      <c r="T470" s="94">
        <v>331047.53</v>
      </c>
      <c r="U470" s="94">
        <v>331047.53</v>
      </c>
      <c r="V470" s="94">
        <v>331047.53</v>
      </c>
      <c r="W470" s="94">
        <v>331047.53</v>
      </c>
      <c r="X470" s="94">
        <v>331047.53</v>
      </c>
      <c r="Y470" s="94">
        <v>331047.53</v>
      </c>
      <c r="Z470" s="94">
        <v>331047.53</v>
      </c>
      <c r="AA470" s="94">
        <v>331047.53</v>
      </c>
      <c r="AB470" s="94">
        <v>331047.53</v>
      </c>
      <c r="AC470" s="94">
        <v>330319.67</v>
      </c>
    </row>
    <row r="471" spans="1:29" s="14" customFormat="1" ht="12.75" hidden="1" outlineLevel="2">
      <c r="A471" s="14" t="s">
        <v>1085</v>
      </c>
      <c r="B471" s="14" t="s">
        <v>1086</v>
      </c>
      <c r="C471" s="48" t="s">
        <v>1574</v>
      </c>
      <c r="D471" s="15"/>
      <c r="E471" s="15"/>
      <c r="F471" s="94">
        <v>0</v>
      </c>
      <c r="G471" s="94">
        <v>200</v>
      </c>
      <c r="H471" s="94">
        <v>0</v>
      </c>
      <c r="I471" s="94">
        <v>0</v>
      </c>
      <c r="J471" s="94">
        <v>0</v>
      </c>
      <c r="K471" s="94">
        <v>0</v>
      </c>
      <c r="L471" s="94">
        <v>0</v>
      </c>
      <c r="M471" s="94">
        <v>125</v>
      </c>
      <c r="N471" s="94">
        <v>0</v>
      </c>
      <c r="O471" s="94">
        <v>0</v>
      </c>
      <c r="P471" s="94">
        <v>0</v>
      </c>
      <c r="Q471" s="94">
        <v>0</v>
      </c>
      <c r="R471" s="94">
        <v>0</v>
      </c>
      <c r="S471" s="94">
        <v>0</v>
      </c>
      <c r="T471" s="94">
        <v>0</v>
      </c>
      <c r="U471" s="94">
        <v>0</v>
      </c>
      <c r="V471" s="94">
        <v>0</v>
      </c>
      <c r="W471" s="94">
        <v>0</v>
      </c>
      <c r="X471" s="94">
        <v>0</v>
      </c>
      <c r="Y471" s="94">
        <v>0</v>
      </c>
      <c r="Z471" s="94">
        <v>0</v>
      </c>
      <c r="AA471" s="94">
        <v>0</v>
      </c>
      <c r="AB471" s="94">
        <v>0</v>
      </c>
      <c r="AC471" s="94">
        <v>0</v>
      </c>
    </row>
    <row r="472" spans="1:29" s="14" customFormat="1" ht="12.75" hidden="1" outlineLevel="2">
      <c r="A472" s="14" t="s">
        <v>1087</v>
      </c>
      <c r="B472" s="14" t="s">
        <v>1088</v>
      </c>
      <c r="C472" s="48" t="s">
        <v>1574</v>
      </c>
      <c r="D472" s="15"/>
      <c r="E472" s="15"/>
      <c r="F472" s="94">
        <v>0</v>
      </c>
      <c r="G472" s="94">
        <v>0</v>
      </c>
      <c r="H472" s="94">
        <v>0</v>
      </c>
      <c r="I472" s="94">
        <v>0</v>
      </c>
      <c r="J472" s="94">
        <v>0</v>
      </c>
      <c r="K472" s="94">
        <v>0</v>
      </c>
      <c r="L472" s="94">
        <v>0</v>
      </c>
      <c r="M472" s="94">
        <v>0</v>
      </c>
      <c r="N472" s="94">
        <v>0</v>
      </c>
      <c r="O472" s="94">
        <v>0</v>
      </c>
      <c r="P472" s="94">
        <v>0</v>
      </c>
      <c r="Q472" s="94">
        <v>0</v>
      </c>
      <c r="R472" s="94">
        <v>0</v>
      </c>
      <c r="S472" s="94">
        <v>0</v>
      </c>
      <c r="T472" s="94">
        <v>0</v>
      </c>
      <c r="U472" s="94">
        <v>0</v>
      </c>
      <c r="V472" s="94">
        <v>300</v>
      </c>
      <c r="W472" s="94">
        <v>0</v>
      </c>
      <c r="X472" s="94">
        <v>125</v>
      </c>
      <c r="Y472" s="94">
        <v>0</v>
      </c>
      <c r="Z472" s="94">
        <v>20</v>
      </c>
      <c r="AA472" s="94">
        <v>0</v>
      </c>
      <c r="AB472" s="94">
        <v>0</v>
      </c>
      <c r="AC472" s="94">
        <v>0</v>
      </c>
    </row>
    <row r="473" spans="1:29" s="14" customFormat="1" ht="12.75" hidden="1" outlineLevel="2">
      <c r="A473" s="14" t="s">
        <v>1089</v>
      </c>
      <c r="B473" s="14" t="s">
        <v>1090</v>
      </c>
      <c r="C473" s="48" t="s">
        <v>1575</v>
      </c>
      <c r="D473" s="15"/>
      <c r="E473" s="15"/>
      <c r="F473" s="94">
        <v>0</v>
      </c>
      <c r="G473" s="94">
        <v>0</v>
      </c>
      <c r="H473" s="94">
        <v>0</v>
      </c>
      <c r="I473" s="94">
        <v>0</v>
      </c>
      <c r="J473" s="94">
        <v>0</v>
      </c>
      <c r="K473" s="94">
        <v>0</v>
      </c>
      <c r="L473" s="94">
        <v>0</v>
      </c>
      <c r="M473" s="94">
        <v>0</v>
      </c>
      <c r="N473" s="94">
        <v>0</v>
      </c>
      <c r="O473" s="94">
        <v>0.56</v>
      </c>
      <c r="P473" s="94">
        <v>0.56</v>
      </c>
      <c r="Q473" s="94">
        <v>0.56</v>
      </c>
      <c r="R473" s="94">
        <v>0</v>
      </c>
      <c r="S473" s="94">
        <v>0</v>
      </c>
      <c r="T473" s="94">
        <v>0</v>
      </c>
      <c r="U473" s="94">
        <v>0</v>
      </c>
      <c r="V473" s="94">
        <v>0</v>
      </c>
      <c r="W473" s="94">
        <v>0</v>
      </c>
      <c r="X473" s="94">
        <v>0</v>
      </c>
      <c r="Y473" s="94">
        <v>0</v>
      </c>
      <c r="Z473" s="94">
        <v>0</v>
      </c>
      <c r="AA473" s="94">
        <v>0</v>
      </c>
      <c r="AB473" s="94">
        <v>0</v>
      </c>
      <c r="AC473" s="94">
        <v>0</v>
      </c>
    </row>
    <row r="474" spans="1:29" s="14" customFormat="1" ht="12.75" hidden="1" outlineLevel="2">
      <c r="A474" s="14" t="s">
        <v>1091</v>
      </c>
      <c r="B474" s="14" t="s">
        <v>1092</v>
      </c>
      <c r="C474" s="48" t="s">
        <v>1576</v>
      </c>
      <c r="D474" s="15"/>
      <c r="E474" s="15"/>
      <c r="F474" s="94">
        <v>0</v>
      </c>
      <c r="G474" s="94">
        <v>0</v>
      </c>
      <c r="H474" s="94">
        <v>0</v>
      </c>
      <c r="I474" s="94">
        <v>0</v>
      </c>
      <c r="J474" s="94">
        <v>0</v>
      </c>
      <c r="K474" s="94">
        <v>0</v>
      </c>
      <c r="L474" s="94">
        <v>0</v>
      </c>
      <c r="M474" s="94">
        <v>0</v>
      </c>
      <c r="N474" s="94">
        <v>0</v>
      </c>
      <c r="O474" s="94">
        <v>0</v>
      </c>
      <c r="P474" s="94">
        <v>0</v>
      </c>
      <c r="Q474" s="94">
        <v>0</v>
      </c>
      <c r="R474" s="94">
        <v>0</v>
      </c>
      <c r="S474" s="94">
        <v>0</v>
      </c>
      <c r="T474" s="94">
        <v>0</v>
      </c>
      <c r="U474" s="94">
        <v>0</v>
      </c>
      <c r="V474" s="94">
        <v>0</v>
      </c>
      <c r="W474" s="94">
        <v>12.36</v>
      </c>
      <c r="X474" s="94">
        <v>0</v>
      </c>
      <c r="Y474" s="94">
        <v>0</v>
      </c>
      <c r="Z474" s="94">
        <v>0</v>
      </c>
      <c r="AA474" s="94">
        <v>0</v>
      </c>
      <c r="AB474" s="94">
        <v>0</v>
      </c>
      <c r="AC474" s="94">
        <v>0</v>
      </c>
    </row>
    <row r="475" spans="1:29" s="14" customFormat="1" ht="12.75" hidden="1" outlineLevel="2">
      <c r="A475" s="14" t="s">
        <v>1093</v>
      </c>
      <c r="B475" s="14" t="s">
        <v>1094</v>
      </c>
      <c r="C475" s="48" t="s">
        <v>1576</v>
      </c>
      <c r="D475" s="15"/>
      <c r="E475" s="15"/>
      <c r="F475" s="94">
        <v>0</v>
      </c>
      <c r="G475" s="94">
        <v>0</v>
      </c>
      <c r="H475" s="94">
        <v>0</v>
      </c>
      <c r="I475" s="94">
        <v>0</v>
      </c>
      <c r="J475" s="94">
        <v>0</v>
      </c>
      <c r="K475" s="94">
        <v>-10043.9</v>
      </c>
      <c r="L475" s="94">
        <v>0</v>
      </c>
      <c r="M475" s="94">
        <v>6.0200000000000005</v>
      </c>
      <c r="N475" s="94">
        <v>0</v>
      </c>
      <c r="O475" s="94">
        <v>0</v>
      </c>
      <c r="P475" s="94">
        <v>0</v>
      </c>
      <c r="Q475" s="94">
        <v>11.76</v>
      </c>
      <c r="R475" s="94">
        <v>0</v>
      </c>
      <c r="S475" s="94">
        <v>0</v>
      </c>
      <c r="T475" s="94">
        <v>0</v>
      </c>
      <c r="U475" s="94">
        <v>0</v>
      </c>
      <c r="V475" s="94">
        <v>0</v>
      </c>
      <c r="W475" s="94">
        <v>0</v>
      </c>
      <c r="X475" s="94">
        <v>0</v>
      </c>
      <c r="Y475" s="94">
        <v>0</v>
      </c>
      <c r="Z475" s="94">
        <v>0</v>
      </c>
      <c r="AA475" s="94">
        <v>0</v>
      </c>
      <c r="AB475" s="94">
        <v>0</v>
      </c>
      <c r="AC475" s="94">
        <v>0</v>
      </c>
    </row>
    <row r="476" spans="1:29" s="14" customFormat="1" ht="12.75" hidden="1" outlineLevel="2">
      <c r="A476" s="14" t="s">
        <v>1095</v>
      </c>
      <c r="B476" s="14" t="s">
        <v>1096</v>
      </c>
      <c r="C476" s="48" t="s">
        <v>1576</v>
      </c>
      <c r="D476" s="15"/>
      <c r="E476" s="15"/>
      <c r="F476" s="94">
        <v>0</v>
      </c>
      <c r="G476" s="94">
        <v>0</v>
      </c>
      <c r="H476" s="94">
        <v>0</v>
      </c>
      <c r="I476" s="94">
        <v>0</v>
      </c>
      <c r="J476" s="94">
        <v>0</v>
      </c>
      <c r="K476" s="94">
        <v>0</v>
      </c>
      <c r="L476" s="94">
        <v>-3723.98</v>
      </c>
      <c r="M476" s="94">
        <v>0</v>
      </c>
      <c r="N476" s="94">
        <v>862.52</v>
      </c>
      <c r="O476" s="94">
        <v>-626</v>
      </c>
      <c r="P476" s="94">
        <v>0</v>
      </c>
      <c r="Q476" s="94">
        <v>184.67000000000002</v>
      </c>
      <c r="R476" s="94">
        <v>0</v>
      </c>
      <c r="S476" s="94">
        <v>0</v>
      </c>
      <c r="T476" s="94">
        <v>0</v>
      </c>
      <c r="U476" s="94">
        <v>0</v>
      </c>
      <c r="V476" s="94">
        <v>0</v>
      </c>
      <c r="W476" s="94">
        <v>0</v>
      </c>
      <c r="X476" s="94">
        <v>0</v>
      </c>
      <c r="Y476" s="94">
        <v>0</v>
      </c>
      <c r="Z476" s="94">
        <v>0</v>
      </c>
      <c r="AA476" s="94">
        <v>0</v>
      </c>
      <c r="AB476" s="94">
        <v>0</v>
      </c>
      <c r="AC476" s="94">
        <v>0</v>
      </c>
    </row>
    <row r="477" spans="1:29" s="14" customFormat="1" ht="12.75" hidden="1" outlineLevel="2">
      <c r="A477" s="14" t="s">
        <v>1097</v>
      </c>
      <c r="B477" s="14" t="s">
        <v>1098</v>
      </c>
      <c r="C477" s="48" t="s">
        <v>1576</v>
      </c>
      <c r="D477" s="15"/>
      <c r="E477" s="15"/>
      <c r="F477" s="94">
        <v>1443</v>
      </c>
      <c r="G477" s="94">
        <v>1443</v>
      </c>
      <c r="H477" s="94">
        <v>1443</v>
      </c>
      <c r="I477" s="94">
        <v>1443</v>
      </c>
      <c r="J477" s="94">
        <v>1443</v>
      </c>
      <c r="K477" s="94">
        <v>1443</v>
      </c>
      <c r="L477" s="94">
        <v>1443</v>
      </c>
      <c r="M477" s="94">
        <v>1443</v>
      </c>
      <c r="N477" s="94">
        <v>1443</v>
      </c>
      <c r="O477" s="94">
        <v>1443</v>
      </c>
      <c r="P477" s="94">
        <v>1443</v>
      </c>
      <c r="Q477" s="94">
        <v>1427</v>
      </c>
      <c r="R477" s="94">
        <v>0</v>
      </c>
      <c r="S477" s="94">
        <v>1042.09</v>
      </c>
      <c r="T477" s="94">
        <v>0</v>
      </c>
      <c r="U477" s="94">
        <v>-3.79</v>
      </c>
      <c r="V477" s="94">
        <v>0</v>
      </c>
      <c r="W477" s="94">
        <v>0</v>
      </c>
      <c r="X477" s="94">
        <v>0</v>
      </c>
      <c r="Y477" s="94">
        <v>0</v>
      </c>
      <c r="Z477" s="94">
        <v>1906.3400000000001</v>
      </c>
      <c r="AA477" s="94">
        <v>0</v>
      </c>
      <c r="AB477" s="94">
        <v>0</v>
      </c>
      <c r="AC477" s="94">
        <v>0</v>
      </c>
    </row>
    <row r="478" spans="1:29" s="14" customFormat="1" ht="12.75" hidden="1" outlineLevel="2">
      <c r="A478" s="14" t="s">
        <v>1099</v>
      </c>
      <c r="B478" s="14" t="s">
        <v>1100</v>
      </c>
      <c r="C478" s="48" t="s">
        <v>1576</v>
      </c>
      <c r="D478" s="15"/>
      <c r="E478" s="15"/>
      <c r="F478" s="94">
        <v>0</v>
      </c>
      <c r="G478" s="94">
        <v>0</v>
      </c>
      <c r="H478" s="94">
        <v>0</v>
      </c>
      <c r="I478" s="94">
        <v>0</v>
      </c>
      <c r="J478" s="94">
        <v>0</v>
      </c>
      <c r="K478" s="94">
        <v>0</v>
      </c>
      <c r="L478" s="94">
        <v>0</v>
      </c>
      <c r="M478" s="94">
        <v>0</v>
      </c>
      <c r="N478" s="94">
        <v>0</v>
      </c>
      <c r="O478" s="94">
        <v>0</v>
      </c>
      <c r="P478" s="94">
        <v>0</v>
      </c>
      <c r="Q478" s="94">
        <v>0</v>
      </c>
      <c r="R478" s="94">
        <v>1791</v>
      </c>
      <c r="S478" s="94">
        <v>1791</v>
      </c>
      <c r="T478" s="94">
        <v>1791</v>
      </c>
      <c r="U478" s="94">
        <v>1791</v>
      </c>
      <c r="V478" s="94">
        <v>1791</v>
      </c>
      <c r="W478" s="94">
        <v>1791</v>
      </c>
      <c r="X478" s="94">
        <v>2866</v>
      </c>
      <c r="Y478" s="94">
        <v>2866</v>
      </c>
      <c r="Z478" s="94">
        <v>142.5</v>
      </c>
      <c r="AA478" s="94">
        <v>1958</v>
      </c>
      <c r="AB478" s="94">
        <v>1958</v>
      </c>
      <c r="AC478" s="94">
        <v>1966</v>
      </c>
    </row>
    <row r="479" spans="1:29" s="14" customFormat="1" ht="12.75" hidden="1" outlineLevel="2">
      <c r="A479" s="14" t="s">
        <v>1101</v>
      </c>
      <c r="B479" s="14" t="s">
        <v>1102</v>
      </c>
      <c r="C479" s="48" t="s">
        <v>1577</v>
      </c>
      <c r="D479" s="15"/>
      <c r="E479" s="15"/>
      <c r="F479" s="94">
        <v>-68775.15</v>
      </c>
      <c r="G479" s="94">
        <v>-84175.01</v>
      </c>
      <c r="H479" s="94">
        <v>-97068.85</v>
      </c>
      <c r="I479" s="94">
        <v>-82644.66</v>
      </c>
      <c r="J479" s="94">
        <v>-136956.56</v>
      </c>
      <c r="K479" s="94">
        <v>-86302.22</v>
      </c>
      <c r="L479" s="94">
        <v>-79095.65000000001</v>
      </c>
      <c r="M479" s="94">
        <v>-83970.1</v>
      </c>
      <c r="N479" s="94">
        <v>-85308.17</v>
      </c>
      <c r="O479" s="94">
        <v>-105709.49</v>
      </c>
      <c r="P479" s="94">
        <v>-151068.77</v>
      </c>
      <c r="Q479" s="94">
        <v>-95807.88</v>
      </c>
      <c r="R479" s="94">
        <v>-74832.3</v>
      </c>
      <c r="S479" s="94">
        <v>-96430.09</v>
      </c>
      <c r="T479" s="94">
        <v>-109817.95</v>
      </c>
      <c r="U479" s="94">
        <v>-107350.43000000001</v>
      </c>
      <c r="V479" s="94">
        <v>-157632.22</v>
      </c>
      <c r="W479" s="94">
        <v>-100851.91</v>
      </c>
      <c r="X479" s="94">
        <v>-98166.87</v>
      </c>
      <c r="Y479" s="94">
        <v>-100592.32</v>
      </c>
      <c r="Z479" s="94">
        <v>-83551.91</v>
      </c>
      <c r="AA479" s="94">
        <v>-146290.54</v>
      </c>
      <c r="AB479" s="94">
        <v>-108690.12</v>
      </c>
      <c r="AC479" s="94">
        <v>-100225.31</v>
      </c>
    </row>
    <row r="480" spans="1:29" s="14" customFormat="1" ht="12.75" hidden="1" outlineLevel="2">
      <c r="A480" s="14" t="s">
        <v>1103</v>
      </c>
      <c r="B480" s="14" t="s">
        <v>1104</v>
      </c>
      <c r="C480" s="48" t="s">
        <v>1578</v>
      </c>
      <c r="D480" s="15"/>
      <c r="E480" s="15"/>
      <c r="F480" s="94">
        <v>-843.71</v>
      </c>
      <c r="G480" s="94">
        <v>-1020.58</v>
      </c>
      <c r="H480" s="94">
        <v>-1107.26</v>
      </c>
      <c r="I480" s="94">
        <v>-576.37</v>
      </c>
      <c r="J480" s="94">
        <v>-915.96</v>
      </c>
      <c r="K480" s="94">
        <v>-552.01</v>
      </c>
      <c r="L480" s="94">
        <v>-559.5500000000001</v>
      </c>
      <c r="M480" s="94">
        <v>-634.59</v>
      </c>
      <c r="N480" s="94">
        <v>-660.97</v>
      </c>
      <c r="O480" s="94">
        <v>-720.37</v>
      </c>
      <c r="P480" s="94">
        <v>-1037.81</v>
      </c>
      <c r="Q480" s="94">
        <v>-619.8000000000001</v>
      </c>
      <c r="R480" s="94">
        <v>-409.46000000000004</v>
      </c>
      <c r="S480" s="94">
        <v>-499.24</v>
      </c>
      <c r="T480" s="94">
        <v>-532.7</v>
      </c>
      <c r="U480" s="94">
        <v>-918.25</v>
      </c>
      <c r="V480" s="94">
        <v>-1395.99</v>
      </c>
      <c r="W480" s="94">
        <v>-863.63</v>
      </c>
      <c r="X480" s="94">
        <v>-702.92</v>
      </c>
      <c r="Y480" s="94">
        <v>-754.91</v>
      </c>
      <c r="Z480" s="94">
        <v>-695.32</v>
      </c>
      <c r="AA480" s="94">
        <v>-1104.23</v>
      </c>
      <c r="AB480" s="94">
        <v>-757.41</v>
      </c>
      <c r="AC480" s="94">
        <v>-635.95</v>
      </c>
    </row>
    <row r="481" spans="1:29" s="14" customFormat="1" ht="12.75" hidden="1" outlineLevel="2">
      <c r="A481" s="14" t="s">
        <v>1105</v>
      </c>
      <c r="B481" s="14" t="s">
        <v>1106</v>
      </c>
      <c r="C481" s="48" t="s">
        <v>1579</v>
      </c>
      <c r="D481" s="15"/>
      <c r="E481" s="15"/>
      <c r="F481" s="94">
        <v>-972.25</v>
      </c>
      <c r="G481" s="94">
        <v>-1115.77</v>
      </c>
      <c r="H481" s="94">
        <v>-1248.3</v>
      </c>
      <c r="I481" s="94">
        <v>-1428.52</v>
      </c>
      <c r="J481" s="94">
        <v>-2225.41</v>
      </c>
      <c r="K481" s="94">
        <v>-1367.6000000000001</v>
      </c>
      <c r="L481" s="94">
        <v>-1261.81</v>
      </c>
      <c r="M481" s="94">
        <v>-1423.19</v>
      </c>
      <c r="N481" s="94">
        <v>-1477.29</v>
      </c>
      <c r="O481" s="94">
        <v>-1655.01</v>
      </c>
      <c r="P481" s="94">
        <v>-2326.59</v>
      </c>
      <c r="Q481" s="94">
        <v>-1428.8</v>
      </c>
      <c r="R481" s="94">
        <v>-872.57</v>
      </c>
      <c r="S481" s="94">
        <v>-1060.2</v>
      </c>
      <c r="T481" s="94">
        <v>-1132.3500000000001</v>
      </c>
      <c r="U481" s="94">
        <v>-2600.18</v>
      </c>
      <c r="V481" s="94">
        <v>-3934.25</v>
      </c>
      <c r="W481" s="94">
        <v>-2477.44</v>
      </c>
      <c r="X481" s="94">
        <v>-2051.44</v>
      </c>
      <c r="Y481" s="94">
        <v>-2190.76</v>
      </c>
      <c r="Z481" s="94">
        <v>-2026.0800000000002</v>
      </c>
      <c r="AA481" s="94">
        <v>-3590.82</v>
      </c>
      <c r="AB481" s="94">
        <v>-2461.88</v>
      </c>
      <c r="AC481" s="94">
        <v>-2066.34</v>
      </c>
    </row>
    <row r="482" spans="1:29" s="14" customFormat="1" ht="12.75" hidden="1" outlineLevel="2">
      <c r="A482" s="14" t="s">
        <v>1107</v>
      </c>
      <c r="B482" s="14" t="s">
        <v>1108</v>
      </c>
      <c r="C482" s="48" t="s">
        <v>1580</v>
      </c>
      <c r="D482" s="15"/>
      <c r="E482" s="15"/>
      <c r="F482" s="94">
        <v>2250</v>
      </c>
      <c r="G482" s="94">
        <v>2250</v>
      </c>
      <c r="H482" s="94">
        <v>2250</v>
      </c>
      <c r="I482" s="94">
        <v>2250</v>
      </c>
      <c r="J482" s="94">
        <v>2250</v>
      </c>
      <c r="K482" s="94">
        <v>2250</v>
      </c>
      <c r="L482" s="94">
        <v>2250</v>
      </c>
      <c r="M482" s="94">
        <v>2250</v>
      </c>
      <c r="N482" s="94">
        <v>2250</v>
      </c>
      <c r="O482" s="94">
        <v>2250</v>
      </c>
      <c r="P482" s="94">
        <v>2250</v>
      </c>
      <c r="Q482" s="94">
        <v>2250</v>
      </c>
      <c r="R482" s="94">
        <v>0</v>
      </c>
      <c r="S482" s="94">
        <v>-1473.49</v>
      </c>
      <c r="T482" s="94">
        <v>0</v>
      </c>
      <c r="U482" s="94">
        <v>0</v>
      </c>
      <c r="V482" s="94">
        <v>0</v>
      </c>
      <c r="W482" s="94">
        <v>0</v>
      </c>
      <c r="X482" s="94">
        <v>0</v>
      </c>
      <c r="Y482" s="94">
        <v>0</v>
      </c>
      <c r="Z482" s="94">
        <v>0</v>
      </c>
      <c r="AA482" s="94">
        <v>0</v>
      </c>
      <c r="AB482" s="94">
        <v>0</v>
      </c>
      <c r="AC482" s="94">
        <v>0</v>
      </c>
    </row>
    <row r="483" spans="1:29" s="14" customFormat="1" ht="12.75" hidden="1" outlineLevel="2">
      <c r="A483" s="14" t="s">
        <v>1109</v>
      </c>
      <c r="B483" s="14" t="s">
        <v>1110</v>
      </c>
      <c r="C483" s="48" t="s">
        <v>1580</v>
      </c>
      <c r="D483" s="15"/>
      <c r="E483" s="15"/>
      <c r="F483" s="94">
        <v>0</v>
      </c>
      <c r="G483" s="94">
        <v>0</v>
      </c>
      <c r="H483" s="94">
        <v>0</v>
      </c>
      <c r="I483" s="94">
        <v>0</v>
      </c>
      <c r="J483" s="94">
        <v>0</v>
      </c>
      <c r="K483" s="94">
        <v>0</v>
      </c>
      <c r="L483" s="94">
        <v>0</v>
      </c>
      <c r="M483" s="94">
        <v>0</v>
      </c>
      <c r="N483" s="94">
        <v>0</v>
      </c>
      <c r="O483" s="94">
        <v>0</v>
      </c>
      <c r="P483" s="94">
        <v>0</v>
      </c>
      <c r="Q483" s="94">
        <v>0</v>
      </c>
      <c r="R483" s="94">
        <v>2125</v>
      </c>
      <c r="S483" s="94">
        <v>2125</v>
      </c>
      <c r="T483" s="94">
        <v>2125</v>
      </c>
      <c r="U483" s="94">
        <v>2125</v>
      </c>
      <c r="V483" s="94">
        <v>2125</v>
      </c>
      <c r="W483" s="94">
        <v>2125</v>
      </c>
      <c r="X483" s="94">
        <v>2125</v>
      </c>
      <c r="Y483" s="94">
        <v>2125</v>
      </c>
      <c r="Z483" s="94">
        <v>2125</v>
      </c>
      <c r="AA483" s="94">
        <v>2125</v>
      </c>
      <c r="AB483" s="94">
        <v>2125</v>
      </c>
      <c r="AC483" s="94">
        <v>2125</v>
      </c>
    </row>
    <row r="484" spans="1:29" s="13" customFormat="1" ht="12.75" collapsed="1">
      <c r="A484" s="13" t="s">
        <v>55</v>
      </c>
      <c r="B484" s="11"/>
      <c r="C484" s="46" t="s">
        <v>97</v>
      </c>
      <c r="D484" s="23"/>
      <c r="E484" s="23"/>
      <c r="F484" s="87">
        <v>1746390.8599999999</v>
      </c>
      <c r="G484" s="87">
        <v>1625750.0799999996</v>
      </c>
      <c r="H484" s="87">
        <v>1586121.4289999995</v>
      </c>
      <c r="I484" s="87">
        <v>1709615.4799999997</v>
      </c>
      <c r="J484" s="87">
        <v>1685671.88</v>
      </c>
      <c r="K484" s="87">
        <v>1689883.9300000002</v>
      </c>
      <c r="L484" s="87">
        <v>1422777.7499999998</v>
      </c>
      <c r="M484" s="87">
        <v>2253247.8800000004</v>
      </c>
      <c r="N484" s="87">
        <v>1602523.9000000001</v>
      </c>
      <c r="O484" s="87">
        <v>1629122.09</v>
      </c>
      <c r="P484" s="87">
        <v>1570060.6900000002</v>
      </c>
      <c r="Q484" s="87">
        <v>1692643.4</v>
      </c>
      <c r="R484" s="87">
        <v>1865681.77</v>
      </c>
      <c r="S484" s="87">
        <v>1779888.4900000002</v>
      </c>
      <c r="T484" s="87">
        <v>1643557.2299999997</v>
      </c>
      <c r="U484" s="87">
        <v>1716086.4000000001</v>
      </c>
      <c r="V484" s="87">
        <v>1820927.85</v>
      </c>
      <c r="W484" s="87">
        <v>1736402.3000000003</v>
      </c>
      <c r="X484" s="87">
        <v>1735865.4300000002</v>
      </c>
      <c r="Y484" s="87">
        <v>1695205.9300000002</v>
      </c>
      <c r="Z484" s="87">
        <v>1680244.67</v>
      </c>
      <c r="AA484" s="87">
        <v>1903329.3599999996</v>
      </c>
      <c r="AB484" s="87">
        <v>1664881.9000000001</v>
      </c>
      <c r="AC484" s="87">
        <v>2005370.2599999998</v>
      </c>
    </row>
    <row r="485" spans="2:29" s="24" customFormat="1" ht="4.5" customHeight="1" hidden="1" outlineLevel="1">
      <c r="B485" s="25"/>
      <c r="C485" s="52"/>
      <c r="D485" s="27"/>
      <c r="E485" s="27"/>
      <c r="F485" s="88"/>
      <c r="G485" s="88"/>
      <c r="H485" s="88"/>
      <c r="I485" s="88"/>
      <c r="J485" s="88"/>
      <c r="K485" s="88"/>
      <c r="L485" s="88"/>
      <c r="M485" s="88"/>
      <c r="N485" s="88"/>
      <c r="O485" s="88"/>
      <c r="P485" s="88"/>
      <c r="Q485" s="88"/>
      <c r="R485" s="88"/>
      <c r="S485" s="88"/>
      <c r="T485" s="88"/>
      <c r="U485" s="88"/>
      <c r="V485" s="88"/>
      <c r="W485" s="88"/>
      <c r="X485" s="88"/>
      <c r="Y485" s="88"/>
      <c r="Z485" s="88"/>
      <c r="AA485" s="88"/>
      <c r="AB485" s="88"/>
      <c r="AC485" s="88"/>
    </row>
    <row r="486" spans="1:29" s="13" customFormat="1" ht="12.75" collapsed="1">
      <c r="A486" s="13" t="s">
        <v>197</v>
      </c>
      <c r="B486" s="11"/>
      <c r="C486" s="46" t="s">
        <v>99</v>
      </c>
      <c r="D486" s="23"/>
      <c r="E486" s="23"/>
      <c r="F486" s="87">
        <v>384651.5</v>
      </c>
      <c r="G486" s="87">
        <v>421840.60000000003</v>
      </c>
      <c r="H486" s="87">
        <v>-83726.5</v>
      </c>
      <c r="I486" s="87">
        <v>54624.86</v>
      </c>
      <c r="J486" s="87">
        <v>179321.52</v>
      </c>
      <c r="K486" s="87">
        <v>243965</v>
      </c>
      <c r="L486" s="87">
        <v>489168.15</v>
      </c>
      <c r="M486" s="87">
        <v>263135.01</v>
      </c>
      <c r="N486" s="87">
        <v>-1788172.08</v>
      </c>
      <c r="O486" s="87">
        <v>2033801.87</v>
      </c>
      <c r="P486" s="87">
        <v>212748.82</v>
      </c>
      <c r="Q486" s="87">
        <v>-182763.16</v>
      </c>
      <c r="R486" s="87">
        <v>1147286.15</v>
      </c>
      <c r="S486" s="87">
        <v>652031.8</v>
      </c>
      <c r="T486" s="87">
        <v>552747.59</v>
      </c>
      <c r="U486" s="87">
        <v>409543.22000000003</v>
      </c>
      <c r="V486" s="87">
        <v>638882.87</v>
      </c>
      <c r="W486" s="87">
        <v>651108.75</v>
      </c>
      <c r="X486" s="87">
        <v>477852.18</v>
      </c>
      <c r="Y486" s="87">
        <v>626273.74</v>
      </c>
      <c r="Z486" s="87">
        <v>102185.49</v>
      </c>
      <c r="AA486" s="87">
        <v>612992.46</v>
      </c>
      <c r="AB486" s="87">
        <v>516076.87</v>
      </c>
      <c r="AC486" s="87">
        <v>-1637418.53</v>
      </c>
    </row>
    <row r="487" spans="2:29" s="24" customFormat="1" ht="4.5" customHeight="1" hidden="1" outlineLevel="1">
      <c r="B487" s="25"/>
      <c r="C487" s="52"/>
      <c r="D487" s="27"/>
      <c r="E487" s="27"/>
      <c r="F487" s="88"/>
      <c r="G487" s="88"/>
      <c r="H487" s="88"/>
      <c r="I487" s="88"/>
      <c r="J487" s="88"/>
      <c r="K487" s="88"/>
      <c r="L487" s="88"/>
      <c r="M487" s="88"/>
      <c r="N487" s="88"/>
      <c r="O487" s="88"/>
      <c r="P487" s="88"/>
      <c r="Q487" s="88"/>
      <c r="R487" s="88"/>
      <c r="S487" s="88"/>
      <c r="T487" s="88"/>
      <c r="U487" s="88"/>
      <c r="V487" s="88"/>
      <c r="W487" s="88"/>
      <c r="X487" s="88"/>
      <c r="Y487" s="88"/>
      <c r="Z487" s="88"/>
      <c r="AA487" s="88"/>
      <c r="AB487" s="88"/>
      <c r="AC487" s="88"/>
    </row>
    <row r="488" spans="1:29" s="14" customFormat="1" ht="12.75" hidden="1" outlineLevel="2">
      <c r="A488" s="14" t="s">
        <v>1111</v>
      </c>
      <c r="B488" s="14" t="s">
        <v>1112</v>
      </c>
      <c r="C488" s="48" t="s">
        <v>1581</v>
      </c>
      <c r="D488" s="15"/>
      <c r="E488" s="15"/>
      <c r="F488" s="94">
        <v>818087.34</v>
      </c>
      <c r="G488" s="94">
        <v>677256.59</v>
      </c>
      <c r="H488" s="94">
        <v>-1295187.43</v>
      </c>
      <c r="I488" s="94">
        <v>-694886.81</v>
      </c>
      <c r="J488" s="94">
        <v>19934.31</v>
      </c>
      <c r="K488" s="94">
        <v>298686.57</v>
      </c>
      <c r="L488" s="94">
        <v>1859599.97</v>
      </c>
      <c r="M488" s="94">
        <v>676978.47</v>
      </c>
      <c r="N488" s="94">
        <v>-11764160.41</v>
      </c>
      <c r="O488" s="94">
        <v>11844907.51</v>
      </c>
      <c r="P488" s="94">
        <v>-1280614.29</v>
      </c>
      <c r="Q488" s="94">
        <v>-1353846.6600000001</v>
      </c>
      <c r="R488" s="94">
        <v>6220980.59</v>
      </c>
      <c r="S488" s="94">
        <v>4494614.62</v>
      </c>
      <c r="T488" s="94">
        <v>3639367.01</v>
      </c>
      <c r="U488" s="94">
        <v>2735602.09</v>
      </c>
      <c r="V488" s="94">
        <v>3776603.35</v>
      </c>
      <c r="W488" s="94">
        <v>4273268.44</v>
      </c>
      <c r="X488" s="94">
        <v>2984664.73</v>
      </c>
      <c r="Y488" s="94">
        <v>3746457.59</v>
      </c>
      <c r="Z488" s="94">
        <v>979985.68</v>
      </c>
      <c r="AA488" s="94">
        <v>3795978.45</v>
      </c>
      <c r="AB488" s="94">
        <v>6082931.98</v>
      </c>
      <c r="AC488" s="94">
        <v>-33506826.01</v>
      </c>
    </row>
    <row r="489" spans="1:29" s="14" customFormat="1" ht="12.75" hidden="1" outlineLevel="2">
      <c r="A489" s="14" t="s">
        <v>1113</v>
      </c>
      <c r="B489" s="14" t="s">
        <v>1114</v>
      </c>
      <c r="C489" s="48" t="s">
        <v>1582</v>
      </c>
      <c r="D489" s="15"/>
      <c r="E489" s="15"/>
      <c r="F489" s="94">
        <v>3748868.3</v>
      </c>
      <c r="G489" s="94">
        <v>2878077.18</v>
      </c>
      <c r="H489" s="94">
        <v>7122260.18</v>
      </c>
      <c r="I489" s="94">
        <v>2718683.33</v>
      </c>
      <c r="J489" s="94">
        <v>2996194.04</v>
      </c>
      <c r="K489" s="94">
        <v>2874871.69</v>
      </c>
      <c r="L489" s="94">
        <v>2036036.77</v>
      </c>
      <c r="M489" s="94">
        <v>2274137.23</v>
      </c>
      <c r="N489" s="94">
        <v>4001325.56</v>
      </c>
      <c r="O489" s="94">
        <v>1831198.28</v>
      </c>
      <c r="P489" s="94">
        <v>13042212.57</v>
      </c>
      <c r="Q489" s="94">
        <v>15020708.73</v>
      </c>
      <c r="R489" s="94">
        <v>3709425.37</v>
      </c>
      <c r="S489" s="94">
        <v>3628253.92</v>
      </c>
      <c r="T489" s="94">
        <v>9775697.96</v>
      </c>
      <c r="U489" s="94">
        <v>2520544.71</v>
      </c>
      <c r="V489" s="94">
        <v>2096159.18</v>
      </c>
      <c r="W489" s="94">
        <v>3398341.74</v>
      </c>
      <c r="X489" s="94">
        <v>1606185.58</v>
      </c>
      <c r="Y489" s="94">
        <v>2729044.9</v>
      </c>
      <c r="Z489" s="94">
        <v>2599001.44</v>
      </c>
      <c r="AA489" s="94">
        <v>999433.01</v>
      </c>
      <c r="AB489" s="94">
        <v>6317796.37</v>
      </c>
      <c r="AC489" s="94">
        <v>53886880.37</v>
      </c>
    </row>
    <row r="490" spans="1:29" s="14" customFormat="1" ht="12.75" hidden="1" outlineLevel="2">
      <c r="A490" s="14" t="s">
        <v>1115</v>
      </c>
      <c r="B490" s="14" t="s">
        <v>1116</v>
      </c>
      <c r="C490" s="48" t="s">
        <v>1583</v>
      </c>
      <c r="D490" s="15"/>
      <c r="E490" s="15"/>
      <c r="F490" s="94">
        <v>-2329319.36</v>
      </c>
      <c r="G490" s="94">
        <v>-2207865.53</v>
      </c>
      <c r="H490" s="94">
        <v>-3118206.8</v>
      </c>
      <c r="I490" s="94">
        <v>-1346776.6400000001</v>
      </c>
      <c r="J490" s="94">
        <v>-2876360.65</v>
      </c>
      <c r="K490" s="94">
        <v>-2759488.48</v>
      </c>
      <c r="L490" s="94">
        <v>-3018255.73</v>
      </c>
      <c r="M490" s="94">
        <v>-2279483.7</v>
      </c>
      <c r="N490" s="94">
        <v>-3039002.65</v>
      </c>
      <c r="O490" s="94">
        <v>-1033488.24</v>
      </c>
      <c r="P490" s="94">
        <v>-7378513.82</v>
      </c>
      <c r="Q490" s="94">
        <v>-12023431.19</v>
      </c>
      <c r="R490" s="94">
        <v>-3884690.0300000003</v>
      </c>
      <c r="S490" s="94">
        <v>-2411790.88</v>
      </c>
      <c r="T490" s="94">
        <v>-8679661.49</v>
      </c>
      <c r="U490" s="94">
        <v>-3281167.2800000003</v>
      </c>
      <c r="V490" s="94">
        <v>-3623862.06</v>
      </c>
      <c r="W490" s="94">
        <v>-4780082.85</v>
      </c>
      <c r="X490" s="94">
        <v>-2478266.89</v>
      </c>
      <c r="Y490" s="94">
        <v>-3127392.64</v>
      </c>
      <c r="Z490" s="94">
        <v>-3413677.26</v>
      </c>
      <c r="AA490" s="94">
        <v>-4182287.86</v>
      </c>
      <c r="AB490" s="94">
        <v>-11310760.33</v>
      </c>
      <c r="AC490" s="94">
        <v>-33322189.47</v>
      </c>
    </row>
    <row r="491" spans="1:29" s="14" customFormat="1" ht="12.75" hidden="1" outlineLevel="2">
      <c r="A491" s="14" t="s">
        <v>1117</v>
      </c>
      <c r="B491" s="14" t="s">
        <v>1118</v>
      </c>
      <c r="C491" s="48" t="s">
        <v>1584</v>
      </c>
      <c r="D491" s="15"/>
      <c r="E491" s="15"/>
      <c r="F491" s="94">
        <v>-19167.420000000002</v>
      </c>
      <c r="G491" s="94">
        <v>-19167.420000000002</v>
      </c>
      <c r="H491" s="94">
        <v>-19167.420000000002</v>
      </c>
      <c r="I491" s="94">
        <v>-19167.420000000002</v>
      </c>
      <c r="J491" s="94">
        <v>-19167.420000000002</v>
      </c>
      <c r="K491" s="94">
        <v>-19167.420000000002</v>
      </c>
      <c r="L491" s="94">
        <v>-19167.420000000002</v>
      </c>
      <c r="M491" s="94">
        <v>-19167.420000000002</v>
      </c>
      <c r="N491" s="94">
        <v>-19167.420000000002</v>
      </c>
      <c r="O491" s="94">
        <v>-19167.420000000002</v>
      </c>
      <c r="P491" s="94">
        <v>-19167.420000000002</v>
      </c>
      <c r="Q491" s="94">
        <v>-19170</v>
      </c>
      <c r="R491" s="94">
        <v>-8003.25</v>
      </c>
      <c r="S491" s="94">
        <v>-8003.75</v>
      </c>
      <c r="T491" s="94">
        <v>-8003</v>
      </c>
      <c r="U491" s="94">
        <v>-8003</v>
      </c>
      <c r="V491" s="94">
        <v>-8003</v>
      </c>
      <c r="W491" s="94">
        <v>-8003</v>
      </c>
      <c r="X491" s="94">
        <v>-8003</v>
      </c>
      <c r="Y491" s="94">
        <v>-8003</v>
      </c>
      <c r="Z491" s="94">
        <v>-8003</v>
      </c>
      <c r="AA491" s="94">
        <v>-8003</v>
      </c>
      <c r="AB491" s="94">
        <v>-8004</v>
      </c>
      <c r="AC491" s="94">
        <v>-8006</v>
      </c>
    </row>
    <row r="492" spans="1:29" s="13" customFormat="1" ht="12.75" collapsed="1">
      <c r="A492" s="13" t="s">
        <v>56</v>
      </c>
      <c r="B492" s="11"/>
      <c r="C492" s="46" t="s">
        <v>98</v>
      </c>
      <c r="D492" s="23"/>
      <c r="E492" s="23"/>
      <c r="F492" s="86">
        <v>2218468.86</v>
      </c>
      <c r="G492" s="86">
        <v>1328300.8200000003</v>
      </c>
      <c r="H492" s="86">
        <v>2689698.5300000003</v>
      </c>
      <c r="I492" s="86">
        <v>657852.4599999998</v>
      </c>
      <c r="J492" s="86">
        <v>120600.28000000019</v>
      </c>
      <c r="K492" s="86">
        <v>394902.3599999998</v>
      </c>
      <c r="L492" s="86">
        <v>858213.5900000002</v>
      </c>
      <c r="M492" s="86">
        <v>652464.58</v>
      </c>
      <c r="N492" s="86">
        <v>-10821004.92</v>
      </c>
      <c r="O492" s="86">
        <v>12623450.129999999</v>
      </c>
      <c r="P492" s="86">
        <v>4363917.040000001</v>
      </c>
      <c r="Q492" s="86">
        <v>1624260.8800000008</v>
      </c>
      <c r="R492" s="86">
        <v>6037712.680000001</v>
      </c>
      <c r="S492" s="86">
        <v>5703073.91</v>
      </c>
      <c r="T492" s="86">
        <v>4727400.48</v>
      </c>
      <c r="U492" s="86">
        <v>1966976.5199999996</v>
      </c>
      <c r="V492" s="86">
        <v>2240897.47</v>
      </c>
      <c r="W492" s="86">
        <v>2883524.330000001</v>
      </c>
      <c r="X492" s="86">
        <v>2104580.4200000004</v>
      </c>
      <c r="Y492" s="86">
        <v>3340106.85</v>
      </c>
      <c r="Z492" s="86">
        <v>157306.86000000034</v>
      </c>
      <c r="AA492" s="86">
        <v>605120.6000000001</v>
      </c>
      <c r="AB492" s="86">
        <v>1081964.0200000014</v>
      </c>
      <c r="AC492" s="86">
        <v>-12950141.110000003</v>
      </c>
    </row>
    <row r="493" spans="1:29" s="13" customFormat="1" ht="12.75">
      <c r="A493" s="13" t="s">
        <v>57</v>
      </c>
      <c r="B493" s="11"/>
      <c r="C493" s="45" t="s">
        <v>113</v>
      </c>
      <c r="D493" s="23"/>
      <c r="E493" s="23"/>
      <c r="F493" s="87">
        <v>69982106.78500001</v>
      </c>
      <c r="G493" s="87">
        <v>66275185.733</v>
      </c>
      <c r="H493" s="87">
        <v>66391770.184000015</v>
      </c>
      <c r="I493" s="87">
        <v>54203498.06799997</v>
      </c>
      <c r="J493" s="87">
        <v>52681567.29499999</v>
      </c>
      <c r="K493" s="87">
        <v>55997883.16799998</v>
      </c>
      <c r="L493" s="87">
        <v>67619795.44999999</v>
      </c>
      <c r="M493" s="87">
        <v>66278699.489</v>
      </c>
      <c r="N493" s="87">
        <v>44081345.03199999</v>
      </c>
      <c r="O493" s="87">
        <v>66017397.09600004</v>
      </c>
      <c r="P493" s="87">
        <v>59931249.903000005</v>
      </c>
      <c r="Q493" s="87">
        <v>70901937.92999999</v>
      </c>
      <c r="R493" s="87">
        <v>79201929.19800001</v>
      </c>
      <c r="S493" s="87">
        <v>65072615.21299997</v>
      </c>
      <c r="T493" s="87">
        <v>61106324.824</v>
      </c>
      <c r="U493" s="87">
        <v>61568729.39000001</v>
      </c>
      <c r="V493" s="87">
        <v>59838705.95899998</v>
      </c>
      <c r="W493" s="87">
        <v>70482791.97499996</v>
      </c>
      <c r="X493" s="87">
        <v>65478362.31800001</v>
      </c>
      <c r="Y493" s="87">
        <v>66267096.088</v>
      </c>
      <c r="Z493" s="87">
        <v>54045322.38399999</v>
      </c>
      <c r="AA493" s="87">
        <v>48881654.65000003</v>
      </c>
      <c r="AB493" s="87">
        <v>53689616.032000005</v>
      </c>
      <c r="AC493" s="87">
        <v>55999876.78599998</v>
      </c>
    </row>
    <row r="494" spans="6:29" ht="5.25" customHeight="1">
      <c r="F494" s="88" t="str">
        <f>IF(ABS(F160+F190+F196+F372+F421+F437+F484+F486+F492-F493)&gt;$C$603,$C$604," ")</f>
        <v> </v>
      </c>
      <c r="G494" s="88" t="str">
        <f>IF(ABS(G160+G190+G196+G372+G421+G437+G484+G486+G492-G493)&gt;$C$603,$C$604," ")</f>
        <v> </v>
      </c>
      <c r="H494" s="88" t="str">
        <f>IF(ABS(H160+H190+H196+H372+H421+H437+H484+H486+H492-H493)&gt;$C$603,$C$604," ")</f>
        <v> </v>
      </c>
      <c r="I494" s="88" t="str">
        <f aca="true" t="shared" si="0" ref="I494:AC494">IF(ABS(I160+I190+I196+I372+I421+I437+I484+I486+I492-I493)&gt;$C$603,$C$604," ")</f>
        <v> </v>
      </c>
      <c r="J494" s="88" t="str">
        <f t="shared" si="0"/>
        <v> </v>
      </c>
      <c r="K494" s="88" t="str">
        <f t="shared" si="0"/>
        <v> </v>
      </c>
      <c r="L494" s="88" t="str">
        <f t="shared" si="0"/>
        <v> </v>
      </c>
      <c r="M494" s="88" t="str">
        <f t="shared" si="0"/>
        <v> </v>
      </c>
      <c r="N494" s="88" t="str">
        <f t="shared" si="0"/>
        <v> </v>
      </c>
      <c r="O494" s="88" t="str">
        <f t="shared" si="0"/>
        <v> </v>
      </c>
      <c r="P494" s="88" t="str">
        <f t="shared" si="0"/>
        <v> </v>
      </c>
      <c r="Q494" s="88" t="str">
        <f t="shared" si="0"/>
        <v> </v>
      </c>
      <c r="R494" s="88" t="str">
        <f t="shared" si="0"/>
        <v> </v>
      </c>
      <c r="S494" s="88" t="str">
        <f t="shared" si="0"/>
        <v> </v>
      </c>
      <c r="T494" s="88" t="str">
        <f t="shared" si="0"/>
        <v> </v>
      </c>
      <c r="U494" s="88" t="str">
        <f t="shared" si="0"/>
        <v> </v>
      </c>
      <c r="V494" s="88" t="str">
        <f t="shared" si="0"/>
        <v> </v>
      </c>
      <c r="W494" s="88" t="str">
        <f t="shared" si="0"/>
        <v> </v>
      </c>
      <c r="X494" s="88" t="str">
        <f t="shared" si="0"/>
        <v> </v>
      </c>
      <c r="Y494" s="88" t="str">
        <f t="shared" si="0"/>
        <v> </v>
      </c>
      <c r="Z494" s="88" t="str">
        <f t="shared" si="0"/>
        <v> </v>
      </c>
      <c r="AA494" s="88" t="str">
        <f t="shared" si="0"/>
        <v> </v>
      </c>
      <c r="AB494" s="88" t="str">
        <f t="shared" si="0"/>
        <v> </v>
      </c>
      <c r="AC494" s="88" t="str">
        <f t="shared" si="0"/>
        <v> </v>
      </c>
    </row>
    <row r="495" spans="1:29" ht="12.75">
      <c r="A495" s="30" t="s">
        <v>58</v>
      </c>
      <c r="C495" s="12" t="s">
        <v>59</v>
      </c>
      <c r="D495" s="28"/>
      <c r="E495" s="28"/>
      <c r="F495" s="84">
        <v>8689644.467000017</v>
      </c>
      <c r="G495" s="84">
        <v>7925172.549000002</v>
      </c>
      <c r="H495" s="84">
        <v>9187429.338000003</v>
      </c>
      <c r="I495" s="84">
        <v>5247385.3640000075</v>
      </c>
      <c r="J495" s="84">
        <v>4662374.387000024</v>
      </c>
      <c r="K495" s="84">
        <v>5052657.711999988</v>
      </c>
      <c r="L495" s="84">
        <v>6694231.728000023</v>
      </c>
      <c r="M495" s="84">
        <v>5760340.432999998</v>
      </c>
      <c r="N495" s="84">
        <v>17985629.155999985</v>
      </c>
      <c r="O495" s="84">
        <v>-6822889.8509999905</v>
      </c>
      <c r="P495" s="84">
        <v>3192279.2709999774</v>
      </c>
      <c r="Q495" s="84">
        <v>5627433.068999975</v>
      </c>
      <c r="R495" s="84">
        <v>15003106.533000007</v>
      </c>
      <c r="S495" s="84">
        <v>13604379.137000006</v>
      </c>
      <c r="T495" s="84">
        <v>11757275.946000021</v>
      </c>
      <c r="U495" s="84">
        <v>6747725.400000004</v>
      </c>
      <c r="V495" s="84">
        <v>7636287.009000009</v>
      </c>
      <c r="W495" s="84">
        <v>8856105.343</v>
      </c>
      <c r="X495" s="84">
        <v>7412811.314000007</v>
      </c>
      <c r="Y495" s="84">
        <v>9779685.528999992</v>
      </c>
      <c r="Z495" s="84">
        <v>3228054.8039999953</v>
      </c>
      <c r="AA495" s="84">
        <v>5345223.3079999825</v>
      </c>
      <c r="AB495" s="84">
        <v>4582254.74599999</v>
      </c>
      <c r="AC495" s="84">
        <v>-20847970.49500002</v>
      </c>
    </row>
    <row r="496" spans="1:29" ht="12.75">
      <c r="A496" s="30"/>
      <c r="C496" s="12"/>
      <c r="D496" s="28"/>
      <c r="E496" s="28"/>
      <c r="F496" s="84"/>
      <c r="G496" s="84"/>
      <c r="H496" s="84"/>
      <c r="I496" s="84"/>
      <c r="J496" s="84"/>
      <c r="K496" s="84"/>
      <c r="L496" s="84"/>
      <c r="M496" s="84"/>
      <c r="N496" s="84"/>
      <c r="O496" s="84"/>
      <c r="P496" s="84"/>
      <c r="Q496" s="84"/>
      <c r="R496" s="84"/>
      <c r="S496" s="84"/>
      <c r="T496" s="84"/>
      <c r="U496" s="84"/>
      <c r="V496" s="84"/>
      <c r="W496" s="84"/>
      <c r="X496" s="84"/>
      <c r="Y496" s="84"/>
      <c r="Z496" s="84"/>
      <c r="AA496" s="84"/>
      <c r="AB496" s="84"/>
      <c r="AC496" s="84"/>
    </row>
    <row r="497" spans="2:29" s="24" customFormat="1" ht="4.5" customHeight="1" hidden="1" outlineLevel="1">
      <c r="B497" s="25"/>
      <c r="C497" s="52"/>
      <c r="D497" s="27"/>
      <c r="E497" s="27"/>
      <c r="F497" s="88"/>
      <c r="G497" s="88"/>
      <c r="H497" s="88"/>
      <c r="I497" s="88"/>
      <c r="J497" s="88"/>
      <c r="K497" s="88"/>
      <c r="L497" s="88"/>
      <c r="M497" s="88"/>
      <c r="N497" s="88"/>
      <c r="O497" s="88"/>
      <c r="P497" s="88"/>
      <c r="Q497" s="88"/>
      <c r="R497" s="88"/>
      <c r="S497" s="88"/>
      <c r="T497" s="88"/>
      <c r="U497" s="88"/>
      <c r="V497" s="88"/>
      <c r="W497" s="88"/>
      <c r="X497" s="88"/>
      <c r="Y497" s="88"/>
      <c r="Z497" s="88"/>
      <c r="AA497" s="88"/>
      <c r="AB497" s="88"/>
      <c r="AC497" s="88"/>
    </row>
    <row r="498" spans="1:29" s="14" customFormat="1" ht="12.75" hidden="1" outlineLevel="2">
      <c r="A498" s="14" t="s">
        <v>1119</v>
      </c>
      <c r="B498" s="14" t="s">
        <v>1120</v>
      </c>
      <c r="C498" s="48" t="s">
        <v>1585</v>
      </c>
      <c r="D498" s="15"/>
      <c r="E498" s="15"/>
      <c r="F498" s="94">
        <v>98303.96</v>
      </c>
      <c r="G498" s="94">
        <v>69658.99</v>
      </c>
      <c r="H498" s="94">
        <v>92898.13</v>
      </c>
      <c r="I498" s="94">
        <v>105685.62</v>
      </c>
      <c r="J498" s="94">
        <v>144317.69</v>
      </c>
      <c r="K498" s="94">
        <v>154116.15</v>
      </c>
      <c r="L498" s="94">
        <v>153769.65</v>
      </c>
      <c r="M498" s="94">
        <v>176544.47</v>
      </c>
      <c r="N498" s="94">
        <v>180799.38</v>
      </c>
      <c r="O498" s="94">
        <v>2943.37</v>
      </c>
      <c r="P498" s="94">
        <v>140089.62</v>
      </c>
      <c r="Q498" s="94">
        <v>47474.24</v>
      </c>
      <c r="R498" s="94">
        <v>432338.99</v>
      </c>
      <c r="S498" s="94">
        <v>483935.56</v>
      </c>
      <c r="T498" s="94">
        <v>540182.36</v>
      </c>
      <c r="U498" s="94">
        <v>450582.84</v>
      </c>
      <c r="V498" s="94">
        <v>436466.22000000003</v>
      </c>
      <c r="W498" s="94">
        <v>372510.35000000003</v>
      </c>
      <c r="X498" s="94">
        <v>232964.6</v>
      </c>
      <c r="Y498" s="94">
        <v>267366.12</v>
      </c>
      <c r="Z498" s="94">
        <v>269439.33</v>
      </c>
      <c r="AA498" s="94">
        <v>253361.58000000002</v>
      </c>
      <c r="AB498" s="94">
        <v>166562.98</v>
      </c>
      <c r="AC498" s="94">
        <v>103674.89</v>
      </c>
    </row>
    <row r="499" spans="1:29" ht="12.75" hidden="1" outlineLevel="1">
      <c r="A499" s="9" t="s">
        <v>173</v>
      </c>
      <c r="C499" s="59" t="s">
        <v>169</v>
      </c>
      <c r="D499" s="22"/>
      <c r="E499" s="22"/>
      <c r="F499" s="80">
        <v>98303.96</v>
      </c>
      <c r="G499" s="80">
        <v>69658.99</v>
      </c>
      <c r="H499" s="80">
        <v>92898.13</v>
      </c>
      <c r="I499" s="80">
        <v>105685.62</v>
      </c>
      <c r="J499" s="80">
        <v>144317.69</v>
      </c>
      <c r="K499" s="80">
        <v>154116.15</v>
      </c>
      <c r="L499" s="80">
        <v>153769.65</v>
      </c>
      <c r="M499" s="80">
        <v>176544.47</v>
      </c>
      <c r="N499" s="80">
        <v>180799.38</v>
      </c>
      <c r="O499" s="80">
        <v>2943.37</v>
      </c>
      <c r="P499" s="80">
        <v>140089.62</v>
      </c>
      <c r="Q499" s="80">
        <v>47474.24</v>
      </c>
      <c r="R499" s="80">
        <v>432338.99</v>
      </c>
      <c r="S499" s="80">
        <v>483935.56</v>
      </c>
      <c r="T499" s="80">
        <v>540182.36</v>
      </c>
      <c r="U499" s="80">
        <v>450582.84</v>
      </c>
      <c r="V499" s="80">
        <v>436466.22000000003</v>
      </c>
      <c r="W499" s="80">
        <v>372510.35000000003</v>
      </c>
      <c r="X499" s="80">
        <v>232964.6</v>
      </c>
      <c r="Y499" s="80">
        <v>267366.12</v>
      </c>
      <c r="Z499" s="80">
        <v>269439.33</v>
      </c>
      <c r="AA499" s="80">
        <v>253361.58000000002</v>
      </c>
      <c r="AB499" s="80">
        <v>166562.98</v>
      </c>
      <c r="AC499" s="80">
        <v>103674.89</v>
      </c>
    </row>
    <row r="500" spans="1:29" ht="12.75" hidden="1" outlineLevel="1">
      <c r="A500" s="9" t="s">
        <v>174</v>
      </c>
      <c r="C500" s="59" t="s">
        <v>170</v>
      </c>
      <c r="D500" s="22"/>
      <c r="E500" s="22"/>
      <c r="F500" s="80">
        <v>0</v>
      </c>
      <c r="G500" s="80">
        <v>0</v>
      </c>
      <c r="H500" s="80">
        <v>0</v>
      </c>
      <c r="I500" s="80">
        <v>0</v>
      </c>
      <c r="J500" s="80">
        <v>0</v>
      </c>
      <c r="K500" s="80">
        <v>0</v>
      </c>
      <c r="L500" s="80">
        <v>0</v>
      </c>
      <c r="M500" s="80">
        <v>0</v>
      </c>
      <c r="N500" s="80">
        <v>0</v>
      </c>
      <c r="O500" s="80">
        <v>0</v>
      </c>
      <c r="P500" s="80">
        <v>0</v>
      </c>
      <c r="Q500" s="80">
        <v>0</v>
      </c>
      <c r="R500" s="80">
        <v>0</v>
      </c>
      <c r="S500" s="80">
        <v>0</v>
      </c>
      <c r="T500" s="80">
        <v>0</v>
      </c>
      <c r="U500" s="80">
        <v>0</v>
      </c>
      <c r="V500" s="80">
        <v>0</v>
      </c>
      <c r="W500" s="80">
        <v>0</v>
      </c>
      <c r="X500" s="80">
        <v>0</v>
      </c>
      <c r="Y500" s="80">
        <v>0</v>
      </c>
      <c r="Z500" s="80">
        <v>0</v>
      </c>
      <c r="AA500" s="80">
        <v>0</v>
      </c>
      <c r="AB500" s="80">
        <v>0</v>
      </c>
      <c r="AC500" s="80">
        <v>0</v>
      </c>
    </row>
    <row r="501" spans="1:29" s="14" customFormat="1" ht="12.75" hidden="1" outlineLevel="2">
      <c r="A501" s="14" t="s">
        <v>1121</v>
      </c>
      <c r="B501" s="14" t="s">
        <v>1122</v>
      </c>
      <c r="C501" s="48" t="s">
        <v>1586</v>
      </c>
      <c r="D501" s="15"/>
      <c r="E501" s="15"/>
      <c r="F501" s="94">
        <v>0</v>
      </c>
      <c r="G501" s="94">
        <v>0</v>
      </c>
      <c r="H501" s="94">
        <v>0</v>
      </c>
      <c r="I501" s="94">
        <v>0</v>
      </c>
      <c r="J501" s="94">
        <v>0</v>
      </c>
      <c r="K501" s="94">
        <v>0</v>
      </c>
      <c r="L501" s="94">
        <v>0</v>
      </c>
      <c r="M501" s="94">
        <v>0</v>
      </c>
      <c r="N501" s="94">
        <v>0</v>
      </c>
      <c r="O501" s="94">
        <v>0</v>
      </c>
      <c r="P501" s="94">
        <v>0</v>
      </c>
      <c r="Q501" s="94">
        <v>0</v>
      </c>
      <c r="R501" s="94">
        <v>1038.83</v>
      </c>
      <c r="S501" s="94">
        <v>1098.19</v>
      </c>
      <c r="T501" s="94">
        <v>1887.63</v>
      </c>
      <c r="U501" s="94">
        <v>3721.92</v>
      </c>
      <c r="V501" s="94">
        <v>3597.26</v>
      </c>
      <c r="W501" s="94">
        <v>2849.35</v>
      </c>
      <c r="X501" s="94">
        <v>0</v>
      </c>
      <c r="Y501" s="94">
        <v>0</v>
      </c>
      <c r="Z501" s="94">
        <v>0</v>
      </c>
      <c r="AA501" s="94">
        <v>0</v>
      </c>
      <c r="AB501" s="94">
        <v>0</v>
      </c>
      <c r="AC501" s="94">
        <v>0</v>
      </c>
    </row>
    <row r="502" spans="1:29" s="14" customFormat="1" ht="12.75" hidden="1" outlineLevel="2">
      <c r="A502" s="14" t="s">
        <v>1123</v>
      </c>
      <c r="B502" s="14" t="s">
        <v>1124</v>
      </c>
      <c r="C502" s="48" t="s">
        <v>1587</v>
      </c>
      <c r="D502" s="15"/>
      <c r="E502" s="15"/>
      <c r="F502" s="94">
        <v>2033.8500000000001</v>
      </c>
      <c r="G502" s="94">
        <v>1865.8600000000001</v>
      </c>
      <c r="H502" s="94">
        <v>1856</v>
      </c>
      <c r="I502" s="94">
        <v>1856</v>
      </c>
      <c r="J502" s="94">
        <v>1859.6200000000001</v>
      </c>
      <c r="K502" s="94">
        <v>181789</v>
      </c>
      <c r="L502" s="94">
        <v>1856.63</v>
      </c>
      <c r="M502" s="94">
        <v>1856</v>
      </c>
      <c r="N502" s="94">
        <v>7724.21</v>
      </c>
      <c r="O502" s="94">
        <v>1858.33</v>
      </c>
      <c r="P502" s="94">
        <v>-88246.53</v>
      </c>
      <c r="Q502" s="94">
        <v>1857.92</v>
      </c>
      <c r="R502" s="94">
        <v>1788</v>
      </c>
      <c r="S502" s="94">
        <v>1820.91</v>
      </c>
      <c r="T502" s="94">
        <v>-416.1</v>
      </c>
      <c r="U502" s="94">
        <v>4082.76</v>
      </c>
      <c r="V502" s="94">
        <v>11549.37</v>
      </c>
      <c r="W502" s="94">
        <v>3919.9500000000003</v>
      </c>
      <c r="X502" s="94">
        <v>1792</v>
      </c>
      <c r="Y502" s="94">
        <v>73951</v>
      </c>
      <c r="Z502" s="94">
        <v>10762.33</v>
      </c>
      <c r="AA502" s="94">
        <v>1792</v>
      </c>
      <c r="AB502" s="94">
        <v>1792</v>
      </c>
      <c r="AC502" s="94">
        <v>3861.23</v>
      </c>
    </row>
    <row r="503" spans="1:29" s="14" customFormat="1" ht="12.75" hidden="1" outlineLevel="2">
      <c r="A503" s="14" t="s">
        <v>1125</v>
      </c>
      <c r="B503" s="14" t="s">
        <v>1126</v>
      </c>
      <c r="C503" s="48" t="s">
        <v>1588</v>
      </c>
      <c r="D503" s="15"/>
      <c r="E503" s="15"/>
      <c r="F503" s="94">
        <v>17.830000000000002</v>
      </c>
      <c r="G503" s="94">
        <v>304.13</v>
      </c>
      <c r="H503" s="94">
        <v>485.7</v>
      </c>
      <c r="I503" s="94">
        <v>1445.5</v>
      </c>
      <c r="J503" s="94">
        <v>5005.56</v>
      </c>
      <c r="K503" s="94">
        <v>4329.91</v>
      </c>
      <c r="L503" s="94">
        <v>4072.75</v>
      </c>
      <c r="M503" s="94">
        <v>6036.89</v>
      </c>
      <c r="N503" s="94">
        <v>5088.37</v>
      </c>
      <c r="O503" s="94">
        <v>3407.77</v>
      </c>
      <c r="P503" s="94">
        <v>3462.15</v>
      </c>
      <c r="Q503" s="94">
        <v>2111.62</v>
      </c>
      <c r="R503" s="94">
        <v>51.44</v>
      </c>
      <c r="S503" s="94">
        <v>8650.210000000001</v>
      </c>
      <c r="T503" s="94">
        <v>568.61</v>
      </c>
      <c r="U503" s="94">
        <v>421.44</v>
      </c>
      <c r="V503" s="94">
        <v>288.71</v>
      </c>
      <c r="W503" s="94">
        <v>1465.53</v>
      </c>
      <c r="X503" s="94">
        <v>14404.69</v>
      </c>
      <c r="Y503" s="94">
        <v>16447.06</v>
      </c>
      <c r="Z503" s="94">
        <v>2509.77</v>
      </c>
      <c r="AA503" s="94">
        <v>885.14</v>
      </c>
      <c r="AB503" s="94">
        <v>881.61</v>
      </c>
      <c r="AC503" s="94">
        <v>673.88</v>
      </c>
    </row>
    <row r="504" spans="1:29" s="14" customFormat="1" ht="12.75" hidden="1" outlineLevel="2">
      <c r="A504" s="14" t="s">
        <v>1127</v>
      </c>
      <c r="B504" s="14" t="s">
        <v>1128</v>
      </c>
      <c r="C504" s="48" t="s">
        <v>1589</v>
      </c>
      <c r="D504" s="15"/>
      <c r="E504" s="15"/>
      <c r="F504" s="94">
        <v>7076.18</v>
      </c>
      <c r="G504" s="94">
        <v>6957.99</v>
      </c>
      <c r="H504" s="94">
        <v>6839.05</v>
      </c>
      <c r="I504" s="94">
        <v>6719.37</v>
      </c>
      <c r="J504" s="94">
        <v>6598.93</v>
      </c>
      <c r="K504" s="94">
        <v>6477.75</v>
      </c>
      <c r="L504" s="94">
        <v>6355.8</v>
      </c>
      <c r="M504" s="94">
        <v>6233.09</v>
      </c>
      <c r="N504" s="94">
        <v>6109.6</v>
      </c>
      <c r="O504" s="94">
        <v>5985.35</v>
      </c>
      <c r="P504" s="94">
        <v>5860.32</v>
      </c>
      <c r="Q504" s="94">
        <v>5734.5</v>
      </c>
      <c r="R504" s="94">
        <v>5607.900000000001</v>
      </c>
      <c r="S504" s="94">
        <v>5480.51</v>
      </c>
      <c r="T504" s="94">
        <v>5352.31</v>
      </c>
      <c r="U504" s="94">
        <v>5223.31</v>
      </c>
      <c r="V504" s="94">
        <v>5093.51</v>
      </c>
      <c r="W504" s="94">
        <v>4962.88</v>
      </c>
      <c r="X504" s="94">
        <v>4831.4400000000005</v>
      </c>
      <c r="Y504" s="94">
        <v>4699.1900000000005</v>
      </c>
      <c r="Z504" s="94">
        <v>4566.1</v>
      </c>
      <c r="AA504" s="94">
        <v>4432.17</v>
      </c>
      <c r="AB504" s="94">
        <v>4297.4</v>
      </c>
      <c r="AC504" s="94">
        <v>4161.8</v>
      </c>
    </row>
    <row r="505" spans="1:29" ht="12.75" hidden="1" outlineLevel="1">
      <c r="A505" s="9" t="s">
        <v>175</v>
      </c>
      <c r="C505" s="59" t="s">
        <v>171</v>
      </c>
      <c r="D505" s="22"/>
      <c r="E505" s="22"/>
      <c r="F505" s="80">
        <v>9127.86</v>
      </c>
      <c r="G505" s="80">
        <v>9127.98</v>
      </c>
      <c r="H505" s="80">
        <v>9180.75</v>
      </c>
      <c r="I505" s="80">
        <v>10020.869999999999</v>
      </c>
      <c r="J505" s="80">
        <v>13464.11</v>
      </c>
      <c r="K505" s="80">
        <v>192596.66</v>
      </c>
      <c r="L505" s="80">
        <v>12285.18</v>
      </c>
      <c r="M505" s="80">
        <v>14125.98</v>
      </c>
      <c r="N505" s="80">
        <v>18922.18</v>
      </c>
      <c r="O505" s="80">
        <v>11251.45</v>
      </c>
      <c r="P505" s="80">
        <v>-78924.06</v>
      </c>
      <c r="Q505" s="80">
        <v>9704.04</v>
      </c>
      <c r="R505" s="80">
        <v>8486.17</v>
      </c>
      <c r="S505" s="80">
        <v>17049.82</v>
      </c>
      <c r="T505" s="80">
        <v>7392.450000000001</v>
      </c>
      <c r="U505" s="80">
        <v>13449.43</v>
      </c>
      <c r="V505" s="80">
        <v>20528.85</v>
      </c>
      <c r="W505" s="80">
        <v>13197.71</v>
      </c>
      <c r="X505" s="80">
        <v>21028.13</v>
      </c>
      <c r="Y505" s="80">
        <v>95097.25</v>
      </c>
      <c r="Z505" s="80">
        <v>17838.2</v>
      </c>
      <c r="AA505" s="80">
        <v>7109.3099999999995</v>
      </c>
      <c r="AB505" s="80">
        <v>6971.01</v>
      </c>
      <c r="AC505" s="80">
        <v>8696.91</v>
      </c>
    </row>
    <row r="506" spans="1:29" s="14" customFormat="1" ht="12.75" hidden="1" outlineLevel="2">
      <c r="A506" s="14" t="s">
        <v>1129</v>
      </c>
      <c r="B506" s="14" t="s">
        <v>1130</v>
      </c>
      <c r="C506" s="48" t="s">
        <v>1590</v>
      </c>
      <c r="D506" s="15"/>
      <c r="E506" s="15"/>
      <c r="F506" s="94">
        <v>0</v>
      </c>
      <c r="G506" s="94">
        <v>0</v>
      </c>
      <c r="H506" s="94">
        <v>0</v>
      </c>
      <c r="I506" s="94">
        <v>0</v>
      </c>
      <c r="J506" s="94">
        <v>1770190.8900000001</v>
      </c>
      <c r="K506" s="94">
        <v>0</v>
      </c>
      <c r="L506" s="94">
        <v>0</v>
      </c>
      <c r="M506" s="94">
        <v>-2142.95</v>
      </c>
      <c r="N506" s="94">
        <v>0</v>
      </c>
      <c r="O506" s="94">
        <v>0</v>
      </c>
      <c r="P506" s="94">
        <v>0</v>
      </c>
      <c r="Q506" s="94">
        <v>0</v>
      </c>
      <c r="R506" s="94">
        <v>0</v>
      </c>
      <c r="S506" s="94">
        <v>0</v>
      </c>
      <c r="T506" s="94">
        <v>0</v>
      </c>
      <c r="U506" s="94">
        <v>0</v>
      </c>
      <c r="V506" s="94">
        <v>0</v>
      </c>
      <c r="W506" s="94">
        <v>0</v>
      </c>
      <c r="X506" s="94">
        <v>0</v>
      </c>
      <c r="Y506" s="94">
        <v>0</v>
      </c>
      <c r="Z506" s="94">
        <v>0</v>
      </c>
      <c r="AA506" s="94">
        <v>0</v>
      </c>
      <c r="AB506" s="94">
        <v>0</v>
      </c>
      <c r="AC506" s="94">
        <v>0</v>
      </c>
    </row>
    <row r="507" spans="1:29" ht="12.75" hidden="1" outlineLevel="1">
      <c r="A507" s="9" t="s">
        <v>176</v>
      </c>
      <c r="C507" s="59" t="s">
        <v>211</v>
      </c>
      <c r="D507" s="22"/>
      <c r="E507" s="22"/>
      <c r="F507" s="80">
        <v>0</v>
      </c>
      <c r="G507" s="80">
        <v>0</v>
      </c>
      <c r="H507" s="80">
        <v>0</v>
      </c>
      <c r="I507" s="80">
        <v>0</v>
      </c>
      <c r="J507" s="80">
        <v>1770190.8900000001</v>
      </c>
      <c r="K507" s="80">
        <v>0</v>
      </c>
      <c r="L507" s="80">
        <v>0</v>
      </c>
      <c r="M507" s="80">
        <v>-2142.95</v>
      </c>
      <c r="N507" s="80">
        <v>0</v>
      </c>
      <c r="O507" s="80">
        <v>0</v>
      </c>
      <c r="P507" s="80">
        <v>0</v>
      </c>
      <c r="Q507" s="80">
        <v>0</v>
      </c>
      <c r="R507" s="80">
        <v>0</v>
      </c>
      <c r="S507" s="80">
        <v>0</v>
      </c>
      <c r="T507" s="80">
        <v>0</v>
      </c>
      <c r="U507" s="80">
        <v>0</v>
      </c>
      <c r="V507" s="80">
        <v>0</v>
      </c>
      <c r="W507" s="80">
        <v>0</v>
      </c>
      <c r="X507" s="80">
        <v>0</v>
      </c>
      <c r="Y507" s="80">
        <v>0</v>
      </c>
      <c r="Z507" s="80">
        <v>0</v>
      </c>
      <c r="AA507" s="80">
        <v>0</v>
      </c>
      <c r="AB507" s="80">
        <v>0</v>
      </c>
      <c r="AC507" s="80">
        <v>0</v>
      </c>
    </row>
    <row r="508" spans="1:29" ht="12.75" hidden="1" outlineLevel="1">
      <c r="A508" s="29" t="s">
        <v>189</v>
      </c>
      <c r="C508" s="69" t="s">
        <v>193</v>
      </c>
      <c r="D508" s="22"/>
      <c r="E508" s="22"/>
      <c r="F508" s="80">
        <v>0</v>
      </c>
      <c r="G508" s="80">
        <v>0</v>
      </c>
      <c r="H508" s="80">
        <v>0</v>
      </c>
      <c r="I508" s="80">
        <v>0</v>
      </c>
      <c r="J508" s="80">
        <v>0</v>
      </c>
      <c r="K508" s="80">
        <v>0</v>
      </c>
      <c r="L508" s="80">
        <v>0</v>
      </c>
      <c r="M508" s="80">
        <v>0</v>
      </c>
      <c r="N508" s="80">
        <v>0</v>
      </c>
      <c r="O508" s="80">
        <v>0</v>
      </c>
      <c r="P508" s="80">
        <v>0</v>
      </c>
      <c r="Q508" s="80">
        <v>0</v>
      </c>
      <c r="R508" s="80">
        <v>0</v>
      </c>
      <c r="S508" s="80">
        <v>0</v>
      </c>
      <c r="T508" s="80">
        <v>0</v>
      </c>
      <c r="U508" s="80">
        <v>0</v>
      </c>
      <c r="V508" s="80">
        <v>0</v>
      </c>
      <c r="W508" s="80">
        <v>0</v>
      </c>
      <c r="X508" s="80">
        <v>0</v>
      </c>
      <c r="Y508" s="80">
        <v>0</v>
      </c>
      <c r="Z508" s="80">
        <v>0</v>
      </c>
      <c r="AA508" s="80">
        <v>0</v>
      </c>
      <c r="AB508" s="80">
        <v>0</v>
      </c>
      <c r="AC508" s="80">
        <v>0</v>
      </c>
    </row>
    <row r="509" spans="1:29" ht="12.75" hidden="1" outlineLevel="1">
      <c r="A509" s="29" t="s">
        <v>190</v>
      </c>
      <c r="C509" s="69" t="s">
        <v>194</v>
      </c>
      <c r="D509" s="22"/>
      <c r="E509" s="22"/>
      <c r="F509" s="80">
        <v>0</v>
      </c>
      <c r="G509" s="80">
        <v>0</v>
      </c>
      <c r="H509" s="80">
        <v>0</v>
      </c>
      <c r="I509" s="80">
        <v>0</v>
      </c>
      <c r="J509" s="80">
        <v>0</v>
      </c>
      <c r="K509" s="80">
        <v>0</v>
      </c>
      <c r="L509" s="80">
        <v>0</v>
      </c>
      <c r="M509" s="80">
        <v>0</v>
      </c>
      <c r="N509" s="80">
        <v>0</v>
      </c>
      <c r="O509" s="80">
        <v>0</v>
      </c>
      <c r="P509" s="80">
        <v>0</v>
      </c>
      <c r="Q509" s="80">
        <v>0</v>
      </c>
      <c r="R509" s="80">
        <v>0</v>
      </c>
      <c r="S509" s="80">
        <v>0</v>
      </c>
      <c r="T509" s="80">
        <v>0</v>
      </c>
      <c r="U509" s="80">
        <v>0</v>
      </c>
      <c r="V509" s="80">
        <v>0</v>
      </c>
      <c r="W509" s="80">
        <v>0</v>
      </c>
      <c r="X509" s="80">
        <v>0</v>
      </c>
      <c r="Y509" s="80">
        <v>0</v>
      </c>
      <c r="Z509" s="80">
        <v>0</v>
      </c>
      <c r="AA509" s="80">
        <v>0</v>
      </c>
      <c r="AB509" s="80">
        <v>0</v>
      </c>
      <c r="AC509" s="80">
        <v>0</v>
      </c>
    </row>
    <row r="510" spans="1:29" s="14" customFormat="1" ht="12.75" hidden="1" outlineLevel="2">
      <c r="A510" s="14" t="s">
        <v>1131</v>
      </c>
      <c r="B510" s="14" t="s">
        <v>1132</v>
      </c>
      <c r="C510" s="48" t="s">
        <v>1591</v>
      </c>
      <c r="D510" s="15"/>
      <c r="E510" s="15"/>
      <c r="F510" s="94">
        <v>4600</v>
      </c>
      <c r="G510" s="94">
        <v>4600</v>
      </c>
      <c r="H510" s="94">
        <v>100</v>
      </c>
      <c r="I510" s="94">
        <v>5100</v>
      </c>
      <c r="J510" s="94">
        <v>2600</v>
      </c>
      <c r="K510" s="94">
        <v>3000</v>
      </c>
      <c r="L510" s="94">
        <v>2600</v>
      </c>
      <c r="M510" s="94">
        <v>2600</v>
      </c>
      <c r="N510" s="94">
        <v>2600</v>
      </c>
      <c r="O510" s="94">
        <v>2600</v>
      </c>
      <c r="P510" s="94">
        <v>2600</v>
      </c>
      <c r="Q510" s="94">
        <v>2600</v>
      </c>
      <c r="R510" s="94">
        <v>2600</v>
      </c>
      <c r="S510" s="94">
        <v>2600</v>
      </c>
      <c r="T510" s="94">
        <v>3600</v>
      </c>
      <c r="U510" s="94">
        <v>2600</v>
      </c>
      <c r="V510" s="94">
        <v>2600</v>
      </c>
      <c r="W510" s="94">
        <v>2600</v>
      </c>
      <c r="X510" s="94">
        <v>2600</v>
      </c>
      <c r="Y510" s="94">
        <v>2600</v>
      </c>
      <c r="Z510" s="94">
        <v>2600</v>
      </c>
      <c r="AA510" s="94">
        <v>2600</v>
      </c>
      <c r="AB510" s="94">
        <v>2625</v>
      </c>
      <c r="AC510" s="94">
        <v>2625</v>
      </c>
    </row>
    <row r="511" spans="1:29" s="14" customFormat="1" ht="12.75" hidden="1" outlineLevel="2">
      <c r="A511" s="14" t="s">
        <v>1133</v>
      </c>
      <c r="B511" s="14" t="s">
        <v>1134</v>
      </c>
      <c r="C511" s="48" t="s">
        <v>1592</v>
      </c>
      <c r="D511" s="15"/>
      <c r="E511" s="15"/>
      <c r="F511" s="94">
        <v>0</v>
      </c>
      <c r="G511" s="94">
        <v>0</v>
      </c>
      <c r="H511" s="94">
        <v>-25</v>
      </c>
      <c r="I511" s="94">
        <v>-562.49</v>
      </c>
      <c r="J511" s="94">
        <v>0</v>
      </c>
      <c r="K511" s="94">
        <v>-162.16</v>
      </c>
      <c r="L511" s="94">
        <v>0</v>
      </c>
      <c r="M511" s="94">
        <v>-22.7</v>
      </c>
      <c r="N511" s="94">
        <v>0</v>
      </c>
      <c r="O511" s="94">
        <v>0</v>
      </c>
      <c r="P511" s="94">
        <v>0</v>
      </c>
      <c r="Q511" s="94">
        <v>-219.82</v>
      </c>
      <c r="R511" s="94">
        <v>0</v>
      </c>
      <c r="S511" s="94">
        <v>0</v>
      </c>
      <c r="T511" s="94">
        <v>0</v>
      </c>
      <c r="U511" s="94">
        <v>-15.6</v>
      </c>
      <c r="V511" s="94">
        <v>0</v>
      </c>
      <c r="W511" s="94">
        <v>0</v>
      </c>
      <c r="X511" s="94">
        <v>0</v>
      </c>
      <c r="Y511" s="94">
        <v>0</v>
      </c>
      <c r="Z511" s="94">
        <v>0</v>
      </c>
      <c r="AA511" s="94">
        <v>0</v>
      </c>
      <c r="AB511" s="94">
        <v>0</v>
      </c>
      <c r="AC511" s="94">
        <v>0</v>
      </c>
    </row>
    <row r="512" spans="1:29" s="14" customFormat="1" ht="12.75" hidden="1" outlineLevel="2">
      <c r="A512" s="14" t="s">
        <v>1135</v>
      </c>
      <c r="B512" s="14" t="s">
        <v>1136</v>
      </c>
      <c r="C512" s="48" t="s">
        <v>1593</v>
      </c>
      <c r="D512" s="15"/>
      <c r="E512" s="15"/>
      <c r="F512" s="94">
        <v>-555.8100000000001</v>
      </c>
      <c r="G512" s="94">
        <v>-555.8100000000001</v>
      </c>
      <c r="H512" s="94">
        <v>-555.8100000000001</v>
      </c>
      <c r="I512" s="94">
        <v>-555.8100000000001</v>
      </c>
      <c r="J512" s="94">
        <v>-555.8100000000001</v>
      </c>
      <c r="K512" s="94">
        <v>-555.8100000000001</v>
      </c>
      <c r="L512" s="94">
        <v>-555.8100000000001</v>
      </c>
      <c r="M512" s="94">
        <v>-555.8100000000001</v>
      </c>
      <c r="N512" s="94">
        <v>-555.8100000000001</v>
      </c>
      <c r="O512" s="94">
        <v>-555.8100000000001</v>
      </c>
      <c r="P512" s="94">
        <v>-555.8100000000001</v>
      </c>
      <c r="Q512" s="94">
        <v>-555.8100000000001</v>
      </c>
      <c r="R512" s="94">
        <v>-555.8100000000001</v>
      </c>
      <c r="S512" s="94">
        <v>-555.8100000000001</v>
      </c>
      <c r="T512" s="94">
        <v>-555.8100000000001</v>
      </c>
      <c r="U512" s="94">
        <v>-555.8100000000001</v>
      </c>
      <c r="V512" s="94">
        <v>-555.8100000000001</v>
      </c>
      <c r="W512" s="94">
        <v>-555.8100000000001</v>
      </c>
      <c r="X512" s="94">
        <v>-555.8100000000001</v>
      </c>
      <c r="Y512" s="94">
        <v>-555.8100000000001</v>
      </c>
      <c r="Z512" s="94">
        <v>-555.8100000000001</v>
      </c>
      <c r="AA512" s="94">
        <v>-555.8100000000001</v>
      </c>
      <c r="AB512" s="94">
        <v>-555.8100000000001</v>
      </c>
      <c r="AC512" s="94">
        <v>-555.8100000000001</v>
      </c>
    </row>
    <row r="513" spans="1:29" ht="12.75" hidden="1" outlineLevel="1">
      <c r="A513" s="29" t="s">
        <v>191</v>
      </c>
      <c r="C513" s="69" t="s">
        <v>215</v>
      </c>
      <c r="D513" s="22"/>
      <c r="E513" s="22"/>
      <c r="F513" s="80">
        <v>4044.19</v>
      </c>
      <c r="G513" s="80">
        <v>4044.19</v>
      </c>
      <c r="H513" s="80">
        <v>-480.81000000000006</v>
      </c>
      <c r="I513" s="80">
        <v>3981.7000000000003</v>
      </c>
      <c r="J513" s="80">
        <v>2044.19</v>
      </c>
      <c r="K513" s="80">
        <v>2282.03</v>
      </c>
      <c r="L513" s="80">
        <v>2044.19</v>
      </c>
      <c r="M513" s="80">
        <v>2021.4900000000002</v>
      </c>
      <c r="N513" s="80">
        <v>2044.19</v>
      </c>
      <c r="O513" s="80">
        <v>2044.19</v>
      </c>
      <c r="P513" s="80">
        <v>2044.19</v>
      </c>
      <c r="Q513" s="80">
        <v>1824.37</v>
      </c>
      <c r="R513" s="80">
        <v>2044.19</v>
      </c>
      <c r="S513" s="80">
        <v>2044.19</v>
      </c>
      <c r="T513" s="80">
        <v>3044.19</v>
      </c>
      <c r="U513" s="80">
        <v>2028.5900000000001</v>
      </c>
      <c r="V513" s="80">
        <v>2044.19</v>
      </c>
      <c r="W513" s="80">
        <v>2044.19</v>
      </c>
      <c r="X513" s="80">
        <v>2044.19</v>
      </c>
      <c r="Y513" s="80">
        <v>2044.19</v>
      </c>
      <c r="Z513" s="80">
        <v>2044.19</v>
      </c>
      <c r="AA513" s="80">
        <v>2044.19</v>
      </c>
      <c r="AB513" s="80">
        <v>2069.19</v>
      </c>
      <c r="AC513" s="80">
        <v>2069.19</v>
      </c>
    </row>
    <row r="514" spans="1:29" s="14" customFormat="1" ht="12.75" hidden="1" outlineLevel="2">
      <c r="A514" s="14" t="s">
        <v>1137</v>
      </c>
      <c r="B514" s="14" t="s">
        <v>1138</v>
      </c>
      <c r="C514" s="48" t="s">
        <v>1594</v>
      </c>
      <c r="D514" s="15"/>
      <c r="E514" s="15"/>
      <c r="F514" s="94">
        <v>449.06</v>
      </c>
      <c r="G514" s="94">
        <v>268.49</v>
      </c>
      <c r="H514" s="94">
        <v>29146.670000000002</v>
      </c>
      <c r="I514" s="94">
        <v>-10832.710000000001</v>
      </c>
      <c r="J514" s="94">
        <v>147.15</v>
      </c>
      <c r="K514" s="94">
        <v>248.89000000000001</v>
      </c>
      <c r="L514" s="94">
        <v>147.3</v>
      </c>
      <c r="M514" s="94">
        <v>147.64000000000001</v>
      </c>
      <c r="N514" s="94">
        <v>147.27</v>
      </c>
      <c r="O514" s="94">
        <v>145.11</v>
      </c>
      <c r="P514" s="94">
        <v>98.26</v>
      </c>
      <c r="Q514" s="94">
        <v>98.21000000000001</v>
      </c>
      <c r="R514" s="94">
        <v>138.58</v>
      </c>
      <c r="S514" s="94">
        <v>258.6</v>
      </c>
      <c r="T514" s="94">
        <v>1398.6000000000001</v>
      </c>
      <c r="U514" s="94">
        <v>263</v>
      </c>
      <c r="V514" s="94">
        <v>138</v>
      </c>
      <c r="W514" s="94">
        <v>-1022</v>
      </c>
      <c r="X514" s="94">
        <v>136.76</v>
      </c>
      <c r="Y514" s="94">
        <v>136.76</v>
      </c>
      <c r="Z514" s="94">
        <v>136.76</v>
      </c>
      <c r="AA514" s="94">
        <v>18884.260000000002</v>
      </c>
      <c r="AB514" s="94">
        <v>134.26</v>
      </c>
      <c r="AC514" s="94">
        <v>134.26</v>
      </c>
    </row>
    <row r="515" spans="1:29" s="14" customFormat="1" ht="12.75" hidden="1" outlineLevel="2">
      <c r="A515" s="14" t="s">
        <v>1139</v>
      </c>
      <c r="B515" s="14" t="s">
        <v>1140</v>
      </c>
      <c r="C515" s="48" t="s">
        <v>1595</v>
      </c>
      <c r="D515" s="15"/>
      <c r="E515" s="15"/>
      <c r="F515" s="94">
        <v>108.29</v>
      </c>
      <c r="G515" s="94">
        <v>0</v>
      </c>
      <c r="H515" s="94">
        <v>0</v>
      </c>
      <c r="I515" s="94">
        <v>0</v>
      </c>
      <c r="J515" s="94">
        <v>0</v>
      </c>
      <c r="K515" s="94">
        <v>0</v>
      </c>
      <c r="L515" s="94">
        <v>0</v>
      </c>
      <c r="M515" s="94">
        <v>17205.420000000002</v>
      </c>
      <c r="N515" s="94">
        <v>17673.25</v>
      </c>
      <c r="O515" s="94">
        <v>1629.03</v>
      </c>
      <c r="P515" s="94">
        <v>0</v>
      </c>
      <c r="Q515" s="94">
        <v>0</v>
      </c>
      <c r="R515" s="94">
        <v>0</v>
      </c>
      <c r="S515" s="94">
        <v>0</v>
      </c>
      <c r="T515" s="94">
        <v>0</v>
      </c>
      <c r="U515" s="94">
        <v>0</v>
      </c>
      <c r="V515" s="94">
        <v>0</v>
      </c>
      <c r="W515" s="94">
        <v>0</v>
      </c>
      <c r="X515" s="94">
        <v>0</v>
      </c>
      <c r="Y515" s="94">
        <v>0</v>
      </c>
      <c r="Z515" s="94">
        <v>0</v>
      </c>
      <c r="AA515" s="94">
        <v>0</v>
      </c>
      <c r="AB515" s="94">
        <v>0</v>
      </c>
      <c r="AC515" s="94">
        <v>0</v>
      </c>
    </row>
    <row r="516" spans="1:29" s="14" customFormat="1" ht="12.75" hidden="1" outlineLevel="2">
      <c r="A516" s="14" t="s">
        <v>1141</v>
      </c>
      <c r="B516" s="14" t="s">
        <v>1142</v>
      </c>
      <c r="C516" s="48" t="s">
        <v>1596</v>
      </c>
      <c r="D516" s="15"/>
      <c r="E516" s="15"/>
      <c r="F516" s="94">
        <v>1514.96</v>
      </c>
      <c r="G516" s="94">
        <v>1516.05</v>
      </c>
      <c r="H516" s="94">
        <v>1514</v>
      </c>
      <c r="I516" s="94">
        <v>1514</v>
      </c>
      <c r="J516" s="94">
        <v>1521</v>
      </c>
      <c r="K516" s="94">
        <v>1514</v>
      </c>
      <c r="L516" s="94">
        <v>1514</v>
      </c>
      <c r="M516" s="94">
        <v>64</v>
      </c>
      <c r="N516" s="94">
        <v>64.51</v>
      </c>
      <c r="O516" s="94">
        <v>63</v>
      </c>
      <c r="P516" s="94">
        <v>68.51</v>
      </c>
      <c r="Q516" s="94">
        <v>82</v>
      </c>
      <c r="R516" s="94">
        <v>84.12</v>
      </c>
      <c r="S516" s="94">
        <v>86.12</v>
      </c>
      <c r="T516" s="94">
        <v>93.62</v>
      </c>
      <c r="U516" s="94">
        <v>82.02</v>
      </c>
      <c r="V516" s="94">
        <v>36063.61</v>
      </c>
      <c r="W516" s="94">
        <v>36047.69</v>
      </c>
      <c r="X516" s="94">
        <v>36048.69</v>
      </c>
      <c r="Y516" s="94">
        <v>36048.69</v>
      </c>
      <c r="Z516" s="94">
        <v>36049.24</v>
      </c>
      <c r="AA516" s="94">
        <v>36063.200000000004</v>
      </c>
      <c r="AB516" s="94">
        <v>36046.69</v>
      </c>
      <c r="AC516" s="94">
        <v>36047.69</v>
      </c>
    </row>
    <row r="517" spans="1:29" s="14" customFormat="1" ht="12.75" hidden="1" outlineLevel="2">
      <c r="A517" s="14" t="s">
        <v>1143</v>
      </c>
      <c r="B517" s="14" t="s">
        <v>1144</v>
      </c>
      <c r="C517" s="48" t="s">
        <v>1597</v>
      </c>
      <c r="D517" s="15"/>
      <c r="E517" s="15"/>
      <c r="F517" s="94">
        <v>-983.6700000000001</v>
      </c>
      <c r="G517" s="94">
        <v>-2062.84</v>
      </c>
      <c r="H517" s="94">
        <v>-758.8100000000001</v>
      </c>
      <c r="I517" s="94">
        <v>-1113.32</v>
      </c>
      <c r="J517" s="94">
        <v>-658.57</v>
      </c>
      <c r="K517" s="94">
        <v>-440.58</v>
      </c>
      <c r="L517" s="94">
        <v>-1093.5</v>
      </c>
      <c r="M517" s="94">
        <v>-894.48</v>
      </c>
      <c r="N517" s="94">
        <v>-441.24</v>
      </c>
      <c r="O517" s="94">
        <v>-638.64</v>
      </c>
      <c r="P517" s="94">
        <v>-1620.8</v>
      </c>
      <c r="Q517" s="94">
        <v>-1801.08</v>
      </c>
      <c r="R517" s="94">
        <v>-846.13</v>
      </c>
      <c r="S517" s="94">
        <v>-2010.46</v>
      </c>
      <c r="T517" s="94">
        <v>-410.07</v>
      </c>
      <c r="U517" s="94">
        <v>-875.78</v>
      </c>
      <c r="V517" s="94">
        <v>-309.71</v>
      </c>
      <c r="W517" s="94">
        <v>-331.7</v>
      </c>
      <c r="X517" s="94">
        <v>-433.91</v>
      </c>
      <c r="Y517" s="94">
        <v>-339.52</v>
      </c>
      <c r="Z517" s="94">
        <v>-233.48000000000002</v>
      </c>
      <c r="AA517" s="94">
        <v>-208.28</v>
      </c>
      <c r="AB517" s="94">
        <v>1389.42</v>
      </c>
      <c r="AC517" s="94">
        <v>2035.42</v>
      </c>
    </row>
    <row r="518" spans="1:29" s="14" customFormat="1" ht="12.75" hidden="1" outlineLevel="2">
      <c r="A518" s="14" t="s">
        <v>1145</v>
      </c>
      <c r="B518" s="14" t="s">
        <v>1146</v>
      </c>
      <c r="C518" s="48" t="s">
        <v>1598</v>
      </c>
      <c r="D518" s="15"/>
      <c r="E518" s="15"/>
      <c r="F518" s="94">
        <v>0</v>
      </c>
      <c r="G518" s="94">
        <v>11.92</v>
      </c>
      <c r="H518" s="94">
        <v>1267.44</v>
      </c>
      <c r="I518" s="94">
        <v>0</v>
      </c>
      <c r="J518" s="94">
        <v>0</v>
      </c>
      <c r="K518" s="94">
        <v>0</v>
      </c>
      <c r="L518" s="94">
        <v>-7.66</v>
      </c>
      <c r="M518" s="94">
        <v>-4.26</v>
      </c>
      <c r="N518" s="94">
        <v>0</v>
      </c>
      <c r="O518" s="94">
        <v>0</v>
      </c>
      <c r="P518" s="94">
        <v>0</v>
      </c>
      <c r="Q518" s="94">
        <v>0</v>
      </c>
      <c r="R518" s="94">
        <v>0</v>
      </c>
      <c r="S518" s="94">
        <v>1561.17</v>
      </c>
      <c r="T518" s="94">
        <v>0</v>
      </c>
      <c r="U518" s="94">
        <v>0</v>
      </c>
      <c r="V518" s="94">
        <v>16865.97</v>
      </c>
      <c r="W518" s="94">
        <v>33332.07</v>
      </c>
      <c r="X518" s="94">
        <v>0</v>
      </c>
      <c r="Y518" s="94">
        <v>130115.77</v>
      </c>
      <c r="Z518" s="94">
        <v>0</v>
      </c>
      <c r="AA518" s="94">
        <v>0</v>
      </c>
      <c r="AB518" s="94">
        <v>0</v>
      </c>
      <c r="AC518" s="94">
        <v>0</v>
      </c>
    </row>
    <row r="519" spans="1:29" s="14" customFormat="1" ht="12.75" hidden="1" outlineLevel="2">
      <c r="A519" s="14" t="s">
        <v>1147</v>
      </c>
      <c r="B519" s="14" t="s">
        <v>1148</v>
      </c>
      <c r="C519" s="48" t="s">
        <v>1599</v>
      </c>
      <c r="D519" s="15"/>
      <c r="E519" s="15"/>
      <c r="F519" s="94">
        <v>-53.58</v>
      </c>
      <c r="G519" s="94">
        <v>-216.41</v>
      </c>
      <c r="H519" s="94">
        <v>0</v>
      </c>
      <c r="I519" s="94">
        <v>0</v>
      </c>
      <c r="J519" s="94">
        <v>0</v>
      </c>
      <c r="K519" s="94">
        <v>0</v>
      </c>
      <c r="L519" s="94">
        <v>-269.34000000000003</v>
      </c>
      <c r="M519" s="94">
        <v>0</v>
      </c>
      <c r="N519" s="94">
        <v>0</v>
      </c>
      <c r="O519" s="94">
        <v>0</v>
      </c>
      <c r="P519" s="94">
        <v>0</v>
      </c>
      <c r="Q519" s="94">
        <v>0</v>
      </c>
      <c r="R519" s="94">
        <v>-257.58</v>
      </c>
      <c r="S519" s="94">
        <v>0</v>
      </c>
      <c r="T519" s="94">
        <v>0</v>
      </c>
      <c r="U519" s="94">
        <v>0</v>
      </c>
      <c r="V519" s="94">
        <v>0</v>
      </c>
      <c r="W519" s="94">
        <v>-297.55</v>
      </c>
      <c r="X519" s="94">
        <v>0</v>
      </c>
      <c r="Y519" s="94">
        <v>0</v>
      </c>
      <c r="Z519" s="94">
        <v>0</v>
      </c>
      <c r="AA519" s="94">
        <v>0</v>
      </c>
      <c r="AB519" s="94">
        <v>0</v>
      </c>
      <c r="AC519" s="94">
        <v>-329.16</v>
      </c>
    </row>
    <row r="520" spans="1:29" s="14" customFormat="1" ht="12.75" hidden="1" outlineLevel="2">
      <c r="A520" s="14" t="s">
        <v>1149</v>
      </c>
      <c r="B520" s="14" t="s">
        <v>1150</v>
      </c>
      <c r="C520" s="48" t="s">
        <v>1600</v>
      </c>
      <c r="D520" s="15"/>
      <c r="E520" s="15"/>
      <c r="F520" s="94">
        <v>3</v>
      </c>
      <c r="G520" s="94">
        <v>12</v>
      </c>
      <c r="H520" s="94">
        <v>0</v>
      </c>
      <c r="I520" s="94">
        <v>0</v>
      </c>
      <c r="J520" s="94">
        <v>0</v>
      </c>
      <c r="K520" s="94">
        <v>0</v>
      </c>
      <c r="L520" s="94">
        <v>0</v>
      </c>
      <c r="M520" s="94">
        <v>0</v>
      </c>
      <c r="N520" s="94">
        <v>0</v>
      </c>
      <c r="O520" s="94">
        <v>0</v>
      </c>
      <c r="P520" s="94">
        <v>0</v>
      </c>
      <c r="Q520" s="94">
        <v>0</v>
      </c>
      <c r="R520" s="94">
        <v>0</v>
      </c>
      <c r="S520" s="94">
        <v>0</v>
      </c>
      <c r="T520" s="94">
        <v>0</v>
      </c>
      <c r="U520" s="94">
        <v>0</v>
      </c>
      <c r="V520" s="94">
        <v>0</v>
      </c>
      <c r="W520" s="94">
        <v>0</v>
      </c>
      <c r="X520" s="94">
        <v>0</v>
      </c>
      <c r="Y520" s="94">
        <v>0</v>
      </c>
      <c r="Z520" s="94">
        <v>0</v>
      </c>
      <c r="AA520" s="94">
        <v>0</v>
      </c>
      <c r="AB520" s="94">
        <v>0</v>
      </c>
      <c r="AC520" s="94">
        <v>0</v>
      </c>
    </row>
    <row r="521" spans="1:29" ht="12.75" hidden="1" outlineLevel="1">
      <c r="A521" s="29" t="s">
        <v>192</v>
      </c>
      <c r="C521" s="69" t="s">
        <v>216</v>
      </c>
      <c r="D521" s="22"/>
      <c r="E521" s="22"/>
      <c r="F521" s="80">
        <v>1038.06</v>
      </c>
      <c r="G521" s="80">
        <v>-470.7900000000002</v>
      </c>
      <c r="H521" s="80">
        <v>31169.3</v>
      </c>
      <c r="I521" s="80">
        <v>-10432.03</v>
      </c>
      <c r="J521" s="80">
        <v>1009.58</v>
      </c>
      <c r="K521" s="80">
        <v>1322.3100000000002</v>
      </c>
      <c r="L521" s="80">
        <v>290.79999999999995</v>
      </c>
      <c r="M521" s="80">
        <v>16518.320000000003</v>
      </c>
      <c r="N521" s="80">
        <v>17443.789999999997</v>
      </c>
      <c r="O521" s="80">
        <v>1198.5</v>
      </c>
      <c r="P521" s="80">
        <v>-1454.03</v>
      </c>
      <c r="Q521" s="80">
        <v>-1620.87</v>
      </c>
      <c r="R521" s="80">
        <v>-881.01</v>
      </c>
      <c r="S521" s="80">
        <v>-104.56999999999994</v>
      </c>
      <c r="T521" s="80">
        <v>1082.1500000000003</v>
      </c>
      <c r="U521" s="80">
        <v>-530.76</v>
      </c>
      <c r="V521" s="80">
        <v>52757.87</v>
      </c>
      <c r="W521" s="80">
        <v>67728.51</v>
      </c>
      <c r="X521" s="80">
        <v>35751.54</v>
      </c>
      <c r="Y521" s="80">
        <v>165961.7</v>
      </c>
      <c r="Z521" s="80">
        <v>35952.52</v>
      </c>
      <c r="AA521" s="80">
        <v>54739.18000000001</v>
      </c>
      <c r="AB521" s="80">
        <v>37570.37</v>
      </c>
      <c r="AC521" s="80">
        <v>37888.21</v>
      </c>
    </row>
    <row r="522" spans="1:29" ht="12.75" hidden="1" outlineLevel="1">
      <c r="A522" s="9" t="s">
        <v>196</v>
      </c>
      <c r="C522" s="59" t="s">
        <v>172</v>
      </c>
      <c r="D522" s="22"/>
      <c r="E522" s="22"/>
      <c r="F522" s="80">
        <v>5082.25</v>
      </c>
      <c r="G522" s="80">
        <v>3573.4</v>
      </c>
      <c r="H522" s="80">
        <v>30688.489999999998</v>
      </c>
      <c r="I522" s="80">
        <v>-6450.33</v>
      </c>
      <c r="J522" s="80">
        <v>3053.77</v>
      </c>
      <c r="K522" s="80">
        <v>3604.34</v>
      </c>
      <c r="L522" s="80">
        <v>2334.9900000000002</v>
      </c>
      <c r="M522" s="80">
        <v>18539.81</v>
      </c>
      <c r="N522" s="80">
        <v>19487.98</v>
      </c>
      <c r="O522" s="80">
        <v>3242.69</v>
      </c>
      <c r="P522" s="80">
        <v>590.1600000000001</v>
      </c>
      <c r="Q522" s="80">
        <v>203.5</v>
      </c>
      <c r="R522" s="80">
        <v>1163.18</v>
      </c>
      <c r="S522" s="80">
        <v>1939.6200000000001</v>
      </c>
      <c r="T522" s="80">
        <v>4126.34</v>
      </c>
      <c r="U522" s="80">
        <v>1497.8300000000002</v>
      </c>
      <c r="V522" s="80">
        <v>54802.060000000005</v>
      </c>
      <c r="W522" s="80">
        <v>69772.7</v>
      </c>
      <c r="X522" s="80">
        <v>37795.73</v>
      </c>
      <c r="Y522" s="80">
        <v>168005.89</v>
      </c>
      <c r="Z522" s="80">
        <v>37996.71000000001</v>
      </c>
      <c r="AA522" s="80">
        <v>56783.37</v>
      </c>
      <c r="AB522" s="80">
        <v>39639.560000000005</v>
      </c>
      <c r="AC522" s="80">
        <v>39957.4</v>
      </c>
    </row>
    <row r="523" spans="1:29" s="13" customFormat="1" ht="12.75" collapsed="1">
      <c r="A523" s="13" t="s">
        <v>195</v>
      </c>
      <c r="C523" s="46" t="s">
        <v>100</v>
      </c>
      <c r="D523" s="23"/>
      <c r="E523" s="23"/>
      <c r="F523" s="87">
        <v>112514.07</v>
      </c>
      <c r="G523" s="87">
        <v>82360.37000000001</v>
      </c>
      <c r="H523" s="87">
        <v>132767.37</v>
      </c>
      <c r="I523" s="87">
        <v>109256.15999999999</v>
      </c>
      <c r="J523" s="87">
        <v>1931026.4600000002</v>
      </c>
      <c r="K523" s="87">
        <v>350317.15</v>
      </c>
      <c r="L523" s="87">
        <v>168389.81999999998</v>
      </c>
      <c r="M523" s="87">
        <v>207067.31</v>
      </c>
      <c r="N523" s="87">
        <v>219209.54</v>
      </c>
      <c r="O523" s="87">
        <v>17437.510000000002</v>
      </c>
      <c r="P523" s="87">
        <v>61755.72</v>
      </c>
      <c r="Q523" s="87">
        <v>57381.78</v>
      </c>
      <c r="R523" s="87">
        <v>441988.34</v>
      </c>
      <c r="S523" s="87">
        <v>502925</v>
      </c>
      <c r="T523" s="87">
        <v>551701.1499999999</v>
      </c>
      <c r="U523" s="87">
        <v>465530.10000000003</v>
      </c>
      <c r="V523" s="87">
        <v>511797.13000000006</v>
      </c>
      <c r="W523" s="87">
        <v>455480.76</v>
      </c>
      <c r="X523" s="87">
        <v>291788.46</v>
      </c>
      <c r="Y523" s="87">
        <v>530469.26</v>
      </c>
      <c r="Z523" s="87">
        <v>325274.24000000005</v>
      </c>
      <c r="AA523" s="87">
        <v>317254.26</v>
      </c>
      <c r="AB523" s="87">
        <v>213173.55000000002</v>
      </c>
      <c r="AC523" s="87">
        <v>152329.2</v>
      </c>
    </row>
    <row r="524" spans="3:29" s="13" customFormat="1" ht="0.75" customHeight="1" hidden="1" outlineLevel="1">
      <c r="C524" s="46"/>
      <c r="D524" s="23"/>
      <c r="E524" s="23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7"/>
      <c r="R524" s="87"/>
      <c r="S524" s="87"/>
      <c r="T524" s="87"/>
      <c r="U524" s="87"/>
      <c r="V524" s="87"/>
      <c r="W524" s="87"/>
      <c r="X524" s="87"/>
      <c r="Y524" s="87"/>
      <c r="Z524" s="87"/>
      <c r="AA524" s="87"/>
      <c r="AB524" s="87"/>
      <c r="AC524" s="87"/>
    </row>
    <row r="525" spans="1:29" s="14" customFormat="1" ht="12.75" hidden="1" outlineLevel="2">
      <c r="A525" s="14" t="s">
        <v>1151</v>
      </c>
      <c r="B525" s="14" t="s">
        <v>1152</v>
      </c>
      <c r="C525" s="48" t="s">
        <v>1565</v>
      </c>
      <c r="D525" s="15"/>
      <c r="E525" s="15"/>
      <c r="F525" s="94">
        <v>-4717</v>
      </c>
      <c r="G525" s="94">
        <v>-4717</v>
      </c>
      <c r="H525" s="94">
        <v>-4717</v>
      </c>
      <c r="I525" s="94">
        <v>-4717</v>
      </c>
      <c r="J525" s="94">
        <v>-4717</v>
      </c>
      <c r="K525" s="94">
        <v>-4717</v>
      </c>
      <c r="L525" s="94">
        <v>-4717</v>
      </c>
      <c r="M525" s="94">
        <v>-4717</v>
      </c>
      <c r="N525" s="94">
        <v>-6767.58</v>
      </c>
      <c r="O525" s="94">
        <v>-4717</v>
      </c>
      <c r="P525" s="94">
        <v>-4717</v>
      </c>
      <c r="Q525" s="94">
        <v>-4713</v>
      </c>
      <c r="R525" s="94">
        <v>0</v>
      </c>
      <c r="S525" s="94">
        <v>0</v>
      </c>
      <c r="T525" s="94">
        <v>0</v>
      </c>
      <c r="U525" s="94">
        <v>0</v>
      </c>
      <c r="V525" s="94">
        <v>0</v>
      </c>
      <c r="W525" s="94">
        <v>0</v>
      </c>
      <c r="X525" s="94">
        <v>0</v>
      </c>
      <c r="Y525" s="94">
        <v>0</v>
      </c>
      <c r="Z525" s="94">
        <v>0</v>
      </c>
      <c r="AA525" s="94">
        <v>0</v>
      </c>
      <c r="AB525" s="94">
        <v>0</v>
      </c>
      <c r="AC525" s="94">
        <v>0</v>
      </c>
    </row>
    <row r="526" spans="1:29" s="14" customFormat="1" ht="12.75" hidden="1" outlineLevel="2">
      <c r="A526" s="14" t="s">
        <v>1153</v>
      </c>
      <c r="B526" s="14" t="s">
        <v>1154</v>
      </c>
      <c r="C526" s="48" t="s">
        <v>1565</v>
      </c>
      <c r="D526" s="15"/>
      <c r="E526" s="15"/>
      <c r="F526" s="94">
        <v>0</v>
      </c>
      <c r="G526" s="94">
        <v>0</v>
      </c>
      <c r="H526" s="94">
        <v>0</v>
      </c>
      <c r="I526" s="94">
        <v>0</v>
      </c>
      <c r="J526" s="94">
        <v>0</v>
      </c>
      <c r="K526" s="94">
        <v>0</v>
      </c>
      <c r="L526" s="94">
        <v>0</v>
      </c>
      <c r="M526" s="94">
        <v>0</v>
      </c>
      <c r="N526" s="94">
        <v>0</v>
      </c>
      <c r="O526" s="94">
        <v>0</v>
      </c>
      <c r="P526" s="94">
        <v>0</v>
      </c>
      <c r="Q526" s="94">
        <v>0</v>
      </c>
      <c r="R526" s="94">
        <v>-4717</v>
      </c>
      <c r="S526" s="94">
        <v>-4717</v>
      </c>
      <c r="T526" s="94">
        <v>-4717</v>
      </c>
      <c r="U526" s="94">
        <v>-4717</v>
      </c>
      <c r="V526" s="94">
        <v>-4717</v>
      </c>
      <c r="W526" s="94">
        <v>-4717</v>
      </c>
      <c r="X526" s="94">
        <v>-4717</v>
      </c>
      <c r="Y526" s="94">
        <v>-4717</v>
      </c>
      <c r="Z526" s="94">
        <v>-6915.54</v>
      </c>
      <c r="AA526" s="94">
        <v>-4717</v>
      </c>
      <c r="AB526" s="94">
        <v>-4717</v>
      </c>
      <c r="AC526" s="94">
        <v>-4713</v>
      </c>
    </row>
    <row r="527" spans="1:29" s="13" customFormat="1" ht="12.75" hidden="1" outlineLevel="1">
      <c r="A527" s="1" t="s">
        <v>252</v>
      </c>
      <c r="C527" s="72" t="s">
        <v>203</v>
      </c>
      <c r="D527" s="23"/>
      <c r="E527" s="23"/>
      <c r="F527" s="80">
        <v>-4717</v>
      </c>
      <c r="G527" s="80">
        <v>-4717</v>
      </c>
      <c r="H527" s="80">
        <v>-4717</v>
      </c>
      <c r="I527" s="80">
        <v>-4717</v>
      </c>
      <c r="J527" s="80">
        <v>-4717</v>
      </c>
      <c r="K527" s="80">
        <v>-4717</v>
      </c>
      <c r="L527" s="80">
        <v>-4717</v>
      </c>
      <c r="M527" s="80">
        <v>-4717</v>
      </c>
      <c r="N527" s="80">
        <v>-6767.58</v>
      </c>
      <c r="O527" s="80">
        <v>-4717</v>
      </c>
      <c r="P527" s="80">
        <v>-4717</v>
      </c>
      <c r="Q527" s="80">
        <v>-4713</v>
      </c>
      <c r="R527" s="80">
        <v>-4717</v>
      </c>
      <c r="S527" s="80">
        <v>-4717</v>
      </c>
      <c r="T527" s="80">
        <v>-4717</v>
      </c>
      <c r="U527" s="80">
        <v>-4717</v>
      </c>
      <c r="V527" s="80">
        <v>-4717</v>
      </c>
      <c r="W527" s="80">
        <v>-4717</v>
      </c>
      <c r="X527" s="80">
        <v>-4717</v>
      </c>
      <c r="Y527" s="80">
        <v>-4717</v>
      </c>
      <c r="Z527" s="80">
        <v>-6915.54</v>
      </c>
      <c r="AA527" s="80">
        <v>-4717</v>
      </c>
      <c r="AB527" s="80">
        <v>-4717</v>
      </c>
      <c r="AC527" s="80">
        <v>-4713</v>
      </c>
    </row>
    <row r="528" spans="1:29" s="14" customFormat="1" ht="12.75" hidden="1" outlineLevel="2">
      <c r="A528" s="14" t="s">
        <v>1155</v>
      </c>
      <c r="B528" s="14" t="s">
        <v>1156</v>
      </c>
      <c r="C528" s="48" t="s">
        <v>1601</v>
      </c>
      <c r="D528" s="15"/>
      <c r="E528" s="15"/>
      <c r="F528" s="94">
        <v>0</v>
      </c>
      <c r="G528" s="94">
        <v>0</v>
      </c>
      <c r="H528" s="94">
        <v>0</v>
      </c>
      <c r="I528" s="94">
        <v>0</v>
      </c>
      <c r="J528" s="94">
        <v>-7425</v>
      </c>
      <c r="K528" s="94">
        <v>0</v>
      </c>
      <c r="L528" s="94">
        <v>0</v>
      </c>
      <c r="M528" s="94">
        <v>0</v>
      </c>
      <c r="N528" s="94">
        <v>0</v>
      </c>
      <c r="O528" s="94">
        <v>0</v>
      </c>
      <c r="P528" s="94">
        <v>0</v>
      </c>
      <c r="Q528" s="94">
        <v>0</v>
      </c>
      <c r="R528" s="94">
        <v>0</v>
      </c>
      <c r="S528" s="94">
        <v>0</v>
      </c>
      <c r="T528" s="94">
        <v>0</v>
      </c>
      <c r="U528" s="94">
        <v>0</v>
      </c>
      <c r="V528" s="94">
        <v>0</v>
      </c>
      <c r="W528" s="94">
        <v>0</v>
      </c>
      <c r="X528" s="94">
        <v>0</v>
      </c>
      <c r="Y528" s="94">
        <v>0</v>
      </c>
      <c r="Z528" s="94">
        <v>0</v>
      </c>
      <c r="AA528" s="94">
        <v>0</v>
      </c>
      <c r="AB528" s="94">
        <v>0</v>
      </c>
      <c r="AC528" s="94">
        <v>0</v>
      </c>
    </row>
    <row r="529" spans="1:29" s="13" customFormat="1" ht="12.75" hidden="1" outlineLevel="1">
      <c r="A529" s="1" t="s">
        <v>251</v>
      </c>
      <c r="C529" s="72" t="s">
        <v>212</v>
      </c>
      <c r="D529" s="23"/>
      <c r="E529" s="23"/>
      <c r="F529" s="80">
        <v>0</v>
      </c>
      <c r="G529" s="80">
        <v>0</v>
      </c>
      <c r="H529" s="80">
        <v>0</v>
      </c>
      <c r="I529" s="80">
        <v>0</v>
      </c>
      <c r="J529" s="80">
        <v>-7425</v>
      </c>
      <c r="K529" s="80">
        <v>0</v>
      </c>
      <c r="L529" s="80">
        <v>0</v>
      </c>
      <c r="M529" s="80">
        <v>0</v>
      </c>
      <c r="N529" s="80">
        <v>0</v>
      </c>
      <c r="O529" s="80">
        <v>0</v>
      </c>
      <c r="P529" s="80">
        <v>0</v>
      </c>
      <c r="Q529" s="80">
        <v>0</v>
      </c>
      <c r="R529" s="80">
        <v>0</v>
      </c>
      <c r="S529" s="80">
        <v>0</v>
      </c>
      <c r="T529" s="80">
        <v>0</v>
      </c>
      <c r="U529" s="80">
        <v>0</v>
      </c>
      <c r="V529" s="80">
        <v>0</v>
      </c>
      <c r="W529" s="80">
        <v>0</v>
      </c>
      <c r="X529" s="80">
        <v>0</v>
      </c>
      <c r="Y529" s="80">
        <v>0</v>
      </c>
      <c r="Z529" s="80">
        <v>0</v>
      </c>
      <c r="AA529" s="80">
        <v>0</v>
      </c>
      <c r="AB529" s="80">
        <v>0</v>
      </c>
      <c r="AC529" s="80">
        <v>0</v>
      </c>
    </row>
    <row r="530" spans="1:29" s="13" customFormat="1" ht="12.75" hidden="1" outlineLevel="1">
      <c r="A530" s="1" t="s">
        <v>250</v>
      </c>
      <c r="C530" s="72" t="s">
        <v>198</v>
      </c>
      <c r="D530" s="23"/>
      <c r="E530" s="23"/>
      <c r="F530" s="80">
        <v>0</v>
      </c>
      <c r="G530" s="80">
        <v>0</v>
      </c>
      <c r="H530" s="80">
        <v>0</v>
      </c>
      <c r="I530" s="80">
        <v>0</v>
      </c>
      <c r="J530" s="80">
        <v>0</v>
      </c>
      <c r="K530" s="80">
        <v>0</v>
      </c>
      <c r="L530" s="80">
        <v>0</v>
      </c>
      <c r="M530" s="80">
        <v>0</v>
      </c>
      <c r="N530" s="80">
        <v>0</v>
      </c>
      <c r="O530" s="80">
        <v>0</v>
      </c>
      <c r="P530" s="80">
        <v>0</v>
      </c>
      <c r="Q530" s="80">
        <v>0</v>
      </c>
      <c r="R530" s="80">
        <v>0</v>
      </c>
      <c r="S530" s="80">
        <v>0</v>
      </c>
      <c r="T530" s="80">
        <v>0</v>
      </c>
      <c r="U530" s="80">
        <v>0</v>
      </c>
      <c r="V530" s="80">
        <v>0</v>
      </c>
      <c r="W530" s="80">
        <v>0</v>
      </c>
      <c r="X530" s="80">
        <v>0</v>
      </c>
      <c r="Y530" s="80">
        <v>0</v>
      </c>
      <c r="Z530" s="80">
        <v>0</v>
      </c>
      <c r="AA530" s="80">
        <v>0</v>
      </c>
      <c r="AB530" s="80">
        <v>0</v>
      </c>
      <c r="AC530" s="80">
        <v>0</v>
      </c>
    </row>
    <row r="531" spans="1:29" s="14" customFormat="1" ht="12.75" hidden="1" outlineLevel="2">
      <c r="A531" s="14" t="s">
        <v>1157</v>
      </c>
      <c r="B531" s="14" t="s">
        <v>1158</v>
      </c>
      <c r="C531" s="48" t="s">
        <v>1602</v>
      </c>
      <c r="D531" s="15"/>
      <c r="E531" s="15"/>
      <c r="F531" s="94">
        <v>-15904.84</v>
      </c>
      <c r="G531" s="94">
        <v>-26633.54</v>
      </c>
      <c r="H531" s="94">
        <v>-25433.34</v>
      </c>
      <c r="I531" s="94">
        <v>-30001</v>
      </c>
      <c r="J531" s="94">
        <v>-20058.510000000002</v>
      </c>
      <c r="K531" s="94">
        <v>-19605.33</v>
      </c>
      <c r="L531" s="94">
        <v>-19447.82</v>
      </c>
      <c r="M531" s="94">
        <v>-39068.55</v>
      </c>
      <c r="N531" s="94">
        <v>-21866.68</v>
      </c>
      <c r="O531" s="94">
        <v>-18489.03</v>
      </c>
      <c r="P531" s="94">
        <v>-19111.91</v>
      </c>
      <c r="Q531" s="94">
        <v>-116700.99</v>
      </c>
      <c r="R531" s="94">
        <v>-74445.61</v>
      </c>
      <c r="S531" s="94">
        <v>-25691.49</v>
      </c>
      <c r="T531" s="94">
        <v>-21493.12</v>
      </c>
      <c r="U531" s="94">
        <v>-27553.56</v>
      </c>
      <c r="V531" s="94">
        <v>-20019.49</v>
      </c>
      <c r="W531" s="94">
        <v>-32357.2</v>
      </c>
      <c r="X531" s="94">
        <v>-53382.37</v>
      </c>
      <c r="Y531" s="94">
        <v>-27755.43</v>
      </c>
      <c r="Z531" s="94">
        <v>-24069.56</v>
      </c>
      <c r="AA531" s="94">
        <v>-27731.58</v>
      </c>
      <c r="AB531" s="94">
        <v>-29001.55</v>
      </c>
      <c r="AC531" s="94">
        <v>-204777.61000000002</v>
      </c>
    </row>
    <row r="532" spans="1:29" s="14" customFormat="1" ht="12.75" hidden="1" outlineLevel="2">
      <c r="A532" s="14" t="s">
        <v>1159</v>
      </c>
      <c r="B532" s="14" t="s">
        <v>1160</v>
      </c>
      <c r="C532" s="48" t="s">
        <v>1603</v>
      </c>
      <c r="D532" s="15"/>
      <c r="E532" s="15"/>
      <c r="F532" s="94">
        <v>0</v>
      </c>
      <c r="G532" s="94">
        <v>-734.76</v>
      </c>
      <c r="H532" s="94">
        <v>0</v>
      </c>
      <c r="I532" s="94">
        <v>-12.36</v>
      </c>
      <c r="J532" s="94">
        <v>-77.01</v>
      </c>
      <c r="K532" s="94">
        <v>-2218.73</v>
      </c>
      <c r="L532" s="94">
        <v>0</v>
      </c>
      <c r="M532" s="94">
        <v>0</v>
      </c>
      <c r="N532" s="94">
        <v>-0.46</v>
      </c>
      <c r="O532" s="94">
        <v>-2.35</v>
      </c>
      <c r="P532" s="94">
        <v>-830.0500000000001</v>
      </c>
      <c r="Q532" s="94">
        <v>0</v>
      </c>
      <c r="R532" s="94">
        <v>0</v>
      </c>
      <c r="S532" s="94">
        <v>0</v>
      </c>
      <c r="T532" s="94">
        <v>-53660.18</v>
      </c>
      <c r="U532" s="94">
        <v>-8049.87</v>
      </c>
      <c r="V532" s="94">
        <v>-398.76</v>
      </c>
      <c r="W532" s="94">
        <v>0</v>
      </c>
      <c r="X532" s="94">
        <v>0</v>
      </c>
      <c r="Y532" s="94">
        <v>-2.65</v>
      </c>
      <c r="Z532" s="94">
        <v>-136.45</v>
      </c>
      <c r="AA532" s="94">
        <v>0</v>
      </c>
      <c r="AB532" s="94">
        <v>0</v>
      </c>
      <c r="AC532" s="94">
        <v>-303</v>
      </c>
    </row>
    <row r="533" spans="1:29" s="14" customFormat="1" ht="12.75" hidden="1" outlineLevel="2">
      <c r="A533" s="14" t="s">
        <v>1161</v>
      </c>
      <c r="B533" s="14" t="s">
        <v>1162</v>
      </c>
      <c r="C533" s="48" t="s">
        <v>1604</v>
      </c>
      <c r="D533" s="15"/>
      <c r="E533" s="15"/>
      <c r="F533" s="94">
        <v>-31482.510000000002</v>
      </c>
      <c r="G533" s="94">
        <v>-16458.96</v>
      </c>
      <c r="H533" s="94">
        <v>-54433.950000000004</v>
      </c>
      <c r="I533" s="94">
        <v>-14661.23</v>
      </c>
      <c r="J533" s="94">
        <v>-15696.630000000001</v>
      </c>
      <c r="K533" s="94">
        <v>-9871.44</v>
      </c>
      <c r="L533" s="94">
        <v>-16175.93</v>
      </c>
      <c r="M533" s="94">
        <v>-14758.42</v>
      </c>
      <c r="N533" s="94">
        <v>-13883.25</v>
      </c>
      <c r="O533" s="94">
        <v>-17917.05</v>
      </c>
      <c r="P533" s="94">
        <v>-11138.53</v>
      </c>
      <c r="Q533" s="94">
        <v>-31248.350000000002</v>
      </c>
      <c r="R533" s="94">
        <v>-27971.4</v>
      </c>
      <c r="S533" s="94">
        <v>-22779.12</v>
      </c>
      <c r="T533" s="94">
        <v>-19820.010000000002</v>
      </c>
      <c r="U533" s="94">
        <v>-22755.36</v>
      </c>
      <c r="V533" s="94">
        <v>-16346.68</v>
      </c>
      <c r="W533" s="94">
        <v>-20058.63</v>
      </c>
      <c r="X533" s="94">
        <v>-13315.19</v>
      </c>
      <c r="Y533" s="94">
        <v>-19452.86</v>
      </c>
      <c r="Z533" s="94">
        <v>-39616.78</v>
      </c>
      <c r="AA533" s="94">
        <v>-21001.64</v>
      </c>
      <c r="AB533" s="94">
        <v>-13678.880000000001</v>
      </c>
      <c r="AC533" s="94">
        <v>-31689.350000000002</v>
      </c>
    </row>
    <row r="534" spans="1:29" s="14" customFormat="1" ht="12.75" hidden="1" outlineLevel="2">
      <c r="A534" s="14" t="s">
        <v>1163</v>
      </c>
      <c r="B534" s="14" t="s">
        <v>1164</v>
      </c>
      <c r="C534" s="48" t="s">
        <v>1605</v>
      </c>
      <c r="D534" s="15"/>
      <c r="E534" s="15"/>
      <c r="F534" s="94">
        <v>-1675.27</v>
      </c>
      <c r="G534" s="94">
        <v>57.35</v>
      </c>
      <c r="H534" s="94">
        <v>-455.66</v>
      </c>
      <c r="I534" s="94">
        <v>-334.48</v>
      </c>
      <c r="J534" s="94">
        <v>364.5</v>
      </c>
      <c r="K534" s="94">
        <v>101.87</v>
      </c>
      <c r="L534" s="94">
        <v>-31.09</v>
      </c>
      <c r="M534" s="94">
        <v>-366.33</v>
      </c>
      <c r="N534" s="94">
        <v>-34012487.42</v>
      </c>
      <c r="O534" s="94">
        <v>-1384.52</v>
      </c>
      <c r="P534" s="94">
        <v>-1678.3400000000001</v>
      </c>
      <c r="Q534" s="94">
        <v>-10022.29</v>
      </c>
      <c r="R534" s="94">
        <v>-26.86</v>
      </c>
      <c r="S534" s="94">
        <v>8.76</v>
      </c>
      <c r="T534" s="94">
        <v>-28.67</v>
      </c>
      <c r="U534" s="94">
        <v>5.12</v>
      </c>
      <c r="V534" s="94">
        <v>-13.94</v>
      </c>
      <c r="W534" s="94">
        <v>-51.75</v>
      </c>
      <c r="X534" s="94">
        <v>-210.93</v>
      </c>
      <c r="Y534" s="94">
        <v>-978.63</v>
      </c>
      <c r="Z534" s="94">
        <v>-22.84</v>
      </c>
      <c r="AA534" s="94">
        <v>-75027.27</v>
      </c>
      <c r="AB534" s="94">
        <v>-788.3000000000001</v>
      </c>
      <c r="AC534" s="94">
        <v>-32041.86</v>
      </c>
    </row>
    <row r="535" spans="1:29" s="14" customFormat="1" ht="12.75" hidden="1" outlineLevel="2">
      <c r="A535" s="14" t="s">
        <v>1165</v>
      </c>
      <c r="B535" s="14" t="s">
        <v>1166</v>
      </c>
      <c r="C535" s="48" t="s">
        <v>1606</v>
      </c>
      <c r="D535" s="15"/>
      <c r="E535" s="15"/>
      <c r="F535" s="94">
        <v>-678.88</v>
      </c>
      <c r="G535" s="94">
        <v>-1417.97</v>
      </c>
      <c r="H535" s="94">
        <v>-1148.72</v>
      </c>
      <c r="I535" s="94">
        <v>-11271.81</v>
      </c>
      <c r="J535" s="94">
        <v>-14696.76</v>
      </c>
      <c r="K535" s="94">
        <v>-3119.12</v>
      </c>
      <c r="L535" s="94">
        <v>-3258.81</v>
      </c>
      <c r="M535" s="94">
        <v>-12641.14</v>
      </c>
      <c r="N535" s="94">
        <v>-128.49</v>
      </c>
      <c r="O535" s="94">
        <v>-790.15</v>
      </c>
      <c r="P535" s="94">
        <v>-1062.5</v>
      </c>
      <c r="Q535" s="94">
        <v>-2394.11</v>
      </c>
      <c r="R535" s="94">
        <v>-4410.31</v>
      </c>
      <c r="S535" s="94">
        <v>-4724.68</v>
      </c>
      <c r="T535" s="94">
        <v>-17995.850000000002</v>
      </c>
      <c r="U535" s="94">
        <v>-1127.09</v>
      </c>
      <c r="V535" s="94">
        <v>-1291.56</v>
      </c>
      <c r="W535" s="94">
        <v>-14201.82</v>
      </c>
      <c r="X535" s="94">
        <v>-1632.32</v>
      </c>
      <c r="Y535" s="94">
        <v>-6834.34</v>
      </c>
      <c r="Z535" s="94">
        <v>-793.48</v>
      </c>
      <c r="AA535" s="94">
        <v>-9366.43</v>
      </c>
      <c r="AB535" s="94">
        <v>-9085.800000000001</v>
      </c>
      <c r="AC535" s="94">
        <v>-121598.7</v>
      </c>
    </row>
    <row r="536" spans="1:29" s="14" customFormat="1" ht="12.75" hidden="1" outlineLevel="2">
      <c r="A536" s="14" t="s">
        <v>1167</v>
      </c>
      <c r="B536" s="14" t="s">
        <v>1168</v>
      </c>
      <c r="C536" s="48" t="s">
        <v>1607</v>
      </c>
      <c r="D536" s="15"/>
      <c r="E536" s="15"/>
      <c r="F536" s="94">
        <v>0</v>
      </c>
      <c r="G536" s="94">
        <v>0</v>
      </c>
      <c r="H536" s="94">
        <v>0</v>
      </c>
      <c r="I536" s="94">
        <v>0</v>
      </c>
      <c r="J536" s="94">
        <v>0</v>
      </c>
      <c r="K536" s="94">
        <v>0</v>
      </c>
      <c r="L536" s="94">
        <v>0</v>
      </c>
      <c r="M536" s="94">
        <v>0</v>
      </c>
      <c r="N536" s="94">
        <v>0</v>
      </c>
      <c r="O536" s="94">
        <v>0</v>
      </c>
      <c r="P536" s="94">
        <v>0</v>
      </c>
      <c r="Q536" s="94">
        <v>0</v>
      </c>
      <c r="R536" s="94">
        <v>0</v>
      </c>
      <c r="S536" s="94">
        <v>0</v>
      </c>
      <c r="T536" s="94">
        <v>0</v>
      </c>
      <c r="U536" s="94">
        <v>0</v>
      </c>
      <c r="V536" s="94">
        <v>0</v>
      </c>
      <c r="W536" s="94">
        <v>0</v>
      </c>
      <c r="X536" s="94">
        <v>-1931.52</v>
      </c>
      <c r="Y536" s="94">
        <v>0</v>
      </c>
      <c r="Z536" s="94">
        <v>-947.39</v>
      </c>
      <c r="AA536" s="94">
        <v>-1770.99</v>
      </c>
      <c r="AB536" s="94">
        <v>0</v>
      </c>
      <c r="AC536" s="94">
        <v>-1870.8600000000001</v>
      </c>
    </row>
    <row r="537" spans="1:29" s="14" customFormat="1" ht="12.75" hidden="1" outlineLevel="2">
      <c r="A537" s="14" t="s">
        <v>1169</v>
      </c>
      <c r="B537" s="14" t="s">
        <v>1170</v>
      </c>
      <c r="C537" s="48" t="s">
        <v>1608</v>
      </c>
      <c r="D537" s="15"/>
      <c r="E537" s="15"/>
      <c r="F537" s="94">
        <v>0</v>
      </c>
      <c r="G537" s="94">
        <v>-311.37</v>
      </c>
      <c r="H537" s="94">
        <v>-2430.2200000000003</v>
      </c>
      <c r="I537" s="94">
        <v>-2086.92</v>
      </c>
      <c r="J537" s="94">
        <v>-3299.27</v>
      </c>
      <c r="K537" s="94">
        <v>-2458.3</v>
      </c>
      <c r="L537" s="94">
        <v>-475.15000000000003</v>
      </c>
      <c r="M537" s="94">
        <v>-2922.09</v>
      </c>
      <c r="N537" s="94">
        <v>-3131.9900000000002</v>
      </c>
      <c r="O537" s="94">
        <v>-250.8</v>
      </c>
      <c r="P537" s="94">
        <v>-832.77</v>
      </c>
      <c r="Q537" s="94">
        <v>-5260.3</v>
      </c>
      <c r="R537" s="94">
        <v>-3926.82</v>
      </c>
      <c r="S537" s="94">
        <v>-180.32</v>
      </c>
      <c r="T537" s="94">
        <v>-372.03000000000003</v>
      </c>
      <c r="U537" s="94">
        <v>-746.38</v>
      </c>
      <c r="V537" s="94">
        <v>-41.09</v>
      </c>
      <c r="W537" s="94">
        <v>0</v>
      </c>
      <c r="X537" s="94">
        <v>0</v>
      </c>
      <c r="Y537" s="94">
        <v>0</v>
      </c>
      <c r="Z537" s="94">
        <v>0</v>
      </c>
      <c r="AA537" s="94">
        <v>-2526.46</v>
      </c>
      <c r="AB537" s="94">
        <v>-15900.550000000001</v>
      </c>
      <c r="AC537" s="94">
        <v>-27144.74</v>
      </c>
    </row>
    <row r="538" spans="1:29" s="14" customFormat="1" ht="12.75" hidden="1" outlineLevel="2">
      <c r="A538" s="14" t="s">
        <v>1171</v>
      </c>
      <c r="B538" s="14" t="s">
        <v>1172</v>
      </c>
      <c r="C538" s="48" t="s">
        <v>1609</v>
      </c>
      <c r="D538" s="15"/>
      <c r="E538" s="15"/>
      <c r="F538" s="94">
        <v>0</v>
      </c>
      <c r="G538" s="94">
        <v>0</v>
      </c>
      <c r="H538" s="94">
        <v>0</v>
      </c>
      <c r="I538" s="94">
        <v>0</v>
      </c>
      <c r="J538" s="94">
        <v>0</v>
      </c>
      <c r="K538" s="94">
        <v>0</v>
      </c>
      <c r="L538" s="94">
        <v>0</v>
      </c>
      <c r="M538" s="94">
        <v>0</v>
      </c>
      <c r="N538" s="94">
        <v>0</v>
      </c>
      <c r="O538" s="94">
        <v>0</v>
      </c>
      <c r="P538" s="94">
        <v>0</v>
      </c>
      <c r="Q538" s="94">
        <v>0</v>
      </c>
      <c r="R538" s="94">
        <v>0</v>
      </c>
      <c r="S538" s="94">
        <v>0</v>
      </c>
      <c r="T538" s="94">
        <v>0</v>
      </c>
      <c r="U538" s="94">
        <v>0</v>
      </c>
      <c r="V538" s="94">
        <v>0</v>
      </c>
      <c r="W538" s="94">
        <v>0</v>
      </c>
      <c r="X538" s="94">
        <v>0</v>
      </c>
      <c r="Y538" s="94">
        <v>0</v>
      </c>
      <c r="Z538" s="94">
        <v>0</v>
      </c>
      <c r="AA538" s="94">
        <v>0</v>
      </c>
      <c r="AB538" s="94">
        <v>-23656.63</v>
      </c>
      <c r="AC538" s="94">
        <v>0</v>
      </c>
    </row>
    <row r="539" spans="1:29" s="14" customFormat="1" ht="12.75" hidden="1" outlineLevel="2">
      <c r="A539" s="14" t="s">
        <v>1173</v>
      </c>
      <c r="B539" s="14" t="s">
        <v>1174</v>
      </c>
      <c r="C539" s="48" t="s">
        <v>1610</v>
      </c>
      <c r="D539" s="15"/>
      <c r="E539" s="15"/>
      <c r="F539" s="94">
        <v>0</v>
      </c>
      <c r="G539" s="94">
        <v>0</v>
      </c>
      <c r="H539" s="94">
        <v>0</v>
      </c>
      <c r="I539" s="94">
        <v>0</v>
      </c>
      <c r="J539" s="94">
        <v>0</v>
      </c>
      <c r="K539" s="94">
        <v>0</v>
      </c>
      <c r="L539" s="94">
        <v>0</v>
      </c>
      <c r="M539" s="94">
        <v>0</v>
      </c>
      <c r="N539" s="94">
        <v>0</v>
      </c>
      <c r="O539" s="94">
        <v>0</v>
      </c>
      <c r="P539" s="94">
        <v>0</v>
      </c>
      <c r="Q539" s="94">
        <v>0</v>
      </c>
      <c r="R539" s="94">
        <v>0</v>
      </c>
      <c r="S539" s="94">
        <v>0</v>
      </c>
      <c r="T539" s="94">
        <v>0</v>
      </c>
      <c r="U539" s="94">
        <v>0</v>
      </c>
      <c r="V539" s="94">
        <v>0</v>
      </c>
      <c r="W539" s="94">
        <v>0</v>
      </c>
      <c r="X539" s="94">
        <v>0</v>
      </c>
      <c r="Y539" s="94">
        <v>0</v>
      </c>
      <c r="Z539" s="94">
        <v>0</v>
      </c>
      <c r="AA539" s="94">
        <v>0</v>
      </c>
      <c r="AB539" s="94">
        <v>0</v>
      </c>
      <c r="AC539" s="94">
        <v>-6.7700000000000005</v>
      </c>
    </row>
    <row r="540" spans="1:29" s="13" customFormat="1" ht="12.75" hidden="1" outlineLevel="1">
      <c r="A540" s="1" t="s">
        <v>249</v>
      </c>
      <c r="C540" s="72" t="s">
        <v>199</v>
      </c>
      <c r="D540" s="23"/>
      <c r="E540" s="23"/>
      <c r="F540" s="80">
        <v>-49741.5</v>
      </c>
      <c r="G540" s="80">
        <v>-45499.25</v>
      </c>
      <c r="H540" s="80">
        <v>-83901.89000000001</v>
      </c>
      <c r="I540" s="80">
        <v>-58367.799999999996</v>
      </c>
      <c r="J540" s="80">
        <v>-53463.68</v>
      </c>
      <c r="K540" s="80">
        <v>-37171.05</v>
      </c>
      <c r="L540" s="80">
        <v>-39388.799999999996</v>
      </c>
      <c r="M540" s="80">
        <v>-69756.53</v>
      </c>
      <c r="N540" s="80">
        <v>-34051498.29000001</v>
      </c>
      <c r="O540" s="80">
        <v>-38833.899999999994</v>
      </c>
      <c r="P540" s="80">
        <v>-34654.1</v>
      </c>
      <c r="Q540" s="80">
        <v>-165626.03999999998</v>
      </c>
      <c r="R540" s="80">
        <v>-110781.00000000001</v>
      </c>
      <c r="S540" s="80">
        <v>-53366.85</v>
      </c>
      <c r="T540" s="80">
        <v>-113369.86</v>
      </c>
      <c r="U540" s="80">
        <v>-60227.13999999999</v>
      </c>
      <c r="V540" s="80">
        <v>-38111.52</v>
      </c>
      <c r="W540" s="80">
        <v>-66669.4</v>
      </c>
      <c r="X540" s="80">
        <v>-70472.33</v>
      </c>
      <c r="Y540" s="80">
        <v>-55023.91</v>
      </c>
      <c r="Z540" s="80">
        <v>-65586.5</v>
      </c>
      <c r="AA540" s="80">
        <v>-137424.37</v>
      </c>
      <c r="AB540" s="80">
        <v>-92111.71</v>
      </c>
      <c r="AC540" s="80">
        <v>-419432.89</v>
      </c>
    </row>
    <row r="541" spans="1:29" s="13" customFormat="1" ht="12.75" collapsed="1">
      <c r="A541" s="13" t="s">
        <v>204</v>
      </c>
      <c r="C541" s="46" t="s">
        <v>101</v>
      </c>
      <c r="D541" s="23"/>
      <c r="E541" s="23"/>
      <c r="F541" s="87">
        <v>-54458.5</v>
      </c>
      <c r="G541" s="87">
        <v>-50216.25</v>
      </c>
      <c r="H541" s="87">
        <v>-88618.89000000001</v>
      </c>
      <c r="I541" s="87">
        <v>-63084.8</v>
      </c>
      <c r="J541" s="87">
        <v>-65605.68000000001</v>
      </c>
      <c r="K541" s="87">
        <v>-41888.05</v>
      </c>
      <c r="L541" s="87">
        <v>-44105.8</v>
      </c>
      <c r="M541" s="87">
        <v>-74473.53</v>
      </c>
      <c r="N541" s="87">
        <v>-34058265.87</v>
      </c>
      <c r="O541" s="87">
        <v>-43550.9</v>
      </c>
      <c r="P541" s="87">
        <v>-39371.1</v>
      </c>
      <c r="Q541" s="87">
        <v>-170339.04</v>
      </c>
      <c r="R541" s="87">
        <v>-115498</v>
      </c>
      <c r="S541" s="87">
        <v>-58083.84999999999</v>
      </c>
      <c r="T541" s="87">
        <v>-118086.86000000002</v>
      </c>
      <c r="U541" s="87">
        <v>-64944.14</v>
      </c>
      <c r="V541" s="87">
        <v>-42828.520000000004</v>
      </c>
      <c r="W541" s="87">
        <v>-71386.40000000001</v>
      </c>
      <c r="X541" s="87">
        <v>-75189.33</v>
      </c>
      <c r="Y541" s="87">
        <v>-59740.91</v>
      </c>
      <c r="Z541" s="87">
        <v>-72502.04000000001</v>
      </c>
      <c r="AA541" s="87">
        <v>-142141.37</v>
      </c>
      <c r="AB541" s="87">
        <v>-96828.71</v>
      </c>
      <c r="AC541" s="87">
        <v>-424145.88999999996</v>
      </c>
    </row>
    <row r="542" spans="3:29" s="13" customFormat="1" ht="0.75" customHeight="1" hidden="1" outlineLevel="1">
      <c r="C542" s="46"/>
      <c r="D542" s="23"/>
      <c r="E542" s="23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7"/>
      <c r="R542" s="87"/>
      <c r="S542" s="87"/>
      <c r="T542" s="87"/>
      <c r="U542" s="87"/>
      <c r="V542" s="87"/>
      <c r="W542" s="87"/>
      <c r="X542" s="87"/>
      <c r="Y542" s="87"/>
      <c r="Z542" s="87"/>
      <c r="AA542" s="87"/>
      <c r="AB542" s="87"/>
      <c r="AC542" s="87"/>
    </row>
    <row r="543" spans="1:29" s="14" customFormat="1" ht="12.75" hidden="1" outlineLevel="2">
      <c r="A543" s="14" t="s">
        <v>1175</v>
      </c>
      <c r="B543" s="14" t="s">
        <v>1176</v>
      </c>
      <c r="C543" s="48" t="s">
        <v>1611</v>
      </c>
      <c r="D543" s="15"/>
      <c r="E543" s="15"/>
      <c r="F543" s="94">
        <v>0</v>
      </c>
      <c r="G543" s="94">
        <v>0</v>
      </c>
      <c r="H543" s="94">
        <v>0</v>
      </c>
      <c r="I543" s="94">
        <v>0</v>
      </c>
      <c r="J543" s="94">
        <v>0</v>
      </c>
      <c r="K543" s="94">
        <v>0</v>
      </c>
      <c r="L543" s="94">
        <v>0</v>
      </c>
      <c r="M543" s="94">
        <v>0</v>
      </c>
      <c r="N543" s="94">
        <v>0</v>
      </c>
      <c r="O543" s="94">
        <v>0</v>
      </c>
      <c r="P543" s="94">
        <v>4866.56</v>
      </c>
      <c r="Q543" s="94">
        <v>0</v>
      </c>
      <c r="R543" s="94">
        <v>0</v>
      </c>
      <c r="S543" s="94">
        <v>0</v>
      </c>
      <c r="T543" s="94">
        <v>0</v>
      </c>
      <c r="U543" s="94">
        <v>0</v>
      </c>
      <c r="V543" s="94">
        <v>0</v>
      </c>
      <c r="W543" s="94">
        <v>0</v>
      </c>
      <c r="X543" s="94">
        <v>0</v>
      </c>
      <c r="Y543" s="94">
        <v>0</v>
      </c>
      <c r="Z543" s="94">
        <v>0</v>
      </c>
      <c r="AA543" s="94">
        <v>0</v>
      </c>
      <c r="AB543" s="94">
        <v>0</v>
      </c>
      <c r="AC543" s="94">
        <v>0</v>
      </c>
    </row>
    <row r="544" spans="1:29" s="14" customFormat="1" ht="12.75" hidden="1" outlineLevel="2">
      <c r="A544" s="14" t="s">
        <v>1177</v>
      </c>
      <c r="B544" s="14" t="s">
        <v>1178</v>
      </c>
      <c r="C544" s="48" t="s">
        <v>1612</v>
      </c>
      <c r="D544" s="15"/>
      <c r="E544" s="15"/>
      <c r="F544" s="94">
        <v>1944.3700000000001</v>
      </c>
      <c r="G544" s="94">
        <v>2317.36</v>
      </c>
      <c r="H544" s="94">
        <v>1527.22</v>
      </c>
      <c r="I544" s="94">
        <v>3599.83</v>
      </c>
      <c r="J544" s="94">
        <v>-92339.31</v>
      </c>
      <c r="K544" s="94">
        <v>-7868.75</v>
      </c>
      <c r="L544" s="94">
        <v>1918.2</v>
      </c>
      <c r="M544" s="94">
        <v>2745.33</v>
      </c>
      <c r="N544" s="94">
        <v>-1830991.7000000002</v>
      </c>
      <c r="O544" s="94">
        <v>1723886.97</v>
      </c>
      <c r="P544" s="94">
        <v>-16587.86</v>
      </c>
      <c r="Q544" s="94">
        <v>1721.8600000000001</v>
      </c>
      <c r="R544" s="94">
        <v>0</v>
      </c>
      <c r="S544" s="94">
        <v>0</v>
      </c>
      <c r="T544" s="94">
        <v>0</v>
      </c>
      <c r="U544" s="94">
        <v>0</v>
      </c>
      <c r="V544" s="94">
        <v>0</v>
      </c>
      <c r="W544" s="94">
        <v>0</v>
      </c>
      <c r="X544" s="94">
        <v>0</v>
      </c>
      <c r="Y544" s="94">
        <v>0</v>
      </c>
      <c r="Z544" s="94">
        <v>0</v>
      </c>
      <c r="AA544" s="94">
        <v>0</v>
      </c>
      <c r="AB544" s="94">
        <v>137858.42</v>
      </c>
      <c r="AC544" s="94">
        <v>0</v>
      </c>
    </row>
    <row r="545" spans="1:29" s="14" customFormat="1" ht="12.75" hidden="1" outlineLevel="2">
      <c r="A545" s="14" t="s">
        <v>1179</v>
      </c>
      <c r="B545" s="14" t="s">
        <v>1180</v>
      </c>
      <c r="C545" s="48" t="s">
        <v>1612</v>
      </c>
      <c r="D545" s="15"/>
      <c r="E545" s="15"/>
      <c r="F545" s="94">
        <v>0</v>
      </c>
      <c r="G545" s="94">
        <v>0</v>
      </c>
      <c r="H545" s="94">
        <v>0</v>
      </c>
      <c r="I545" s="94">
        <v>0</v>
      </c>
      <c r="J545" s="94">
        <v>0</v>
      </c>
      <c r="K545" s="94">
        <v>0</v>
      </c>
      <c r="L545" s="94">
        <v>0</v>
      </c>
      <c r="M545" s="94">
        <v>0</v>
      </c>
      <c r="N545" s="94">
        <v>0</v>
      </c>
      <c r="O545" s="94">
        <v>0</v>
      </c>
      <c r="P545" s="94">
        <v>0</v>
      </c>
      <c r="Q545" s="94">
        <v>0</v>
      </c>
      <c r="R545" s="94">
        <v>12606.92</v>
      </c>
      <c r="S545" s="94">
        <v>8994.2</v>
      </c>
      <c r="T545" s="94">
        <v>9923.85</v>
      </c>
      <c r="U545" s="94">
        <v>9155.44</v>
      </c>
      <c r="V545" s="94">
        <v>5140.46</v>
      </c>
      <c r="W545" s="94">
        <v>6227.13</v>
      </c>
      <c r="X545" s="94">
        <v>21454.19</v>
      </c>
      <c r="Y545" s="94">
        <v>-4748.56</v>
      </c>
      <c r="Z545" s="94">
        <v>7046.7300000000005</v>
      </c>
      <c r="AA545" s="94">
        <v>11392.87</v>
      </c>
      <c r="AB545" s="94">
        <v>-7345.64</v>
      </c>
      <c r="AC545" s="94">
        <v>-41237.64</v>
      </c>
    </row>
    <row r="546" spans="1:29" s="24" customFormat="1" ht="12.75" hidden="1" outlineLevel="1">
      <c r="A546" s="1" t="s">
        <v>248</v>
      </c>
      <c r="B546" s="25"/>
      <c r="C546" s="71" t="s">
        <v>200</v>
      </c>
      <c r="D546" s="27"/>
      <c r="E546" s="27"/>
      <c r="F546" s="80">
        <v>1944.3700000000001</v>
      </c>
      <c r="G546" s="80">
        <v>2317.36</v>
      </c>
      <c r="H546" s="80">
        <v>1527.22</v>
      </c>
      <c r="I546" s="80">
        <v>3599.83</v>
      </c>
      <c r="J546" s="80">
        <v>-92339.31</v>
      </c>
      <c r="K546" s="80">
        <v>-7868.75</v>
      </c>
      <c r="L546" s="80">
        <v>1918.2</v>
      </c>
      <c r="M546" s="80">
        <v>2745.33</v>
      </c>
      <c r="N546" s="80">
        <v>-1830991.7000000002</v>
      </c>
      <c r="O546" s="80">
        <v>1723886.97</v>
      </c>
      <c r="P546" s="80">
        <v>-11721.3</v>
      </c>
      <c r="Q546" s="80">
        <v>1721.8600000000001</v>
      </c>
      <c r="R546" s="80">
        <v>12606.92</v>
      </c>
      <c r="S546" s="80">
        <v>8994.2</v>
      </c>
      <c r="T546" s="80">
        <v>9923.85</v>
      </c>
      <c r="U546" s="80">
        <v>9155.44</v>
      </c>
      <c r="V546" s="80">
        <v>5140.46</v>
      </c>
      <c r="W546" s="80">
        <v>6227.13</v>
      </c>
      <c r="X546" s="80">
        <v>21454.19</v>
      </c>
      <c r="Y546" s="80">
        <v>-4748.56</v>
      </c>
      <c r="Z546" s="80">
        <v>7046.7300000000005</v>
      </c>
      <c r="AA546" s="80">
        <v>11392.87</v>
      </c>
      <c r="AB546" s="80">
        <v>130512.78000000001</v>
      </c>
      <c r="AC546" s="80">
        <v>-41237.64</v>
      </c>
    </row>
    <row r="547" spans="1:29" s="24" customFormat="1" ht="12.75" hidden="1" outlineLevel="1">
      <c r="A547" s="70" t="s">
        <v>247</v>
      </c>
      <c r="B547" s="25"/>
      <c r="C547" s="71" t="s">
        <v>201</v>
      </c>
      <c r="D547" s="27"/>
      <c r="E547" s="27"/>
      <c r="F547" s="80">
        <v>0</v>
      </c>
      <c r="G547" s="80">
        <v>0</v>
      </c>
      <c r="H547" s="80">
        <v>0</v>
      </c>
      <c r="I547" s="80">
        <v>0</v>
      </c>
      <c r="J547" s="80">
        <v>0</v>
      </c>
      <c r="K547" s="80">
        <v>0</v>
      </c>
      <c r="L547" s="80">
        <v>0</v>
      </c>
      <c r="M547" s="80">
        <v>0</v>
      </c>
      <c r="N547" s="80">
        <v>0</v>
      </c>
      <c r="O547" s="80">
        <v>0</v>
      </c>
      <c r="P547" s="80">
        <v>0</v>
      </c>
      <c r="Q547" s="80">
        <v>0</v>
      </c>
      <c r="R547" s="80">
        <v>0</v>
      </c>
      <c r="S547" s="80">
        <v>0</v>
      </c>
      <c r="T547" s="80">
        <v>0</v>
      </c>
      <c r="U547" s="80">
        <v>0</v>
      </c>
      <c r="V547" s="80">
        <v>0</v>
      </c>
      <c r="W547" s="80">
        <v>0</v>
      </c>
      <c r="X547" s="80">
        <v>0</v>
      </c>
      <c r="Y547" s="80">
        <v>0</v>
      </c>
      <c r="Z547" s="80">
        <v>0</v>
      </c>
      <c r="AA547" s="80">
        <v>0</v>
      </c>
      <c r="AB547" s="80">
        <v>0</v>
      </c>
      <c r="AC547" s="80">
        <v>0</v>
      </c>
    </row>
    <row r="548" spans="1:29" s="24" customFormat="1" ht="12.75" hidden="1" outlineLevel="1">
      <c r="A548" s="70" t="s">
        <v>246</v>
      </c>
      <c r="B548" s="25"/>
      <c r="C548" s="71" t="s">
        <v>202</v>
      </c>
      <c r="D548" s="27"/>
      <c r="E548" s="27"/>
      <c r="F548" s="80">
        <v>0</v>
      </c>
      <c r="G548" s="80">
        <v>0</v>
      </c>
      <c r="H548" s="80">
        <v>0</v>
      </c>
      <c r="I548" s="80">
        <v>0</v>
      </c>
      <c r="J548" s="80">
        <v>0</v>
      </c>
      <c r="K548" s="80">
        <v>0</v>
      </c>
      <c r="L548" s="80">
        <v>0</v>
      </c>
      <c r="M548" s="80">
        <v>0</v>
      </c>
      <c r="N548" s="80">
        <v>0</v>
      </c>
      <c r="O548" s="80">
        <v>0</v>
      </c>
      <c r="P548" s="80">
        <v>0</v>
      </c>
      <c r="Q548" s="80">
        <v>0</v>
      </c>
      <c r="R548" s="80">
        <v>0</v>
      </c>
      <c r="S548" s="80">
        <v>0</v>
      </c>
      <c r="T548" s="80">
        <v>0</v>
      </c>
      <c r="U548" s="80">
        <v>0</v>
      </c>
      <c r="V548" s="80">
        <v>0</v>
      </c>
      <c r="W548" s="80">
        <v>0</v>
      </c>
      <c r="X548" s="80">
        <v>0</v>
      </c>
      <c r="Y548" s="80">
        <v>0</v>
      </c>
      <c r="Z548" s="80">
        <v>0</v>
      </c>
      <c r="AA548" s="80">
        <v>0</v>
      </c>
      <c r="AB548" s="80">
        <v>0</v>
      </c>
      <c r="AC548" s="80">
        <v>0</v>
      </c>
    </row>
    <row r="549" spans="1:29" s="14" customFormat="1" ht="12.75" hidden="1" outlineLevel="2">
      <c r="A549" s="14" t="s">
        <v>1181</v>
      </c>
      <c r="B549" s="14" t="s">
        <v>1182</v>
      </c>
      <c r="C549" s="48" t="s">
        <v>1613</v>
      </c>
      <c r="D549" s="15"/>
      <c r="E549" s="15"/>
      <c r="F549" s="94">
        <v>11955.44</v>
      </c>
      <c r="G549" s="94">
        <v>14248.51</v>
      </c>
      <c r="H549" s="94">
        <v>9390.26</v>
      </c>
      <c r="I549" s="94">
        <v>22134.11</v>
      </c>
      <c r="J549" s="94">
        <v>-567762.27</v>
      </c>
      <c r="K549" s="94">
        <v>-48382.25</v>
      </c>
      <c r="L549" s="94">
        <v>11794.36</v>
      </c>
      <c r="M549" s="94">
        <v>16880.08</v>
      </c>
      <c r="N549" s="94">
        <v>-11258131.5</v>
      </c>
      <c r="O549" s="94">
        <v>10599581.77</v>
      </c>
      <c r="P549" s="94">
        <v>-4044.06</v>
      </c>
      <c r="Q549" s="94">
        <v>10073.52</v>
      </c>
      <c r="R549" s="94">
        <v>72633.36</v>
      </c>
      <c r="S549" s="94">
        <v>51818.96</v>
      </c>
      <c r="T549" s="94">
        <v>57175.07</v>
      </c>
      <c r="U549" s="94">
        <v>52748</v>
      </c>
      <c r="V549" s="94">
        <v>29616.18</v>
      </c>
      <c r="W549" s="94">
        <v>35876.9</v>
      </c>
      <c r="X549" s="94">
        <v>123605.86</v>
      </c>
      <c r="Y549" s="94">
        <v>-27358.4</v>
      </c>
      <c r="Z549" s="94">
        <v>40599.07</v>
      </c>
      <c r="AA549" s="94">
        <v>65638.64</v>
      </c>
      <c r="AB549" s="94">
        <v>768227.03</v>
      </c>
      <c r="AC549" s="94">
        <v>-238943.65</v>
      </c>
    </row>
    <row r="550" spans="1:29" s="14" customFormat="1" ht="12.75" hidden="1" outlineLevel="2">
      <c r="A550" s="14" t="s">
        <v>1183</v>
      </c>
      <c r="B550" s="14" t="s">
        <v>1184</v>
      </c>
      <c r="C550" s="48" t="s">
        <v>1614</v>
      </c>
      <c r="D550" s="15"/>
      <c r="E550" s="15"/>
      <c r="F550" s="94">
        <v>-654.15</v>
      </c>
      <c r="G550" s="94">
        <v>-654.15</v>
      </c>
      <c r="H550" s="94">
        <v>-654.15</v>
      </c>
      <c r="I550" s="94">
        <v>-654.15</v>
      </c>
      <c r="J550" s="94">
        <v>-654.15</v>
      </c>
      <c r="K550" s="94">
        <v>-615.1800000000001</v>
      </c>
      <c r="L550" s="94">
        <v>-654.15</v>
      </c>
      <c r="M550" s="94">
        <v>-654.15</v>
      </c>
      <c r="N550" s="94">
        <v>-654.15</v>
      </c>
      <c r="O550" s="94">
        <v>84128.52</v>
      </c>
      <c r="P550" s="94">
        <v>55841.87</v>
      </c>
      <c r="Q550" s="94">
        <v>84128.51</v>
      </c>
      <c r="R550" s="94">
        <v>-44571.450000000004</v>
      </c>
      <c r="S550" s="94">
        <v>-44571.450000000004</v>
      </c>
      <c r="T550" s="94">
        <v>-65023.35</v>
      </c>
      <c r="U550" s="94">
        <v>-44571.450000000004</v>
      </c>
      <c r="V550" s="94">
        <v>-44617.3</v>
      </c>
      <c r="W550" s="94">
        <v>-64958.950000000004</v>
      </c>
      <c r="X550" s="94">
        <v>-126121.45</v>
      </c>
      <c r="Y550" s="94">
        <v>-44571.450000000004</v>
      </c>
      <c r="Z550" s="94">
        <v>-64958.950000000004</v>
      </c>
      <c r="AA550" s="94">
        <v>-44571.450000000004</v>
      </c>
      <c r="AB550" s="94">
        <v>-834374.67</v>
      </c>
      <c r="AC550" s="94">
        <v>-21305.55</v>
      </c>
    </row>
    <row r="551" spans="1:29" s="14" customFormat="1" ht="12.75" hidden="1" outlineLevel="2">
      <c r="A551" s="14" t="s">
        <v>1185</v>
      </c>
      <c r="B551" s="14" t="s">
        <v>1186</v>
      </c>
      <c r="C551" s="48" t="s">
        <v>1615</v>
      </c>
      <c r="D551" s="15"/>
      <c r="E551" s="15"/>
      <c r="F551" s="94">
        <v>0</v>
      </c>
      <c r="G551" s="94">
        <v>0</v>
      </c>
      <c r="H551" s="94">
        <v>0</v>
      </c>
      <c r="I551" s="94">
        <v>0</v>
      </c>
      <c r="J551" s="94">
        <v>0</v>
      </c>
      <c r="K551" s="94">
        <v>0</v>
      </c>
      <c r="L551" s="94">
        <v>0</v>
      </c>
      <c r="M551" s="94">
        <v>0</v>
      </c>
      <c r="N551" s="94">
        <v>11904311.24</v>
      </c>
      <c r="O551" s="94">
        <v>713250.41</v>
      </c>
      <c r="P551" s="94">
        <v>40807.4</v>
      </c>
      <c r="Q551" s="94">
        <v>66611.29000000001</v>
      </c>
      <c r="R551" s="94">
        <v>0</v>
      </c>
      <c r="S551" s="94">
        <v>0</v>
      </c>
      <c r="T551" s="94">
        <v>20387.5</v>
      </c>
      <c r="U551" s="94">
        <v>50.75</v>
      </c>
      <c r="V551" s="94">
        <v>0</v>
      </c>
      <c r="W551" s="94">
        <v>20447</v>
      </c>
      <c r="X551" s="94">
        <v>0</v>
      </c>
      <c r="Y551" s="94">
        <v>0</v>
      </c>
      <c r="Z551" s="94">
        <v>20387.5</v>
      </c>
      <c r="AA551" s="94">
        <v>0</v>
      </c>
      <c r="AB551" s="94">
        <v>32628.920000000002</v>
      </c>
      <c r="AC551" s="94">
        <v>353003.88</v>
      </c>
    </row>
    <row r="552" spans="1:29" s="24" customFormat="1" ht="12.75" hidden="1" outlineLevel="1">
      <c r="A552" s="70" t="s">
        <v>245</v>
      </c>
      <c r="B552" s="25"/>
      <c r="C552" s="71" t="s">
        <v>218</v>
      </c>
      <c r="D552" s="27"/>
      <c r="E552" s="27"/>
      <c r="F552" s="80">
        <v>11301.29</v>
      </c>
      <c r="G552" s="80">
        <v>13594.36</v>
      </c>
      <c r="H552" s="80">
        <v>8736.11</v>
      </c>
      <c r="I552" s="80">
        <v>21479.96</v>
      </c>
      <c r="J552" s="80">
        <v>-568416.42</v>
      </c>
      <c r="K552" s="80">
        <v>-48997.43</v>
      </c>
      <c r="L552" s="80">
        <v>11140.210000000001</v>
      </c>
      <c r="M552" s="80">
        <v>16225.930000000002</v>
      </c>
      <c r="N552" s="80">
        <v>645525.5899999999</v>
      </c>
      <c r="O552" s="80">
        <v>11396960.7</v>
      </c>
      <c r="P552" s="80">
        <v>92605.21</v>
      </c>
      <c r="Q552" s="80">
        <v>160813.32</v>
      </c>
      <c r="R552" s="80">
        <v>28061.909999999996</v>
      </c>
      <c r="S552" s="80">
        <v>7247.509999999995</v>
      </c>
      <c r="T552" s="80">
        <v>12539.220000000001</v>
      </c>
      <c r="U552" s="80">
        <v>8227.299999999996</v>
      </c>
      <c r="V552" s="80">
        <v>-15001.120000000003</v>
      </c>
      <c r="W552" s="80">
        <v>-8635.050000000003</v>
      </c>
      <c r="X552" s="80">
        <v>-2515.5899999999965</v>
      </c>
      <c r="Y552" s="80">
        <v>-71929.85</v>
      </c>
      <c r="Z552" s="80">
        <v>-3972.3800000000047</v>
      </c>
      <c r="AA552" s="80">
        <v>21067.189999999995</v>
      </c>
      <c r="AB552" s="80">
        <v>-33518.720000000016</v>
      </c>
      <c r="AC552" s="80">
        <v>92754.68000000002</v>
      </c>
    </row>
    <row r="553" spans="1:29" s="13" customFormat="1" ht="12.75" collapsed="1">
      <c r="A553" s="13" t="s">
        <v>205</v>
      </c>
      <c r="C553" s="46" t="s">
        <v>102</v>
      </c>
      <c r="D553" s="23"/>
      <c r="E553" s="23"/>
      <c r="F553" s="86">
        <v>13245.660000000002</v>
      </c>
      <c r="G553" s="86">
        <v>15911.720000000001</v>
      </c>
      <c r="H553" s="86">
        <v>10263.33</v>
      </c>
      <c r="I553" s="86">
        <v>25079.79</v>
      </c>
      <c r="J553" s="86">
        <v>-660755.73</v>
      </c>
      <c r="K553" s="86">
        <v>-56866.18</v>
      </c>
      <c r="L553" s="86">
        <v>13058.410000000002</v>
      </c>
      <c r="M553" s="86">
        <v>18971.260000000002</v>
      </c>
      <c r="N553" s="86">
        <v>-1185466.1100000003</v>
      </c>
      <c r="O553" s="86">
        <v>13120847.67</v>
      </c>
      <c r="P553" s="86">
        <v>80883.91</v>
      </c>
      <c r="Q553" s="86">
        <v>162535.18</v>
      </c>
      <c r="R553" s="86">
        <v>40668.83</v>
      </c>
      <c r="S553" s="86">
        <v>16241.710000000001</v>
      </c>
      <c r="T553" s="86">
        <v>22463.07</v>
      </c>
      <c r="U553" s="86">
        <v>17382.739999999998</v>
      </c>
      <c r="V553" s="86">
        <v>-9860.66</v>
      </c>
      <c r="W553" s="86">
        <v>-2407.919999999999</v>
      </c>
      <c r="X553" s="86">
        <v>18938.6</v>
      </c>
      <c r="Y553" s="86">
        <v>-76678.41</v>
      </c>
      <c r="Z553" s="86">
        <v>3074.3500000000004</v>
      </c>
      <c r="AA553" s="86">
        <v>32460.059999999998</v>
      </c>
      <c r="AB553" s="86">
        <v>96994.06</v>
      </c>
      <c r="AC553" s="86">
        <v>51517.04000000001</v>
      </c>
    </row>
    <row r="554" spans="1:29" s="1" customFormat="1" ht="12.75">
      <c r="A554" s="26" t="s">
        <v>60</v>
      </c>
      <c r="C554" s="45" t="s">
        <v>217</v>
      </c>
      <c r="D554" s="23"/>
      <c r="E554" s="23"/>
      <c r="F554" s="87">
        <v>71301.23</v>
      </c>
      <c r="G554" s="87">
        <v>48055.84000000001</v>
      </c>
      <c r="H554" s="87">
        <v>54411.80999999999</v>
      </c>
      <c r="I554" s="87">
        <v>71251.14999999998</v>
      </c>
      <c r="J554" s="87">
        <v>1204665.0500000003</v>
      </c>
      <c r="K554" s="87">
        <v>251562.92000000004</v>
      </c>
      <c r="L554" s="87">
        <v>137342.43</v>
      </c>
      <c r="M554" s="87">
        <v>151565.03999999998</v>
      </c>
      <c r="N554" s="87">
        <v>-35024522.44</v>
      </c>
      <c r="O554" s="87">
        <v>13094734.28</v>
      </c>
      <c r="P554" s="87">
        <v>103268.53000000001</v>
      </c>
      <c r="Q554" s="87">
        <v>49577.92</v>
      </c>
      <c r="R554" s="87">
        <v>367159.1699999999</v>
      </c>
      <c r="S554" s="87">
        <v>461082.86000000004</v>
      </c>
      <c r="T554" s="87">
        <v>456077.35999999987</v>
      </c>
      <c r="U554" s="87">
        <v>417968.70000000007</v>
      </c>
      <c r="V554" s="87">
        <v>459107.95000000007</v>
      </c>
      <c r="W554" s="87">
        <v>381686.44</v>
      </c>
      <c r="X554" s="87">
        <v>235537.73</v>
      </c>
      <c r="Y554" s="87">
        <v>394049.94</v>
      </c>
      <c r="Z554" s="87">
        <v>255846.5500000001</v>
      </c>
      <c r="AA554" s="87">
        <v>207572.95</v>
      </c>
      <c r="AB554" s="87">
        <v>213338.90000000002</v>
      </c>
      <c r="AC554" s="87">
        <v>-220299.64999999997</v>
      </c>
    </row>
    <row r="555" spans="4:29" s="1" customFormat="1" ht="5.25" customHeight="1">
      <c r="D555" s="29"/>
      <c r="E555" s="29"/>
      <c r="F555" s="89" t="str">
        <f>IF(ABS(+F523+F541+F553-F554)&gt;$C$603,$C$604," ")</f>
        <v> </v>
      </c>
      <c r="G555" s="89" t="str">
        <f>IF(ABS(+G523+G541+G553-G554)&gt;$C$603,$C$604," ")</f>
        <v> </v>
      </c>
      <c r="H555" s="89" t="str">
        <f>IF(ABS(+H523+H541+H553-H554)&gt;$C$603,$C$604," ")</f>
        <v> </v>
      </c>
      <c r="I555" s="89" t="str">
        <f aca="true" t="shared" si="1" ref="I555:AC555">IF(ABS(+I523+I541+I553-I554)&gt;$C$603,$C$604," ")</f>
        <v> </v>
      </c>
      <c r="J555" s="89" t="str">
        <f t="shared" si="1"/>
        <v> </v>
      </c>
      <c r="K555" s="89" t="str">
        <f t="shared" si="1"/>
        <v> </v>
      </c>
      <c r="L555" s="89" t="str">
        <f t="shared" si="1"/>
        <v> </v>
      </c>
      <c r="M555" s="89" t="str">
        <f t="shared" si="1"/>
        <v> </v>
      </c>
      <c r="N555" s="89" t="str">
        <f t="shared" si="1"/>
        <v> </v>
      </c>
      <c r="O555" s="89" t="str">
        <f t="shared" si="1"/>
        <v> </v>
      </c>
      <c r="P555" s="89" t="str">
        <f t="shared" si="1"/>
        <v> </v>
      </c>
      <c r="Q555" s="89" t="str">
        <f t="shared" si="1"/>
        <v> </v>
      </c>
      <c r="R555" s="89" t="str">
        <f t="shared" si="1"/>
        <v> </v>
      </c>
      <c r="S555" s="89" t="str">
        <f t="shared" si="1"/>
        <v> </v>
      </c>
      <c r="T555" s="89" t="str">
        <f t="shared" si="1"/>
        <v> </v>
      </c>
      <c r="U555" s="89" t="str">
        <f t="shared" si="1"/>
        <v> </v>
      </c>
      <c r="V555" s="89" t="str">
        <f t="shared" si="1"/>
        <v> </v>
      </c>
      <c r="W555" s="89" t="str">
        <f t="shared" si="1"/>
        <v> </v>
      </c>
      <c r="X555" s="89" t="str">
        <f t="shared" si="1"/>
        <v> </v>
      </c>
      <c r="Y555" s="89" t="str">
        <f t="shared" si="1"/>
        <v> </v>
      </c>
      <c r="Z555" s="89" t="str">
        <f t="shared" si="1"/>
        <v> </v>
      </c>
      <c r="AA555" s="89" t="str">
        <f t="shared" si="1"/>
        <v> </v>
      </c>
      <c r="AB555" s="89" t="str">
        <f t="shared" si="1"/>
        <v> </v>
      </c>
      <c r="AC555" s="89" t="str">
        <f t="shared" si="1"/>
        <v> </v>
      </c>
    </row>
    <row r="556" spans="1:29" s="1" customFormat="1" ht="12.75">
      <c r="A556" s="26" t="s">
        <v>61</v>
      </c>
      <c r="C556" s="13" t="s">
        <v>62</v>
      </c>
      <c r="D556" s="23"/>
      <c r="E556" s="23"/>
      <c r="F556" s="87">
        <v>8760945.697000016</v>
      </c>
      <c r="G556" s="87">
        <v>7973228.389000004</v>
      </c>
      <c r="H556" s="87">
        <v>9241841.148000006</v>
      </c>
      <c r="I556" s="87">
        <v>5318636.514000007</v>
      </c>
      <c r="J556" s="87">
        <v>5867039.437000027</v>
      </c>
      <c r="K556" s="87">
        <v>5304220.631999988</v>
      </c>
      <c r="L556" s="87">
        <v>6831574.158000024</v>
      </c>
      <c r="M556" s="87">
        <v>5911905.472999998</v>
      </c>
      <c r="N556" s="87">
        <v>-17038893.284000013</v>
      </c>
      <c r="O556" s="87">
        <v>6271844.42900001</v>
      </c>
      <c r="P556" s="87">
        <v>3295547.800999978</v>
      </c>
      <c r="Q556" s="87">
        <v>5677010.988999976</v>
      </c>
      <c r="R556" s="87">
        <v>15370265.703000007</v>
      </c>
      <c r="S556" s="87">
        <v>14065461.997000005</v>
      </c>
      <c r="T556" s="87">
        <v>12213353.306000022</v>
      </c>
      <c r="U556" s="87">
        <v>7165694.100000003</v>
      </c>
      <c r="V556" s="87">
        <v>8095394.959000009</v>
      </c>
      <c r="W556" s="87">
        <v>9237791.782999998</v>
      </c>
      <c r="X556" s="87">
        <v>7648349.044000007</v>
      </c>
      <c r="Y556" s="87">
        <v>10173735.46899999</v>
      </c>
      <c r="Z556" s="87">
        <v>3483901.3539999956</v>
      </c>
      <c r="AA556" s="87">
        <v>5552796.257999983</v>
      </c>
      <c r="AB556" s="87">
        <v>4795593.645999991</v>
      </c>
      <c r="AC556" s="87">
        <v>-21068270.14500002</v>
      </c>
    </row>
    <row r="557" spans="4:29" s="1" customFormat="1" ht="5.25" customHeight="1">
      <c r="D557" s="29"/>
      <c r="E557" s="29"/>
      <c r="F557" s="89" t="str">
        <f>IF(ABS(F495+F554-F556)&gt;$C$603,$C$604," ")</f>
        <v> </v>
      </c>
      <c r="G557" s="89" t="str">
        <f>IF(ABS(G495+G554-G556)&gt;$C$603,$C$604," ")</f>
        <v> </v>
      </c>
      <c r="H557" s="89" t="str">
        <f>IF(ABS(H495+H554-H556)&gt;$C$603,$C$604," ")</f>
        <v> </v>
      </c>
      <c r="I557" s="89" t="str">
        <f aca="true" t="shared" si="2" ref="I557:AC557">IF(ABS(I495+I554-I556)&gt;$C$603,$C$604," ")</f>
        <v> </v>
      </c>
      <c r="J557" s="89" t="str">
        <f t="shared" si="2"/>
        <v> </v>
      </c>
      <c r="K557" s="89" t="str">
        <f t="shared" si="2"/>
        <v> </v>
      </c>
      <c r="L557" s="89" t="str">
        <f t="shared" si="2"/>
        <v> </v>
      </c>
      <c r="M557" s="89" t="str">
        <f t="shared" si="2"/>
        <v> </v>
      </c>
      <c r="N557" s="89" t="str">
        <f t="shared" si="2"/>
        <v> </v>
      </c>
      <c r="O557" s="89" t="str">
        <f t="shared" si="2"/>
        <v> </v>
      </c>
      <c r="P557" s="89" t="str">
        <f t="shared" si="2"/>
        <v> </v>
      </c>
      <c r="Q557" s="89" t="str">
        <f t="shared" si="2"/>
        <v> </v>
      </c>
      <c r="R557" s="89" t="str">
        <f t="shared" si="2"/>
        <v> </v>
      </c>
      <c r="S557" s="89" t="str">
        <f t="shared" si="2"/>
        <v> </v>
      </c>
      <c r="T557" s="89" t="str">
        <f t="shared" si="2"/>
        <v> </v>
      </c>
      <c r="U557" s="89" t="str">
        <f t="shared" si="2"/>
        <v> </v>
      </c>
      <c r="V557" s="89" t="str">
        <f t="shared" si="2"/>
        <v> </v>
      </c>
      <c r="W557" s="89" t="str">
        <f t="shared" si="2"/>
        <v> </v>
      </c>
      <c r="X557" s="89" t="str">
        <f t="shared" si="2"/>
        <v> </v>
      </c>
      <c r="Y557" s="89" t="str">
        <f t="shared" si="2"/>
        <v> </v>
      </c>
      <c r="Z557" s="89" t="str">
        <f t="shared" si="2"/>
        <v> </v>
      </c>
      <c r="AA557" s="89" t="str">
        <f t="shared" si="2"/>
        <v> </v>
      </c>
      <c r="AB557" s="89" t="str">
        <f t="shared" si="2"/>
        <v> </v>
      </c>
      <c r="AC557" s="89" t="str">
        <f t="shared" si="2"/>
        <v> </v>
      </c>
    </row>
    <row r="558" spans="4:29" s="1" customFormat="1" ht="5.25" customHeight="1" hidden="1" outlineLevel="1">
      <c r="D558" s="29"/>
      <c r="E558" s="2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  <c r="AA558" s="89"/>
      <c r="AB558" s="89"/>
      <c r="AC558" s="89"/>
    </row>
    <row r="559" spans="1:29" s="14" customFormat="1" ht="12.75" hidden="1" outlineLevel="2">
      <c r="A559" s="14" t="s">
        <v>1187</v>
      </c>
      <c r="B559" s="14" t="s">
        <v>1188</v>
      </c>
      <c r="C559" s="48" t="s">
        <v>1616</v>
      </c>
      <c r="D559" s="15"/>
      <c r="E559" s="15"/>
      <c r="F559" s="94">
        <v>2233.92</v>
      </c>
      <c r="G559" s="94">
        <v>2233.92</v>
      </c>
      <c r="H559" s="94">
        <v>2233.93</v>
      </c>
      <c r="I559" s="94">
        <v>2233.92</v>
      </c>
      <c r="J559" s="94">
        <v>2233.92</v>
      </c>
      <c r="K559" s="94">
        <v>2233.93</v>
      </c>
      <c r="L559" s="94">
        <v>2233.92</v>
      </c>
      <c r="M559" s="94">
        <v>2233.92</v>
      </c>
      <c r="N559" s="94">
        <v>2233.93</v>
      </c>
      <c r="O559" s="94">
        <v>2071.7</v>
      </c>
      <c r="P559" s="94">
        <v>2071.7</v>
      </c>
      <c r="Q559" s="94">
        <v>2071.69</v>
      </c>
      <c r="R559" s="94">
        <v>0</v>
      </c>
      <c r="S559" s="94">
        <v>0</v>
      </c>
      <c r="T559" s="94">
        <v>0</v>
      </c>
      <c r="U559" s="94">
        <v>0</v>
      </c>
      <c r="V559" s="94">
        <v>0</v>
      </c>
      <c r="W559" s="94">
        <v>801.37</v>
      </c>
      <c r="X559" s="94">
        <v>3312.33</v>
      </c>
      <c r="Y559" s="94">
        <v>3663.4</v>
      </c>
      <c r="Z559" s="94">
        <v>2729.75</v>
      </c>
      <c r="AA559" s="94">
        <v>2724.66</v>
      </c>
      <c r="AB559" s="94">
        <v>2956.16</v>
      </c>
      <c r="AC559" s="94">
        <v>2623.75</v>
      </c>
    </row>
    <row r="560" spans="1:29" s="14" customFormat="1" ht="12.75" hidden="1" outlineLevel="2">
      <c r="A560" s="14" t="s">
        <v>1189</v>
      </c>
      <c r="B560" s="14" t="s">
        <v>1190</v>
      </c>
      <c r="C560" s="48" t="s">
        <v>1617</v>
      </c>
      <c r="D560" s="15"/>
      <c r="E560" s="15"/>
      <c r="F560" s="94">
        <v>0</v>
      </c>
      <c r="G560" s="94">
        <v>0</v>
      </c>
      <c r="H560" s="94">
        <v>0</v>
      </c>
      <c r="I560" s="94">
        <v>0</v>
      </c>
      <c r="J560" s="94">
        <v>0</v>
      </c>
      <c r="K560" s="94">
        <v>0</v>
      </c>
      <c r="L560" s="94">
        <v>170949.08000000002</v>
      </c>
      <c r="M560" s="94">
        <v>170949.08000000002</v>
      </c>
      <c r="N560" s="94">
        <v>170949.07</v>
      </c>
      <c r="O560" s="94">
        <v>268287.04</v>
      </c>
      <c r="P560" s="94">
        <v>268287.04</v>
      </c>
      <c r="Q560" s="94">
        <v>268287.03</v>
      </c>
      <c r="R560" s="94">
        <v>255555.56</v>
      </c>
      <c r="S560" s="94">
        <v>217013.9</v>
      </c>
      <c r="T560" s="94">
        <v>247569.44</v>
      </c>
      <c r="U560" s="94">
        <v>239583.33000000002</v>
      </c>
      <c r="V560" s="94">
        <v>247569.44</v>
      </c>
      <c r="W560" s="94">
        <v>239583.33000000002</v>
      </c>
      <c r="X560" s="94">
        <v>247569.45</v>
      </c>
      <c r="Y560" s="94">
        <v>247569.44</v>
      </c>
      <c r="Z560" s="94">
        <v>234791.67</v>
      </c>
      <c r="AA560" s="94">
        <v>99027.78</v>
      </c>
      <c r="AB560" s="94">
        <v>127250</v>
      </c>
      <c r="AC560" s="94">
        <v>130097.22</v>
      </c>
    </row>
    <row r="561" spans="1:29" s="14" customFormat="1" ht="12.75" hidden="1" outlineLevel="2">
      <c r="A561" s="14" t="s">
        <v>1191</v>
      </c>
      <c r="B561" s="14" t="s">
        <v>1192</v>
      </c>
      <c r="C561" s="48" t="s">
        <v>1618</v>
      </c>
      <c r="D561" s="15"/>
      <c r="E561" s="15"/>
      <c r="F561" s="94">
        <v>3898040.34</v>
      </c>
      <c r="G561" s="94">
        <v>3898040.34</v>
      </c>
      <c r="H561" s="94">
        <v>3898040.33</v>
      </c>
      <c r="I561" s="94">
        <v>3898040.34</v>
      </c>
      <c r="J561" s="94">
        <v>3898040.34</v>
      </c>
      <c r="K561" s="94">
        <v>3898040.33</v>
      </c>
      <c r="L561" s="94">
        <v>3898040.34</v>
      </c>
      <c r="M561" s="94">
        <v>3898040.34</v>
      </c>
      <c r="N561" s="94">
        <v>3898040.33</v>
      </c>
      <c r="O561" s="94">
        <v>2833225.52</v>
      </c>
      <c r="P561" s="94">
        <v>2833225.52</v>
      </c>
      <c r="Q561" s="94">
        <v>2833225.52</v>
      </c>
      <c r="R561" s="94">
        <v>2833225.52</v>
      </c>
      <c r="S561" s="94">
        <v>2833225.52</v>
      </c>
      <c r="T561" s="94">
        <v>2833225.52</v>
      </c>
      <c r="U561" s="94">
        <v>2833225.52</v>
      </c>
      <c r="V561" s="94">
        <v>2833225.52</v>
      </c>
      <c r="W561" s="94">
        <v>2833225.52</v>
      </c>
      <c r="X561" s="94">
        <v>2833225.52</v>
      </c>
      <c r="Y561" s="94">
        <v>2833225.52</v>
      </c>
      <c r="Z561" s="94">
        <v>2833225.52</v>
      </c>
      <c r="AA561" s="94">
        <v>3251225.52</v>
      </c>
      <c r="AB561" s="94">
        <v>3251225.52</v>
      </c>
      <c r="AC561" s="94">
        <v>3260847.74</v>
      </c>
    </row>
    <row r="562" spans="1:29" s="14" customFormat="1" ht="12.75" hidden="1" outlineLevel="2">
      <c r="A562" s="14" t="s">
        <v>1193</v>
      </c>
      <c r="B562" s="14" t="s">
        <v>1194</v>
      </c>
      <c r="C562" s="48" t="s">
        <v>1619</v>
      </c>
      <c r="D562" s="15"/>
      <c r="E562" s="15"/>
      <c r="F562" s="94">
        <v>0</v>
      </c>
      <c r="G562" s="94">
        <v>0</v>
      </c>
      <c r="H562" s="94">
        <v>0</v>
      </c>
      <c r="I562" s="94">
        <v>0</v>
      </c>
      <c r="J562" s="94">
        <v>0</v>
      </c>
      <c r="K562" s="94">
        <v>0</v>
      </c>
      <c r="L562" s="94">
        <v>0</v>
      </c>
      <c r="M562" s="94">
        <v>0</v>
      </c>
      <c r="N562" s="94">
        <v>0</v>
      </c>
      <c r="O562" s="94">
        <v>0</v>
      </c>
      <c r="P562" s="94">
        <v>0</v>
      </c>
      <c r="Q562" s="94">
        <v>0</v>
      </c>
      <c r="R562" s="94">
        <v>1038.83</v>
      </c>
      <c r="S562" s="94">
        <v>1098.19</v>
      </c>
      <c r="T562" s="94">
        <v>1887.63</v>
      </c>
      <c r="U562" s="94">
        <v>3721.92</v>
      </c>
      <c r="V562" s="94">
        <v>3597.26</v>
      </c>
      <c r="W562" s="94">
        <v>2849.35</v>
      </c>
      <c r="X562" s="94">
        <v>0</v>
      </c>
      <c r="Y562" s="94">
        <v>0</v>
      </c>
      <c r="Z562" s="94">
        <v>0</v>
      </c>
      <c r="AA562" s="94">
        <v>0</v>
      </c>
      <c r="AB562" s="94">
        <v>0</v>
      </c>
      <c r="AC562" s="94">
        <v>0</v>
      </c>
    </row>
    <row r="563" spans="1:29" s="14" customFormat="1" ht="12.75" hidden="1" outlineLevel="2">
      <c r="A563" s="14" t="s">
        <v>1195</v>
      </c>
      <c r="B563" s="14" t="s">
        <v>1196</v>
      </c>
      <c r="C563" s="48" t="s">
        <v>1620</v>
      </c>
      <c r="D563" s="15"/>
      <c r="E563" s="15"/>
      <c r="F563" s="94">
        <v>-2233.92</v>
      </c>
      <c r="G563" s="94">
        <v>-2233.92</v>
      </c>
      <c r="H563" s="94">
        <v>-2233.93</v>
      </c>
      <c r="I563" s="94">
        <v>-2233.92</v>
      </c>
      <c r="J563" s="94">
        <v>-2233.92</v>
      </c>
      <c r="K563" s="94">
        <v>-2233.93</v>
      </c>
      <c r="L563" s="94">
        <v>-2233.92</v>
      </c>
      <c r="M563" s="94">
        <v>-2233.92</v>
      </c>
      <c r="N563" s="94">
        <v>-2233.93</v>
      </c>
      <c r="O563" s="94">
        <v>-2071.7</v>
      </c>
      <c r="P563" s="94">
        <v>-2071.7</v>
      </c>
      <c r="Q563" s="94">
        <v>-2071.69</v>
      </c>
      <c r="R563" s="94">
        <v>0</v>
      </c>
      <c r="S563" s="94">
        <v>0</v>
      </c>
      <c r="T563" s="94">
        <v>0</v>
      </c>
      <c r="U563" s="94">
        <v>0</v>
      </c>
      <c r="V563" s="94">
        <v>0</v>
      </c>
      <c r="W563" s="94">
        <v>0</v>
      </c>
      <c r="X563" s="94">
        <v>0</v>
      </c>
      <c r="Y563" s="94">
        <v>0</v>
      </c>
      <c r="Z563" s="94">
        <v>0</v>
      </c>
      <c r="AA563" s="94">
        <v>0</v>
      </c>
      <c r="AB563" s="94">
        <v>0</v>
      </c>
      <c r="AC563" s="94">
        <v>0</v>
      </c>
    </row>
    <row r="564" spans="1:29" s="14" customFormat="1" ht="12.75" hidden="1" outlineLevel="2">
      <c r="A564" s="14" t="s">
        <v>1197</v>
      </c>
      <c r="B564" s="14" t="s">
        <v>1198</v>
      </c>
      <c r="C564" s="48" t="s">
        <v>1621</v>
      </c>
      <c r="D564" s="15"/>
      <c r="E564" s="15"/>
      <c r="F564" s="94">
        <v>87500</v>
      </c>
      <c r="G564" s="94">
        <v>87500</v>
      </c>
      <c r="H564" s="94">
        <v>87500</v>
      </c>
      <c r="I564" s="94">
        <v>87500</v>
      </c>
      <c r="J564" s="94">
        <v>87500</v>
      </c>
      <c r="K564" s="94">
        <v>87500</v>
      </c>
      <c r="L564" s="94">
        <v>87500</v>
      </c>
      <c r="M564" s="94">
        <v>87500</v>
      </c>
      <c r="N564" s="94">
        <v>87500</v>
      </c>
      <c r="O564" s="94">
        <v>87500</v>
      </c>
      <c r="P564" s="94">
        <v>87500</v>
      </c>
      <c r="Q564" s="94">
        <v>87500</v>
      </c>
      <c r="R564" s="94">
        <v>87500.01</v>
      </c>
      <c r="S564" s="94">
        <v>87500.01</v>
      </c>
      <c r="T564" s="94">
        <v>87500.01</v>
      </c>
      <c r="U564" s="94">
        <v>87500.01</v>
      </c>
      <c r="V564" s="94">
        <v>87500.01</v>
      </c>
      <c r="W564" s="94">
        <v>87500.01</v>
      </c>
      <c r="X564" s="94">
        <v>87500.01</v>
      </c>
      <c r="Y564" s="94">
        <v>87500.01</v>
      </c>
      <c r="Z564" s="94">
        <v>87500.01</v>
      </c>
      <c r="AA564" s="94">
        <v>26250</v>
      </c>
      <c r="AB564" s="94">
        <v>0</v>
      </c>
      <c r="AC564" s="94">
        <v>0</v>
      </c>
    </row>
    <row r="565" spans="1:29" s="13" customFormat="1" ht="12.75" collapsed="1">
      <c r="A565" s="13" t="s">
        <v>63</v>
      </c>
      <c r="C565" s="50" t="s">
        <v>103</v>
      </c>
      <c r="D565" s="23"/>
      <c r="E565" s="23"/>
      <c r="F565" s="87">
        <v>3985540.34</v>
      </c>
      <c r="G565" s="87">
        <v>3985540.34</v>
      </c>
      <c r="H565" s="87">
        <v>3985540.33</v>
      </c>
      <c r="I565" s="87">
        <v>3985540.34</v>
      </c>
      <c r="J565" s="87">
        <v>3985540.34</v>
      </c>
      <c r="K565" s="87">
        <v>3985540.33</v>
      </c>
      <c r="L565" s="87">
        <v>4156489.42</v>
      </c>
      <c r="M565" s="87">
        <v>4156489.42</v>
      </c>
      <c r="N565" s="87">
        <v>4156489.4</v>
      </c>
      <c r="O565" s="87">
        <v>3189012.5599999996</v>
      </c>
      <c r="P565" s="87">
        <v>3189012.5599999996</v>
      </c>
      <c r="Q565" s="87">
        <v>3189012.5500000003</v>
      </c>
      <c r="R565" s="87">
        <v>3177319.92</v>
      </c>
      <c r="S565" s="87">
        <v>3138837.6199999996</v>
      </c>
      <c r="T565" s="87">
        <v>3170182.5999999996</v>
      </c>
      <c r="U565" s="87">
        <v>3164030.78</v>
      </c>
      <c r="V565" s="87">
        <v>3171892.2299999995</v>
      </c>
      <c r="W565" s="87">
        <v>3163959.58</v>
      </c>
      <c r="X565" s="87">
        <v>3171607.3099999996</v>
      </c>
      <c r="Y565" s="87">
        <v>3171958.3699999996</v>
      </c>
      <c r="Z565" s="87">
        <v>3158246.9499999997</v>
      </c>
      <c r="AA565" s="87">
        <v>3379227.96</v>
      </c>
      <c r="AB565" s="87">
        <v>3381431.68</v>
      </c>
      <c r="AC565" s="87">
        <v>3393568.7100000004</v>
      </c>
    </row>
    <row r="566" spans="3:29" s="13" customFormat="1" ht="0.75" customHeight="1" hidden="1" outlineLevel="1">
      <c r="C566" s="50"/>
      <c r="D566" s="23"/>
      <c r="E566" s="23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7"/>
      <c r="R566" s="87"/>
      <c r="S566" s="87"/>
      <c r="T566" s="87"/>
      <c r="U566" s="87"/>
      <c r="V566" s="87"/>
      <c r="W566" s="87"/>
      <c r="X566" s="87"/>
      <c r="Y566" s="87"/>
      <c r="Z566" s="87"/>
      <c r="AA566" s="87"/>
      <c r="AB566" s="87"/>
      <c r="AC566" s="87"/>
    </row>
    <row r="567" spans="1:29" s="14" customFormat="1" ht="12.75" hidden="1" outlineLevel="2">
      <c r="A567" s="14" t="s">
        <v>1199</v>
      </c>
      <c r="B567" s="14" t="s">
        <v>1200</v>
      </c>
      <c r="C567" s="48" t="s">
        <v>1622</v>
      </c>
      <c r="D567" s="15"/>
      <c r="E567" s="15"/>
      <c r="F567" s="94">
        <v>6478.7300000000005</v>
      </c>
      <c r="G567" s="94">
        <v>2580.94</v>
      </c>
      <c r="H567" s="94">
        <v>1885.14</v>
      </c>
      <c r="I567" s="94">
        <v>1064.72</v>
      </c>
      <c r="J567" s="94">
        <v>0</v>
      </c>
      <c r="K567" s="94">
        <v>0</v>
      </c>
      <c r="L567" s="94">
        <v>0</v>
      </c>
      <c r="M567" s="94">
        <v>0</v>
      </c>
      <c r="N567" s="94">
        <v>0</v>
      </c>
      <c r="O567" s="94">
        <v>0</v>
      </c>
      <c r="P567" s="94">
        <v>0</v>
      </c>
      <c r="Q567" s="94">
        <v>432.45</v>
      </c>
      <c r="R567" s="94">
        <v>2298.98</v>
      </c>
      <c r="S567" s="94">
        <v>0</v>
      </c>
      <c r="T567" s="94">
        <v>7971.14</v>
      </c>
      <c r="U567" s="94">
        <v>9061.87</v>
      </c>
      <c r="V567" s="94">
        <v>5281</v>
      </c>
      <c r="W567" s="94">
        <v>3413.3</v>
      </c>
      <c r="X567" s="94">
        <v>0</v>
      </c>
      <c r="Y567" s="94">
        <v>0</v>
      </c>
      <c r="Z567" s="94">
        <v>51.35</v>
      </c>
      <c r="AA567" s="94">
        <v>2745.81</v>
      </c>
      <c r="AB567" s="94">
        <v>3081.6800000000003</v>
      </c>
      <c r="AC567" s="94">
        <v>11809.1</v>
      </c>
    </row>
    <row r="568" spans="1:29" s="13" customFormat="1" ht="12.75" customHeight="1" collapsed="1">
      <c r="A568" s="13" t="s">
        <v>64</v>
      </c>
      <c r="C568" s="50" t="s">
        <v>104</v>
      </c>
      <c r="D568" s="23"/>
      <c r="E568" s="23"/>
      <c r="F568" s="87">
        <v>6478.7300000000005</v>
      </c>
      <c r="G568" s="87">
        <v>2580.94</v>
      </c>
      <c r="H568" s="87">
        <v>1885.14</v>
      </c>
      <c r="I568" s="87">
        <v>1064.72</v>
      </c>
      <c r="J568" s="87">
        <v>0</v>
      </c>
      <c r="K568" s="87">
        <v>0</v>
      </c>
      <c r="L568" s="87">
        <v>0</v>
      </c>
      <c r="M568" s="87">
        <v>0</v>
      </c>
      <c r="N568" s="87">
        <v>0</v>
      </c>
      <c r="O568" s="87">
        <v>0</v>
      </c>
      <c r="P568" s="87">
        <v>0</v>
      </c>
      <c r="Q568" s="87">
        <v>432.45</v>
      </c>
      <c r="R568" s="87">
        <v>2298.98</v>
      </c>
      <c r="S568" s="87">
        <v>0</v>
      </c>
      <c r="T568" s="87">
        <v>7971.14</v>
      </c>
      <c r="U568" s="87">
        <v>9061.87</v>
      </c>
      <c r="V568" s="87">
        <v>5281</v>
      </c>
      <c r="W568" s="87">
        <v>3413.3</v>
      </c>
      <c r="X568" s="87">
        <v>0</v>
      </c>
      <c r="Y568" s="87">
        <v>0</v>
      </c>
      <c r="Z568" s="87">
        <v>51.35</v>
      </c>
      <c r="AA568" s="87">
        <v>2745.81</v>
      </c>
      <c r="AB568" s="87">
        <v>3081.6800000000003</v>
      </c>
      <c r="AC568" s="87">
        <v>11809.1</v>
      </c>
    </row>
    <row r="569" spans="3:29" s="13" customFormat="1" ht="0.75" customHeight="1" hidden="1" outlineLevel="1">
      <c r="C569" s="50"/>
      <c r="D569" s="23"/>
      <c r="E569" s="23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7"/>
      <c r="R569" s="87"/>
      <c r="S569" s="87"/>
      <c r="T569" s="87"/>
      <c r="U569" s="87"/>
      <c r="V569" s="87"/>
      <c r="W569" s="87"/>
      <c r="X569" s="87"/>
      <c r="Y569" s="87"/>
      <c r="Z569" s="87"/>
      <c r="AA569" s="87"/>
      <c r="AB569" s="87"/>
      <c r="AC569" s="87"/>
    </row>
    <row r="570" spans="1:29" s="14" customFormat="1" ht="12.75" hidden="1" outlineLevel="2">
      <c r="A570" s="14" t="s">
        <v>1201</v>
      </c>
      <c r="B570" s="14" t="s">
        <v>1202</v>
      </c>
      <c r="C570" s="48" t="s">
        <v>1623</v>
      </c>
      <c r="D570" s="15"/>
      <c r="E570" s="15"/>
      <c r="F570" s="94">
        <v>56281.1</v>
      </c>
      <c r="G570" s="94">
        <v>51670.94</v>
      </c>
      <c r="H570" s="94">
        <v>50461.840000000004</v>
      </c>
      <c r="I570" s="94">
        <v>51255.55</v>
      </c>
      <c r="J570" s="94">
        <v>51643.37</v>
      </c>
      <c r="K570" s="94">
        <v>50341.91</v>
      </c>
      <c r="L570" s="94">
        <v>54773.43</v>
      </c>
      <c r="M570" s="94">
        <v>53041.3</v>
      </c>
      <c r="N570" s="94">
        <v>48957.98</v>
      </c>
      <c r="O570" s="94">
        <v>104135.81</v>
      </c>
      <c r="P570" s="94">
        <v>101613.45</v>
      </c>
      <c r="Q570" s="94">
        <v>102048.17</v>
      </c>
      <c r="R570" s="94">
        <v>47268.08</v>
      </c>
      <c r="S570" s="94">
        <v>81879.51</v>
      </c>
      <c r="T570" s="94">
        <v>59526.11</v>
      </c>
      <c r="U570" s="94">
        <v>73718.13</v>
      </c>
      <c r="V570" s="94">
        <v>56320.840000000004</v>
      </c>
      <c r="W570" s="94">
        <v>60895.630000000005</v>
      </c>
      <c r="X570" s="94">
        <v>83294.11</v>
      </c>
      <c r="Y570" s="94">
        <v>60868.67</v>
      </c>
      <c r="Z570" s="94">
        <v>120295.03</v>
      </c>
      <c r="AA570" s="94">
        <v>191611.2</v>
      </c>
      <c r="AB570" s="94">
        <v>21505.27</v>
      </c>
      <c r="AC570" s="94">
        <v>233985.77000000002</v>
      </c>
    </row>
    <row r="571" spans="1:29" s="13" customFormat="1" ht="12.75" customHeight="1" collapsed="1">
      <c r="A571" s="13" t="s">
        <v>65</v>
      </c>
      <c r="C571" s="50" t="s">
        <v>105</v>
      </c>
      <c r="D571" s="23"/>
      <c r="E571" s="23"/>
      <c r="F571" s="87">
        <v>56281.1</v>
      </c>
      <c r="G571" s="87">
        <v>51670.94</v>
      </c>
      <c r="H571" s="87">
        <v>50461.840000000004</v>
      </c>
      <c r="I571" s="87">
        <v>51255.55</v>
      </c>
      <c r="J571" s="87">
        <v>51643.37</v>
      </c>
      <c r="K571" s="87">
        <v>50341.91</v>
      </c>
      <c r="L571" s="87">
        <v>54773.43</v>
      </c>
      <c r="M571" s="87">
        <v>53041.3</v>
      </c>
      <c r="N571" s="87">
        <v>48957.98</v>
      </c>
      <c r="O571" s="87">
        <v>104135.81</v>
      </c>
      <c r="P571" s="87">
        <v>101613.45</v>
      </c>
      <c r="Q571" s="87">
        <v>102048.17</v>
      </c>
      <c r="R571" s="87">
        <v>47268.08</v>
      </c>
      <c r="S571" s="87">
        <v>81879.51</v>
      </c>
      <c r="T571" s="87">
        <v>59526.11</v>
      </c>
      <c r="U571" s="87">
        <v>73718.13</v>
      </c>
      <c r="V571" s="87">
        <v>56320.840000000004</v>
      </c>
      <c r="W571" s="87">
        <v>60895.630000000005</v>
      </c>
      <c r="X571" s="87">
        <v>83294.11</v>
      </c>
      <c r="Y571" s="87">
        <v>60868.67</v>
      </c>
      <c r="Z571" s="87">
        <v>120295.03</v>
      </c>
      <c r="AA571" s="87">
        <v>191611.2</v>
      </c>
      <c r="AB571" s="87">
        <v>21505.27</v>
      </c>
      <c r="AC571" s="87">
        <v>233985.77000000002</v>
      </c>
    </row>
    <row r="572" spans="3:29" s="13" customFormat="1" ht="0.75" customHeight="1" hidden="1" outlineLevel="1">
      <c r="C572" s="50"/>
      <c r="D572" s="23"/>
      <c r="E572" s="23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7"/>
      <c r="R572" s="87"/>
      <c r="S572" s="87"/>
      <c r="T572" s="87"/>
      <c r="U572" s="87"/>
      <c r="V572" s="87"/>
      <c r="W572" s="87"/>
      <c r="X572" s="87"/>
      <c r="Y572" s="87"/>
      <c r="Z572" s="87"/>
      <c r="AA572" s="87"/>
      <c r="AB572" s="87"/>
      <c r="AC572" s="87"/>
    </row>
    <row r="573" spans="1:29" s="14" customFormat="1" ht="12.75" hidden="1" outlineLevel="2">
      <c r="A573" s="14" t="s">
        <v>1203</v>
      </c>
      <c r="B573" s="14" t="s">
        <v>1204</v>
      </c>
      <c r="C573" s="48" t="s">
        <v>1624</v>
      </c>
      <c r="D573" s="15"/>
      <c r="E573" s="15"/>
      <c r="F573" s="94">
        <v>0</v>
      </c>
      <c r="G573" s="94">
        <v>0</v>
      </c>
      <c r="H573" s="94">
        <v>0</v>
      </c>
      <c r="I573" s="94">
        <v>0</v>
      </c>
      <c r="J573" s="94">
        <v>0</v>
      </c>
      <c r="K573" s="94">
        <v>0</v>
      </c>
      <c r="L573" s="94">
        <v>0</v>
      </c>
      <c r="M573" s="94">
        <v>0</v>
      </c>
      <c r="N573" s="94">
        <v>0</v>
      </c>
      <c r="O573" s="94">
        <v>0</v>
      </c>
      <c r="P573" s="94">
        <v>0</v>
      </c>
      <c r="Q573" s="94">
        <v>0</v>
      </c>
      <c r="R573" s="94">
        <v>0</v>
      </c>
      <c r="S573" s="94">
        <v>0</v>
      </c>
      <c r="T573" s="94">
        <v>0</v>
      </c>
      <c r="U573" s="94">
        <v>0</v>
      </c>
      <c r="V573" s="94">
        <v>0</v>
      </c>
      <c r="W573" s="94">
        <v>0</v>
      </c>
      <c r="X573" s="94">
        <v>1708.03</v>
      </c>
      <c r="Y573" s="94">
        <v>1685.54</v>
      </c>
      <c r="Z573" s="94">
        <v>1886.05</v>
      </c>
      <c r="AA573" s="94">
        <v>1963.57</v>
      </c>
      <c r="AB573" s="94">
        <v>2409.6</v>
      </c>
      <c r="AC573" s="94">
        <v>2472.9</v>
      </c>
    </row>
    <row r="574" spans="1:29" s="14" customFormat="1" ht="12.75" hidden="1" outlineLevel="2">
      <c r="A574" s="14" t="s">
        <v>1205</v>
      </c>
      <c r="B574" s="14" t="s">
        <v>1206</v>
      </c>
      <c r="C574" s="48" t="s">
        <v>1625</v>
      </c>
      <c r="D574" s="15"/>
      <c r="E574" s="15"/>
      <c r="F574" s="94">
        <v>0</v>
      </c>
      <c r="G574" s="94">
        <v>0</v>
      </c>
      <c r="H574" s="94">
        <v>0</v>
      </c>
      <c r="I574" s="94">
        <v>0</v>
      </c>
      <c r="J574" s="94">
        <v>0</v>
      </c>
      <c r="K574" s="94">
        <v>0</v>
      </c>
      <c r="L574" s="94">
        <v>0</v>
      </c>
      <c r="M574" s="94">
        <v>0</v>
      </c>
      <c r="N574" s="94">
        <v>0</v>
      </c>
      <c r="O574" s="94">
        <v>0</v>
      </c>
      <c r="P574" s="94">
        <v>0</v>
      </c>
      <c r="Q574" s="94">
        <v>0</v>
      </c>
      <c r="R574" s="94">
        <v>0</v>
      </c>
      <c r="S574" s="94">
        <v>0</v>
      </c>
      <c r="T574" s="94">
        <v>0</v>
      </c>
      <c r="U574" s="94">
        <v>0</v>
      </c>
      <c r="V574" s="94">
        <v>0</v>
      </c>
      <c r="W574" s="94">
        <v>0</v>
      </c>
      <c r="X574" s="94">
        <v>0</v>
      </c>
      <c r="Y574" s="94">
        <v>0</v>
      </c>
      <c r="Z574" s="94">
        <v>0</v>
      </c>
      <c r="AA574" s="94">
        <v>0</v>
      </c>
      <c r="AB574" s="94">
        <v>9280.51</v>
      </c>
      <c r="AC574" s="94">
        <v>11059.81</v>
      </c>
    </row>
    <row r="575" spans="1:29" s="14" customFormat="1" ht="12.75" hidden="1" outlineLevel="2">
      <c r="A575" s="14" t="s">
        <v>1207</v>
      </c>
      <c r="B575" s="14" t="s">
        <v>1208</v>
      </c>
      <c r="C575" s="48" t="s">
        <v>1626</v>
      </c>
      <c r="D575" s="15"/>
      <c r="E575" s="15"/>
      <c r="F575" s="94">
        <v>39265.53</v>
      </c>
      <c r="G575" s="94">
        <v>39265.54</v>
      </c>
      <c r="H575" s="94">
        <v>39265.53</v>
      </c>
      <c r="I575" s="94">
        <v>39265.54</v>
      </c>
      <c r="J575" s="94">
        <v>39265.53</v>
      </c>
      <c r="K575" s="94">
        <v>39265.54</v>
      </c>
      <c r="L575" s="94">
        <v>122395.29000000001</v>
      </c>
      <c r="M575" s="94">
        <v>122395.3</v>
      </c>
      <c r="N575" s="94">
        <v>122395.29000000001</v>
      </c>
      <c r="O575" s="94">
        <v>39265.54</v>
      </c>
      <c r="P575" s="94">
        <v>39265.53</v>
      </c>
      <c r="Q575" s="94">
        <v>39265.54</v>
      </c>
      <c r="R575" s="94">
        <v>39265.53</v>
      </c>
      <c r="S575" s="94">
        <v>39265.54</v>
      </c>
      <c r="T575" s="94">
        <v>39265.53</v>
      </c>
      <c r="U575" s="94">
        <v>39265.54</v>
      </c>
      <c r="V575" s="94">
        <v>39265.53</v>
      </c>
      <c r="W575" s="94">
        <v>39265.54</v>
      </c>
      <c r="X575" s="94">
        <v>39265.53</v>
      </c>
      <c r="Y575" s="94">
        <v>39265.54</v>
      </c>
      <c r="Z575" s="94">
        <v>42078.03</v>
      </c>
      <c r="AA575" s="94">
        <v>43054.18</v>
      </c>
      <c r="AB575" s="94">
        <v>43062.08</v>
      </c>
      <c r="AC575" s="94">
        <v>43081.62</v>
      </c>
    </row>
    <row r="576" spans="1:29" s="13" customFormat="1" ht="12.75" collapsed="1">
      <c r="A576" s="13" t="s">
        <v>66</v>
      </c>
      <c r="C576" s="50" t="s">
        <v>118</v>
      </c>
      <c r="D576" s="23"/>
      <c r="E576" s="23"/>
      <c r="F576" s="87">
        <v>39265.53</v>
      </c>
      <c r="G576" s="87">
        <v>39265.54</v>
      </c>
      <c r="H576" s="87">
        <v>39265.53</v>
      </c>
      <c r="I576" s="87">
        <v>39265.54</v>
      </c>
      <c r="J576" s="87">
        <v>39265.53</v>
      </c>
      <c r="K576" s="87">
        <v>39265.54</v>
      </c>
      <c r="L576" s="87">
        <v>122395.29000000001</v>
      </c>
      <c r="M576" s="87">
        <v>122395.3</v>
      </c>
      <c r="N576" s="87">
        <v>122395.29000000001</v>
      </c>
      <c r="O576" s="87">
        <v>39265.54</v>
      </c>
      <c r="P576" s="87">
        <v>39265.53</v>
      </c>
      <c r="Q576" s="87">
        <v>39265.54</v>
      </c>
      <c r="R576" s="87">
        <v>39265.53</v>
      </c>
      <c r="S576" s="87">
        <v>39265.54</v>
      </c>
      <c r="T576" s="87">
        <v>39265.53</v>
      </c>
      <c r="U576" s="87">
        <v>39265.54</v>
      </c>
      <c r="V576" s="87">
        <v>39265.53</v>
      </c>
      <c r="W576" s="87">
        <v>39265.54</v>
      </c>
      <c r="X576" s="87">
        <v>40973.56</v>
      </c>
      <c r="Y576" s="87">
        <v>40951.08</v>
      </c>
      <c r="Z576" s="87">
        <v>43964.08</v>
      </c>
      <c r="AA576" s="87">
        <v>45017.75</v>
      </c>
      <c r="AB576" s="87">
        <v>54752.19</v>
      </c>
      <c r="AC576" s="87">
        <v>56614.33</v>
      </c>
    </row>
    <row r="577" spans="3:29" s="13" customFormat="1" ht="0.75" customHeight="1" hidden="1" outlineLevel="1">
      <c r="C577" s="50"/>
      <c r="D577" s="23"/>
      <c r="E577" s="23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7"/>
      <c r="R577" s="87"/>
      <c r="S577" s="87"/>
      <c r="T577" s="87"/>
      <c r="U577" s="87"/>
      <c r="V577" s="87"/>
      <c r="W577" s="87"/>
      <c r="X577" s="87"/>
      <c r="Y577" s="87"/>
      <c r="Z577" s="87"/>
      <c r="AA577" s="87"/>
      <c r="AB577" s="87"/>
      <c r="AC577" s="87"/>
    </row>
    <row r="578" spans="1:29" s="14" customFormat="1" ht="12.75" hidden="1" outlineLevel="2">
      <c r="A578" s="14" t="s">
        <v>1209</v>
      </c>
      <c r="B578" s="14" t="s">
        <v>1210</v>
      </c>
      <c r="C578" s="48" t="s">
        <v>1627</v>
      </c>
      <c r="D578" s="15"/>
      <c r="E578" s="15"/>
      <c r="F578" s="94">
        <v>2804.05</v>
      </c>
      <c r="G578" s="94">
        <v>2804.05</v>
      </c>
      <c r="H578" s="94">
        <v>2804.05</v>
      </c>
      <c r="I578" s="94">
        <v>2804.05</v>
      </c>
      <c r="J578" s="94">
        <v>2804.05</v>
      </c>
      <c r="K578" s="94">
        <v>2804.05</v>
      </c>
      <c r="L578" s="94">
        <v>2804.05</v>
      </c>
      <c r="M578" s="94">
        <v>2804.05</v>
      </c>
      <c r="N578" s="94">
        <v>2804.05</v>
      </c>
      <c r="O578" s="94">
        <v>2804.05</v>
      </c>
      <c r="P578" s="94">
        <v>2804.05</v>
      </c>
      <c r="Q578" s="94">
        <v>2804.04</v>
      </c>
      <c r="R578" s="94">
        <v>2804.05</v>
      </c>
      <c r="S578" s="94">
        <v>2804.05</v>
      </c>
      <c r="T578" s="94">
        <v>2804.05</v>
      </c>
      <c r="U578" s="94">
        <v>2804.01</v>
      </c>
      <c r="V578" s="94">
        <v>2804.04</v>
      </c>
      <c r="W578" s="94">
        <v>2804.04</v>
      </c>
      <c r="X578" s="94">
        <v>2804.04</v>
      </c>
      <c r="Y578" s="94">
        <v>2804.05</v>
      </c>
      <c r="Z578" s="94">
        <v>2804.05</v>
      </c>
      <c r="AA578" s="94">
        <v>2804.05</v>
      </c>
      <c r="AB578" s="94">
        <v>2804.05</v>
      </c>
      <c r="AC578" s="94">
        <v>2791.13</v>
      </c>
    </row>
    <row r="579" spans="1:29" s="13" customFormat="1" ht="12.75" collapsed="1">
      <c r="A579" s="13" t="s">
        <v>67</v>
      </c>
      <c r="C579" s="50" t="s">
        <v>106</v>
      </c>
      <c r="D579" s="23"/>
      <c r="E579" s="23"/>
      <c r="F579" s="87">
        <v>2804.05</v>
      </c>
      <c r="G579" s="87">
        <v>2804.05</v>
      </c>
      <c r="H579" s="87">
        <v>2804.05</v>
      </c>
      <c r="I579" s="87">
        <v>2804.05</v>
      </c>
      <c r="J579" s="87">
        <v>2804.05</v>
      </c>
      <c r="K579" s="87">
        <v>2804.05</v>
      </c>
      <c r="L579" s="87">
        <v>2804.05</v>
      </c>
      <c r="M579" s="87">
        <v>2804.05</v>
      </c>
      <c r="N579" s="87">
        <v>2804.05</v>
      </c>
      <c r="O579" s="87">
        <v>2804.05</v>
      </c>
      <c r="P579" s="87">
        <v>2804.05</v>
      </c>
      <c r="Q579" s="87">
        <v>2804.04</v>
      </c>
      <c r="R579" s="87">
        <v>2804.05</v>
      </c>
      <c r="S579" s="87">
        <v>2804.05</v>
      </c>
      <c r="T579" s="87">
        <v>2804.05</v>
      </c>
      <c r="U579" s="87">
        <v>2804.01</v>
      </c>
      <c r="V579" s="87">
        <v>2804.04</v>
      </c>
      <c r="W579" s="87">
        <v>2804.04</v>
      </c>
      <c r="X579" s="87">
        <v>2804.04</v>
      </c>
      <c r="Y579" s="87">
        <v>2804.05</v>
      </c>
      <c r="Z579" s="87">
        <v>2804.05</v>
      </c>
      <c r="AA579" s="87">
        <v>2804.05</v>
      </c>
      <c r="AB579" s="87">
        <v>2804.05</v>
      </c>
      <c r="AC579" s="87">
        <v>2791.13</v>
      </c>
    </row>
    <row r="580" spans="3:29" s="13" customFormat="1" ht="0.75" customHeight="1" hidden="1" outlineLevel="1">
      <c r="C580" s="50"/>
      <c r="D580" s="23"/>
      <c r="E580" s="23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7"/>
      <c r="R580" s="87"/>
      <c r="S580" s="87"/>
      <c r="T580" s="87"/>
      <c r="U580" s="87"/>
      <c r="V580" s="87"/>
      <c r="W580" s="87"/>
      <c r="X580" s="87"/>
      <c r="Y580" s="87"/>
      <c r="Z580" s="87"/>
      <c r="AA580" s="87"/>
      <c r="AB580" s="87"/>
      <c r="AC580" s="87"/>
    </row>
    <row r="581" spans="1:29" s="13" customFormat="1" ht="12.75" collapsed="1">
      <c r="A581" s="13" t="s">
        <v>68</v>
      </c>
      <c r="C581" s="50" t="s">
        <v>107</v>
      </c>
      <c r="D581" s="23"/>
      <c r="E581" s="23"/>
      <c r="F581" s="87">
        <v>0</v>
      </c>
      <c r="G581" s="87">
        <v>0</v>
      </c>
      <c r="H581" s="87">
        <v>0</v>
      </c>
      <c r="I581" s="87">
        <v>0</v>
      </c>
      <c r="J581" s="87">
        <v>0</v>
      </c>
      <c r="K581" s="87">
        <v>0</v>
      </c>
      <c r="L581" s="87">
        <v>0</v>
      </c>
      <c r="M581" s="87">
        <v>0</v>
      </c>
      <c r="N581" s="87">
        <v>0</v>
      </c>
      <c r="O581" s="87">
        <v>0</v>
      </c>
      <c r="P581" s="87">
        <v>0</v>
      </c>
      <c r="Q581" s="87">
        <v>0</v>
      </c>
      <c r="R581" s="87">
        <v>0</v>
      </c>
      <c r="S581" s="87">
        <v>0</v>
      </c>
      <c r="T581" s="87">
        <v>0</v>
      </c>
      <c r="U581" s="87">
        <v>0</v>
      </c>
      <c r="V581" s="87">
        <v>0</v>
      </c>
      <c r="W581" s="87">
        <v>0</v>
      </c>
      <c r="X581" s="87">
        <v>0</v>
      </c>
      <c r="Y581" s="87">
        <v>0</v>
      </c>
      <c r="Z581" s="87">
        <v>0</v>
      </c>
      <c r="AA581" s="87">
        <v>0</v>
      </c>
      <c r="AB581" s="87">
        <v>0</v>
      </c>
      <c r="AC581" s="87">
        <v>0</v>
      </c>
    </row>
    <row r="582" spans="3:29" s="13" customFormat="1" ht="0.75" customHeight="1" hidden="1" outlineLevel="1">
      <c r="C582" s="50"/>
      <c r="D582" s="23"/>
      <c r="E582" s="23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7"/>
      <c r="R582" s="87"/>
      <c r="S582" s="87"/>
      <c r="T582" s="87"/>
      <c r="U582" s="87"/>
      <c r="V582" s="87"/>
      <c r="W582" s="87"/>
      <c r="X582" s="87"/>
      <c r="Y582" s="87"/>
      <c r="Z582" s="87"/>
      <c r="AA582" s="87"/>
      <c r="AB582" s="87"/>
      <c r="AC582" s="87"/>
    </row>
    <row r="583" spans="1:29" s="14" customFormat="1" ht="12.75" hidden="1" outlineLevel="2">
      <c r="A583" s="14" t="s">
        <v>1211</v>
      </c>
      <c r="B583" s="14" t="s">
        <v>1212</v>
      </c>
      <c r="C583" s="48" t="s">
        <v>1628</v>
      </c>
      <c r="D583" s="15"/>
      <c r="E583" s="15"/>
      <c r="F583" s="94">
        <v>745.9</v>
      </c>
      <c r="G583" s="94">
        <v>1520.03</v>
      </c>
      <c r="H583" s="94">
        <v>-1803.47</v>
      </c>
      <c r="I583" s="94">
        <v>750.8100000000001</v>
      </c>
      <c r="J583" s="94">
        <v>17701.010000000002</v>
      </c>
      <c r="K583" s="94">
        <v>712.59</v>
      </c>
      <c r="L583" s="94">
        <v>773.0500000000001</v>
      </c>
      <c r="M583" s="94">
        <v>771.87</v>
      </c>
      <c r="N583" s="94">
        <v>710.32</v>
      </c>
      <c r="O583" s="94">
        <v>776.1800000000001</v>
      </c>
      <c r="P583" s="94">
        <v>774.64</v>
      </c>
      <c r="Q583" s="94">
        <v>744.59</v>
      </c>
      <c r="R583" s="94">
        <v>775.51</v>
      </c>
      <c r="S583" s="94">
        <v>686.49</v>
      </c>
      <c r="T583" s="94">
        <v>50243.53</v>
      </c>
      <c r="U583" s="94">
        <v>750.58</v>
      </c>
      <c r="V583" s="94">
        <v>15064.15</v>
      </c>
      <c r="W583" s="94">
        <v>723.29</v>
      </c>
      <c r="X583" s="94">
        <v>1124.81</v>
      </c>
      <c r="Y583" s="94">
        <v>786.46</v>
      </c>
      <c r="Z583" s="94">
        <v>750.17</v>
      </c>
      <c r="AA583" s="94">
        <v>1388.38</v>
      </c>
      <c r="AB583" s="94">
        <v>166.92000000000002</v>
      </c>
      <c r="AC583" s="94">
        <v>822.13</v>
      </c>
    </row>
    <row r="584" spans="1:29" s="14" customFormat="1" ht="12.75" hidden="1" outlineLevel="2">
      <c r="A584" s="14" t="s">
        <v>1213</v>
      </c>
      <c r="B584" s="14" t="s">
        <v>1214</v>
      </c>
      <c r="C584" s="48" t="s">
        <v>1629</v>
      </c>
      <c r="D584" s="15"/>
      <c r="E584" s="15"/>
      <c r="F584" s="94">
        <v>2988.9500000000003</v>
      </c>
      <c r="G584" s="94">
        <v>2916.58</v>
      </c>
      <c r="H584" s="94">
        <v>4435.55</v>
      </c>
      <c r="I584" s="94">
        <v>3274.25</v>
      </c>
      <c r="J584" s="94">
        <v>3391.39</v>
      </c>
      <c r="K584" s="94">
        <v>3995.7200000000003</v>
      </c>
      <c r="L584" s="94">
        <v>3378.46</v>
      </c>
      <c r="M584" s="94">
        <v>3385.83</v>
      </c>
      <c r="N584" s="94">
        <v>4065.4700000000003</v>
      </c>
      <c r="O584" s="94">
        <v>3414.88</v>
      </c>
      <c r="P584" s="94">
        <v>3321.01</v>
      </c>
      <c r="Q584" s="94">
        <v>4215.4</v>
      </c>
      <c r="R584" s="94">
        <v>1853.14</v>
      </c>
      <c r="S584" s="94">
        <v>1913.25</v>
      </c>
      <c r="T584" s="94">
        <v>3222.7400000000002</v>
      </c>
      <c r="U584" s="94">
        <v>2076.14</v>
      </c>
      <c r="V584" s="94">
        <v>2235.59</v>
      </c>
      <c r="W584" s="94">
        <v>2958.55</v>
      </c>
      <c r="X584" s="94">
        <v>2256.93</v>
      </c>
      <c r="Y584" s="94">
        <v>2275.82</v>
      </c>
      <c r="Z584" s="94">
        <v>2991.27</v>
      </c>
      <c r="AA584" s="94">
        <v>2304.43</v>
      </c>
      <c r="AB584" s="94">
        <v>2172.29</v>
      </c>
      <c r="AC584" s="94">
        <v>3393.1</v>
      </c>
    </row>
    <row r="585" spans="1:29" s="14" customFormat="1" ht="12.75" hidden="1" outlineLevel="2">
      <c r="A585" s="14" t="s">
        <v>1215</v>
      </c>
      <c r="B585" s="14" t="s">
        <v>1216</v>
      </c>
      <c r="C585" s="48" t="s">
        <v>1630</v>
      </c>
      <c r="D585" s="15"/>
      <c r="E585" s="15"/>
      <c r="F585" s="94">
        <v>0</v>
      </c>
      <c r="G585" s="94">
        <v>0</v>
      </c>
      <c r="H585" s="94">
        <v>3239</v>
      </c>
      <c r="I585" s="94">
        <v>0</v>
      </c>
      <c r="J585" s="94">
        <v>0</v>
      </c>
      <c r="K585" s="94">
        <v>0</v>
      </c>
      <c r="L585" s="94">
        <v>0</v>
      </c>
      <c r="M585" s="94">
        <v>-11220</v>
      </c>
      <c r="N585" s="94">
        <v>0</v>
      </c>
      <c r="O585" s="94">
        <v>0</v>
      </c>
      <c r="P585" s="94">
        <v>0</v>
      </c>
      <c r="Q585" s="94">
        <v>0</v>
      </c>
      <c r="R585" s="94">
        <v>0</v>
      </c>
      <c r="S585" s="94">
        <v>0</v>
      </c>
      <c r="T585" s="94">
        <v>0</v>
      </c>
      <c r="U585" s="94">
        <v>0</v>
      </c>
      <c r="V585" s="94">
        <v>0</v>
      </c>
      <c r="W585" s="94">
        <v>0</v>
      </c>
      <c r="X585" s="94">
        <v>0</v>
      </c>
      <c r="Y585" s="94">
        <v>0</v>
      </c>
      <c r="Z585" s="94">
        <v>0</v>
      </c>
      <c r="AA585" s="94">
        <v>0</v>
      </c>
      <c r="AB585" s="94">
        <v>0</v>
      </c>
      <c r="AC585" s="94">
        <v>0</v>
      </c>
    </row>
    <row r="586" spans="1:29" s="14" customFormat="1" ht="12.75" hidden="1" outlineLevel="2">
      <c r="A586" s="14" t="s">
        <v>1217</v>
      </c>
      <c r="B586" s="14" t="s">
        <v>1218</v>
      </c>
      <c r="C586" s="48" t="s">
        <v>1631</v>
      </c>
      <c r="D586" s="15"/>
      <c r="E586" s="15"/>
      <c r="F586" s="94">
        <v>0</v>
      </c>
      <c r="G586" s="94">
        <v>0</v>
      </c>
      <c r="H586" s="94">
        <v>1111</v>
      </c>
      <c r="I586" s="94">
        <v>0</v>
      </c>
      <c r="J586" s="94">
        <v>0</v>
      </c>
      <c r="K586" s="94">
        <v>2190</v>
      </c>
      <c r="L586" s="94">
        <v>0</v>
      </c>
      <c r="M586" s="94">
        <v>0</v>
      </c>
      <c r="N586" s="94">
        <v>46</v>
      </c>
      <c r="O586" s="94">
        <v>0</v>
      </c>
      <c r="P586" s="94">
        <v>1117</v>
      </c>
      <c r="Q586" s="94">
        <v>0</v>
      </c>
      <c r="R586" s="94">
        <v>0</v>
      </c>
      <c r="S586" s="94">
        <v>0</v>
      </c>
      <c r="T586" s="94">
        <v>1095</v>
      </c>
      <c r="U586" s="94">
        <v>0</v>
      </c>
      <c r="V586" s="94">
        <v>0</v>
      </c>
      <c r="W586" s="94">
        <v>1108</v>
      </c>
      <c r="X586" s="94">
        <v>0</v>
      </c>
      <c r="Y586" s="94">
        <v>0</v>
      </c>
      <c r="Z586" s="94">
        <v>-32136</v>
      </c>
      <c r="AA586" s="94">
        <v>0</v>
      </c>
      <c r="AB586" s="94">
        <v>0</v>
      </c>
      <c r="AC586" s="94">
        <v>610</v>
      </c>
    </row>
    <row r="587" spans="1:29" s="13" customFormat="1" ht="12.75" collapsed="1">
      <c r="A587" s="13" t="s">
        <v>69</v>
      </c>
      <c r="C587" s="50" t="s">
        <v>108</v>
      </c>
      <c r="D587" s="23"/>
      <c r="E587" s="23"/>
      <c r="F587" s="86">
        <v>3734.8500000000004</v>
      </c>
      <c r="G587" s="86">
        <v>4436.61</v>
      </c>
      <c r="H587" s="86">
        <v>6982.08</v>
      </c>
      <c r="I587" s="86">
        <v>4025.06</v>
      </c>
      <c r="J587" s="86">
        <v>21092.4</v>
      </c>
      <c r="K587" s="86">
        <v>6898.31</v>
      </c>
      <c r="L587" s="86">
        <v>4151.51</v>
      </c>
      <c r="M587" s="86">
        <v>-7062.3</v>
      </c>
      <c r="N587" s="86">
        <v>4821.79</v>
      </c>
      <c r="O587" s="86">
        <v>4191.06</v>
      </c>
      <c r="P587" s="86">
        <v>5212.65</v>
      </c>
      <c r="Q587" s="86">
        <v>4959.99</v>
      </c>
      <c r="R587" s="86">
        <v>2628.65</v>
      </c>
      <c r="S587" s="86">
        <v>2599.74</v>
      </c>
      <c r="T587" s="86">
        <v>54561.27</v>
      </c>
      <c r="U587" s="86">
        <v>2826.72</v>
      </c>
      <c r="V587" s="86">
        <v>17299.739999999998</v>
      </c>
      <c r="W587" s="86">
        <v>4789.84</v>
      </c>
      <c r="X587" s="86">
        <v>3381.74</v>
      </c>
      <c r="Y587" s="86">
        <v>3062.28</v>
      </c>
      <c r="Z587" s="86">
        <v>-28394.56</v>
      </c>
      <c r="AA587" s="86">
        <v>3692.81</v>
      </c>
      <c r="AB587" s="86">
        <v>2339.21</v>
      </c>
      <c r="AC587" s="86">
        <v>4825.23</v>
      </c>
    </row>
    <row r="588" spans="1:29" s="1" customFormat="1" ht="12.75">
      <c r="A588" s="26" t="s">
        <v>70</v>
      </c>
      <c r="C588" s="46" t="s">
        <v>114</v>
      </c>
      <c r="D588" s="23"/>
      <c r="E588" s="23"/>
      <c r="F588" s="87">
        <v>4094104.5999999996</v>
      </c>
      <c r="G588" s="87">
        <v>4086298.4199999995</v>
      </c>
      <c r="H588" s="87">
        <v>4086938.9699999997</v>
      </c>
      <c r="I588" s="87">
        <v>4083955.26</v>
      </c>
      <c r="J588" s="87">
        <v>4100345.6899999995</v>
      </c>
      <c r="K588" s="87">
        <v>4084850.14</v>
      </c>
      <c r="L588" s="87">
        <v>4340613.699999999</v>
      </c>
      <c r="M588" s="87">
        <v>4327667.77</v>
      </c>
      <c r="N588" s="87">
        <v>4335468.510000001</v>
      </c>
      <c r="O588" s="87">
        <v>3339409.02</v>
      </c>
      <c r="P588" s="87">
        <v>3337908.2399999998</v>
      </c>
      <c r="Q588" s="87">
        <v>3338522.74</v>
      </c>
      <c r="R588" s="87">
        <v>3271585.2099999995</v>
      </c>
      <c r="S588" s="87">
        <v>3265386.4599999995</v>
      </c>
      <c r="T588" s="87">
        <v>3334310.6999999993</v>
      </c>
      <c r="U588" s="87">
        <v>3291707.05</v>
      </c>
      <c r="V588" s="87">
        <v>3292863.38</v>
      </c>
      <c r="W588" s="87">
        <v>3275127.9299999997</v>
      </c>
      <c r="X588" s="87">
        <v>3302060.7600000002</v>
      </c>
      <c r="Y588" s="87">
        <v>3279644.4499999997</v>
      </c>
      <c r="Z588" s="87">
        <v>3296966.8999999994</v>
      </c>
      <c r="AA588" s="87">
        <v>3625099.58</v>
      </c>
      <c r="AB588" s="87">
        <v>3465914.08</v>
      </c>
      <c r="AC588" s="87">
        <v>3703594.2700000005</v>
      </c>
    </row>
    <row r="589" spans="1:29" s="1" customFormat="1" ht="0.75" customHeight="1" hidden="1" outlineLevel="1">
      <c r="A589" s="26"/>
      <c r="C589" s="46"/>
      <c r="D589" s="23"/>
      <c r="E589" s="23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7"/>
      <c r="R589" s="87"/>
      <c r="S589" s="87"/>
      <c r="T589" s="87"/>
      <c r="U589" s="87"/>
      <c r="V589" s="87"/>
      <c r="W589" s="87"/>
      <c r="X589" s="87"/>
      <c r="Y589" s="87"/>
      <c r="Z589" s="87"/>
      <c r="AA589" s="87"/>
      <c r="AB589" s="87"/>
      <c r="AC589" s="87"/>
    </row>
    <row r="590" spans="1:29" s="14" customFormat="1" ht="12.75" hidden="1" outlineLevel="2">
      <c r="A590" s="14" t="s">
        <v>1219</v>
      </c>
      <c r="B590" s="14" t="s">
        <v>1220</v>
      </c>
      <c r="C590" s="48" t="s">
        <v>1632</v>
      </c>
      <c r="D590" s="15"/>
      <c r="E590" s="15"/>
      <c r="F590" s="94">
        <v>-237518.59</v>
      </c>
      <c r="G590" s="94">
        <v>-221731.34</v>
      </c>
      <c r="H590" s="94">
        <v>-235260.82</v>
      </c>
      <c r="I590" s="94">
        <v>-235679.56</v>
      </c>
      <c r="J590" s="94">
        <v>-260526.85</v>
      </c>
      <c r="K590" s="94">
        <v>-267979.48</v>
      </c>
      <c r="L590" s="94">
        <v>-250698.53</v>
      </c>
      <c r="M590" s="94">
        <v>-265541.75</v>
      </c>
      <c r="N590" s="94">
        <v>-269533.15</v>
      </c>
      <c r="O590" s="94">
        <v>-221491.53</v>
      </c>
      <c r="P590" s="94">
        <v>-322199.68</v>
      </c>
      <c r="Q590" s="94">
        <v>-259187.92</v>
      </c>
      <c r="R590" s="94">
        <v>-309069.91000000003</v>
      </c>
      <c r="S590" s="94">
        <v>-208800.54</v>
      </c>
      <c r="T590" s="94">
        <v>-252120.47</v>
      </c>
      <c r="U590" s="94">
        <v>-223186.69</v>
      </c>
      <c r="V590" s="94">
        <v>-215986.1</v>
      </c>
      <c r="W590" s="94">
        <v>-180214.31</v>
      </c>
      <c r="X590" s="94">
        <v>-105796.02</v>
      </c>
      <c r="Y590" s="94">
        <v>-127600.89</v>
      </c>
      <c r="Z590" s="94">
        <v>-140336.09</v>
      </c>
      <c r="AA590" s="94">
        <v>-131457.03</v>
      </c>
      <c r="AB590" s="94">
        <v>-93127.64</v>
      </c>
      <c r="AC590" s="94">
        <v>-60720.78</v>
      </c>
    </row>
    <row r="591" spans="1:29" s="1" customFormat="1" ht="12.75" collapsed="1">
      <c r="A591" s="1" t="s">
        <v>71</v>
      </c>
      <c r="C591" s="46" t="s">
        <v>115</v>
      </c>
      <c r="D591" s="29"/>
      <c r="E591" s="29"/>
      <c r="F591" s="85">
        <v>-237518.59</v>
      </c>
      <c r="G591" s="85">
        <v>-221731.34</v>
      </c>
      <c r="H591" s="85">
        <v>-235260.82</v>
      </c>
      <c r="I591" s="85">
        <v>-235679.56</v>
      </c>
      <c r="J591" s="85">
        <v>-260526.85</v>
      </c>
      <c r="K591" s="85">
        <v>-267979.48</v>
      </c>
      <c r="L591" s="85">
        <v>-250698.53</v>
      </c>
      <c r="M591" s="85">
        <v>-265541.75</v>
      </c>
      <c r="N591" s="85">
        <v>-269533.15</v>
      </c>
      <c r="O591" s="85">
        <v>-221491.53</v>
      </c>
      <c r="P591" s="85">
        <v>-322199.68</v>
      </c>
      <c r="Q591" s="85">
        <v>-259187.92</v>
      </c>
      <c r="R591" s="85">
        <v>-309069.91000000003</v>
      </c>
      <c r="S591" s="85">
        <v>-208800.54</v>
      </c>
      <c r="T591" s="85">
        <v>-252120.47</v>
      </c>
      <c r="U591" s="85">
        <v>-223186.69</v>
      </c>
      <c r="V591" s="85">
        <v>-215986.1</v>
      </c>
      <c r="W591" s="85">
        <v>-180214.31</v>
      </c>
      <c r="X591" s="85">
        <v>-105796.02</v>
      </c>
      <c r="Y591" s="85">
        <v>-127600.89</v>
      </c>
      <c r="Z591" s="85">
        <v>-140336.09</v>
      </c>
      <c r="AA591" s="85">
        <v>-131457.03</v>
      </c>
      <c r="AB591" s="85">
        <v>-93127.64</v>
      </c>
      <c r="AC591" s="85">
        <v>-60720.78</v>
      </c>
    </row>
    <row r="592" spans="1:29" s="1" customFormat="1" ht="12.75">
      <c r="A592" s="26" t="s">
        <v>72</v>
      </c>
      <c r="C592" s="45" t="s">
        <v>116</v>
      </c>
      <c r="D592" s="23"/>
      <c r="E592" s="23"/>
      <c r="F592" s="87">
        <v>3856586.01</v>
      </c>
      <c r="G592" s="87">
        <v>3864567.0799999996</v>
      </c>
      <c r="H592" s="87">
        <v>3851678.1499999994</v>
      </c>
      <c r="I592" s="87">
        <v>3848275.6999999997</v>
      </c>
      <c r="J592" s="87">
        <v>3839818.8399999994</v>
      </c>
      <c r="K592" s="87">
        <v>3816870.66</v>
      </c>
      <c r="L592" s="87">
        <v>4089915.17</v>
      </c>
      <c r="M592" s="87">
        <v>4062126.0199999996</v>
      </c>
      <c r="N592" s="87">
        <v>4065935.36</v>
      </c>
      <c r="O592" s="87">
        <v>3117917.4899999998</v>
      </c>
      <c r="P592" s="87">
        <v>3015708.5599999996</v>
      </c>
      <c r="Q592" s="87">
        <v>3079334.8200000003</v>
      </c>
      <c r="R592" s="87">
        <v>2962515.3</v>
      </c>
      <c r="S592" s="87">
        <v>3056585.92</v>
      </c>
      <c r="T592" s="87">
        <v>3082190.2299999995</v>
      </c>
      <c r="U592" s="87">
        <v>3068520.36</v>
      </c>
      <c r="V592" s="87">
        <v>3076877.2800000003</v>
      </c>
      <c r="W592" s="87">
        <v>3094913.6199999996</v>
      </c>
      <c r="X592" s="87">
        <v>3196264.74</v>
      </c>
      <c r="Y592" s="87">
        <v>3152043.5599999996</v>
      </c>
      <c r="Z592" s="87">
        <v>3156630.8099999996</v>
      </c>
      <c r="AA592" s="87">
        <v>3493642.55</v>
      </c>
      <c r="AB592" s="87">
        <v>3372786.44</v>
      </c>
      <c r="AC592" s="87">
        <v>3642873.4900000007</v>
      </c>
    </row>
    <row r="593" spans="3:29" s="1" customFormat="1" ht="5.25" customHeight="1">
      <c r="C593" s="51"/>
      <c r="D593" s="29"/>
      <c r="E593" s="29"/>
      <c r="F593" s="89" t="str">
        <f>IF(ABS(F565+F568+F571+F576+F579+F581+F587+F588+F591-F588-F592)&gt;$C$603,$C$604," ")</f>
        <v> </v>
      </c>
      <c r="G593" s="89" t="str">
        <f>IF(ABS(G565+G568+G571+G576+G579+G581+G587+G588+G591-G588-G592)&gt;$C$603,$C$604," ")</f>
        <v> </v>
      </c>
      <c r="H593" s="89" t="str">
        <f>IF(ABS(H565+H568+H571+H576+H579+H581+H587+H588+H591-H588-H592)&gt;$C$603,$C$604," ")</f>
        <v> </v>
      </c>
      <c r="I593" s="89" t="str">
        <f aca="true" t="shared" si="3" ref="I593:AC593">IF(ABS(I565+I568+I571+I576+I579+I581+I587+I588+I591-I588-I592)&gt;$C$603,$C$604," ")</f>
        <v> </v>
      </c>
      <c r="J593" s="89" t="str">
        <f t="shared" si="3"/>
        <v> </v>
      </c>
      <c r="K593" s="89" t="str">
        <f t="shared" si="3"/>
        <v> </v>
      </c>
      <c r="L593" s="89" t="str">
        <f t="shared" si="3"/>
        <v> </v>
      </c>
      <c r="M593" s="89" t="str">
        <f t="shared" si="3"/>
        <v> </v>
      </c>
      <c r="N593" s="89" t="str">
        <f t="shared" si="3"/>
        <v> </v>
      </c>
      <c r="O593" s="89" t="str">
        <f t="shared" si="3"/>
        <v> </v>
      </c>
      <c r="P593" s="89" t="str">
        <f t="shared" si="3"/>
        <v> </v>
      </c>
      <c r="Q593" s="89" t="str">
        <f t="shared" si="3"/>
        <v> </v>
      </c>
      <c r="R593" s="89" t="str">
        <f t="shared" si="3"/>
        <v> </v>
      </c>
      <c r="S593" s="89" t="str">
        <f t="shared" si="3"/>
        <v> </v>
      </c>
      <c r="T593" s="89" t="str">
        <f t="shared" si="3"/>
        <v> </v>
      </c>
      <c r="U593" s="89" t="str">
        <f t="shared" si="3"/>
        <v> </v>
      </c>
      <c r="V593" s="89" t="str">
        <f t="shared" si="3"/>
        <v> </v>
      </c>
      <c r="W593" s="89" t="str">
        <f t="shared" si="3"/>
        <v> </v>
      </c>
      <c r="X593" s="89" t="str">
        <f t="shared" si="3"/>
        <v> </v>
      </c>
      <c r="Y593" s="89" t="str">
        <f t="shared" si="3"/>
        <v> </v>
      </c>
      <c r="Z593" s="89" t="str">
        <f t="shared" si="3"/>
        <v> </v>
      </c>
      <c r="AA593" s="89" t="str">
        <f t="shared" si="3"/>
        <v> </v>
      </c>
      <c r="AB593" s="89" t="str">
        <f t="shared" si="3"/>
        <v> </v>
      </c>
      <c r="AC593" s="89" t="str">
        <f t="shared" si="3"/>
        <v> </v>
      </c>
    </row>
    <row r="594" spans="1:29" s="1" customFormat="1" ht="12.75">
      <c r="A594" s="26" t="s">
        <v>73</v>
      </c>
      <c r="C594" s="45" t="s">
        <v>117</v>
      </c>
      <c r="D594" s="29"/>
      <c r="E594" s="29"/>
      <c r="F594" s="87">
        <v>0</v>
      </c>
      <c r="G594" s="87">
        <v>0</v>
      </c>
      <c r="H594" s="87">
        <v>0</v>
      </c>
      <c r="I594" s="87">
        <v>0</v>
      </c>
      <c r="J594" s="87">
        <v>0</v>
      </c>
      <c r="K594" s="87">
        <v>0</v>
      </c>
      <c r="L594" s="87">
        <v>0</v>
      </c>
      <c r="M594" s="87">
        <v>0</v>
      </c>
      <c r="N594" s="87">
        <v>0</v>
      </c>
      <c r="O594" s="87">
        <v>0</v>
      </c>
      <c r="P594" s="87">
        <v>0</v>
      </c>
      <c r="Q594" s="87">
        <v>0</v>
      </c>
      <c r="R594" s="87">
        <v>0</v>
      </c>
      <c r="S594" s="87">
        <v>0</v>
      </c>
      <c r="T594" s="87">
        <v>0</v>
      </c>
      <c r="U594" s="87">
        <v>0</v>
      </c>
      <c r="V594" s="87">
        <v>0</v>
      </c>
      <c r="W594" s="87">
        <v>0</v>
      </c>
      <c r="X594" s="87">
        <v>0</v>
      </c>
      <c r="Y594" s="87">
        <v>0</v>
      </c>
      <c r="Z594" s="87">
        <v>0</v>
      </c>
      <c r="AA594" s="87">
        <v>0</v>
      </c>
      <c r="AB594" s="87">
        <v>0</v>
      </c>
      <c r="AC594" s="87">
        <v>0</v>
      </c>
    </row>
    <row r="595" spans="4:29" s="1" customFormat="1" ht="5.25" customHeight="1">
      <c r="D595" s="29"/>
      <c r="E595" s="2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  <c r="AA595" s="89"/>
      <c r="AB595" s="89"/>
      <c r="AC595" s="89"/>
    </row>
    <row r="596" spans="1:29" ht="12.75">
      <c r="A596" s="26" t="s">
        <v>74</v>
      </c>
      <c r="B596" s="1"/>
      <c r="C596" s="13" t="s">
        <v>110</v>
      </c>
      <c r="D596" s="23"/>
      <c r="E596" s="23"/>
      <c r="F596" s="87">
        <v>4904359.687000012</v>
      </c>
      <c r="G596" s="87">
        <v>4108661.309000006</v>
      </c>
      <c r="H596" s="87">
        <v>5390162.998000011</v>
      </c>
      <c r="I596" s="87">
        <v>1470360.8139999902</v>
      </c>
      <c r="J596" s="87">
        <v>2027220.5970000168</v>
      </c>
      <c r="K596" s="87">
        <v>1487349.9719999963</v>
      </c>
      <c r="L596" s="87">
        <v>2741658.9880000213</v>
      </c>
      <c r="M596" s="87">
        <v>1849779.4530000081</v>
      </c>
      <c r="N596" s="87">
        <v>-21104828.644000016</v>
      </c>
      <c r="O596" s="87">
        <v>3153926.939000006</v>
      </c>
      <c r="P596" s="87">
        <v>279839.2409999843</v>
      </c>
      <c r="Q596" s="87">
        <v>2597676.168999969</v>
      </c>
      <c r="R596" s="87">
        <v>12407750.403000006</v>
      </c>
      <c r="S596" s="87">
        <v>11008876.077000007</v>
      </c>
      <c r="T596" s="87">
        <v>9131163.076000044</v>
      </c>
      <c r="U596" s="87">
        <v>4097173.739999991</v>
      </c>
      <c r="V596" s="87">
        <v>5018517.679000021</v>
      </c>
      <c r="W596" s="87">
        <v>6142878.162999981</v>
      </c>
      <c r="X596" s="87">
        <v>4452084.304000012</v>
      </c>
      <c r="Y596" s="87">
        <v>7021691.908999998</v>
      </c>
      <c r="Z596" s="87">
        <v>327270.5440000002</v>
      </c>
      <c r="AA596" s="87">
        <v>2059153.70799999</v>
      </c>
      <c r="AB596" s="87">
        <v>1422807.2059999888</v>
      </c>
      <c r="AC596" s="87">
        <v>-24711143.635000013</v>
      </c>
    </row>
    <row r="597" spans="4:29" s="1" customFormat="1" ht="5.25" customHeight="1" hidden="1" outlineLevel="1">
      <c r="D597" s="29"/>
      <c r="E597" s="2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  <c r="AA597" s="89"/>
      <c r="AB597" s="89"/>
      <c r="AC597" s="89"/>
    </row>
    <row r="598" spans="1:29" ht="12.75" collapsed="1">
      <c r="A598" s="9" t="s">
        <v>178</v>
      </c>
      <c r="C598" s="47" t="s">
        <v>109</v>
      </c>
      <c r="F598" s="80">
        <v>0</v>
      </c>
      <c r="G598" s="80">
        <v>0</v>
      </c>
      <c r="H598" s="80">
        <v>0</v>
      </c>
      <c r="I598" s="80">
        <v>0</v>
      </c>
      <c r="J598" s="80">
        <v>0</v>
      </c>
      <c r="K598" s="80">
        <v>0</v>
      </c>
      <c r="L598" s="80">
        <v>0</v>
      </c>
      <c r="M598" s="80">
        <v>0</v>
      </c>
      <c r="N598" s="80">
        <v>0</v>
      </c>
      <c r="O598" s="80">
        <v>0</v>
      </c>
      <c r="P598" s="80">
        <v>0</v>
      </c>
      <c r="Q598" s="80">
        <v>0</v>
      </c>
      <c r="R598" s="80">
        <v>0</v>
      </c>
      <c r="S598" s="80">
        <v>0</v>
      </c>
      <c r="T598" s="80">
        <v>0</v>
      </c>
      <c r="U598" s="80">
        <v>0</v>
      </c>
      <c r="V598" s="80">
        <v>0</v>
      </c>
      <c r="W598" s="80">
        <v>0</v>
      </c>
      <c r="X598" s="80">
        <v>0</v>
      </c>
      <c r="Y598" s="80">
        <v>0</v>
      </c>
      <c r="Z598" s="80">
        <v>0</v>
      </c>
      <c r="AA598" s="80">
        <v>0</v>
      </c>
      <c r="AB598" s="80">
        <v>0</v>
      </c>
      <c r="AC598" s="80">
        <v>0</v>
      </c>
    </row>
    <row r="599" spans="3:29" ht="13.5" thickBot="1">
      <c r="C599" s="12" t="s">
        <v>111</v>
      </c>
      <c r="D599" s="28"/>
      <c r="E599" s="28"/>
      <c r="F599" s="90">
        <f>+F596-F598</f>
        <v>4904359.687000012</v>
      </c>
      <c r="G599" s="90">
        <f>+G596-G598</f>
        <v>4108661.309000006</v>
      </c>
      <c r="H599" s="90">
        <f>+H596-H598</f>
        <v>5390162.998000011</v>
      </c>
      <c r="I599" s="90">
        <f aca="true" t="shared" si="4" ref="I599:AC599">+I596-I598</f>
        <v>1470360.8139999902</v>
      </c>
      <c r="J599" s="90">
        <f t="shared" si="4"/>
        <v>2027220.5970000168</v>
      </c>
      <c r="K599" s="90">
        <f t="shared" si="4"/>
        <v>1487349.9719999963</v>
      </c>
      <c r="L599" s="90">
        <f t="shared" si="4"/>
        <v>2741658.9880000213</v>
      </c>
      <c r="M599" s="90">
        <f t="shared" si="4"/>
        <v>1849779.4530000081</v>
      </c>
      <c r="N599" s="90">
        <f t="shared" si="4"/>
        <v>-21104828.644000016</v>
      </c>
      <c r="O599" s="90">
        <f t="shared" si="4"/>
        <v>3153926.939000006</v>
      </c>
      <c r="P599" s="90">
        <f t="shared" si="4"/>
        <v>279839.2409999843</v>
      </c>
      <c r="Q599" s="90">
        <f t="shared" si="4"/>
        <v>2597676.168999969</v>
      </c>
      <c r="R599" s="90">
        <f t="shared" si="4"/>
        <v>12407750.403000006</v>
      </c>
      <c r="S599" s="90">
        <f t="shared" si="4"/>
        <v>11008876.077000007</v>
      </c>
      <c r="T599" s="90">
        <f t="shared" si="4"/>
        <v>9131163.076000044</v>
      </c>
      <c r="U599" s="90">
        <f t="shared" si="4"/>
        <v>4097173.739999991</v>
      </c>
      <c r="V599" s="90">
        <f t="shared" si="4"/>
        <v>5018517.679000021</v>
      </c>
      <c r="W599" s="90">
        <f t="shared" si="4"/>
        <v>6142878.162999981</v>
      </c>
      <c r="X599" s="90">
        <f t="shared" si="4"/>
        <v>4452084.304000012</v>
      </c>
      <c r="Y599" s="90">
        <f t="shared" si="4"/>
        <v>7021691.908999998</v>
      </c>
      <c r="Z599" s="90">
        <f t="shared" si="4"/>
        <v>327270.5440000002</v>
      </c>
      <c r="AA599" s="90">
        <f t="shared" si="4"/>
        <v>2059153.70799999</v>
      </c>
      <c r="AB599" s="90">
        <f t="shared" si="4"/>
        <v>1422807.2059999888</v>
      </c>
      <c r="AC599" s="90">
        <f t="shared" si="4"/>
        <v>-24711143.635000013</v>
      </c>
    </row>
    <row r="600" spans="6:29" ht="13.5" thickTop="1">
      <c r="F600" s="88" t="str">
        <f aca="true" t="shared" si="5" ref="F600:AC600">IF(ABS(F143-F422-F437-F484-F486-F492+F554-F592+F594-F596)&gt;$C$603,$C$604," ")</f>
        <v> </v>
      </c>
      <c r="G600" s="88" t="str">
        <f t="shared" si="5"/>
        <v> </v>
      </c>
      <c r="H600" s="88" t="str">
        <f t="shared" si="5"/>
        <v> </v>
      </c>
      <c r="I600" s="88" t="str">
        <f t="shared" si="5"/>
        <v> </v>
      </c>
      <c r="J600" s="88" t="str">
        <f t="shared" si="5"/>
        <v> </v>
      </c>
      <c r="K600" s="88" t="str">
        <f t="shared" si="5"/>
        <v> </v>
      </c>
      <c r="L600" s="88" t="str">
        <f t="shared" si="5"/>
        <v> </v>
      </c>
      <c r="M600" s="88" t="str">
        <f t="shared" si="5"/>
        <v> </v>
      </c>
      <c r="N600" s="88" t="str">
        <f t="shared" si="5"/>
        <v> </v>
      </c>
      <c r="O600" s="88" t="str">
        <f t="shared" si="5"/>
        <v> </v>
      </c>
      <c r="P600" s="88" t="str">
        <f t="shared" si="5"/>
        <v> </v>
      </c>
      <c r="Q600" s="88" t="str">
        <f t="shared" si="5"/>
        <v> </v>
      </c>
      <c r="R600" s="88" t="str">
        <f t="shared" si="5"/>
        <v> </v>
      </c>
      <c r="S600" s="88" t="str">
        <f t="shared" si="5"/>
        <v> </v>
      </c>
      <c r="T600" s="88" t="str">
        <f t="shared" si="5"/>
        <v> </v>
      </c>
      <c r="U600" s="88" t="str">
        <f t="shared" si="5"/>
        <v> </v>
      </c>
      <c r="V600" s="88" t="str">
        <f t="shared" si="5"/>
        <v> </v>
      </c>
      <c r="W600" s="88" t="str">
        <f t="shared" si="5"/>
        <v> </v>
      </c>
      <c r="X600" s="88" t="str">
        <f t="shared" si="5"/>
        <v> </v>
      </c>
      <c r="Y600" s="88" t="str">
        <f t="shared" si="5"/>
        <v> </v>
      </c>
      <c r="Z600" s="88" t="str">
        <f t="shared" si="5"/>
        <v> </v>
      </c>
      <c r="AA600" s="88" t="str">
        <f t="shared" si="5"/>
        <v> </v>
      </c>
      <c r="AB600" s="88" t="str">
        <f t="shared" si="5"/>
        <v> </v>
      </c>
      <c r="AC600" s="88" t="str">
        <f t="shared" si="5"/>
        <v> </v>
      </c>
    </row>
    <row r="601" ht="12.75">
      <c r="F601" s="80" t="s">
        <v>19</v>
      </c>
    </row>
    <row r="602" spans="2:29" s="31" customFormat="1" ht="12.75" hidden="1" outlineLevel="2">
      <c r="B602" s="32" t="s">
        <v>75</v>
      </c>
      <c r="C602" s="101" t="s">
        <v>1633</v>
      </c>
      <c r="D602" s="33"/>
      <c r="E602" s="33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  <c r="AB602" s="91"/>
      <c r="AC602" s="91"/>
    </row>
    <row r="603" spans="1:29" s="31" customFormat="1" ht="12.75" hidden="1" outlineLevel="2">
      <c r="A603" s="33"/>
      <c r="B603" s="31" t="s">
        <v>76</v>
      </c>
      <c r="C603" s="41">
        <v>0.001</v>
      </c>
      <c r="D603" s="33"/>
      <c r="E603" s="33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  <c r="AB603" s="91"/>
      <c r="AC603" s="91"/>
    </row>
    <row r="604" spans="1:29" s="31" customFormat="1" ht="12.75" hidden="1" outlineLevel="2">
      <c r="A604" s="33"/>
      <c r="B604" s="31" t="s">
        <v>77</v>
      </c>
      <c r="C604" s="41" t="s">
        <v>78</v>
      </c>
      <c r="D604" s="33"/>
      <c r="E604" s="33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  <c r="AB604" s="91"/>
      <c r="AC604" s="91"/>
    </row>
    <row r="605" spans="1:29" s="31" customFormat="1" ht="12.75" hidden="1" outlineLevel="2">
      <c r="A605" s="33"/>
      <c r="B605" s="31" t="s">
        <v>77</v>
      </c>
      <c r="C605" s="41" t="s">
        <v>79</v>
      </c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  <c r="AB605" s="91"/>
      <c r="AC605" s="91"/>
    </row>
    <row r="606" spans="1:29" s="31" customFormat="1" ht="12.75" hidden="1" outlineLevel="2">
      <c r="A606" s="33"/>
      <c r="B606" s="31" t="s">
        <v>80</v>
      </c>
      <c r="C606" s="41">
        <f>COUNTIF($F$494:$AC$600,+C604)</f>
        <v>0</v>
      </c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  <c r="AB606" s="91"/>
      <c r="AC606" s="91"/>
    </row>
    <row r="607" spans="1:29" s="31" customFormat="1" ht="12.75" hidden="1" outlineLevel="2">
      <c r="A607" s="33"/>
      <c r="B607" s="31" t="s">
        <v>80</v>
      </c>
      <c r="C607" s="41">
        <f>COUNTIF($F$494:$AC$600,+C605)</f>
        <v>0</v>
      </c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  <c r="AB607" s="91"/>
      <c r="AC607" s="91"/>
    </row>
    <row r="608" spans="1:29" s="31" customFormat="1" ht="12.75" hidden="1" outlineLevel="2">
      <c r="A608" s="33"/>
      <c r="B608" s="31" t="s">
        <v>81</v>
      </c>
      <c r="C608" s="41">
        <f>SUM(C606:C607)</f>
        <v>0</v>
      </c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  <c r="AB608" s="91"/>
      <c r="AC608" s="91"/>
    </row>
    <row r="609" spans="1:29" s="31" customFormat="1" ht="12.75" hidden="1" outlineLevel="2">
      <c r="A609" s="33"/>
      <c r="B609" s="35"/>
      <c r="C609" s="42"/>
      <c r="D609" s="36"/>
      <c r="E609" s="36"/>
      <c r="F609" s="92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  <c r="AB609" s="91"/>
      <c r="AC609" s="91"/>
    </row>
    <row r="610" spans="1:29" s="31" customFormat="1" ht="12.75" hidden="1" outlineLevel="2">
      <c r="A610" s="33"/>
      <c r="B610" s="35" t="s">
        <v>82</v>
      </c>
      <c r="C610" s="102" t="s">
        <v>1634</v>
      </c>
      <c r="D610" s="36"/>
      <c r="E610" s="36"/>
      <c r="F610" s="92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  <c r="AB610" s="91"/>
      <c r="AC610" s="91"/>
    </row>
    <row r="611" spans="1:29" s="31" customFormat="1" ht="12.75" hidden="1" outlineLevel="2">
      <c r="A611" s="33"/>
      <c r="B611" s="35" t="s">
        <v>83</v>
      </c>
      <c r="C611" s="102" t="s">
        <v>1634</v>
      </c>
      <c r="D611" s="36"/>
      <c r="E611" s="36"/>
      <c r="F611" s="92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  <c r="AB611" s="91"/>
      <c r="AC611" s="91"/>
    </row>
    <row r="612" spans="1:29" s="31" customFormat="1" ht="12.75" hidden="1" outlineLevel="2">
      <c r="A612" s="33"/>
      <c r="B612" s="37" t="s">
        <v>92</v>
      </c>
      <c r="C612" s="102" t="s">
        <v>1635</v>
      </c>
      <c r="D612" s="37"/>
      <c r="E612" s="37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  <c r="AB612" s="91"/>
      <c r="AC612" s="91"/>
    </row>
    <row r="613" spans="1:29" s="31" customFormat="1" ht="12.75" hidden="1" outlineLevel="2">
      <c r="A613" s="33"/>
      <c r="B613" s="37" t="s">
        <v>84</v>
      </c>
      <c r="C613" s="102" t="s">
        <v>1636</v>
      </c>
      <c r="D613" s="37"/>
      <c r="E613" s="37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  <c r="AB613" s="91"/>
      <c r="AC613" s="91"/>
    </row>
    <row r="614" spans="1:29" s="31" customFormat="1" ht="12.75" hidden="1" outlineLevel="2">
      <c r="A614" s="33"/>
      <c r="B614" s="37" t="s">
        <v>85</v>
      </c>
      <c r="C614" s="102" t="s">
        <v>1637</v>
      </c>
      <c r="D614" s="37"/>
      <c r="E614" s="37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  <c r="AB614" s="91"/>
      <c r="AC614" s="91"/>
    </row>
    <row r="615" spans="1:29" s="31" customFormat="1" ht="12.75" hidden="1" outlineLevel="2">
      <c r="A615" s="33"/>
      <c r="B615" s="37" t="s">
        <v>86</v>
      </c>
      <c r="C615" s="102" t="s">
        <v>1638</v>
      </c>
      <c r="D615" s="37"/>
      <c r="E615" s="37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  <c r="AB615" s="91"/>
      <c r="AC615" s="91"/>
    </row>
    <row r="616" spans="1:29" s="31" customFormat="1" ht="12.75" hidden="1" outlineLevel="2">
      <c r="A616" s="33"/>
      <c r="B616" s="37" t="s">
        <v>87</v>
      </c>
      <c r="C616" s="102" t="s">
        <v>1639</v>
      </c>
      <c r="D616" s="37"/>
      <c r="E616" s="37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  <c r="AB616" s="91"/>
      <c r="AC616" s="91"/>
    </row>
    <row r="617" spans="1:29" s="31" customFormat="1" ht="12.75" hidden="1" outlineLevel="2">
      <c r="A617" s="33"/>
      <c r="B617" s="37" t="s">
        <v>88</v>
      </c>
      <c r="C617" s="102" t="s">
        <v>1640</v>
      </c>
      <c r="D617" s="37"/>
      <c r="E617" s="37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  <c r="AB617" s="91"/>
      <c r="AC617" s="91"/>
    </row>
    <row r="618" spans="1:29" s="31" customFormat="1" ht="12.75" hidden="1" outlineLevel="2">
      <c r="A618" s="33"/>
      <c r="B618" s="37" t="s">
        <v>89</v>
      </c>
      <c r="C618" s="102" t="s">
        <v>1641</v>
      </c>
      <c r="D618" s="37"/>
      <c r="E618" s="37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  <c r="AB618" s="91"/>
      <c r="AC618" s="91"/>
    </row>
    <row r="619" spans="1:29" s="31" customFormat="1" ht="12.75" hidden="1" outlineLevel="2">
      <c r="A619" s="33"/>
      <c r="B619" s="37" t="s">
        <v>90</v>
      </c>
      <c r="C619" s="102" t="s">
        <v>1642</v>
      </c>
      <c r="D619" s="37"/>
      <c r="E619" s="37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  <c r="AB619" s="91"/>
      <c r="AC619" s="91"/>
    </row>
    <row r="620" spans="1:29" s="31" customFormat="1" ht="12.75" hidden="1" outlineLevel="2">
      <c r="A620" s="33"/>
      <c r="B620" s="34" t="s">
        <v>91</v>
      </c>
      <c r="C620" s="43" t="str">
        <f>UPPER(TEXT(NvsElapsedTime,"hh:mm:ss"))</f>
        <v>00:01:25</v>
      </c>
      <c r="D620" s="34"/>
      <c r="E620" s="34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  <c r="AB620" s="91"/>
      <c r="AC620" s="91"/>
    </row>
    <row r="621" spans="2:29" s="31" customFormat="1" ht="12.75" collapsed="1">
      <c r="B621" s="38" t="s">
        <v>20</v>
      </c>
      <c r="C621" s="44"/>
      <c r="D621" s="39"/>
      <c r="E621" s="39"/>
      <c r="F621" s="93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  <c r="AB621" s="91"/>
      <c r="AC621" s="91"/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scale="44" r:id="rId2"/>
  <headerFooter alignWithMargins="0">
    <oddFooter>&amp;L&amp;D&amp;CPage &amp;P of &amp;N&amp;R&amp;Z&amp;F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E44"/>
  <sheetViews>
    <sheetView zoomScalePageLayoutView="0" workbookViewId="0" topLeftCell="B2">
      <selection activeCell="C7" sqref="C7"/>
    </sheetView>
  </sheetViews>
  <sheetFormatPr defaultColWidth="9.140625" defaultRowHeight="12.75"/>
  <cols>
    <col min="1" max="1" width="19.7109375" style="6" bestFit="1" customWidth="1"/>
    <col min="2" max="2" width="2.28125" style="6" customWidth="1"/>
    <col min="3" max="3" width="44.421875" style="6" customWidth="1"/>
    <col min="4" max="4" width="1.7109375" style="6" customWidth="1"/>
    <col min="5" max="5" width="45.7109375" style="2" customWidth="1"/>
    <col min="6" max="16384" width="9.140625" style="6" customWidth="1"/>
  </cols>
  <sheetData>
    <row r="2" spans="1:3" ht="12.75">
      <c r="A2" s="6" t="s">
        <v>2</v>
      </c>
      <c r="C2" s="3" t="s">
        <v>253</v>
      </c>
    </row>
    <row r="3" spans="1:3" ht="12.75">
      <c r="A3" s="6" t="s">
        <v>3</v>
      </c>
      <c r="C3" s="3" t="s">
        <v>16</v>
      </c>
    </row>
    <row r="4" spans="1:3" ht="12.75">
      <c r="A4" s="6" t="s">
        <v>4</v>
      </c>
      <c r="C4" s="3" t="s">
        <v>17</v>
      </c>
    </row>
    <row r="5" spans="1:3" ht="12.75">
      <c r="A5" s="6" t="s">
        <v>5</v>
      </c>
      <c r="C5" s="3" t="s">
        <v>254</v>
      </c>
    </row>
    <row r="6" spans="1:3" ht="12.75">
      <c r="A6" s="6" t="s">
        <v>6</v>
      </c>
      <c r="C6" s="3" t="s">
        <v>253</v>
      </c>
    </row>
    <row r="7" spans="1:3" ht="12.75">
      <c r="A7" s="6" t="s">
        <v>7</v>
      </c>
      <c r="C7" s="4">
        <v>40881</v>
      </c>
    </row>
    <row r="8" spans="1:3" ht="12.75">
      <c r="A8" s="6" t="s">
        <v>8</v>
      </c>
      <c r="C8" s="3" t="s">
        <v>255</v>
      </c>
    </row>
    <row r="9" spans="1:3" ht="12.75">
      <c r="A9" s="6" t="s">
        <v>9</v>
      </c>
      <c r="C9" s="3" t="s">
        <v>256</v>
      </c>
    </row>
    <row r="10" spans="1:3" ht="25.5">
      <c r="A10" s="6" t="s">
        <v>10</v>
      </c>
      <c r="C10" s="3" t="s">
        <v>257</v>
      </c>
    </row>
    <row r="11" spans="1:3" ht="12.75">
      <c r="A11" s="6" t="s">
        <v>11</v>
      </c>
      <c r="C11" s="3" t="s">
        <v>18</v>
      </c>
    </row>
    <row r="12" spans="1:3" ht="12.75">
      <c r="A12" s="6" t="s">
        <v>12</v>
      </c>
      <c r="C12" s="3" t="s">
        <v>258</v>
      </c>
    </row>
    <row r="13" spans="1:3" ht="12.75">
      <c r="A13" s="6" t="s">
        <v>13</v>
      </c>
      <c r="C13" s="3"/>
    </row>
    <row r="14" spans="1:3" ht="12.75">
      <c r="A14" s="6" t="s">
        <v>14</v>
      </c>
      <c r="C14" s="3"/>
    </row>
    <row r="15" spans="1:3" ht="12.75">
      <c r="A15" s="6" t="s">
        <v>15</v>
      </c>
      <c r="C15" s="3"/>
    </row>
    <row r="18" spans="1:5" ht="25.5">
      <c r="A18" s="6" t="s">
        <v>28</v>
      </c>
      <c r="C18" s="6" t="s">
        <v>16</v>
      </c>
      <c r="E18" s="2" t="s">
        <v>29</v>
      </c>
    </row>
    <row r="20" spans="1:5" ht="12.75">
      <c r="A20" s="6" t="s">
        <v>30</v>
      </c>
      <c r="C20" s="6" t="s">
        <v>16</v>
      </c>
      <c r="E20" s="2" t="s">
        <v>31</v>
      </c>
    </row>
    <row r="22" spans="1:5" ht="51">
      <c r="A22" s="6" t="s">
        <v>21</v>
      </c>
      <c r="C22" s="6" t="s">
        <v>16</v>
      </c>
      <c r="E22" s="2" t="s">
        <v>22</v>
      </c>
    </row>
    <row r="24" spans="1:5" ht="25.5">
      <c r="A24" s="6" t="s">
        <v>32</v>
      </c>
      <c r="C24" s="6" t="s">
        <v>16</v>
      </c>
      <c r="E24" s="2" t="s">
        <v>33</v>
      </c>
    </row>
    <row r="26" spans="1:5" ht="38.25">
      <c r="A26" s="6" t="s">
        <v>23</v>
      </c>
      <c r="C26" s="6" t="s">
        <v>16</v>
      </c>
      <c r="E26" s="2" t="s">
        <v>24</v>
      </c>
    </row>
    <row r="28" spans="1:5" ht="38.25">
      <c r="A28" s="6" t="s">
        <v>25</v>
      </c>
      <c r="C28" s="6" t="s">
        <v>16</v>
      </c>
      <c r="E28" s="2" t="s">
        <v>34</v>
      </c>
    </row>
    <row r="30" spans="1:5" ht="12.75">
      <c r="A30" s="7">
        <v>38923</v>
      </c>
      <c r="C30" s="6" t="s">
        <v>16</v>
      </c>
      <c r="E30" s="2" t="s">
        <v>35</v>
      </c>
    </row>
    <row r="32" spans="1:5" ht="25.5">
      <c r="A32" s="6" t="s">
        <v>36</v>
      </c>
      <c r="C32" s="6" t="s">
        <v>16</v>
      </c>
      <c r="E32" s="2" t="s">
        <v>37</v>
      </c>
    </row>
    <row r="34" spans="1:5" ht="76.5">
      <c r="A34" s="6" t="s">
        <v>26</v>
      </c>
      <c r="C34" s="6" t="s">
        <v>16</v>
      </c>
      <c r="E34" s="2" t="s">
        <v>27</v>
      </c>
    </row>
    <row r="36" spans="1:5" ht="12.75">
      <c r="A36" s="7">
        <v>39692</v>
      </c>
      <c r="C36" s="6" t="s">
        <v>16</v>
      </c>
      <c r="E36" s="2" t="s">
        <v>38</v>
      </c>
    </row>
    <row r="38" spans="1:5" ht="25.5">
      <c r="A38" s="6" t="s">
        <v>39</v>
      </c>
      <c r="C38" s="6" t="s">
        <v>16</v>
      </c>
      <c r="E38" s="2" t="s">
        <v>40</v>
      </c>
    </row>
    <row r="40" spans="1:5" ht="12.75">
      <c r="A40" s="6" t="s">
        <v>41</v>
      </c>
      <c r="C40" s="6" t="s">
        <v>16</v>
      </c>
      <c r="E40" s="2" t="s">
        <v>42</v>
      </c>
    </row>
    <row r="42" spans="1:5" ht="25.5">
      <c r="A42" s="6" t="s">
        <v>43</v>
      </c>
      <c r="C42" s="6" t="s">
        <v>16</v>
      </c>
      <c r="E42" s="2" t="s">
        <v>44</v>
      </c>
    </row>
    <row r="44" spans="1:5" ht="38.25">
      <c r="A44" s="6" t="s">
        <v>45</v>
      </c>
      <c r="C44" s="6" t="s">
        <v>16</v>
      </c>
      <c r="E44" s="2" t="s">
        <v>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Kentucky Power Corp Consol Regulatory 24mo Income Statement</dc:title>
  <dc:subject/>
  <dc:creator>Financial Reporting / Neal Hartley</dc:creator>
  <cp:keywords/>
  <dc:description>ACCT: PRPT_ACCOUNT  BU: Scope-based</dc:description>
  <cp:lastModifiedBy>Greg Adams</cp:lastModifiedBy>
  <cp:lastPrinted>2010-07-19T17:32:28Z</cp:lastPrinted>
  <dcterms:created xsi:type="dcterms:W3CDTF">1997-11-19T15:48:19Z</dcterms:created>
  <dcterms:modified xsi:type="dcterms:W3CDTF">2015-02-03T13:39:41Z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act Person" linkTarget="Contact_Person">
    <vt:lpwstr>Neal Hartley</vt:lpwstr>
  </property>
  <property fmtid="{D5CDD505-2E9C-101B-9397-08002B2CF9AE}" pid="3" name="Department Owner" linkTarget="Department_Owner">
    <vt:lpwstr>Financial Reporting</vt:lpwstr>
  </property>
  <property fmtid="{D5CDD505-2E9C-101B-9397-08002B2CF9AE}" pid="4" name="Account Tree" linkTarget="Account_Tree">
    <vt:lpwstr>PRPT_ACCOUNT</vt:lpwstr>
  </property>
  <property fmtid="{D5CDD505-2E9C-101B-9397-08002B2CF9AE}" pid="5" name="Business Unit Tree" linkTarget="Business_unit">
    <vt:lpwstr>Scope-based</vt:lpwstr>
  </property>
  <property fmtid="{D5CDD505-2E9C-101B-9397-08002B2CF9AE}" pid="6" name="Sunset Date" linkTarget="Sunset_date">
    <vt:filetime>2011-12-04T05:00:00Z</vt:filetime>
  </property>
  <property fmtid="{D5CDD505-2E9C-101B-9397-08002B2CF9AE}" pid="7" name="Report Description" linkTarget="Report_Description">
    <vt:lpwstr>Income Statement</vt:lpwstr>
  </property>
  <property fmtid="{D5CDD505-2E9C-101B-9397-08002B2CF9AE}" pid="8" name="Report BU Name" linkTarget="BU_Name">
    <vt:lpwstr>Scope-based</vt:lpwstr>
  </property>
  <property fmtid="{D5CDD505-2E9C-101B-9397-08002B2CF9AE}" pid="9" name="Report Statment Type" linkTarget="Report_Stmt_type">
    <vt:lpwstr>Regulatory (FERC) Income Statement</vt:lpwstr>
  </property>
</Properties>
</file>