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1"/>
  </bookViews>
  <sheets>
    <sheet name="2005" sheetId="1" r:id="rId1"/>
    <sheet name="200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<sst xmlns="http://schemas.openxmlformats.org/spreadsheetml/2006/main" count="90" uniqueCount="71">
  <si>
    <t>Kentucky Power Company</t>
  </si>
  <si>
    <t>Section V</t>
  </si>
  <si>
    <t>Big Sandy Plant Maintenance Normalization</t>
  </si>
  <si>
    <t>Workpaper S-4</t>
  </si>
  <si>
    <t>Test Year Twelve Months Ended 06/30/2005</t>
  </si>
  <si>
    <t>Page 38</t>
  </si>
  <si>
    <t>LINE       NO.</t>
  </si>
  <si>
    <t>Twelve Month       Steam Power       Maintenance Expense</t>
  </si>
  <si>
    <t xml:space="preserve">Expense       Amount       </t>
  </si>
  <si>
    <t>Constant                        Dollar                                   Index   /1</t>
  </si>
  <si>
    <t>Expense                   in                                              2005                                   Dollars</t>
  </si>
  <si>
    <t>June 30, 2005</t>
  </si>
  <si>
    <t>June 30, 2004</t>
  </si>
  <si>
    <t>June 30, 2003</t>
  </si>
  <si>
    <t>--------------------</t>
  </si>
  <si>
    <t>3 Year Total</t>
  </si>
  <si>
    <t>Three Year Average (Ln / 3)</t>
  </si>
  <si>
    <t>Test Year Steam Power Maintenance Expense</t>
  </si>
  <si>
    <t>Adjustment to Test Year Steam Power Maintenance Expense</t>
  </si>
  <si>
    <t>Allocatio Factor - PDAF</t>
  </si>
  <si>
    <t>KPSC Jurisdictional Amount (Ln 7 X Ln 8)</t>
  </si>
  <si>
    <t>===========</t>
  </si>
  <si>
    <t>1/</t>
  </si>
  <si>
    <t>Handy-Whitman Total Steam Production Plant</t>
  </si>
  <si>
    <t>Reference E-2 Line 6</t>
  </si>
  <si>
    <t>2005/Jan</t>
  </si>
  <si>
    <t>2004/Jan</t>
  </si>
  <si>
    <t>2003/Jan</t>
  </si>
  <si>
    <t>Big Sandy Maintenance Normalization Adjustment</t>
  </si>
  <si>
    <t>Twelve Months Ended September 30, 2009</t>
  </si>
  <si>
    <t>Three Year</t>
  </si>
  <si>
    <t>Five Year</t>
  </si>
  <si>
    <t>Twelve</t>
  </si>
  <si>
    <t>Handy-</t>
  </si>
  <si>
    <t>Constant</t>
  </si>
  <si>
    <t xml:space="preserve">Constant </t>
  </si>
  <si>
    <t>Ln</t>
  </si>
  <si>
    <t>Month</t>
  </si>
  <si>
    <t>Whitman</t>
  </si>
  <si>
    <t>Dollar</t>
  </si>
  <si>
    <t>No</t>
  </si>
  <si>
    <t>Twelve Month Ending</t>
  </si>
  <si>
    <t>Expense</t>
  </si>
  <si>
    <r>
      <t xml:space="preserve">Index </t>
    </r>
    <r>
      <rPr>
        <b/>
        <u val="single"/>
        <vertAlign val="superscript"/>
        <sz val="10"/>
        <rFont val="Arial"/>
        <family val="2"/>
      </rPr>
      <t>1/</t>
    </r>
  </si>
  <si>
    <t>Index</t>
  </si>
  <si>
    <t>Total</t>
  </si>
  <si>
    <t>Amount</t>
  </si>
  <si>
    <t xml:space="preserve"> ( 6 = Col 4 X 5)</t>
  </si>
  <si>
    <t xml:space="preserve">   September 30, 2009</t>
  </si>
  <si>
    <t xml:space="preserve">   September 30, 2008</t>
  </si>
  <si>
    <t xml:space="preserve">   September 30, 2007</t>
  </si>
  <si>
    <t xml:space="preserve">   September 30, 2006</t>
  </si>
  <si>
    <t xml:space="preserve">   September 30, 2005</t>
  </si>
  <si>
    <t>Three Year Average</t>
  </si>
  <si>
    <t>Five Year Average</t>
  </si>
  <si>
    <t>Three Year Adjustment</t>
  </si>
  <si>
    <t>Five Year Adjustment</t>
  </si>
  <si>
    <t>Allocation Factor - PDAF</t>
  </si>
  <si>
    <t>KPSC Jurisdiction Amount (Ln 9 X Ln 10)</t>
  </si>
  <si>
    <t>2008/Jul</t>
  </si>
  <si>
    <t>2008/Jan</t>
  </si>
  <si>
    <t>2007/Jan</t>
  </si>
  <si>
    <t>2006/Jan</t>
  </si>
  <si>
    <t>12 Months Ended</t>
  </si>
  <si>
    <t>September</t>
  </si>
  <si>
    <t>5100000 - Maint Supv &amp; Engineering</t>
  </si>
  <si>
    <t>5110000 - Maintenance of Structures</t>
  </si>
  <si>
    <t>5120000 - Maintenance of Boiler Plant</t>
  </si>
  <si>
    <t>5130000 - Maintenance of Electric Plant</t>
  </si>
  <si>
    <t>5140000 - Maintenance of Misc Steam Plt</t>
  </si>
  <si>
    <t>Total - Steam Power Maintenance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</si>
</sst>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_);\(0\)"/>
    <numFmt numFmtId="166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5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5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37" fontId="0" fillId="0" borderId="0" xfId="0" applyNumberFormat="1" applyAlignment="1">
      <alignment horizontal="right" wrapText="1"/>
    </xf>
    <xf numFmtId="37" fontId="0" fillId="0" borderId="0" xfId="0" applyNumberFormat="1" applyAlignment="1">
      <alignment wrapText="1"/>
    </xf>
    <xf numFmtId="39" fontId="0" fillId="0" borderId="0" xfId="0" applyNumberFormat="1" applyAlignment="1">
      <alignment horizontal="right"/>
    </xf>
    <xf numFmtId="37" fontId="0" fillId="0" borderId="0" xfId="0" applyNumberFormat="1" applyAlignment="1">
      <alignment horizontal="left"/>
    </xf>
    <xf numFmtId="5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49" fontId="1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6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5" fontId="0" fillId="0" borderId="11" xfId="0" applyNumberFormat="1" applyBorder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 wrapText="1"/>
    </xf>
    <xf numFmtId="165" fontId="24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7" fontId="26" fillId="0" borderId="0" xfId="0" applyNumberFormat="1" applyFont="1" applyAlignment="1">
      <alignment/>
    </xf>
    <xf numFmtId="7" fontId="24" fillId="0" borderId="0" xfId="0" applyNumberFormat="1" applyFont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Internal\Regulatory%20Services\Bob%20Russell%201\Case%20No%202005-00341%20-%20KPCo%20Rate%20Case\Section%20V%20-%20As%20of%20June%2030,%202005%20-%20Rate%20Case%20Workpapers%20-%20Case%20No%202005-00341\Section%20V\Section%20V%20Schedules%2011%20to%2019%20(Case%20No%202005-XXXX)%2006-30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11"/>
      <sheetName val="11 P1"/>
      <sheetName val="11 P2"/>
      <sheetName val="Sch 12"/>
      <sheetName val="12 P1"/>
      <sheetName val="Sch 13"/>
      <sheetName val="Sch 14"/>
      <sheetName val="Sch 15"/>
      <sheetName val="15 P1"/>
      <sheetName val="Sch 16"/>
      <sheetName val="16 P1"/>
      <sheetName val="16 P2"/>
      <sheetName val="Sch 17"/>
      <sheetName val="Sch 18"/>
      <sheetName val="Sch 19"/>
      <sheetName val="Factors"/>
      <sheetName val="Olive Hill"/>
    </sheetNames>
    <sheetDataSet>
      <sheetData sheetId="15">
        <row r="10">
          <cell r="G10">
            <v>0.986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5.00390625" style="0" bestFit="1" customWidth="1"/>
    <col min="2" max="2" width="3.7109375" style="0" customWidth="1"/>
    <col min="3" max="3" width="12.57421875" style="1" bestFit="1" customWidth="1"/>
    <col min="4" max="4" width="3.7109375" style="1" customWidth="1"/>
    <col min="5" max="5" width="13.7109375" style="1" bestFit="1" customWidth="1"/>
    <col min="6" max="6" width="3.7109375" style="1" customWidth="1"/>
    <col min="7" max="7" width="15.421875" style="3" bestFit="1" customWidth="1"/>
    <col min="8" max="8" width="3.7109375" style="0" customWidth="1"/>
    <col min="9" max="9" width="13.57421875" style="0" bestFit="1" customWidth="1"/>
  </cols>
  <sheetData>
    <row r="1" spans="5:9" ht="15">
      <c r="E1" s="2" t="s">
        <v>0</v>
      </c>
      <c r="F1" s="2"/>
      <c r="I1" s="4" t="s">
        <v>1</v>
      </c>
    </row>
    <row r="2" spans="5:9" ht="15">
      <c r="E2" s="2" t="s">
        <v>2</v>
      </c>
      <c r="F2" s="2"/>
      <c r="I2" s="4" t="s">
        <v>3</v>
      </c>
    </row>
    <row r="3" spans="5:9" ht="15">
      <c r="E3" s="2" t="s">
        <v>4</v>
      </c>
      <c r="F3" s="2"/>
      <c r="I3" s="4" t="s">
        <v>5</v>
      </c>
    </row>
    <row r="4" spans="3:7" ht="15">
      <c r="C4" s="5"/>
      <c r="D4" s="5"/>
      <c r="E4" s="5"/>
      <c r="F4" s="5"/>
      <c r="G4" s="1"/>
    </row>
    <row r="6" spans="1:9" ht="90">
      <c r="A6" s="6" t="s">
        <v>6</v>
      </c>
      <c r="B6" s="6"/>
      <c r="C6" s="6" t="s">
        <v>7</v>
      </c>
      <c r="D6" s="6"/>
      <c r="E6" s="6" t="s">
        <v>8</v>
      </c>
      <c r="F6" s="6"/>
      <c r="G6" s="6" t="s">
        <v>9</v>
      </c>
      <c r="I6" s="6" t="s">
        <v>10</v>
      </c>
    </row>
    <row r="7" spans="1:9" ht="15">
      <c r="A7" s="7">
        <v>-1</v>
      </c>
      <c r="B7" s="7"/>
      <c r="C7" s="7">
        <f>+A7-1</f>
        <v>-2</v>
      </c>
      <c r="D7" s="7"/>
      <c r="E7" s="7">
        <f>+C7-1</f>
        <v>-3</v>
      </c>
      <c r="F7" s="7"/>
      <c r="G7" s="7">
        <f>+E7-1</f>
        <v>-4</v>
      </c>
      <c r="I7" s="7">
        <f>+G7-1</f>
        <v>-5</v>
      </c>
    </row>
    <row r="8" spans="1:2" ht="15">
      <c r="A8" s="2"/>
      <c r="B8" s="2"/>
    </row>
    <row r="9" spans="1:9" ht="15">
      <c r="A9" s="2">
        <v>1</v>
      </c>
      <c r="B9" s="2"/>
      <c r="C9" s="8" t="s">
        <v>11</v>
      </c>
      <c r="D9" s="8"/>
      <c r="E9" s="9">
        <v>12392698</v>
      </c>
      <c r="F9" s="8"/>
      <c r="G9" s="10">
        <v>1</v>
      </c>
      <c r="I9" s="11">
        <f>ROUND(E9*G9,0)</f>
        <v>12392698</v>
      </c>
    </row>
    <row r="10" spans="1:7" ht="15">
      <c r="A10" s="2"/>
      <c r="B10" s="2"/>
      <c r="C10" s="12"/>
      <c r="D10" s="12"/>
      <c r="E10" s="13"/>
      <c r="F10" s="12"/>
      <c r="G10" s="14"/>
    </row>
    <row r="11" spans="1:9" ht="15">
      <c r="A11" s="2">
        <f>+A9+1</f>
        <v>2</v>
      </c>
      <c r="B11" s="2"/>
      <c r="C11" s="8" t="s">
        <v>12</v>
      </c>
      <c r="D11" s="8"/>
      <c r="E11" s="9">
        <v>11187582</v>
      </c>
      <c r="F11" s="8"/>
      <c r="G11" s="10">
        <v>1</v>
      </c>
      <c r="I11" s="11">
        <f>ROUND(E11*G11,0)</f>
        <v>11187582</v>
      </c>
    </row>
    <row r="12" spans="1:7" ht="15">
      <c r="A12" s="2"/>
      <c r="B12" s="2"/>
      <c r="C12" s="12"/>
      <c r="D12" s="12"/>
      <c r="E12" s="13"/>
      <c r="F12" s="12"/>
      <c r="G12" s="14"/>
    </row>
    <row r="13" spans="1:9" ht="15">
      <c r="A13" s="2">
        <f>+A11+1</f>
        <v>3</v>
      </c>
      <c r="B13" s="2"/>
      <c r="C13" s="8" t="s">
        <v>13</v>
      </c>
      <c r="D13" s="8"/>
      <c r="E13" s="9">
        <v>17222534</v>
      </c>
      <c r="F13" s="8"/>
      <c r="G13" s="10">
        <v>1.019</v>
      </c>
      <c r="I13" s="11">
        <f>ROUND(E13*G13,0)</f>
        <v>17549762</v>
      </c>
    </row>
    <row r="14" spans="1:9" ht="15">
      <c r="A14" s="2"/>
      <c r="B14" s="2"/>
      <c r="C14" s="12"/>
      <c r="D14" s="12"/>
      <c r="E14" s="12"/>
      <c r="F14" s="12"/>
      <c r="G14" s="4"/>
      <c r="I14" s="15" t="s">
        <v>14</v>
      </c>
    </row>
    <row r="15" spans="1:9" ht="15">
      <c r="A15" s="2">
        <f>+A13+1</f>
        <v>4</v>
      </c>
      <c r="B15" s="2"/>
      <c r="C15" t="s">
        <v>15</v>
      </c>
      <c r="D15"/>
      <c r="E15" s="16"/>
      <c r="F15"/>
      <c r="G15" s="17"/>
      <c r="I15" s="11">
        <f>SUM(I9:I14)</f>
        <v>41130042</v>
      </c>
    </row>
    <row r="16" spans="1:9" ht="15">
      <c r="A16" s="2"/>
      <c r="B16" s="2"/>
      <c r="C16" s="12"/>
      <c r="D16" s="12"/>
      <c r="E16" s="4"/>
      <c r="F16" s="12"/>
      <c r="G16" s="4"/>
      <c r="I16" s="15" t="s">
        <v>14</v>
      </c>
    </row>
    <row r="17" spans="1:9" ht="15">
      <c r="A17" s="2">
        <f>+A15+1</f>
        <v>5</v>
      </c>
      <c r="B17" s="2"/>
      <c r="C17" t="s">
        <v>16</v>
      </c>
      <c r="D17" s="12"/>
      <c r="E17" s="16"/>
      <c r="F17" s="12"/>
      <c r="G17" s="13"/>
      <c r="I17" s="11">
        <f>ROUND(I15/3,0)</f>
        <v>13710014</v>
      </c>
    </row>
    <row r="18" spans="1:7" ht="15">
      <c r="A18" s="2"/>
      <c r="B18" s="2"/>
      <c r="C18" s="8"/>
      <c r="D18" s="8"/>
      <c r="E18" s="4"/>
      <c r="F18" s="8"/>
      <c r="G18" s="4"/>
    </row>
    <row r="19" spans="1:9" ht="15">
      <c r="A19" s="2">
        <f>+A17+1</f>
        <v>6</v>
      </c>
      <c r="B19" s="2"/>
      <c r="C19" s="12" t="s">
        <v>17</v>
      </c>
      <c r="D19" s="12"/>
      <c r="E19" s="16"/>
      <c r="F19" s="12"/>
      <c r="G19" s="13"/>
      <c r="I19" s="11">
        <v>12392698</v>
      </c>
    </row>
    <row r="20" spans="1:9" ht="15">
      <c r="A20" s="2"/>
      <c r="B20" s="2"/>
      <c r="C20"/>
      <c r="D20"/>
      <c r="E20" s="4"/>
      <c r="F20"/>
      <c r="G20" s="10"/>
      <c r="I20" s="15" t="s">
        <v>14</v>
      </c>
    </row>
    <row r="21" spans="1:9" ht="15">
      <c r="A21" s="2">
        <f>+A19+1</f>
        <v>7</v>
      </c>
      <c r="B21" s="2"/>
      <c r="C21" s="12" t="s">
        <v>18</v>
      </c>
      <c r="D21" s="12"/>
      <c r="E21" s="12"/>
      <c r="F21" s="12"/>
      <c r="G21" s="14"/>
      <c r="I21" s="11">
        <f>+I17-I19</f>
        <v>1317316</v>
      </c>
    </row>
    <row r="22" spans="1:7" ht="15">
      <c r="A22" s="2"/>
      <c r="B22" s="2"/>
      <c r="C22" s="12"/>
      <c r="D22" s="12"/>
      <c r="E22" s="12"/>
      <c r="F22" s="12"/>
      <c r="G22" s="4"/>
    </row>
    <row r="23" spans="1:9" ht="15">
      <c r="A23" s="2">
        <f>+A21+1</f>
        <v>8</v>
      </c>
      <c r="B23" s="2"/>
      <c r="C23" s="12" t="s">
        <v>19</v>
      </c>
      <c r="D23" s="12"/>
      <c r="E23" s="12"/>
      <c r="F23" s="12"/>
      <c r="G23" s="13"/>
      <c r="I23">
        <f>+'[1]Factors'!$G$10</f>
        <v>0.986</v>
      </c>
    </row>
    <row r="24" spans="1:9" ht="15">
      <c r="A24" s="2"/>
      <c r="B24" s="2"/>
      <c r="C24" s="12"/>
      <c r="D24" s="12"/>
      <c r="E24" s="12"/>
      <c r="F24" s="12"/>
      <c r="G24" s="4"/>
      <c r="I24" s="15" t="s">
        <v>14</v>
      </c>
    </row>
    <row r="25" spans="1:9" ht="15">
      <c r="A25" s="2">
        <f>+A23+1</f>
        <v>9</v>
      </c>
      <c r="B25" s="2"/>
      <c r="C25" s="12" t="s">
        <v>20</v>
      </c>
      <c r="D25" s="12"/>
      <c r="E25" s="12"/>
      <c r="F25" s="12"/>
      <c r="G25" s="4"/>
      <c r="I25" s="11">
        <f>ROUND(I21*I23,0)</f>
        <v>1298874</v>
      </c>
    </row>
    <row r="26" spans="1:9" ht="15">
      <c r="A26" s="2"/>
      <c r="B26" s="2"/>
      <c r="C26" s="12"/>
      <c r="D26" s="12"/>
      <c r="E26" s="12"/>
      <c r="F26" s="12"/>
      <c r="G26" s="18"/>
      <c r="I26" s="4" t="s">
        <v>21</v>
      </c>
    </row>
    <row r="27" spans="1:7" ht="15">
      <c r="A27" s="2"/>
      <c r="B27" s="2"/>
      <c r="C27" s="12"/>
      <c r="D27" s="12"/>
      <c r="E27" s="12"/>
      <c r="F27" s="12"/>
      <c r="G27" s="18"/>
    </row>
    <row r="28" spans="1:7" ht="15">
      <c r="A28" s="2"/>
      <c r="B28" s="2"/>
      <c r="G28" s="4"/>
    </row>
    <row r="29" spans="1:6" ht="15">
      <c r="A29" s="2"/>
      <c r="B29" s="2"/>
      <c r="C29" s="2"/>
      <c r="D29" s="2"/>
      <c r="E29" s="2"/>
      <c r="F29" s="2"/>
    </row>
    <row r="30" spans="1:7" ht="15">
      <c r="A30" s="2"/>
      <c r="B30" s="2" t="s">
        <v>22</v>
      </c>
      <c r="C30" s="1" t="s">
        <v>23</v>
      </c>
      <c r="G30" s="4"/>
    </row>
    <row r="31" spans="3:6" ht="15">
      <c r="C31" s="12" t="s">
        <v>24</v>
      </c>
      <c r="D31" s="12"/>
      <c r="E31" s="12"/>
      <c r="F31" s="12"/>
    </row>
    <row r="32" spans="1:7" ht="15">
      <c r="A32" s="2"/>
      <c r="B32" s="2"/>
      <c r="C32" s="12" t="s">
        <v>25</v>
      </c>
      <c r="D32" s="12"/>
      <c r="E32" s="19">
        <v>420</v>
      </c>
      <c r="F32" s="12"/>
      <c r="G32" s="20"/>
    </row>
    <row r="33" spans="1:7" ht="15">
      <c r="A33" s="2"/>
      <c r="B33" s="2"/>
      <c r="C33" s="12" t="s">
        <v>26</v>
      </c>
      <c r="D33" s="12"/>
      <c r="E33" s="19">
        <v>420</v>
      </c>
      <c r="F33" s="12"/>
      <c r="G33" s="20"/>
    </row>
    <row r="34" spans="1:7" ht="15">
      <c r="A34" s="2"/>
      <c r="B34" s="2"/>
      <c r="C34" s="12" t="s">
        <v>27</v>
      </c>
      <c r="D34" s="12"/>
      <c r="E34" s="19">
        <v>412</v>
      </c>
      <c r="F34" s="12"/>
      <c r="G34" s="21"/>
    </row>
    <row r="35" spans="3:7" ht="15">
      <c r="C35" s="12"/>
      <c r="D35" s="12"/>
      <c r="E35" s="12"/>
      <c r="F35" s="12"/>
      <c r="G35" s="4"/>
    </row>
    <row r="36" spans="1:7" ht="15">
      <c r="A36" s="2"/>
      <c r="B36" s="2"/>
      <c r="C36" s="12"/>
      <c r="D36" s="12"/>
      <c r="E36" s="12"/>
      <c r="F36" s="12"/>
      <c r="G36" s="20"/>
    </row>
    <row r="37" spans="3:7" ht="15">
      <c r="C37" s="12"/>
      <c r="D37" s="12"/>
      <c r="E37" s="12"/>
      <c r="F37" s="12"/>
      <c r="G37" s="20"/>
    </row>
    <row r="38" spans="1:7" ht="15">
      <c r="A38" s="2"/>
      <c r="B38" s="2"/>
      <c r="C38" s="12"/>
      <c r="D38" s="12"/>
      <c r="E38" s="12"/>
      <c r="F38" s="12"/>
      <c r="G38" s="10"/>
    </row>
    <row r="39" spans="3:7" ht="15">
      <c r="C39" s="12"/>
      <c r="D39" s="12"/>
      <c r="E39" s="12"/>
      <c r="F39" s="12"/>
      <c r="G39" s="4"/>
    </row>
    <row r="40" spans="1:7" ht="15">
      <c r="A40" s="2"/>
      <c r="B40" s="2"/>
      <c r="C40" s="12"/>
      <c r="D40" s="12"/>
      <c r="E40" s="12"/>
      <c r="F40" s="12"/>
      <c r="G40" s="20"/>
    </row>
    <row r="41" spans="3:7" ht="15">
      <c r="C41" s="12"/>
      <c r="D41" s="12"/>
      <c r="E41" s="12"/>
      <c r="F41" s="12"/>
      <c r="G41" s="4"/>
    </row>
    <row r="42" spans="1:7" ht="15">
      <c r="A42" s="2"/>
      <c r="B42" s="2"/>
      <c r="C42" s="12"/>
      <c r="D42" s="12"/>
      <c r="E42" s="12"/>
      <c r="F42" s="12"/>
      <c r="G42" s="20"/>
    </row>
    <row r="43" spans="3:7" ht="15">
      <c r="C43" s="12"/>
      <c r="D43" s="12"/>
      <c r="E43" s="12"/>
      <c r="F43" s="12"/>
      <c r="G43" s="4"/>
    </row>
    <row r="44" spans="1:7" ht="15">
      <c r="A44" s="2"/>
      <c r="B44" s="2"/>
      <c r="C44" s="12"/>
      <c r="D44" s="12"/>
      <c r="E44" s="12"/>
      <c r="F44" s="12"/>
      <c r="G44" s="20"/>
    </row>
    <row r="45" spans="3:7" ht="15">
      <c r="C45" s="12"/>
      <c r="D45" s="12"/>
      <c r="E45" s="12"/>
      <c r="F45" s="12"/>
      <c r="G45" s="20"/>
    </row>
    <row r="46" spans="1:7" ht="15">
      <c r="A46" s="2"/>
      <c r="B46" s="2"/>
      <c r="C46" s="12"/>
      <c r="D46" s="12"/>
      <c r="E46" s="12"/>
      <c r="F46" s="12"/>
      <c r="G46" s="10"/>
    </row>
    <row r="47" spans="3:7" ht="15">
      <c r="C47" s="12"/>
      <c r="D47" s="12"/>
      <c r="E47" s="12"/>
      <c r="F47" s="12"/>
      <c r="G47" s="4"/>
    </row>
    <row r="48" spans="1:7" ht="15">
      <c r="A48" s="2"/>
      <c r="B48" s="2"/>
      <c r="C48" s="12"/>
      <c r="D48" s="12"/>
      <c r="E48" s="12"/>
      <c r="F48" s="12"/>
      <c r="G48" s="20"/>
    </row>
    <row r="49" spans="3:7" ht="15">
      <c r="C49" s="12"/>
      <c r="D49" s="12"/>
      <c r="E49" s="12"/>
      <c r="F49" s="12"/>
      <c r="G49" s="4"/>
    </row>
    <row r="50" spans="3:7" ht="15">
      <c r="C50" s="12"/>
      <c r="D50" s="12"/>
      <c r="E50" s="12"/>
      <c r="F50" s="12"/>
      <c r="G50" s="20"/>
    </row>
    <row r="51" spans="3:7" ht="15">
      <c r="C51" s="12"/>
      <c r="D51" s="12"/>
      <c r="E51" s="12"/>
      <c r="F51" s="12"/>
      <c r="G51" s="20"/>
    </row>
    <row r="52" spans="3:7" ht="15">
      <c r="C52" s="12"/>
      <c r="D52" s="12"/>
      <c r="E52" s="12"/>
      <c r="F52" s="12"/>
      <c r="G52" s="20"/>
    </row>
    <row r="53" spans="3:7" ht="15">
      <c r="C53" s="12"/>
      <c r="D53" s="12"/>
      <c r="E53" s="12"/>
      <c r="F53" s="12"/>
      <c r="G53" s="20"/>
    </row>
    <row r="54" spans="3:7" ht="15">
      <c r="C54" s="12"/>
      <c r="D54" s="12"/>
      <c r="E54" s="12"/>
      <c r="F54" s="12"/>
      <c r="G54" s="20"/>
    </row>
    <row r="55" spans="3:7" ht="15">
      <c r="C55" s="12"/>
      <c r="D55" s="12"/>
      <c r="E55" s="12"/>
      <c r="F55" s="12"/>
      <c r="G55" s="20"/>
    </row>
    <row r="56" spans="3:7" ht="15">
      <c r="C56" s="12"/>
      <c r="D56" s="12"/>
      <c r="E56" s="12"/>
      <c r="F56" s="12"/>
      <c r="G56" s="20"/>
    </row>
    <row r="57" spans="3:7" ht="15">
      <c r="C57" s="12"/>
      <c r="D57" s="12"/>
      <c r="E57" s="12"/>
      <c r="F57" s="12"/>
      <c r="G57" s="20"/>
    </row>
    <row r="58" spans="3:7" ht="15">
      <c r="C58" s="12"/>
      <c r="D58" s="12"/>
      <c r="E58" s="12"/>
      <c r="F58" s="12"/>
      <c r="G58" s="20"/>
    </row>
    <row r="59" spans="3:7" ht="15">
      <c r="C59" s="12"/>
      <c r="D59" s="12"/>
      <c r="E59" s="12"/>
      <c r="F59" s="12"/>
      <c r="G59" s="20"/>
    </row>
    <row r="60" spans="3:7" ht="15">
      <c r="C60" s="12"/>
      <c r="D60" s="12"/>
      <c r="E60" s="12"/>
      <c r="F60" s="12"/>
      <c r="G60" s="20"/>
    </row>
    <row r="61" spans="3:7" ht="15">
      <c r="C61" s="12"/>
      <c r="D61" s="12"/>
      <c r="E61" s="12"/>
      <c r="F61" s="12"/>
      <c r="G61" s="20"/>
    </row>
    <row r="62" spans="3:7" ht="15">
      <c r="C62" s="12"/>
      <c r="D62" s="12"/>
      <c r="E62" s="12"/>
      <c r="F62" s="12"/>
      <c r="G62" s="20"/>
    </row>
    <row r="63" spans="3:7" ht="15">
      <c r="C63" s="12"/>
      <c r="D63" s="12"/>
      <c r="E63" s="12"/>
      <c r="F63" s="12"/>
      <c r="G63" s="20"/>
    </row>
    <row r="64" spans="3:7" ht="15">
      <c r="C64" s="12"/>
      <c r="D64" s="12"/>
      <c r="E64" s="12"/>
      <c r="F64" s="12"/>
      <c r="G64" s="20"/>
    </row>
    <row r="65" spans="3:7" ht="15">
      <c r="C65" s="12"/>
      <c r="D65" s="12"/>
      <c r="E65" s="12"/>
      <c r="F65" s="12"/>
      <c r="G65" s="20"/>
    </row>
    <row r="66" spans="3:7" ht="15">
      <c r="C66" s="12"/>
      <c r="D66" s="12"/>
      <c r="E66" s="12"/>
      <c r="F66" s="12"/>
      <c r="G66" s="20"/>
    </row>
    <row r="67" spans="3:7" ht="15">
      <c r="C67" s="12"/>
      <c r="D67" s="12"/>
      <c r="E67" s="12"/>
      <c r="F67" s="12"/>
      <c r="G67" s="20"/>
    </row>
    <row r="68" spans="3:7" ht="15">
      <c r="C68" s="12"/>
      <c r="D68" s="12"/>
      <c r="E68" s="12"/>
      <c r="F68" s="12"/>
      <c r="G68" s="20"/>
    </row>
    <row r="69" spans="3:7" ht="15">
      <c r="C69" s="12"/>
      <c r="D69" s="12"/>
      <c r="E69" s="12"/>
      <c r="F69" s="12"/>
      <c r="G69" s="20"/>
    </row>
    <row r="70" spans="3:7" ht="15">
      <c r="C70" s="12"/>
      <c r="D70" s="12"/>
      <c r="E70" s="12"/>
      <c r="F70" s="12"/>
      <c r="G70" s="20"/>
    </row>
    <row r="71" spans="3:7" ht="15">
      <c r="C71" s="12"/>
      <c r="D71" s="12"/>
      <c r="E71" s="12"/>
      <c r="F71" s="12"/>
      <c r="G71" s="20"/>
    </row>
    <row r="72" spans="3:7" ht="15">
      <c r="C72" s="12"/>
      <c r="D72" s="12"/>
      <c r="E72" s="12"/>
      <c r="F72" s="12"/>
      <c r="G72" s="20"/>
    </row>
    <row r="73" spans="3:7" ht="15">
      <c r="C73" s="12"/>
      <c r="D73" s="12"/>
      <c r="E73" s="12"/>
      <c r="F73" s="12"/>
      <c r="G73" s="20"/>
    </row>
    <row r="74" spans="3:7" ht="15">
      <c r="C74" s="12"/>
      <c r="D74" s="12"/>
      <c r="E74" s="12"/>
      <c r="F74" s="12"/>
      <c r="G74" s="20"/>
    </row>
    <row r="75" spans="3:7" ht="15">
      <c r="C75" s="12"/>
      <c r="D75" s="12"/>
      <c r="E75" s="12"/>
      <c r="F75" s="12"/>
      <c r="G75" s="20"/>
    </row>
    <row r="76" spans="3:7" ht="15">
      <c r="C76" s="12"/>
      <c r="D76" s="12"/>
      <c r="E76" s="12"/>
      <c r="F76" s="12"/>
      <c r="G76" s="20"/>
    </row>
    <row r="77" spans="3:7" ht="15">
      <c r="C77" s="12"/>
      <c r="D77" s="12"/>
      <c r="E77" s="12"/>
      <c r="F77" s="12"/>
      <c r="G77" s="20"/>
    </row>
    <row r="78" spans="3:7" ht="15">
      <c r="C78" s="12"/>
      <c r="D78" s="12"/>
      <c r="E78" s="12"/>
      <c r="F78" s="12"/>
      <c r="G78" s="20"/>
    </row>
    <row r="79" spans="3:7" ht="15">
      <c r="C79" s="12"/>
      <c r="D79" s="12"/>
      <c r="E79" s="12"/>
      <c r="F79" s="12"/>
      <c r="G79" s="20"/>
    </row>
    <row r="80" spans="3:7" ht="15">
      <c r="C80" s="12"/>
      <c r="D80" s="12"/>
      <c r="E80" s="12"/>
      <c r="F80" s="12"/>
      <c r="G80" s="20"/>
    </row>
    <row r="81" spans="3:7" ht="15">
      <c r="C81" s="12"/>
      <c r="D81" s="12"/>
      <c r="E81" s="12"/>
      <c r="F81" s="12"/>
      <c r="G81" s="20"/>
    </row>
    <row r="82" spans="3:7" ht="15">
      <c r="C82" s="12"/>
      <c r="D82" s="12"/>
      <c r="E82" s="12"/>
      <c r="F82" s="12"/>
      <c r="G82" s="20"/>
    </row>
    <row r="83" spans="3:7" ht="15">
      <c r="C83" s="12"/>
      <c r="D83" s="12"/>
      <c r="E83" s="12"/>
      <c r="F83" s="12"/>
      <c r="G83" s="20"/>
    </row>
    <row r="84" spans="3:7" ht="15">
      <c r="C84" s="12"/>
      <c r="D84" s="12"/>
      <c r="E84" s="12"/>
      <c r="F84" s="12"/>
      <c r="G84" s="20"/>
    </row>
    <row r="85" spans="3:7" ht="15">
      <c r="C85" s="12"/>
      <c r="D85" s="12"/>
      <c r="E85" s="12"/>
      <c r="F85" s="12"/>
      <c r="G85" s="20"/>
    </row>
    <row r="86" spans="3:7" ht="15">
      <c r="C86" s="12"/>
      <c r="D86" s="12"/>
      <c r="E86" s="12"/>
      <c r="F86" s="12"/>
      <c r="G86" s="20"/>
    </row>
    <row r="87" spans="3:7" ht="15">
      <c r="C87" s="12"/>
      <c r="D87" s="12"/>
      <c r="E87" s="12"/>
      <c r="F87" s="12"/>
      <c r="G87" s="20"/>
    </row>
    <row r="88" spans="3:7" ht="15">
      <c r="C88" s="12"/>
      <c r="D88" s="12"/>
      <c r="E88" s="12"/>
      <c r="F88" s="12"/>
      <c r="G88" s="20"/>
    </row>
    <row r="89" spans="3:7" ht="15">
      <c r="C89" s="12"/>
      <c r="D89" s="12"/>
      <c r="E89" s="12"/>
      <c r="F89" s="12"/>
      <c r="G89" s="20"/>
    </row>
    <row r="90" spans="3:7" ht="15">
      <c r="C90" s="12"/>
      <c r="D90" s="12"/>
      <c r="E90" s="12"/>
      <c r="F90" s="12"/>
      <c r="G90" s="20"/>
    </row>
    <row r="91" spans="3:7" ht="15">
      <c r="C91" s="12"/>
      <c r="D91" s="12"/>
      <c r="E91" s="12"/>
      <c r="F91" s="12"/>
      <c r="G91" s="20"/>
    </row>
    <row r="92" spans="3:7" ht="15">
      <c r="C92" s="12"/>
      <c r="D92" s="12"/>
      <c r="E92" s="12"/>
      <c r="F92" s="12"/>
      <c r="G92" s="20"/>
    </row>
    <row r="93" spans="3:7" ht="15">
      <c r="C93" s="12"/>
      <c r="D93" s="12"/>
      <c r="E93" s="12"/>
      <c r="F93" s="12"/>
      <c r="G93" s="20"/>
    </row>
    <row r="94" spans="3:7" ht="15">
      <c r="C94" s="12"/>
      <c r="D94" s="12"/>
      <c r="E94" s="12"/>
      <c r="F94" s="12"/>
      <c r="G94" s="20"/>
    </row>
    <row r="95" spans="3:7" ht="15">
      <c r="C95" s="12"/>
      <c r="D95" s="12"/>
      <c r="E95" s="12"/>
      <c r="F95" s="12"/>
      <c r="G95" s="20"/>
    </row>
    <row r="96" ht="15">
      <c r="G96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V37" sqref="V37"/>
    </sheetView>
  </sheetViews>
  <sheetFormatPr defaultColWidth="9.140625" defaultRowHeight="15"/>
  <cols>
    <col min="1" max="1" width="3.7109375" style="2" customWidth="1"/>
    <col min="2" max="2" width="1.7109375" style="0" customWidth="1"/>
    <col min="3" max="3" width="29.28125" style="0" customWidth="1"/>
    <col min="4" max="4" width="1.7109375" style="0" customWidth="1"/>
    <col min="5" max="5" width="11.7109375" style="0" bestFit="1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3.42187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bestFit="1" customWidth="1"/>
    <col min="16" max="16" width="1.7109375" style="0" customWidth="1"/>
    <col min="17" max="17" width="12.28125" style="0" bestFit="1" customWidth="1"/>
    <col min="18" max="18" width="2.28125" style="0" customWidth="1"/>
  </cols>
  <sheetData>
    <row r="1" spans="1:17" ht="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2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6:10" ht="15">
      <c r="F4" s="24"/>
      <c r="G4" s="24"/>
      <c r="H4" s="24"/>
      <c r="J4" s="24"/>
    </row>
    <row r="5" spans="6:10" ht="15">
      <c r="F5" s="24"/>
      <c r="G5" s="24"/>
      <c r="H5" s="24"/>
      <c r="J5" s="24"/>
    </row>
    <row r="6" spans="5:10" ht="15">
      <c r="E6" s="24"/>
      <c r="F6" s="24"/>
      <c r="G6" s="24"/>
      <c r="H6" s="24"/>
      <c r="I6" s="24"/>
      <c r="J6" s="24"/>
    </row>
    <row r="7" spans="5:15" ht="15">
      <c r="E7" s="24"/>
      <c r="F7" s="24"/>
      <c r="G7" s="24"/>
      <c r="H7" s="24"/>
      <c r="I7" s="24"/>
      <c r="J7" s="24"/>
      <c r="M7" s="25" t="s">
        <v>30</v>
      </c>
      <c r="O7" s="24" t="s">
        <v>31</v>
      </c>
    </row>
    <row r="8" spans="5:15" ht="15">
      <c r="E8" s="24" t="s">
        <v>32</v>
      </c>
      <c r="F8" s="24"/>
      <c r="G8" s="24" t="s">
        <v>33</v>
      </c>
      <c r="H8" s="24"/>
      <c r="I8" s="24" t="s">
        <v>34</v>
      </c>
      <c r="J8" s="24"/>
      <c r="K8" s="24" t="s">
        <v>34</v>
      </c>
      <c r="M8" s="24" t="s">
        <v>35</v>
      </c>
      <c r="O8" s="24" t="s">
        <v>35</v>
      </c>
    </row>
    <row r="9" spans="1:17" ht="15">
      <c r="A9" s="24" t="s">
        <v>36</v>
      </c>
      <c r="B9" s="24"/>
      <c r="C9" s="24"/>
      <c r="D9" s="24"/>
      <c r="E9" s="24" t="s">
        <v>37</v>
      </c>
      <c r="F9" s="24"/>
      <c r="G9" s="24" t="s">
        <v>38</v>
      </c>
      <c r="H9" s="24"/>
      <c r="I9" s="24" t="s">
        <v>39</v>
      </c>
      <c r="J9" s="24"/>
      <c r="K9" s="24" t="s">
        <v>39</v>
      </c>
      <c r="L9" s="24"/>
      <c r="M9" s="24" t="s">
        <v>39</v>
      </c>
      <c r="N9" s="24"/>
      <c r="O9" s="24" t="s">
        <v>39</v>
      </c>
      <c r="P9" s="24"/>
      <c r="Q9" s="24"/>
    </row>
    <row r="10" spans="1:17" ht="15">
      <c r="A10" s="26" t="s">
        <v>40</v>
      </c>
      <c r="B10" s="26"/>
      <c r="C10" s="26" t="s">
        <v>41</v>
      </c>
      <c r="D10" s="26"/>
      <c r="E10" s="26" t="s">
        <v>42</v>
      </c>
      <c r="F10" s="26"/>
      <c r="G10" s="26" t="s">
        <v>43</v>
      </c>
      <c r="H10" s="26"/>
      <c r="I10" s="26" t="s">
        <v>44</v>
      </c>
      <c r="J10" s="26"/>
      <c r="K10" s="26" t="s">
        <v>42</v>
      </c>
      <c r="L10" s="26"/>
      <c r="M10" s="26" t="s">
        <v>45</v>
      </c>
      <c r="N10" s="26"/>
      <c r="O10" s="26" t="s">
        <v>45</v>
      </c>
      <c r="P10" s="26"/>
      <c r="Q10" s="26" t="s">
        <v>46</v>
      </c>
    </row>
    <row r="11" spans="1:17" ht="15">
      <c r="A11" s="27">
        <v>-1</v>
      </c>
      <c r="B11" s="27"/>
      <c r="C11" s="27">
        <v>-2</v>
      </c>
      <c r="D11" s="27"/>
      <c r="E11" s="27">
        <v>-3</v>
      </c>
      <c r="F11" s="27"/>
      <c r="G11" s="27">
        <v>-4</v>
      </c>
      <c r="H11" s="27"/>
      <c r="I11" s="27">
        <v>-5</v>
      </c>
      <c r="J11" s="27"/>
      <c r="K11" s="27" t="s">
        <v>47</v>
      </c>
      <c r="L11" s="27"/>
      <c r="M11" s="27">
        <v>-7</v>
      </c>
      <c r="N11" s="27"/>
      <c r="O11" s="27">
        <v>-8</v>
      </c>
      <c r="P11" s="27"/>
      <c r="Q11" s="27">
        <v>-9</v>
      </c>
    </row>
    <row r="12" spans="1:17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2">
        <v>1</v>
      </c>
      <c r="C13" s="3" t="s">
        <v>48</v>
      </c>
      <c r="E13" s="28">
        <f>+I52</f>
        <v>13912403.86</v>
      </c>
      <c r="F13" s="28"/>
      <c r="G13" s="29">
        <f>E38</f>
        <v>547</v>
      </c>
      <c r="H13" s="28"/>
      <c r="I13" s="30">
        <f>ROUND($G$13/G13,2)</f>
        <v>1</v>
      </c>
      <c r="J13" s="28"/>
      <c r="K13" s="11">
        <f>ROUND(E13*I13,0)</f>
        <v>13912404</v>
      </c>
      <c r="Q13" s="28">
        <f>E13</f>
        <v>13912403.86</v>
      </c>
    </row>
    <row r="14" spans="7:11" ht="15">
      <c r="G14" s="29"/>
      <c r="I14" s="30"/>
      <c r="K14" s="31"/>
    </row>
    <row r="15" spans="1:11" ht="15">
      <c r="A15" s="2">
        <f>A13+1</f>
        <v>2</v>
      </c>
      <c r="C15" s="3" t="s">
        <v>49</v>
      </c>
      <c r="D15" s="32"/>
      <c r="E15" s="28">
        <f>+K52</f>
        <v>21012447.71</v>
      </c>
      <c r="F15" s="28"/>
      <c r="G15" s="29">
        <f>E39</f>
        <v>515</v>
      </c>
      <c r="H15" s="28"/>
      <c r="I15" s="30">
        <f>ROUND($G$13/G15,2)</f>
        <v>1.06</v>
      </c>
      <c r="J15" s="28"/>
      <c r="K15" s="11">
        <f>ROUND(E15*I15,0)</f>
        <v>22273195</v>
      </c>
    </row>
    <row r="16" spans="7:11" ht="15">
      <c r="G16" s="29"/>
      <c r="I16" s="30"/>
      <c r="K16" s="31"/>
    </row>
    <row r="17" spans="1:14" ht="15">
      <c r="A17" s="2">
        <f>A15+1</f>
        <v>3</v>
      </c>
      <c r="C17" s="3" t="s">
        <v>50</v>
      </c>
      <c r="E17" s="28">
        <f>+M52</f>
        <v>14209302.63</v>
      </c>
      <c r="F17" s="28"/>
      <c r="G17" s="29">
        <f>E40</f>
        <v>492</v>
      </c>
      <c r="H17" s="28"/>
      <c r="I17" s="30">
        <f>ROUND($G$13/G17,2)</f>
        <v>1.11</v>
      </c>
      <c r="J17" s="28"/>
      <c r="K17" s="11">
        <f>ROUND(E17*I17,0)</f>
        <v>15772326</v>
      </c>
      <c r="L17" s="28"/>
      <c r="M17" s="33">
        <f>SUM(K13:L17)</f>
        <v>51957925</v>
      </c>
      <c r="N17" s="28"/>
    </row>
    <row r="18" spans="7:11" ht="15">
      <c r="G18" s="29"/>
      <c r="I18" s="30"/>
      <c r="K18" s="31"/>
    </row>
    <row r="19" spans="1:11" ht="15">
      <c r="A19" s="2">
        <f>A17+1</f>
        <v>4</v>
      </c>
      <c r="C19" s="3" t="s">
        <v>51</v>
      </c>
      <c r="E19" s="28">
        <f>+O52</f>
        <v>12713270.54</v>
      </c>
      <c r="F19" s="28"/>
      <c r="G19" s="29">
        <f>E41</f>
        <v>463</v>
      </c>
      <c r="H19" s="28"/>
      <c r="I19" s="30">
        <f>ROUND($G$13/G19,2)</f>
        <v>1.18</v>
      </c>
      <c r="J19" s="28"/>
      <c r="K19" s="11">
        <f>ROUND(E19*I19,0)</f>
        <v>15001659</v>
      </c>
    </row>
    <row r="20" spans="7:11" ht="15">
      <c r="G20" s="29"/>
      <c r="I20" s="30"/>
      <c r="K20" s="31"/>
    </row>
    <row r="21" spans="1:16" ht="15">
      <c r="A21" s="2">
        <f>A19+1</f>
        <v>5</v>
      </c>
      <c r="C21" s="3" t="s">
        <v>52</v>
      </c>
      <c r="D21" s="32"/>
      <c r="E21" s="28">
        <f>+Q52</f>
        <v>12466038.91</v>
      </c>
      <c r="F21" s="28"/>
      <c r="G21" s="29">
        <f>E42</f>
        <v>449</v>
      </c>
      <c r="H21" s="28"/>
      <c r="I21" s="30">
        <f>ROUND($G$13/G21,2)</f>
        <v>1.22</v>
      </c>
      <c r="J21" s="28"/>
      <c r="K21" s="11">
        <f>ROUND(E21*I21,0)</f>
        <v>15208567</v>
      </c>
      <c r="O21" s="33">
        <f>SUM(K13:K21)</f>
        <v>82168151</v>
      </c>
      <c r="P21" s="28"/>
    </row>
    <row r="23" spans="1:17" ht="15">
      <c r="A23" s="2">
        <f>A21+1</f>
        <v>6</v>
      </c>
      <c r="C23" t="s">
        <v>53</v>
      </c>
      <c r="Q23" s="11">
        <f>ROUND(M17/3,0)</f>
        <v>17319308</v>
      </c>
    </row>
    <row r="25" spans="1:17" ht="15">
      <c r="A25" s="2">
        <f>A23+1</f>
        <v>7</v>
      </c>
      <c r="C25" t="s">
        <v>54</v>
      </c>
      <c r="Q25" s="11">
        <f>ROUND(O21/5,0)</f>
        <v>16433630</v>
      </c>
    </row>
    <row r="27" spans="1:17" ht="15">
      <c r="A27" s="2">
        <f>A25+1</f>
        <v>8</v>
      </c>
      <c r="C27" t="s">
        <v>55</v>
      </c>
      <c r="Q27" s="34">
        <f>Q23-Q13</f>
        <v>3406904.1400000006</v>
      </c>
    </row>
    <row r="29" spans="1:17" ht="15">
      <c r="A29" s="2">
        <f>A27+1</f>
        <v>9</v>
      </c>
      <c r="C29" t="s">
        <v>56</v>
      </c>
      <c r="Q29" s="35">
        <f>Q25-Q13</f>
        <v>2521226.1400000006</v>
      </c>
    </row>
    <row r="31" spans="1:17" ht="15">
      <c r="A31" s="2">
        <f>A29+1</f>
        <v>10</v>
      </c>
      <c r="C31" t="s">
        <v>57</v>
      </c>
      <c r="Q31" s="36">
        <v>0.986</v>
      </c>
    </row>
    <row r="33" spans="1:17" ht="15.75" thickBot="1">
      <c r="A33" s="2">
        <f>A31+1</f>
        <v>11</v>
      </c>
      <c r="C33" t="s">
        <v>58</v>
      </c>
      <c r="Q33" s="37">
        <f>ROUND(Q29*Q31,0)</f>
        <v>2485929</v>
      </c>
    </row>
    <row r="34" ht="15.75" thickTop="1"/>
    <row r="36" spans="2:3" ht="15">
      <c r="B36" s="38" t="s">
        <v>22</v>
      </c>
      <c r="C36" t="s">
        <v>23</v>
      </c>
    </row>
    <row r="37" ht="15">
      <c r="C37" t="s">
        <v>24</v>
      </c>
    </row>
    <row r="38" spans="3:5" ht="15">
      <c r="C38" t="s">
        <v>59</v>
      </c>
      <c r="E38">
        <v>547</v>
      </c>
    </row>
    <row r="39" spans="3:5" ht="15">
      <c r="C39" t="s">
        <v>60</v>
      </c>
      <c r="E39">
        <v>515</v>
      </c>
    </row>
    <row r="40" spans="3:5" ht="15">
      <c r="C40" t="s">
        <v>61</v>
      </c>
      <c r="E40">
        <v>492</v>
      </c>
    </row>
    <row r="41" spans="3:5" ht="15">
      <c r="C41" t="s">
        <v>62</v>
      </c>
      <c r="E41">
        <v>463</v>
      </c>
    </row>
    <row r="42" spans="3:5" ht="15">
      <c r="C42" t="s">
        <v>25</v>
      </c>
      <c r="E42">
        <v>449</v>
      </c>
    </row>
    <row r="44" spans="9:19" ht="15">
      <c r="I44" s="39" t="s">
        <v>63</v>
      </c>
      <c r="J44" s="39"/>
      <c r="K44" s="39"/>
      <c r="L44" s="39"/>
      <c r="M44" s="39"/>
      <c r="N44" s="39"/>
      <c r="O44" s="39"/>
      <c r="P44" s="39"/>
      <c r="Q44" s="39"/>
      <c r="R44" s="40"/>
      <c r="S44" s="40"/>
    </row>
    <row r="45" spans="9:19" ht="15">
      <c r="I45" s="41" t="s">
        <v>64</v>
      </c>
      <c r="J45" s="42"/>
      <c r="K45" s="41" t="s">
        <v>64</v>
      </c>
      <c r="L45" s="42"/>
      <c r="M45" s="41" t="s">
        <v>64</v>
      </c>
      <c r="N45" s="42"/>
      <c r="O45" s="41" t="s">
        <v>64</v>
      </c>
      <c r="P45" s="42"/>
      <c r="Q45" s="41" t="s">
        <v>64</v>
      </c>
      <c r="R45" s="42"/>
      <c r="S45" s="40"/>
    </row>
    <row r="46" spans="9:17" ht="15">
      <c r="I46" s="43">
        <v>2009</v>
      </c>
      <c r="J46" s="44"/>
      <c r="K46" s="43">
        <f>+I46-1</f>
        <v>2008</v>
      </c>
      <c r="L46" s="44"/>
      <c r="M46" s="43">
        <f>+K46-1</f>
        <v>2007</v>
      </c>
      <c r="N46" s="44"/>
      <c r="O46" s="43">
        <f>+M46-1</f>
        <v>2006</v>
      </c>
      <c r="P46" s="44"/>
      <c r="Q46" s="43">
        <f>+O46-1</f>
        <v>2005</v>
      </c>
    </row>
    <row r="47" spans="3:17" ht="15">
      <c r="C47" s="45" t="s">
        <v>65</v>
      </c>
      <c r="I47" s="46">
        <v>467182.01</v>
      </c>
      <c r="J47" s="47"/>
      <c r="K47" s="46">
        <v>609544.48</v>
      </c>
      <c r="L47" s="47"/>
      <c r="M47" s="46">
        <v>710919.37</v>
      </c>
      <c r="N47" s="47"/>
      <c r="O47" s="46">
        <v>1063647.12</v>
      </c>
      <c r="P47" s="47"/>
      <c r="Q47" s="46">
        <v>1314805.61</v>
      </c>
    </row>
    <row r="48" spans="3:17" ht="15">
      <c r="C48" s="45" t="s">
        <v>66</v>
      </c>
      <c r="I48" s="46">
        <v>466678.77</v>
      </c>
      <c r="J48" s="47"/>
      <c r="K48" s="46">
        <v>710070.13</v>
      </c>
      <c r="L48" s="47"/>
      <c r="M48" s="46">
        <v>759245.85</v>
      </c>
      <c r="N48" s="47"/>
      <c r="O48" s="46">
        <v>674506.08</v>
      </c>
      <c r="P48" s="47"/>
      <c r="Q48" s="46">
        <v>467134.34</v>
      </c>
    </row>
    <row r="49" spans="3:17" ht="15">
      <c r="C49" s="45" t="s">
        <v>67</v>
      </c>
      <c r="I49" s="46">
        <v>7935853.15</v>
      </c>
      <c r="J49" s="47"/>
      <c r="K49" s="46">
        <v>14559769.85</v>
      </c>
      <c r="L49" s="47"/>
      <c r="M49" s="46">
        <v>10029704.94</v>
      </c>
      <c r="N49" s="47"/>
      <c r="O49" s="46">
        <v>8520905.91</v>
      </c>
      <c r="P49" s="47"/>
      <c r="Q49" s="46">
        <v>8051705.18</v>
      </c>
    </row>
    <row r="50" spans="3:17" ht="15">
      <c r="C50" s="45" t="s">
        <v>68</v>
      </c>
      <c r="I50" s="46">
        <v>4431709.11</v>
      </c>
      <c r="J50" s="47"/>
      <c r="K50" s="46">
        <v>4341543.83</v>
      </c>
      <c r="L50" s="47"/>
      <c r="M50" s="46">
        <v>2183071.65</v>
      </c>
      <c r="N50" s="47"/>
      <c r="O50" s="46">
        <v>1905259.85</v>
      </c>
      <c r="P50" s="47"/>
      <c r="Q50" s="46">
        <v>2249098.15</v>
      </c>
    </row>
    <row r="51" spans="3:17" ht="15">
      <c r="C51" s="45" t="s">
        <v>69</v>
      </c>
      <c r="I51" s="46">
        <v>610980.82</v>
      </c>
      <c r="J51" s="47"/>
      <c r="K51" s="46">
        <v>791519.42</v>
      </c>
      <c r="L51" s="47"/>
      <c r="M51" s="46">
        <v>526360.82</v>
      </c>
      <c r="N51" s="47"/>
      <c r="O51" s="46">
        <v>548951.58</v>
      </c>
      <c r="P51" s="47"/>
      <c r="Q51" s="46">
        <v>383295.63</v>
      </c>
    </row>
    <row r="52" spans="3:17" ht="15">
      <c r="C52" s="48" t="s">
        <v>70</v>
      </c>
      <c r="D52" s="49"/>
      <c r="I52" s="46">
        <f>SUM(I47:I51)</f>
        <v>13912403.86</v>
      </c>
      <c r="J52" s="47"/>
      <c r="K52" s="46">
        <f>SUM(K47:K51)</f>
        <v>21012447.71</v>
      </c>
      <c r="L52" s="47"/>
      <c r="M52" s="46">
        <f>SUM(M47:M51)</f>
        <v>14209302.63</v>
      </c>
      <c r="N52" s="47"/>
      <c r="O52" s="46">
        <f>SUM(O47:O51)</f>
        <v>12713270.54</v>
      </c>
      <c r="P52" s="47"/>
      <c r="Q52" s="46">
        <f>SUM(Q47:Q51)</f>
        <v>12466038.91</v>
      </c>
    </row>
    <row r="53" spans="3:4" ht="15">
      <c r="C53" s="49"/>
      <c r="D53" s="50"/>
    </row>
  </sheetData>
  <sheetProtection/>
  <mergeCells count="4">
    <mergeCell ref="A1:Q1"/>
    <mergeCell ref="A2:Q2"/>
    <mergeCell ref="A3:Q3"/>
    <mergeCell ref="I44:Q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2015-02-07T14:39:06Z</dcterms:created>
  <dcterms:modified xsi:type="dcterms:W3CDTF">2015-02-07T14:43:15Z</dcterms:modified>
  <cp:category/>
  <cp:version/>
  <cp:contentType/>
  <cp:contentStatus/>
</cp:coreProperties>
</file>